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05" activeTab="3"/>
  </bookViews>
  <sheets>
    <sheet name="motor cycle" sheetId="13" r:id="rId1"/>
    <sheet name="house maitance" sheetId="5" r:id="rId2"/>
    <sheet name="house &amp; land" sheetId="14" r:id="rId3"/>
    <sheet name="samajik" sheetId="2" r:id="rId4"/>
  </sheets>
  <externalReferences>
    <externalReference r:id="rId5"/>
  </externalReferences>
  <definedNames>
    <definedName name="_xlnm._FilterDatabase" localSheetId="0" hidden="1">'motor cycle'!$A$6:$AW$183</definedName>
    <definedName name="_xlnm._FilterDatabase" localSheetId="2" hidden="1">'house &amp; land'!$A$1:$Z$285</definedName>
  </definedNames>
  <calcPr calcId="144525"/>
</workbook>
</file>

<file path=xl/sharedStrings.xml><?xml version="1.0" encoding="utf-8"?>
<sst xmlns="http://schemas.openxmlformats.org/spreadsheetml/2006/main" count="883" uniqueCount="589">
  <si>
    <t>g]kfn cfon lgud ln=</t>
  </si>
  <si>
    <t>df]6/;fOsn ;fk6L lx;fa</t>
  </si>
  <si>
    <t>cf= a=@)&amp;%.&amp;^</t>
  </si>
  <si>
    <t>qm= ;+=</t>
  </si>
  <si>
    <t>sd{rf/Lsf] gfd y/</t>
  </si>
  <si>
    <t xml:space="preserve">n]] kmf] </t>
  </si>
  <si>
    <t>Kofg g+</t>
  </si>
  <si>
    <t xml:space="preserve"> cf= a= )&amp;%.)&amp;^</t>
  </si>
  <si>
    <t>)&amp;$.)&amp;% sf] Jofn]G;</t>
  </si>
  <si>
    <t>hDdf s§L</t>
  </si>
  <si>
    <t>)&amp;%.)&amp;^</t>
  </si>
  <si>
    <t>Jofh</t>
  </si>
  <si>
    <t>;fk6L lnPsf] /sd</t>
  </si>
  <si>
    <t>8]lj6 Jofn]G;</t>
  </si>
  <si>
    <t>qm]l86 Jofn]G;</t>
  </si>
  <si>
    <t>&gt;fj0f</t>
  </si>
  <si>
    <t>efb|</t>
  </si>
  <si>
    <t>clZjg</t>
  </si>
  <si>
    <t>sflt{s</t>
  </si>
  <si>
    <t>d+l;/</t>
  </si>
  <si>
    <t>kf}if</t>
  </si>
  <si>
    <t>df3</t>
  </si>
  <si>
    <t>kmfu'0f</t>
  </si>
  <si>
    <t>r}q</t>
  </si>
  <si>
    <t>a}zfv</t>
  </si>
  <si>
    <t>h]i7</t>
  </si>
  <si>
    <t>c;f/</t>
  </si>
  <si>
    <t>ch'{g axfb'/ e'h]n</t>
  </si>
  <si>
    <t>cho axfb'/ kGt</t>
  </si>
  <si>
    <t>clgngfy pk|]tL</t>
  </si>
  <si>
    <t>ch'{g yfkf</t>
  </si>
  <si>
    <t>cg'h kf}8]n</t>
  </si>
  <si>
    <t>czf]s e'h]n</t>
  </si>
  <si>
    <t>clht h+u /f0ff</t>
  </si>
  <si>
    <t>lj/ axfb'/ ljZjsdf{</t>
  </si>
  <si>
    <t>af;'b]j e08f/L</t>
  </si>
  <si>
    <t>afa'sfhL Kofs'/]n</t>
  </si>
  <si>
    <t>afa'sfhL zfxL</t>
  </si>
  <si>
    <t>a[if axfb'/ a:g]t</t>
  </si>
  <si>
    <t>an/fd cof{n</t>
  </si>
  <si>
    <t>ljZj/fh av|]n</t>
  </si>
  <si>
    <t>lj/]Gb| s'df/ sfk/L</t>
  </si>
  <si>
    <t>afns[i0f /fo</t>
  </si>
  <si>
    <t>ljb'/ kf}8]n</t>
  </si>
  <si>
    <t>ljlkg s'df/ &gt;]i7</t>
  </si>
  <si>
    <t>ladn bfxfn</t>
  </si>
  <si>
    <t>af]lndfof yfkfdu/</t>
  </si>
  <si>
    <t>laZj]]Zj/ k|;fb ofbj</t>
  </si>
  <si>
    <t xml:space="preserve">af;'b]j  pkfWofo </t>
  </si>
  <si>
    <t>la/]Gb a'9fyf]sL</t>
  </si>
  <si>
    <t>led axfb'/ tfdfË</t>
  </si>
  <si>
    <t>efg'eQ vgfn</t>
  </si>
  <si>
    <t>ef]ln6/ ;fx aflgof</t>
  </si>
  <si>
    <t>ljs|dnfn u'efh'</t>
  </si>
  <si>
    <t>rlGb|s k|;fb rf}w/L</t>
  </si>
  <si>
    <t>5q axfb'/ v8\sf</t>
  </si>
  <si>
    <t>5ljnfn cu:tL</t>
  </si>
  <si>
    <t>lbks axfb'/ tfdfË</t>
  </si>
  <si>
    <t>b'uf{ axfb'/ yfkf</t>
  </si>
  <si>
    <t>b]jL k|;fb Gof}kfg]</t>
  </si>
  <si>
    <t>w|'j v8sf</t>
  </si>
  <si>
    <t>lbk]z sfsL{</t>
  </si>
  <si>
    <t xml:space="preserve">w|'jnfn rf}w/L </t>
  </si>
  <si>
    <t>b'uf{ axfb'/ l/dfn</t>
  </si>
  <si>
    <t>lbks/fh kf}8]n</t>
  </si>
  <si>
    <t>uf]kfn gsdL{</t>
  </si>
  <si>
    <t>ufoqL sfsL{</t>
  </si>
  <si>
    <t>uf]kfn dflem</t>
  </si>
  <si>
    <t>ug axfb'/ u'?Ë</t>
  </si>
  <si>
    <t>u+uf k|;fb kf}8]n</t>
  </si>
  <si>
    <t>u0f]z /fh /fpt</t>
  </si>
  <si>
    <t>lutf/fh b]jsf]6f</t>
  </si>
  <si>
    <t>uug lu/L</t>
  </si>
  <si>
    <t>uf]ljGb k|;fb 1jfnL</t>
  </si>
  <si>
    <t>uf]kLs'i0f &gt;]i7</t>
  </si>
  <si>
    <t>/lZd s'df/L lu/L</t>
  </si>
  <si>
    <t>uf]kfn k|;fb uf}td</t>
  </si>
  <si>
    <t>xl/z/0f s'Os]n</t>
  </si>
  <si>
    <t>xs{ axfb'/ tfdfË</t>
  </si>
  <si>
    <t>xl/ axfb'/ /fpt</t>
  </si>
  <si>
    <t>xl/ k|;fb ;'j]bL</t>
  </si>
  <si>
    <t>xl/ k|;fb l/dfn</t>
  </si>
  <si>
    <t>xl/ZrGb| l3l;Ë</t>
  </si>
  <si>
    <t>lx/]Gb| h+u axfb'/ l;+x</t>
  </si>
  <si>
    <t>O{Zj/L axfb'/ yfkf</t>
  </si>
  <si>
    <t>O{Zj/ s'df/ v8\sf</t>
  </si>
  <si>
    <t>h+u axfb'/ ;fpb</t>
  </si>
  <si>
    <t>lht axfb'/ e't]{n</t>
  </si>
  <si>
    <t>huGgfy sf]O/fnf</t>
  </si>
  <si>
    <t>hd'gfb]jL skfnL</t>
  </si>
  <si>
    <t>hobQ hf]zL</t>
  </si>
  <si>
    <t>lszf]/ k|;fb kf}8]n</t>
  </si>
  <si>
    <t>sfG5f dxh{g</t>
  </si>
  <si>
    <t>sNkgf &gt;]i7</t>
  </si>
  <si>
    <t>s}nfz axfb'/ clwsf/L</t>
  </si>
  <si>
    <t>s'n/fh hf]zL</t>
  </si>
  <si>
    <t>s]zj cfrfo{</t>
  </si>
  <si>
    <t>ls/0f emf</t>
  </si>
  <si>
    <t>sdn]z cof{n</t>
  </si>
  <si>
    <t>s[i0f k|;fb /fhe08f/L</t>
  </si>
  <si>
    <t>slkn b]j l;+x</t>
  </si>
  <si>
    <t>lvn]Gb| sfsL{</t>
  </si>
  <si>
    <t>v'lznfn tfhk'/Lof</t>
  </si>
  <si>
    <t>s]zj s'df/ cfn]</t>
  </si>
  <si>
    <t>nlId gf/fo0f &gt;]i7</t>
  </si>
  <si>
    <t>ldd axfb'/ nfdf</t>
  </si>
  <si>
    <t>d's'Gb k|;fb 9'Ë]n</t>
  </si>
  <si>
    <t>dlgsf dfgGw/</t>
  </si>
  <si>
    <t>dgf]h s'df/ 9sfn</t>
  </si>
  <si>
    <t>ldg axfb'/ b'/f</t>
  </si>
  <si>
    <t>df]xg axfb'/ nfdf</t>
  </si>
  <si>
    <t>df]xg s'df/ ;fx</t>
  </si>
  <si>
    <t>dx]Gb| axfb'/ yfkfdu/</t>
  </si>
  <si>
    <t>dgf]x/ l8= ;L=</t>
  </si>
  <si>
    <t>dl0f/fd kf]v/]n</t>
  </si>
  <si>
    <t xml:space="preserve">dgf]h dxh{g </t>
  </si>
  <si>
    <t>gs'n k|;fb e08f/L</t>
  </si>
  <si>
    <t>gIfq ;'g'jf/</t>
  </si>
  <si>
    <t>g/]Gb| &gt;]i7</t>
  </si>
  <si>
    <t>gfgLafa' ;fksf]6f</t>
  </si>
  <si>
    <t>g'?n x'bf vf+</t>
  </si>
  <si>
    <t>lg/~hg dxt</t>
  </si>
  <si>
    <t>gj/fh sfsL{</t>
  </si>
  <si>
    <t>gGb/fh vqL</t>
  </si>
  <si>
    <t>gj/fh kf]v/]n</t>
  </si>
  <si>
    <t>gj ljgf]b kf]v/]n</t>
  </si>
  <si>
    <t>gu]Gb| axfb'/ &gt;]i7</t>
  </si>
  <si>
    <t>gfu]Gb|| ;fx</t>
  </si>
  <si>
    <t>cf]d k|;fb bfxfn</t>
  </si>
  <si>
    <t>k'0o k|;fb vgfn</t>
  </si>
  <si>
    <t>k/z'/fd clwsf/L</t>
  </si>
  <si>
    <t>k|df]b s'df/ uf]O{t</t>
  </si>
  <si>
    <t>k'0f{ axfb'/ v8\sf</t>
  </si>
  <si>
    <t>k|]d axfb'/ If]qL</t>
  </si>
  <si>
    <t>k"hf zfSo -ah|frfo{_</t>
  </si>
  <si>
    <t>lktfDa/ sf]O/fnf</t>
  </si>
  <si>
    <t>k|]d s'df/ 7fs'/</t>
  </si>
  <si>
    <t>Clif/fd 8f+uL</t>
  </si>
  <si>
    <t>/fd k|;fb kf}8]n</t>
  </si>
  <si>
    <t>/fd k'sf/ /fo</t>
  </si>
  <si>
    <t>/]vf sf]O/fnf</t>
  </si>
  <si>
    <t>/fd]Zj/ a'9fyf]sL</t>
  </si>
  <si>
    <t>/fh' e§</t>
  </si>
  <si>
    <t>/fh axfb'/ u?Ë</t>
  </si>
  <si>
    <t>/0f axfb'/ yfkfdu/</t>
  </si>
  <si>
    <t>/fds[i0f dxh{g</t>
  </si>
  <si>
    <t>/fds[i0f &gt;]i7</t>
  </si>
  <si>
    <t>/fh]Gb| s'df/ df:s]</t>
  </si>
  <si>
    <t>?ksnfn t08'sf/</t>
  </si>
  <si>
    <t>?bn s]j6</t>
  </si>
  <si>
    <t>/fdhL k|;fb 1jfnL</t>
  </si>
  <si>
    <t>/fd k|;fb ;fksf]6f</t>
  </si>
  <si>
    <t>/ljg rGb| clwsf/L</t>
  </si>
  <si>
    <t>/fh]Gb| k'/L</t>
  </si>
  <si>
    <t>/lj k|;fb n'O6]n</t>
  </si>
  <si>
    <t>/ljGbnfn l;+x</t>
  </si>
  <si>
    <t>/fd k|;fb pk|]tL</t>
  </si>
  <si>
    <t>/fd axfb'/ a'9fyf]sL</t>
  </si>
  <si>
    <t>/fdrGb| kf]v/]n</t>
  </si>
  <si>
    <t>/fd axfb'/ v8\sf</t>
  </si>
  <si>
    <t>/3'gfy &gt;]i7</t>
  </si>
  <si>
    <t>/fdk[t gfpF</t>
  </si>
  <si>
    <t>;'j0f{ s'df/ hf]zL</t>
  </si>
  <si>
    <t>;'ifdf 1jfnL</t>
  </si>
  <si>
    <t>lza k|;fb l3ld/]</t>
  </si>
  <si>
    <t>z'lzn e§/fO{</t>
  </si>
  <si>
    <t>;'lbk gu/sf]6L</t>
  </si>
  <si>
    <t>;'lgn s'df/ ofbj</t>
  </si>
  <si>
    <t>lzj k|;fb k'8f;}gL</t>
  </si>
  <si>
    <t xml:space="preserve">l;tf/fd xl/hg </t>
  </si>
  <si>
    <t>z]/ axfb'/ vftL</t>
  </si>
  <si>
    <t>z]/ axfb'/ ;fpb</t>
  </si>
  <si>
    <t>lzj k|;fb clwsf/L</t>
  </si>
  <si>
    <t>lzj/fh e08f/L</t>
  </si>
  <si>
    <t>;gd sfsL{</t>
  </si>
  <si>
    <t>;'lgtf kGt</t>
  </si>
  <si>
    <t>Zofd lu/L</t>
  </si>
  <si>
    <t>;/b k|;fb kf}8]n</t>
  </si>
  <si>
    <t>;'lht kf]8]</t>
  </si>
  <si>
    <t>;ljg e§/fO{</t>
  </si>
  <si>
    <t>;ljg s'df/ yfkf</t>
  </si>
  <si>
    <t>;'idf s'df/L s0f{</t>
  </si>
  <si>
    <t>z/0fdfg dxh{g</t>
  </si>
  <si>
    <t>;'j0f{ s'df/ ;'jfn</t>
  </si>
  <si>
    <t>6]s axfb'/ jnL</t>
  </si>
  <si>
    <t>l6sf k|;fb /fhj+zL</t>
  </si>
  <si>
    <t>tf]ogfy 9'Ë]n</t>
  </si>
  <si>
    <t>yfd axfb'/ nfdf</t>
  </si>
  <si>
    <t>pQ/ s'df/ &gt;]i7</t>
  </si>
  <si>
    <t>pld{nf cfrfo{ -kf]v/]n_</t>
  </si>
  <si>
    <t>pk]Gb| ;'j]bL</t>
  </si>
  <si>
    <t>ob' s'df/ cof{n</t>
  </si>
  <si>
    <t>pbo s'df/ ofbj</t>
  </si>
  <si>
    <t>vu]Zj/ ofbj</t>
  </si>
  <si>
    <t>ofbj v8\sf</t>
  </si>
  <si>
    <t>hDdf</t>
  </si>
  <si>
    <t>8]lj6 Aofn]G;</t>
  </si>
  <si>
    <t>3/ dd{t ;fk6L lx;fa</t>
  </si>
  <si>
    <t>cf= a=@)&amp;%.)&amp;^</t>
  </si>
  <si>
    <t>;fk6L /sd</t>
  </si>
  <si>
    <t>Kofg g=</t>
  </si>
  <si>
    <t>8]lj6</t>
  </si>
  <si>
    <t>qm]l86</t>
  </si>
  <si>
    <t>c+u/fh lwtfn</t>
  </si>
  <si>
    <t>csa/ cnL</t>
  </si>
  <si>
    <t>afa'/fd /fO{</t>
  </si>
  <si>
    <t>ladnf sfsL{</t>
  </si>
  <si>
    <t>afa'sfhL zflx</t>
  </si>
  <si>
    <t>laZjDa/ gfFp</t>
  </si>
  <si>
    <t>e/t /]UdL</t>
  </si>
  <si>
    <t xml:space="preserve">led axfb'/ tfdfË </t>
  </si>
  <si>
    <t>la/]Gb| s'df/ sfk/L</t>
  </si>
  <si>
    <t>ljgL &gt;]i7</t>
  </si>
  <si>
    <t>lagf]b /fO{</t>
  </si>
  <si>
    <t>lr/l~haL yfkf</t>
  </si>
  <si>
    <t>l8NnL/fd s6'jfn</t>
  </si>
  <si>
    <t>l8s axfb'/ yfkf -If]qL_</t>
  </si>
  <si>
    <t>l8lNn axfb'/ l8= ;L=</t>
  </si>
  <si>
    <t>bof/fd sf]xf/</t>
  </si>
  <si>
    <t>lbg]z /fpt s'dL{</t>
  </si>
  <si>
    <t>lbks /fh kf}8]n</t>
  </si>
  <si>
    <t>b'uf{ k5\fO{</t>
  </si>
  <si>
    <t>lutf/fh b]jsf]]6f</t>
  </si>
  <si>
    <t>u0f]z axfb'/ vqL</t>
  </si>
  <si>
    <t>O{Gb' zdf{ clwsf/L</t>
  </si>
  <si>
    <t>ho /fd uf}td</t>
  </si>
  <si>
    <t>emljGb| lj=s=</t>
  </si>
  <si>
    <t>s?0ff sfsL{ -a:g]t_</t>
  </si>
  <si>
    <t>s'df/ 3nfg</t>
  </si>
  <si>
    <t>vu]Zj/ k|;fb ofbj</t>
  </si>
  <si>
    <t>nfn axfb'/ ljZjsdf{</t>
  </si>
  <si>
    <t>dgf]h dx{hg</t>
  </si>
  <si>
    <t>g'?n x'bf vfF</t>
  </si>
  <si>
    <t>gfu]Gb| ;fx</t>
  </si>
  <si>
    <t>k'hf zfSo -ahf|rfo{_</t>
  </si>
  <si>
    <t xml:space="preserve">k|]d s'df/ 7fs'/ </t>
  </si>
  <si>
    <t>k|]d k|;fb kf}8]n</t>
  </si>
  <si>
    <t>k'is/ sfsL{</t>
  </si>
  <si>
    <t>/fhg k|;fb 9'Ë]n</t>
  </si>
  <si>
    <t>/fh axfb'/ u'?ª</t>
  </si>
  <si>
    <t>/d]z sdf/ yfkf</t>
  </si>
  <si>
    <t>/d]z rGb| sf]O/fnf</t>
  </si>
  <si>
    <t>?kssfGt d}gfnL</t>
  </si>
  <si>
    <t>/fd k''sf/ /fo</t>
  </si>
  <si>
    <t>;flns a'9fyf]sL</t>
  </si>
  <si>
    <t>z}n]Gb| lgd{n bfxfn</t>
  </si>
  <si>
    <t>;'/]z/fh cof{n</t>
  </si>
  <si>
    <t>Zofds[i0f vqL</t>
  </si>
  <si>
    <t>Zofds[i0f dxh{g</t>
  </si>
  <si>
    <t>;'/]z s'df/ cu|jfn</t>
  </si>
  <si>
    <t>;'ifdf s'df/L s0f{</t>
  </si>
  <si>
    <t>l;tf/fd rf}w/L</t>
  </si>
  <si>
    <t>;'wg nfsf]h"</t>
  </si>
  <si>
    <t>;ljtf cfrfo{</t>
  </si>
  <si>
    <t xml:space="preserve">t'N;L gf/fo0f 5'jfh' </t>
  </si>
  <si>
    <t>t'n;f s'df/L s]=;L</t>
  </si>
  <si>
    <t>Zofd s'df/ &gt;]i7</t>
  </si>
  <si>
    <t>sf k] x k&amp;fpg]</t>
  </si>
  <si>
    <t>3/ hUUff vl/b tyf lgdf{0f ;fk6L lx;fa</t>
  </si>
  <si>
    <t>cf= a= @)&amp;%.)&amp;^</t>
  </si>
  <si>
    <t>Kofg g+=</t>
  </si>
  <si>
    <t xml:space="preserve"> cf=a=)&amp;%.)&amp;^</t>
  </si>
  <si>
    <t>k|yd ls:tf</t>
  </si>
  <si>
    <t>bf;|f] ls:tf</t>
  </si>
  <si>
    <t>Aofh</t>
  </si>
  <si>
    <t>clZj0f</t>
  </si>
  <si>
    <t>j}zfv</t>
  </si>
  <si>
    <t xml:space="preserve">h]i7 </t>
  </si>
  <si>
    <t>ch''{g du/</t>
  </si>
  <si>
    <t>cldt emf</t>
  </si>
  <si>
    <t>csj/ cnL</t>
  </si>
  <si>
    <t>cGhgf kf]v/]n</t>
  </si>
  <si>
    <t>cd[t axfb'/ sfsL{</t>
  </si>
  <si>
    <t>cfj]lbg cG;f/L</t>
  </si>
  <si>
    <t>clht s'df/ kf]v/]n</t>
  </si>
  <si>
    <t>ch'{g /f0ff du/</t>
  </si>
  <si>
    <t>cd/ axfb'/ s6'jfn</t>
  </si>
  <si>
    <t>clht h++u /f0ff</t>
  </si>
  <si>
    <t>ljlgtdl0f pkfWofo</t>
  </si>
  <si>
    <t>ljsf; avtL</t>
  </si>
  <si>
    <t>ljb'/ sf]O/fnf</t>
  </si>
  <si>
    <t>an/fd e§/fO{</t>
  </si>
  <si>
    <t>a]bgfy l3ld/]</t>
  </si>
  <si>
    <t>lai0f' k|;fb cfrfo{</t>
  </si>
  <si>
    <t>lj/]Gb| s'df/ ld&gt;|</t>
  </si>
  <si>
    <t>ljgf]b /fO{</t>
  </si>
  <si>
    <t>lab'/ kf}8]n</t>
  </si>
  <si>
    <t>ljzfn l;njfn</t>
  </si>
  <si>
    <t>an axfb'/ a:g]t</t>
  </si>
  <si>
    <t>ljZjdl0f nfld5fg]</t>
  </si>
  <si>
    <t>laZj]Zj/ k|;fb ofbj</t>
  </si>
  <si>
    <t>a'4dfg &gt;]i7</t>
  </si>
  <si>
    <t>eQm axfb'/ s]=;L=</t>
  </si>
  <si>
    <t>e'jg/fh /]UdL</t>
  </si>
  <si>
    <t>lev' yf?</t>
  </si>
  <si>
    <t>e/t s'df/ lji6</t>
  </si>
  <si>
    <t>leid/fh hf]lz</t>
  </si>
  <si>
    <t>ef]ln6/ ;fx afgLof</t>
  </si>
  <si>
    <t>lji0f' k|;fb kf}8]n</t>
  </si>
  <si>
    <t>ljgL  &gt;]i7</t>
  </si>
  <si>
    <t>rt'/dfg tfdfª</t>
  </si>
  <si>
    <t>lr/l~hjL yfkf</t>
  </si>
  <si>
    <t>lrGtfdl0f e§/fO{</t>
  </si>
  <si>
    <t>r08L s'df/ sfsL{</t>
  </si>
  <si>
    <t>rt'/dfg 3nfg nfdf</t>
  </si>
  <si>
    <t>rGbf Gof}kfg]</t>
  </si>
  <si>
    <t>rGb| k|;fb lg/f}nf</t>
  </si>
  <si>
    <t>rlGb|sf k|;fb rf}w/L</t>
  </si>
  <si>
    <t>5fof lh= ;L=</t>
  </si>
  <si>
    <t>5f]6' kl08t</t>
  </si>
  <si>
    <t>hulbz k|;fb  hf]lz</t>
  </si>
  <si>
    <t>ho k|sfz ;fx</t>
  </si>
  <si>
    <t>lbks a/fn</t>
  </si>
  <si>
    <t>blw/fd e08f/L</t>
  </si>
  <si>
    <t>lbg]z kGt</t>
  </si>
  <si>
    <t>lbk]Gb| a:g]t</t>
  </si>
  <si>
    <t>b]j]Gb| axfb'/ s]=;L=</t>
  </si>
  <si>
    <t>8Da/ axfb'/ v8\sf</t>
  </si>
  <si>
    <t>lbn s'df/ vqL</t>
  </si>
  <si>
    <t>l8NnL axfb'/ l8= ;L=</t>
  </si>
  <si>
    <t>b'uf{ yfkf</t>
  </si>
  <si>
    <t>lbg]z s'df/ ofbj -xfsLd_</t>
  </si>
  <si>
    <t>wd{/fh zfxL</t>
  </si>
  <si>
    <t>w|'j s'df/ lg/f}nf</t>
  </si>
  <si>
    <t>uf]kLs[i0f ef/tL</t>
  </si>
  <si>
    <t>uf]kfn lbofnL</t>
  </si>
  <si>
    <t>uf]ljGb rf}w/L</t>
  </si>
  <si>
    <t>u0f]z clwsf/L</t>
  </si>
  <si>
    <t>uf]ljGb dfg 8+uf]n</t>
  </si>
  <si>
    <t>uf]df e08f/L</t>
  </si>
  <si>
    <t>uf]jw{g u'?Ë</t>
  </si>
  <si>
    <t>uf]kfnrGb| /fO{</t>
  </si>
  <si>
    <t>lx/f k|wfg</t>
  </si>
  <si>
    <t>x/]Gb| kl08t</t>
  </si>
  <si>
    <t>xl/ axfb'/ sf]O/fnf</t>
  </si>
  <si>
    <t>x]d axfb'/ yfkf</t>
  </si>
  <si>
    <t>O{Zj/L ;fksf]6f</t>
  </si>
  <si>
    <t>OZj/gfy emf</t>
  </si>
  <si>
    <t>O{Gb' zdf{</t>
  </si>
  <si>
    <t>sflhdfg s]= ;L=</t>
  </si>
  <si>
    <t>sflz/fd tdf}lnof</t>
  </si>
  <si>
    <t>sf}zj /fh cfrfo{</t>
  </si>
  <si>
    <t>slj/fh dflem</t>
  </si>
  <si>
    <t>s]za s'df/ cfn]</t>
  </si>
  <si>
    <t>s'df/L crnf s0f{</t>
  </si>
  <si>
    <t>sdnf Gof}kfg]</t>
  </si>
  <si>
    <t>s'df/ 3nfg nfdf</t>
  </si>
  <si>
    <t>s[i0f axfb'/ x'dfufO{</t>
  </si>
  <si>
    <t>v'lz nfn tfhk'/Lof</t>
  </si>
  <si>
    <t>nfn axfb'/ df]Qmfg</t>
  </si>
  <si>
    <t>nfn axfb'/ 3n]</t>
  </si>
  <si>
    <t>n]v axfb'/ &gt;]i7</t>
  </si>
  <si>
    <t>dy'/f k|;fb kf}8]n</t>
  </si>
  <si>
    <t>dx]z bfxfn</t>
  </si>
  <si>
    <t>dgf]sfdgf gfy ltjf/L</t>
  </si>
  <si>
    <t>dfwj k|;fb nfld5fg]</t>
  </si>
  <si>
    <t>dgf]h s'df/ 7fs'/</t>
  </si>
  <si>
    <t>dfwj k|;fb 9'Ëfgf</t>
  </si>
  <si>
    <t>dgf]x/ l8=l;=</t>
  </si>
  <si>
    <t>dgf]h dxh{g</t>
  </si>
  <si>
    <t>gl/dfg vftL</t>
  </si>
  <si>
    <t>gofF axfb'/ If]qL</t>
  </si>
  <si>
    <t>lgd{n s'df/ uf}td</t>
  </si>
  <si>
    <t>gf/fo0f k|;fb l3ld/]</t>
  </si>
  <si>
    <t>gf/fo0f rf}w/L</t>
  </si>
  <si>
    <t>g]q k|;fb sfˆn]</t>
  </si>
  <si>
    <t>g/ axfb'/ du/</t>
  </si>
  <si>
    <t>lg/ axfb'/ nfdf</t>
  </si>
  <si>
    <t>gj/fh g]kfn</t>
  </si>
  <si>
    <t>gfu]Gb| axfb'/ &gt;]i7</t>
  </si>
  <si>
    <t>cf]dgfy ;'j]bL</t>
  </si>
  <si>
    <t>lbk axfb'/ aGhf/f</t>
  </si>
  <si>
    <t>k|lbk s'df/ ofbj</t>
  </si>
  <si>
    <t>k"0f{ axfb'/ v8\sf</t>
  </si>
  <si>
    <t>kN6' rf}w/L</t>
  </si>
  <si>
    <t>k|noÍ/ cfrfo{</t>
  </si>
  <si>
    <t>k|sfz sf]O/fnf</t>
  </si>
  <si>
    <t>k'hf zfSo -ah|frfo{_</t>
  </si>
  <si>
    <t>k|af]w va'{hf</t>
  </si>
  <si>
    <t>k|sfz s'df/ &gt;Ljf:tj</t>
  </si>
  <si>
    <t>k|sfz vqL</t>
  </si>
  <si>
    <t>k|df]b s'df/ nfld5fg]</t>
  </si>
  <si>
    <t>Clif /fd 8fFuL</t>
  </si>
  <si>
    <t>/fd s[i0f dxh{{g</t>
  </si>
  <si>
    <t>/fhnfn d08n</t>
  </si>
  <si>
    <t>/fdx/L lg/f}nf</t>
  </si>
  <si>
    <t>/fhg k|;fb clwsf/L</t>
  </si>
  <si>
    <t>/rgf 7s'/L</t>
  </si>
  <si>
    <t>/fd axfb'/ e08f/L</t>
  </si>
  <si>
    <t>/ljgfy yfkf</t>
  </si>
  <si>
    <t>/d]z s'df/ yfkf</t>
  </si>
  <si>
    <t>/fd s[i0f &gt;]i7</t>
  </si>
  <si>
    <t>/fd k|;fb kf7s</t>
  </si>
  <si>
    <t>/fg' yfkf</t>
  </si>
  <si>
    <t>/fd ;'Gb/ lji6</t>
  </si>
  <si>
    <t>/ljgrGb| clwsf/L</t>
  </si>
  <si>
    <t>/ljg s'df/ /fpt</t>
  </si>
  <si>
    <t>/fdeQm sfsL{</t>
  </si>
  <si>
    <t>/fh]Gb| s'df/ u'Ktf</t>
  </si>
  <si>
    <t>/fh]Gb| du/</t>
  </si>
  <si>
    <t>/ljGb| k|;fb snjf/</t>
  </si>
  <si>
    <t>/f]zg &gt;]i7</t>
  </si>
  <si>
    <t>/fdrGb| sfsL{</t>
  </si>
  <si>
    <t>/fh]Gb|| k|;fb 7fs'/</t>
  </si>
  <si>
    <t>/ljGb| k|;fb &gt;]i7</t>
  </si>
  <si>
    <t>/fdrGb| 9';'h'</t>
  </si>
  <si>
    <t>/fd k|;fb pk]|tL</t>
  </si>
  <si>
    <t>/fhLj /fh zdf{</t>
  </si>
  <si>
    <t>l/ife clwsf/L</t>
  </si>
  <si>
    <t>/]Ghg bf]h]{ tfdfª</t>
  </si>
  <si>
    <t>/]jtL/fh kf}8]n</t>
  </si>
  <si>
    <t>;'j0f{ s'df/ hf]lz</t>
  </si>
  <si>
    <t>;'bz{g rqm</t>
  </si>
  <si>
    <t>;'idf e08f/L</t>
  </si>
  <si>
    <t>;'idf 1jfnL</t>
  </si>
  <si>
    <t>;'lgn s'df/ Kofs'/]n</t>
  </si>
  <si>
    <t>l;tf/fd sfˆn]</t>
  </si>
  <si>
    <t>l;tf/fd e08f/L</t>
  </si>
  <si>
    <t>;Gtf]if ;fx</t>
  </si>
  <si>
    <t xml:space="preserve"> </t>
  </si>
  <si>
    <t>lzj/fd e08f/L</t>
  </si>
  <si>
    <t>Zofd kf}8]n</t>
  </si>
  <si>
    <t>;+ho k5\fO{</t>
  </si>
  <si>
    <t>z}n]z e§/fO{</t>
  </si>
  <si>
    <t>;'/]Gb| ltdlN;gf</t>
  </si>
  <si>
    <t>l;tf/fd xl/hg</t>
  </si>
  <si>
    <t>;'wg nfsf]h'</t>
  </si>
  <si>
    <t>;+ho ;'j]bL</t>
  </si>
  <si>
    <t>lzjb]j ofbj</t>
  </si>
  <si>
    <t>;/f]h s'df/ /fo</t>
  </si>
  <si>
    <t>;fg' clwsf/L</t>
  </si>
  <si>
    <t xml:space="preserve">;/f]h s'df/ </t>
  </si>
  <si>
    <t>&gt;Lw/ nfld5fg]</t>
  </si>
  <si>
    <t>;+ho bfxfn</t>
  </si>
  <si>
    <t>Zofd s'df/ dxh{g</t>
  </si>
  <si>
    <t>lzjx/L sf]O/fnf</t>
  </si>
  <si>
    <t>lzj k|;fb e§/fO{</t>
  </si>
  <si>
    <t>;Gb]z &gt;]i7</t>
  </si>
  <si>
    <t>;k{/fh zdf{</t>
  </si>
  <si>
    <t>;lGbk a/fn</t>
  </si>
  <si>
    <t>;'lht kf]v/]n</t>
  </si>
  <si>
    <t>zlz v/fn</t>
  </si>
  <si>
    <t>;h{' k|;fb rf}w/L</t>
  </si>
  <si>
    <t>;l/tf 8+uf]n</t>
  </si>
  <si>
    <t>;/:jtL l3ld/]</t>
  </si>
  <si>
    <t>;'lgn ;'jfn</t>
  </si>
  <si>
    <t>;/b &gt;]i7</t>
  </si>
  <si>
    <t>z}n]Gb| e';fn</t>
  </si>
  <si>
    <t>lzj gf/fo0f dflem</t>
  </si>
  <si>
    <t>lzlz/ ;'j]bL</t>
  </si>
  <si>
    <t>;ltz/fh cf]emf</t>
  </si>
  <si>
    <t>t'N;L gf/fo0f 5\jfh'</t>
  </si>
  <si>
    <t>l6sf s'df/L lg/f}nf</t>
  </si>
  <si>
    <t>tf/f gf/fo0f &gt;]i7</t>
  </si>
  <si>
    <t>7]6 axfb'/ a'9fyf]sL</t>
  </si>
  <si>
    <t>pk]Gb| s'df/ g]kfn</t>
  </si>
  <si>
    <t>o'j/fh jfUnj]</t>
  </si>
  <si>
    <t>o'j/fh vqL</t>
  </si>
  <si>
    <t>1fg]Gb| axfb'/ zfxL</t>
  </si>
  <si>
    <t xml:space="preserve">k'is/ sfsL{ </t>
  </si>
  <si>
    <t>k|hgL hf]zL</t>
  </si>
  <si>
    <t>lgnd sfsL{</t>
  </si>
  <si>
    <t>eujtL l3ld/=</t>
  </si>
  <si>
    <t>uf]s0f{ k|=l3ld/]</t>
  </si>
  <si>
    <t>l/xf k/fh'nL</t>
  </si>
  <si>
    <t>lbg]z ofbj j=;= wg'iff</t>
  </si>
  <si>
    <t>hDdf 8]lj6</t>
  </si>
  <si>
    <t xml:space="preserve"> g]kfn cfon lgud ln=</t>
  </si>
  <si>
    <t>;fdflhs ;fk6L lx;fa</t>
  </si>
  <si>
    <t>k"/fgf] ;fk6L /sd</t>
  </si>
  <si>
    <t>Kofg=g+=</t>
  </si>
  <si>
    <t>)&amp;$.)&amp;%</t>
  </si>
  <si>
    <t xml:space="preserve"> ;fk6L lnPsf] /sd</t>
  </si>
  <si>
    <t xml:space="preserve">8]lj6 </t>
  </si>
  <si>
    <t xml:space="preserve">qm]l86 </t>
  </si>
  <si>
    <t>&gt;fj)f</t>
  </si>
  <si>
    <t xml:space="preserve">cfsfz u'Ktf      </t>
  </si>
  <si>
    <t>clgtf l/dfn</t>
  </si>
  <si>
    <t>ch'{g du/</t>
  </si>
  <si>
    <t>clgn s'df/ ofbj</t>
  </si>
  <si>
    <t>pd]z s'df/ kf]v/]n</t>
  </si>
  <si>
    <t>O{Zj/gfy emf</t>
  </si>
  <si>
    <t>lj/]Gb| uf]O{t</t>
  </si>
  <si>
    <t>lj/ axfb'/ ljZJfsdf{</t>
  </si>
  <si>
    <t>ljZj]Zj/ sf]O/fnf</t>
  </si>
  <si>
    <t>ljzfn l;njfn -lj=s_</t>
  </si>
  <si>
    <t>ljdnf sfsL{</t>
  </si>
  <si>
    <t>ljhof nIdL &gt;]i7</t>
  </si>
  <si>
    <t>ab|L dxt If]qL</t>
  </si>
  <si>
    <t>ljZj/fh v8\sf</t>
  </si>
  <si>
    <t>lj/]Gb| s'df/ ofbj</t>
  </si>
  <si>
    <t>5fofF lh=l;</t>
  </si>
  <si>
    <t>e/t s'df/ d08n</t>
  </si>
  <si>
    <t>emljGb| lj= s=</t>
  </si>
  <si>
    <t>eujlt l3ld/]</t>
  </si>
  <si>
    <t>eujtL g]kfn</t>
  </si>
  <si>
    <t>ef]nf k|;fb /]UdL</t>
  </si>
  <si>
    <t>rGb| axfb'/ sfsL{</t>
  </si>
  <si>
    <t>lbg]z ofbj- ;xfos_</t>
  </si>
  <si>
    <t>lbg]z s'df/ ofbj -lgb]{zs_</t>
  </si>
  <si>
    <t>lw/h ljs|d v8\sf</t>
  </si>
  <si>
    <t>uf]s0f{ clwsf/L</t>
  </si>
  <si>
    <t>lutf s'df/L s]=;L</t>
  </si>
  <si>
    <t>uf]kfn k|;fb b]j</t>
  </si>
  <si>
    <t>uf]ljGb k|;fb e§/fO{</t>
  </si>
  <si>
    <t>uf]kfn rGb| /fO{</t>
  </si>
  <si>
    <t>uf]kLs[i0f &gt;]i7</t>
  </si>
  <si>
    <t>uf]ljGbdfg 8+uf]n</t>
  </si>
  <si>
    <t>u0f]z 6df§f</t>
  </si>
  <si>
    <t>u0f]zdfg dxh{g</t>
  </si>
  <si>
    <t>lxsdQ l;+x yfkf</t>
  </si>
  <si>
    <t>xl/ k|;fb /]UdL</t>
  </si>
  <si>
    <t>xl/ axfb'/ If]qL</t>
  </si>
  <si>
    <t>O{Zj/ /fh a/fn</t>
  </si>
  <si>
    <t>hulbz k|;fb hf]zL</t>
  </si>
  <si>
    <t>hobQ hf]lz</t>
  </si>
  <si>
    <t xml:space="preserve">nfnrg rf}w/L </t>
  </si>
  <si>
    <t>s'df/ clwsf/L</t>
  </si>
  <si>
    <t>sdnfb]jL clws/L</t>
  </si>
  <si>
    <t>ls/0f s'df/ 3tL{</t>
  </si>
  <si>
    <t>lszf]/ nfdf</t>
  </si>
  <si>
    <t>sdnf /fO{</t>
  </si>
  <si>
    <t>sdnf l/hfn</t>
  </si>
  <si>
    <t>s]zj k|;fb uf}td</t>
  </si>
  <si>
    <t>s]zj /fh kf08]</t>
  </si>
  <si>
    <t>s]zj k|;fb kf}8]n</t>
  </si>
  <si>
    <t>s+rg bQ</t>
  </si>
  <si>
    <t>sdn k|;fb kf08]</t>
  </si>
  <si>
    <t>lngf s'df/L emf</t>
  </si>
  <si>
    <t>dfntL yfkf</t>
  </si>
  <si>
    <t>df]xg l;Sbf/</t>
  </si>
  <si>
    <t>dx]zdfg &gt;]i7</t>
  </si>
  <si>
    <t>lg/g dË/ftL</t>
  </si>
  <si>
    <t>lg/~hg dxQ</t>
  </si>
  <si>
    <t>lgd]if &gt;]i7</t>
  </si>
  <si>
    <t>lgns07nfn &gt;]i7</t>
  </si>
  <si>
    <t>lg/~hg &gt;]i7</t>
  </si>
  <si>
    <t>lgd{n s'df/L uf]O{t</t>
  </si>
  <si>
    <t>lktfDa/ sf]O{/fnf</t>
  </si>
  <si>
    <t>k|ljg kf}8]n</t>
  </si>
  <si>
    <t>k'hf zfSo</t>
  </si>
  <si>
    <t>k|ltef dxh{g</t>
  </si>
  <si>
    <t>k|jf]w vj'{hf</t>
  </si>
  <si>
    <t>k|df]b s'df/ uf]Ot</t>
  </si>
  <si>
    <t>/ljGb|nfn l;+x</t>
  </si>
  <si>
    <t>/+lht s'df/ d08n</t>
  </si>
  <si>
    <t>/fhg g]kfn</t>
  </si>
  <si>
    <t>/fhg e08f/L</t>
  </si>
  <si>
    <t>/fh]Gb| k|;fb 7fs'/</t>
  </si>
  <si>
    <t>/d]z 1jfnL</t>
  </si>
  <si>
    <t>/fh' &gt;]i7</t>
  </si>
  <si>
    <t>/fh axfb'/ u'?Ë</t>
  </si>
  <si>
    <t>/flhj/fh zdf{</t>
  </si>
  <si>
    <t>/ljnfn l3ld/]</t>
  </si>
  <si>
    <t>/fdxl/ lg/f}nf</t>
  </si>
  <si>
    <t>Clifs]z e't]{n</t>
  </si>
  <si>
    <t>;[hgf Kofs'/]n</t>
  </si>
  <si>
    <t>;/f]h s'df/ ofbj</t>
  </si>
  <si>
    <t>;''dg k|;fb kf7s</t>
  </si>
  <si>
    <t>;'ljg cfrfo{</t>
  </si>
  <si>
    <t>lzIff &gt;]i7</t>
  </si>
  <si>
    <t>;'lbk dË/ftL</t>
  </si>
  <si>
    <t>;'/]Gb| ltdnl;gf</t>
  </si>
  <si>
    <t>;lGbk l/dfn</t>
  </si>
  <si>
    <t>;'lgtf s'df/L d}gfnL</t>
  </si>
  <si>
    <t>;'idf s'df/ s0f{</t>
  </si>
  <si>
    <t>lzj/fd vgfn</t>
  </si>
  <si>
    <t>;ljg ;fksf]6f</t>
  </si>
  <si>
    <t>lza/fd e08f/L</t>
  </si>
  <si>
    <t>z'lznf e§/fO{</t>
  </si>
  <si>
    <t>;'lzn e§/fO{</t>
  </si>
  <si>
    <t>;'b{zg s'df/ ld&gt;|</t>
  </si>
  <si>
    <t>;l/tf 8f]6]n</t>
  </si>
  <si>
    <t>;l/tf a/fn</t>
  </si>
  <si>
    <t>zfGtf 9sfn</t>
  </si>
  <si>
    <t>z}n]Gb| e'iffn</t>
  </si>
  <si>
    <t>Zofds[i0f sfsL{</t>
  </si>
  <si>
    <t>zfGtL zdf{</t>
  </si>
  <si>
    <t>;'lgn kf]v/]n</t>
  </si>
  <si>
    <t>;+ho k5fO{</t>
  </si>
  <si>
    <t>;'jf]w s'df/ ;fx</t>
  </si>
  <si>
    <t>t'Nf;L gf/fo0f 5\jfh'</t>
  </si>
  <si>
    <t>6]s axfb'/ cf]nL</t>
  </si>
  <si>
    <t>l6sfh+u yfkf</t>
  </si>
  <si>
    <t>pk]Gb| dxtf]</t>
  </si>
  <si>
    <t>ob' s'df/ cof{Nf</t>
  </si>
  <si>
    <t>ljljw @)^^.)#.#! sf] h= ef}= g+= !@*</t>
  </si>
  <si>
    <t>ljljw @)^).)^! sf] ldnfg ug{ afsL</t>
  </si>
  <si>
    <t>8]lj6  Aofn]G;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</si>
</sst>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176" formatCode="_ * #,##0_ ;_ * \-#,##0_ ;_ * &quot;-&quot;_ ;_ @_ "/>
    <numFmt numFmtId="44" formatCode="_(&quot;$&quot;* #,##0.00_);_(&quot;$&quot;* \(#,##0.00\);_(&quot;$&quot;* &quot;-&quot;??_);_(@_)"/>
  </numFmts>
  <fonts count="42">
    <font>
      <sz val="11"/>
      <color theme="1"/>
      <name val="Calibri"/>
      <charset val="134"/>
      <scheme val="minor"/>
    </font>
    <font>
      <sz val="14"/>
      <color theme="1"/>
      <name val="Preeti"/>
      <charset val="134"/>
    </font>
    <font>
      <sz val="14"/>
      <color theme="1"/>
      <name val="DINA-B"/>
      <charset val="134"/>
    </font>
    <font>
      <sz val="16"/>
      <color theme="1"/>
      <name val="Preeti"/>
      <charset val="134"/>
    </font>
    <font>
      <sz val="14"/>
      <color rgb="FF00B050"/>
      <name val="Preeti"/>
      <charset val="134"/>
    </font>
    <font>
      <sz val="14"/>
      <name val="DINA-B"/>
      <charset val="134"/>
    </font>
    <font>
      <b/>
      <sz val="14"/>
      <color theme="1"/>
      <name val="DINA-B"/>
      <charset val="134"/>
    </font>
    <font>
      <sz val="14"/>
      <color rgb="FFFF0000"/>
      <name val="DINA-B"/>
      <charset val="134"/>
    </font>
    <font>
      <sz val="14"/>
      <name val="Preeti"/>
      <charset val="134"/>
    </font>
    <font>
      <sz val="14"/>
      <color rgb="FFC00000"/>
      <name val="DINA-B"/>
      <charset val="134"/>
    </font>
    <font>
      <sz val="13"/>
      <color theme="1"/>
      <name val="Preeti"/>
      <charset val="134"/>
    </font>
    <font>
      <sz val="13"/>
      <name val="Preeti"/>
      <charset val="134"/>
    </font>
    <font>
      <sz val="14"/>
      <color rgb="FFFF0000"/>
      <name val="Preeti"/>
      <charset val="134"/>
    </font>
    <font>
      <b/>
      <sz val="16"/>
      <color theme="1"/>
      <name val="Preeti"/>
      <charset val="134"/>
    </font>
    <font>
      <sz val="11"/>
      <name val="Times New Roman"/>
      <charset val="134"/>
    </font>
    <font>
      <b/>
      <sz val="14"/>
      <color rgb="FF00B050"/>
      <name val="DINA-B"/>
      <charset val="134"/>
    </font>
    <font>
      <sz val="14"/>
      <color rgb="FF00B050"/>
      <name val="DINA-B"/>
      <charset val="134"/>
    </font>
    <font>
      <b/>
      <sz val="14"/>
      <color rgb="FFFF0000"/>
      <name val="DINA-B"/>
      <charset val="134"/>
    </font>
    <font>
      <b/>
      <sz val="14"/>
      <name val="DINA-B"/>
      <charset val="134"/>
    </font>
    <font>
      <sz val="13"/>
      <color theme="1"/>
      <name val="DINA-B"/>
      <charset val="134"/>
    </font>
    <font>
      <b/>
      <sz val="14"/>
      <color theme="1"/>
      <name val="Preeti"/>
      <charset val="134"/>
    </font>
    <font>
      <sz val="14"/>
      <color theme="1"/>
      <name val="Mangal"/>
      <charset val="1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32" fillId="39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13" borderId="16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3" fillId="10" borderId="15" applyNumberFormat="0" applyFont="0" applyAlignment="0" applyProtection="0">
      <alignment vertical="center"/>
    </xf>
    <xf numFmtId="0" fontId="25" fillId="9" borderId="1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13" borderId="13" applyNumberFormat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0" fontId="33" fillId="16" borderId="18" applyNumberFormat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3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 applyFill="1"/>
    <xf numFmtId="0" fontId="1" fillId="0" borderId="0" xfId="0" applyFont="1" applyBorder="1"/>
    <xf numFmtId="0" fontId="2" fillId="0" borderId="0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5" borderId="0" xfId="0" applyFont="1" applyFill="1"/>
    <xf numFmtId="43" fontId="2" fillId="0" borderId="0" xfId="44" applyNumberFormat="1" applyFont="1"/>
    <xf numFmtId="0" fontId="1" fillId="6" borderId="0" xfId="0" applyFont="1" applyFill="1"/>
    <xf numFmtId="43" fontId="1" fillId="3" borderId="0" xfId="44" applyFont="1" applyFill="1"/>
    <xf numFmtId="0" fontId="1" fillId="0" borderId="0" xfId="0" applyFont="1" applyAlignment="1">
      <alignment horizontal="right"/>
    </xf>
    <xf numFmtId="43" fontId="1" fillId="0" borderId="0" xfId="44" applyFont="1"/>
    <xf numFmtId="0" fontId="1" fillId="0" borderId="0" xfId="0" applyFont="1" applyBorder="1" applyAlignme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43" fontId="2" fillId="2" borderId="2" xfId="44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3" fontId="2" fillId="3" borderId="2" xfId="44" applyFont="1" applyFill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43" fontId="2" fillId="4" borderId="2" xfId="44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3" fontId="2" fillId="0" borderId="2" xfId="44" applyFont="1" applyBorder="1" applyAlignment="1">
      <alignment horizontal="right"/>
    </xf>
    <xf numFmtId="43" fontId="2" fillId="0" borderId="2" xfId="44" applyFont="1" applyBorder="1"/>
    <xf numFmtId="0" fontId="1" fillId="4" borderId="2" xfId="0" applyFont="1" applyFill="1" applyBorder="1"/>
    <xf numFmtId="43" fontId="2" fillId="4" borderId="2" xfId="44" applyFont="1" applyFill="1" applyBorder="1"/>
    <xf numFmtId="0" fontId="2" fillId="0" borderId="2" xfId="0" applyFont="1" applyFill="1" applyBorder="1" applyAlignment="1">
      <alignment horizontal="center"/>
    </xf>
    <xf numFmtId="0" fontId="1" fillId="0" borderId="2" xfId="0" applyFont="1" applyFill="1" applyBorder="1"/>
    <xf numFmtId="43" fontId="2" fillId="0" borderId="2" xfId="44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43" fontId="2" fillId="2" borderId="2" xfId="44" applyFont="1" applyFill="1" applyBorder="1" applyAlignment="1">
      <alignment horizontal="right"/>
    </xf>
    <xf numFmtId="0" fontId="2" fillId="3" borderId="2" xfId="44" applyNumberFormat="1" applyFont="1" applyFill="1" applyBorder="1" applyAlignment="1">
      <alignment horizontal="center"/>
    </xf>
    <xf numFmtId="43" fontId="2" fillId="3" borderId="2" xfId="44" applyFont="1" applyFill="1" applyBorder="1" applyAlignment="1">
      <alignment horizontal="center"/>
    </xf>
    <xf numFmtId="0" fontId="2" fillId="4" borderId="2" xfId="44" applyNumberFormat="1" applyFont="1" applyFill="1" applyBorder="1" applyAlignment="1">
      <alignment horizontal="center"/>
    </xf>
    <xf numFmtId="43" fontId="6" fillId="4" borderId="2" xfId="44" applyFont="1" applyFill="1" applyBorder="1" applyAlignment="1">
      <alignment horizontal="right"/>
    </xf>
    <xf numFmtId="43" fontId="2" fillId="4" borderId="2" xfId="44" applyFont="1" applyFill="1" applyBorder="1" applyAlignment="1">
      <alignment horizontal="center"/>
    </xf>
    <xf numFmtId="0" fontId="5" fillId="3" borderId="2" xfId="44" applyNumberFormat="1" applyFont="1" applyFill="1" applyBorder="1" applyAlignment="1">
      <alignment horizontal="center"/>
    </xf>
    <xf numFmtId="0" fontId="2" fillId="0" borderId="2" xfId="44" applyNumberFormat="1" applyFont="1" applyBorder="1" applyAlignment="1">
      <alignment horizontal="center"/>
    </xf>
    <xf numFmtId="43" fontId="2" fillId="5" borderId="2" xfId="44" applyFont="1" applyFill="1" applyBorder="1" applyAlignment="1">
      <alignment horizontal="right"/>
    </xf>
    <xf numFmtId="43" fontId="2" fillId="0" borderId="2" xfId="44" applyFont="1" applyBorder="1" applyAlignment="1">
      <alignment horizontal="center"/>
    </xf>
    <xf numFmtId="43" fontId="6" fillId="4" borderId="2" xfId="44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43" fontId="6" fillId="4" borderId="2" xfId="44" applyFont="1" applyFill="1" applyBorder="1"/>
    <xf numFmtId="43" fontId="2" fillId="5" borderId="2" xfId="44" applyFont="1" applyFill="1" applyBorder="1"/>
    <xf numFmtId="0" fontId="5" fillId="4" borderId="2" xfId="0" applyFont="1" applyFill="1" applyBorder="1" applyAlignment="1">
      <alignment horizontal="center"/>
    </xf>
    <xf numFmtId="43" fontId="2" fillId="0" borderId="2" xfId="44" applyFont="1" applyFill="1" applyBorder="1" applyAlignment="1">
      <alignment horizontal="center"/>
    </xf>
    <xf numFmtId="1" fontId="5" fillId="6" borderId="2" xfId="0" applyNumberFormat="1" applyFon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center"/>
    </xf>
    <xf numFmtId="43" fontId="2" fillId="0" borderId="2" xfId="44" applyNumberFormat="1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43" fontId="1" fillId="3" borderId="2" xfId="44" applyFont="1" applyFill="1" applyBorder="1" applyAlignment="1">
      <alignment horizontal="center"/>
    </xf>
    <xf numFmtId="43" fontId="2" fillId="6" borderId="2" xfId="44" applyFont="1" applyFill="1" applyBorder="1" applyAlignment="1">
      <alignment horizontal="center"/>
    </xf>
    <xf numFmtId="43" fontId="2" fillId="6" borderId="2" xfId="44" applyFont="1" applyFill="1" applyBorder="1"/>
    <xf numFmtId="43" fontId="2" fillId="3" borderId="2" xfId="44" applyFont="1" applyFill="1" applyBorder="1"/>
    <xf numFmtId="0" fontId="1" fillId="0" borderId="2" xfId="0" applyFont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43" fontId="2" fillId="0" borderId="2" xfId="44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43" fontId="1" fillId="6" borderId="2" xfId="44" applyFont="1" applyFill="1" applyBorder="1"/>
    <xf numFmtId="43" fontId="6" fillId="0" borderId="2" xfId="44" applyFont="1" applyFill="1" applyBorder="1"/>
    <xf numFmtId="43" fontId="1" fillId="0" borderId="2" xfId="44" applyFont="1" applyBorder="1" applyAlignment="1">
      <alignment horizontal="center"/>
    </xf>
    <xf numFmtId="0" fontId="2" fillId="2" borderId="0" xfId="0" applyFont="1" applyFill="1" applyBorder="1" applyAlignment="1"/>
    <xf numFmtId="0" fontId="1" fillId="2" borderId="0" xfId="0" applyFont="1" applyFill="1" applyBorder="1" applyAlignment="1"/>
    <xf numFmtId="0" fontId="2" fillId="3" borderId="0" xfId="0" applyFont="1" applyFill="1" applyBorder="1" applyAlignment="1"/>
    <xf numFmtId="0" fontId="1" fillId="3" borderId="0" xfId="0" applyFont="1" applyFill="1" applyBorder="1" applyAlignment="1"/>
    <xf numFmtId="0" fontId="2" fillId="4" borderId="0" xfId="0" applyFont="1" applyFill="1" applyBorder="1" applyAlignment="1"/>
    <xf numFmtId="0" fontId="1" fillId="4" borderId="0" xfId="0" applyFont="1" applyFill="1" applyBorder="1" applyAlignment="1"/>
    <xf numFmtId="43" fontId="2" fillId="0" borderId="0" xfId="44" applyFont="1" applyBorder="1" applyAlignment="1"/>
    <xf numFmtId="43" fontId="2" fillId="4" borderId="0" xfId="44" applyFont="1" applyFill="1" applyBorder="1" applyAlignment="1"/>
    <xf numFmtId="43" fontId="7" fillId="0" borderId="0" xfId="44" applyFont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0" borderId="0" xfId="0" applyFont="1" applyFill="1" applyBorder="1"/>
    <xf numFmtId="0" fontId="8" fillId="0" borderId="2" xfId="0" applyFont="1" applyFill="1" applyBorder="1"/>
    <xf numFmtId="0" fontId="1" fillId="3" borderId="2" xfId="0" applyFont="1" applyFill="1" applyBorder="1"/>
    <xf numFmtId="0" fontId="5" fillId="0" borderId="2" xfId="44" applyNumberFormat="1" applyFont="1" applyFill="1" applyBorder="1" applyAlignment="1">
      <alignment horizontal="center"/>
    </xf>
    <xf numFmtId="0" fontId="5" fillId="4" borderId="2" xfId="0" applyNumberFormat="1" applyFont="1" applyFill="1" applyBorder="1" applyAlignment="1">
      <alignment horizontal="center"/>
    </xf>
    <xf numFmtId="43" fontId="6" fillId="3" borderId="2" xfId="44" applyFont="1" applyFill="1" applyBorder="1"/>
    <xf numFmtId="43" fontId="6" fillId="0" borderId="2" xfId="44" applyFont="1" applyBorder="1"/>
    <xf numFmtId="0" fontId="5" fillId="3" borderId="2" xfId="0" applyFont="1" applyFill="1" applyBorder="1" applyAlignment="1">
      <alignment horizontal="center"/>
    </xf>
    <xf numFmtId="43" fontId="5" fillId="4" borderId="2" xfId="44" applyFont="1" applyFill="1" applyBorder="1"/>
    <xf numFmtId="0" fontId="5" fillId="4" borderId="2" xfId="44" applyNumberFormat="1" applyFont="1" applyFill="1" applyBorder="1" applyAlignment="1">
      <alignment horizontal="center"/>
    </xf>
    <xf numFmtId="43" fontId="1" fillId="4" borderId="2" xfId="44" applyFont="1" applyFill="1" applyBorder="1"/>
    <xf numFmtId="43" fontId="7" fillId="4" borderId="2" xfId="44" applyFont="1" applyFill="1" applyBorder="1"/>
    <xf numFmtId="43" fontId="9" fillId="0" borderId="2" xfId="44" applyFont="1" applyFill="1" applyBorder="1"/>
    <xf numFmtId="43" fontId="9" fillId="4" borderId="2" xfId="44" applyFont="1" applyFill="1" applyBorder="1"/>
    <xf numFmtId="43" fontId="7" fillId="0" borderId="2" xfId="44" applyFont="1" applyFill="1" applyBorder="1"/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43" fontId="2" fillId="0" borderId="0" xfId="44" applyFont="1" applyBorder="1"/>
    <xf numFmtId="0" fontId="2" fillId="0" borderId="0" xfId="0" applyFont="1" applyBorder="1"/>
    <xf numFmtId="43" fontId="2" fillId="0" borderId="0" xfId="44" applyFont="1" applyBorder="1" applyAlignment="1">
      <alignment horizontal="center"/>
    </xf>
    <xf numFmtId="43" fontId="2" fillId="5" borderId="0" xfId="44" applyFont="1" applyFill="1" applyBorder="1"/>
    <xf numFmtId="43" fontId="2" fillId="0" borderId="5" xfId="44" applyFont="1" applyBorder="1"/>
    <xf numFmtId="0" fontId="2" fillId="5" borderId="0" xfId="0" applyFont="1" applyFill="1" applyBorder="1"/>
    <xf numFmtId="2" fontId="2" fillId="0" borderId="0" xfId="0" applyNumberFormat="1" applyFont="1" applyBorder="1"/>
    <xf numFmtId="43" fontId="2" fillId="5" borderId="0" xfId="0" applyNumberFormat="1" applyFont="1" applyFill="1" applyBorder="1"/>
    <xf numFmtId="43" fontId="2" fillId="0" borderId="0" xfId="0" applyNumberFormat="1" applyFont="1" applyBorder="1"/>
    <xf numFmtId="0" fontId="2" fillId="5" borderId="0" xfId="0" applyFont="1" applyFill="1" applyBorder="1" applyAlignment="1"/>
    <xf numFmtId="43" fontId="2" fillId="0" borderId="6" xfId="44" applyFont="1" applyBorder="1"/>
    <xf numFmtId="43" fontId="2" fillId="0" borderId="6" xfId="44" applyNumberFormat="1" applyFont="1" applyBorder="1"/>
    <xf numFmtId="43" fontId="2" fillId="6" borderId="6" xfId="44" applyFont="1" applyFill="1" applyBorder="1"/>
    <xf numFmtId="43" fontId="2" fillId="3" borderId="6" xfId="44" applyFont="1" applyFill="1" applyBorder="1"/>
    <xf numFmtId="43" fontId="2" fillId="0" borderId="0" xfId="44" applyNumberFormat="1" applyFont="1" applyBorder="1"/>
    <xf numFmtId="0" fontId="2" fillId="6" borderId="0" xfId="0" applyFont="1" applyFill="1" applyBorder="1"/>
    <xf numFmtId="43" fontId="2" fillId="3" borderId="0" xfId="44" applyFont="1" applyFill="1" applyBorder="1"/>
    <xf numFmtId="43" fontId="2" fillId="6" borderId="0" xfId="0" applyNumberFormat="1" applyFont="1" applyFill="1" applyBorder="1"/>
    <xf numFmtId="43" fontId="2" fillId="0" borderId="6" xfId="44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0" xfId="0" applyFont="1" applyFill="1" applyBorder="1"/>
    <xf numFmtId="43" fontId="2" fillId="0" borderId="0" xfId="0" applyNumberFormat="1" applyFont="1" applyBorder="1" applyAlignment="1">
      <alignment horizontal="right"/>
    </xf>
    <xf numFmtId="43" fontId="2" fillId="0" borderId="6" xfId="44" applyFont="1" applyFill="1" applyBorder="1"/>
    <xf numFmtId="43" fontId="2" fillId="0" borderId="0" xfId="0" applyNumberFormat="1" applyFont="1" applyFill="1" applyBorder="1"/>
    <xf numFmtId="0" fontId="2" fillId="0" borderId="0" xfId="0" applyFont="1" applyFill="1" applyBorder="1"/>
    <xf numFmtId="43" fontId="7" fillId="6" borderId="2" xfId="44" applyFont="1" applyFill="1" applyBorder="1"/>
    <xf numFmtId="0" fontId="1" fillId="0" borderId="6" xfId="0" applyFont="1" applyFill="1" applyBorder="1"/>
    <xf numFmtId="43" fontId="2" fillId="0" borderId="2" xfId="44" applyFont="1" applyBorder="1" applyAlignment="1"/>
    <xf numFmtId="0" fontId="1" fillId="0" borderId="0" xfId="0" applyFont="1" applyBorder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43" fontId="1" fillId="3" borderId="0" xfId="44" applyFont="1" applyFill="1" applyBorder="1"/>
    <xf numFmtId="0" fontId="1" fillId="0" borderId="0" xfId="0" applyFont="1" applyBorder="1" applyAlignment="1">
      <alignment horizontal="right"/>
    </xf>
    <xf numFmtId="43" fontId="1" fillId="0" borderId="0" xfId="44" applyFont="1" applyBorder="1"/>
    <xf numFmtId="0" fontId="10" fillId="3" borderId="0" xfId="0" applyFont="1" applyFill="1"/>
    <xf numFmtId="0" fontId="10" fillId="4" borderId="0" xfId="0" applyFont="1" applyFill="1"/>
    <xf numFmtId="0" fontId="10" fillId="2" borderId="0" xfId="0" applyFont="1" applyFill="1"/>
    <xf numFmtId="0" fontId="11" fillId="4" borderId="0" xfId="0" applyFont="1" applyFill="1"/>
    <xf numFmtId="0" fontId="10" fillId="0" borderId="0" xfId="0" applyFont="1"/>
    <xf numFmtId="43" fontId="1" fillId="5" borderId="0" xfId="44" applyFont="1" applyFill="1"/>
    <xf numFmtId="43" fontId="2" fillId="0" borderId="0" xfId="44" applyFont="1"/>
    <xf numFmtId="43" fontId="1" fillId="6" borderId="0" xfId="44" applyFont="1" applyFill="1"/>
    <xf numFmtId="43" fontId="12" fillId="6" borderId="0" xfId="44" applyFont="1" applyFill="1"/>
    <xf numFmtId="43" fontId="8" fillId="0" borderId="0" xfId="44" applyFont="1"/>
    <xf numFmtId="0" fontId="10" fillId="0" borderId="0" xfId="0" applyFont="1" applyAlignment="1"/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7" borderId="2" xfId="0" applyFont="1" applyFill="1" applyBorder="1"/>
    <xf numFmtId="0" fontId="1" fillId="2" borderId="2" xfId="0" applyFont="1" applyFill="1" applyBorder="1"/>
    <xf numFmtId="0" fontId="8" fillId="4" borderId="2" xfId="0" applyFont="1" applyFill="1" applyBorder="1"/>
    <xf numFmtId="43" fontId="1" fillId="0" borderId="3" xfId="44" applyFont="1" applyBorder="1" applyAlignment="1">
      <alignment horizontal="center"/>
    </xf>
    <xf numFmtId="43" fontId="1" fillId="0" borderId="4" xfId="44" applyFont="1" applyBorder="1" applyAlignment="1">
      <alignment horizontal="center"/>
    </xf>
    <xf numFmtId="0" fontId="1" fillId="0" borderId="2" xfId="0" applyFont="1" applyBorder="1" applyAlignment="1"/>
    <xf numFmtId="43" fontId="1" fillId="5" borderId="2" xfId="44" applyFont="1" applyFill="1" applyBorder="1" applyAlignment="1">
      <alignment horizontal="center"/>
    </xf>
    <xf numFmtId="43" fontId="2" fillId="4" borderId="3" xfId="44" applyFont="1" applyFill="1" applyBorder="1" applyAlignment="1">
      <alignment horizontal="center"/>
    </xf>
    <xf numFmtId="43" fontId="2" fillId="4" borderId="4" xfId="44" applyFont="1" applyFill="1" applyBorder="1"/>
    <xf numFmtId="43" fontId="2" fillId="4" borderId="4" xfId="44" applyFont="1" applyFill="1" applyBorder="1" applyAlignment="1">
      <alignment horizontal="center"/>
    </xf>
    <xf numFmtId="0" fontId="14" fillId="3" borderId="2" xfId="0" applyFont="1" applyFill="1" applyBorder="1" applyAlignment="1">
      <alignment horizontal="right"/>
    </xf>
    <xf numFmtId="43" fontId="2" fillId="4" borderId="2" xfId="44" applyFont="1" applyFill="1" applyBorder="1" applyAlignment="1"/>
    <xf numFmtId="0" fontId="14" fillId="3" borderId="2" xfId="0" applyNumberFormat="1" applyFont="1" applyFill="1" applyBorder="1" applyAlignment="1">
      <alignment horizontal="right"/>
    </xf>
    <xf numFmtId="43" fontId="2" fillId="2" borderId="2" xfId="44" applyFont="1" applyFill="1" applyBorder="1"/>
    <xf numFmtId="0" fontId="14" fillId="4" borderId="2" xfId="0" applyFont="1" applyFill="1" applyBorder="1" applyAlignment="1">
      <alignment horizontal="right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43" fontId="1" fillId="6" borderId="2" xfId="44" applyFont="1" applyFill="1" applyBorder="1" applyAlignment="1">
      <alignment horizontal="center"/>
    </xf>
    <xf numFmtId="43" fontId="4" fillId="8" borderId="2" xfId="44" applyFont="1" applyFill="1" applyBorder="1" applyAlignment="1">
      <alignment horizontal="center"/>
    </xf>
    <xf numFmtId="43" fontId="1" fillId="3" borderId="2" xfId="44" applyFont="1" applyFill="1" applyBorder="1"/>
    <xf numFmtId="43" fontId="6" fillId="2" borderId="2" xfId="44" applyFont="1" applyFill="1" applyBorder="1"/>
    <xf numFmtId="43" fontId="15" fillId="3" borderId="2" xfId="44" applyFont="1" applyFill="1" applyBorder="1"/>
    <xf numFmtId="43" fontId="16" fillId="4" borderId="2" xfId="44" applyFont="1" applyFill="1" applyBorder="1"/>
    <xf numFmtId="43" fontId="12" fillId="6" borderId="2" xfId="44" applyFont="1" applyFill="1" applyBorder="1" applyAlignment="1">
      <alignment horizontal="center"/>
    </xf>
    <xf numFmtId="43" fontId="7" fillId="3" borderId="2" xfId="44" applyFont="1" applyFill="1" applyBorder="1"/>
    <xf numFmtId="43" fontId="17" fillId="4" borderId="2" xfId="44" applyFont="1" applyFill="1" applyBorder="1"/>
    <xf numFmtId="43" fontId="7" fillId="2" borderId="2" xfId="44" applyFont="1" applyFill="1" applyBorder="1"/>
    <xf numFmtId="43" fontId="1" fillId="4" borderId="0" xfId="44" applyFont="1" applyFill="1"/>
    <xf numFmtId="43" fontId="1" fillId="0" borderId="6" xfId="44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3" fontId="8" fillId="0" borderId="2" xfId="44" applyFont="1" applyBorder="1" applyAlignment="1">
      <alignment horizontal="center"/>
    </xf>
    <xf numFmtId="43" fontId="5" fillId="3" borderId="2" xfId="44" applyFont="1" applyFill="1" applyBorder="1"/>
    <xf numFmtId="43" fontId="5" fillId="2" borderId="2" xfId="44" applyFont="1" applyFill="1" applyBorder="1"/>
    <xf numFmtId="0" fontId="10" fillId="3" borderId="0" xfId="0" applyFont="1" applyFill="1" applyAlignment="1"/>
    <xf numFmtId="0" fontId="10" fillId="4" borderId="0" xfId="0" applyFont="1" applyFill="1" applyAlignment="1"/>
    <xf numFmtId="0" fontId="10" fillId="2" borderId="0" xfId="0" applyFont="1" applyFill="1" applyAlignment="1"/>
    <xf numFmtId="0" fontId="12" fillId="3" borderId="2" xfId="0" applyFont="1" applyFill="1" applyBorder="1"/>
    <xf numFmtId="0" fontId="5" fillId="3" borderId="2" xfId="0" applyNumberFormat="1" applyFont="1" applyFill="1" applyBorder="1" applyAlignment="1">
      <alignment horizontal="center" vertical="top"/>
    </xf>
    <xf numFmtId="43" fontId="7" fillId="2" borderId="2" xfId="44" applyFont="1" applyFill="1" applyBorder="1" applyAlignment="1">
      <alignment horizontal="center"/>
    </xf>
    <xf numFmtId="43" fontId="17" fillId="3" borderId="2" xfId="44" applyFont="1" applyFill="1" applyBorder="1"/>
    <xf numFmtId="0" fontId="1" fillId="8" borderId="2" xfId="0" applyFont="1" applyFill="1" applyBorder="1"/>
    <xf numFmtId="43" fontId="2" fillId="4" borderId="3" xfId="44" applyFont="1" applyFill="1" applyBorder="1" applyAlignment="1">
      <alignment horizontal="left"/>
    </xf>
    <xf numFmtId="43" fontId="2" fillId="4" borderId="4" xfId="44" applyFont="1" applyFill="1" applyBorder="1" applyAlignment="1">
      <alignment horizontal="left"/>
    </xf>
    <xf numFmtId="43" fontId="16" fillId="3" borderId="2" xfId="44" applyFont="1" applyFill="1" applyBorder="1"/>
    <xf numFmtId="43" fontId="18" fillId="4" borderId="2" xfId="44" applyFont="1" applyFill="1" applyBorder="1"/>
    <xf numFmtId="43" fontId="2" fillId="8" borderId="2" xfId="44" applyFont="1" applyFill="1" applyBorder="1"/>
    <xf numFmtId="43" fontId="5" fillId="0" borderId="2" xfId="44" applyFont="1" applyBorder="1"/>
    <xf numFmtId="0" fontId="5" fillId="2" borderId="2" xfId="44" applyNumberFormat="1" applyFont="1" applyFill="1" applyBorder="1" applyAlignment="1">
      <alignment horizontal="center"/>
    </xf>
    <xf numFmtId="0" fontId="5" fillId="4" borderId="2" xfId="0" applyNumberFormat="1" applyFont="1" applyFill="1" applyBorder="1" applyAlignment="1">
      <alignment horizontal="center" vertical="top"/>
    </xf>
    <xf numFmtId="43" fontId="6" fillId="5" borderId="2" xfId="44" applyFont="1" applyFill="1" applyBorder="1"/>
    <xf numFmtId="43" fontId="19" fillId="4" borderId="0" xfId="0" applyNumberFormat="1" applyFont="1" applyFill="1" applyAlignment="1"/>
    <xf numFmtId="0" fontId="1" fillId="4" borderId="4" xfId="0" applyFont="1" applyFill="1" applyBorder="1"/>
    <xf numFmtId="0" fontId="2" fillId="4" borderId="3" xfId="0" applyFont="1" applyFill="1" applyBorder="1" applyAlignment="1">
      <alignment horizontal="center"/>
    </xf>
    <xf numFmtId="0" fontId="8" fillId="4" borderId="0" xfId="0" applyFont="1" applyFill="1"/>
    <xf numFmtId="43" fontId="5" fillId="4" borderId="2" xfId="44" applyFont="1" applyFill="1" applyBorder="1" applyAlignment="1">
      <alignment horizontal="center"/>
    </xf>
    <xf numFmtId="0" fontId="2" fillId="0" borderId="2" xfId="0" applyFont="1" applyBorder="1"/>
    <xf numFmtId="43" fontId="2" fillId="5" borderId="0" xfId="44" applyFont="1" applyFill="1" applyBorder="1" applyAlignment="1"/>
    <xf numFmtId="43" fontId="6" fillId="6" borderId="2" xfId="44" applyFont="1" applyFill="1" applyBorder="1"/>
    <xf numFmtId="43" fontId="2" fillId="3" borderId="0" xfId="44" applyFont="1" applyFill="1" applyBorder="1" applyAlignment="1"/>
    <xf numFmtId="43" fontId="17" fillId="6" borderId="2" xfId="44" applyFont="1" applyFill="1" applyBorder="1"/>
    <xf numFmtId="43" fontId="2" fillId="6" borderId="0" xfId="44" applyFont="1" applyFill="1" applyBorder="1" applyAlignment="1"/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43" fontId="5" fillId="0" borderId="0" xfId="44" applyFont="1" applyBorder="1" applyAlignment="1"/>
    <xf numFmtId="43" fontId="6" fillId="0" borderId="0" xfId="44" applyFont="1" applyBorder="1" applyAlignment="1"/>
    <xf numFmtId="0" fontId="11" fillId="4" borderId="0" xfId="0" applyFont="1" applyFill="1" applyAlignment="1"/>
    <xf numFmtId="43" fontId="6" fillId="0" borderId="2" xfId="44" applyFont="1" applyBorder="1" applyAlignment="1"/>
    <xf numFmtId="0" fontId="1" fillId="0" borderId="1" xfId="0" applyFont="1" applyBorder="1"/>
    <xf numFmtId="43" fontId="1" fillId="8" borderId="0" xfId="44" applyFont="1" applyFill="1"/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5" fillId="6" borderId="2" xfId="44" applyNumberFormat="1" applyFont="1" applyFill="1" applyBorder="1" applyAlignment="1">
      <alignment horizontal="center"/>
    </xf>
    <xf numFmtId="43" fontId="1" fillId="8" borderId="3" xfId="44" applyFont="1" applyFill="1" applyBorder="1" applyAlignment="1">
      <alignment horizontal="center"/>
    </xf>
    <xf numFmtId="43" fontId="1" fillId="0" borderId="7" xfId="44" applyFont="1" applyBorder="1" applyAlignment="1">
      <alignment horizontal="center"/>
    </xf>
    <xf numFmtId="43" fontId="1" fillId="8" borderId="2" xfId="44" applyFont="1" applyFill="1" applyBorder="1" applyAlignment="1">
      <alignment horizontal="center"/>
    </xf>
    <xf numFmtId="43" fontId="2" fillId="8" borderId="2" xfId="44" applyFont="1" applyFill="1" applyBorder="1" applyAlignment="1">
      <alignment horizontal="center"/>
    </xf>
    <xf numFmtId="43" fontId="1" fillId="8" borderId="4" xfId="44" applyFont="1" applyFill="1" applyBorder="1" applyAlignment="1">
      <alignment horizontal="center"/>
    </xf>
    <xf numFmtId="43" fontId="1" fillId="0" borderId="2" xfId="44" applyFont="1" applyBorder="1" applyAlignment="1">
      <alignment horizontal="center" wrapText="1"/>
    </xf>
    <xf numFmtId="43" fontId="1" fillId="6" borderId="2" xfId="44" applyFont="1" applyFill="1" applyBorder="1" applyAlignment="1">
      <alignment horizontal="center" wrapText="1"/>
    </xf>
    <xf numFmtId="43" fontId="1" fillId="8" borderId="2" xfId="44" applyFont="1" applyFill="1" applyBorder="1"/>
    <xf numFmtId="43" fontId="2" fillId="0" borderId="2" xfId="44" applyFont="1" applyBorder="1" applyAlignment="1">
      <alignment horizontal="center" wrapText="1"/>
    </xf>
    <xf numFmtId="43" fontId="2" fillId="6" borderId="2" xfId="44" applyFont="1" applyFill="1" applyBorder="1" applyAlignment="1">
      <alignment horizontal="center" wrapText="1"/>
    </xf>
    <xf numFmtId="43" fontId="2" fillId="6" borderId="0" xfId="44" applyFont="1" applyFill="1" applyBorder="1"/>
    <xf numFmtId="43" fontId="1" fillId="6" borderId="2" xfId="44" applyFont="1" applyFill="1" applyBorder="1" applyAlignment="1">
      <alignment wrapText="1"/>
    </xf>
    <xf numFmtId="43" fontId="2" fillId="6" borderId="2" xfId="44" applyFont="1" applyFill="1" applyBorder="1" applyAlignment="1">
      <alignment wrapText="1"/>
    </xf>
    <xf numFmtId="0" fontId="12" fillId="8" borderId="2" xfId="0" applyFont="1" applyFill="1" applyBorder="1"/>
    <xf numFmtId="0" fontId="5" fillId="3" borderId="2" xfId="0" applyNumberFormat="1" applyFont="1" applyFill="1" applyBorder="1" applyAlignment="1">
      <alignment horizontal="center"/>
    </xf>
    <xf numFmtId="0" fontId="1" fillId="0" borderId="7" xfId="0" applyFont="1" applyBorder="1"/>
    <xf numFmtId="0" fontId="2" fillId="0" borderId="8" xfId="0" applyFont="1" applyBorder="1" applyAlignment="1">
      <alignment horizontal="center"/>
    </xf>
    <xf numFmtId="0" fontId="1" fillId="0" borderId="8" xfId="0" applyFont="1" applyBorder="1"/>
    <xf numFmtId="43" fontId="2" fillId="0" borderId="7" xfId="44" applyFont="1" applyBorder="1"/>
    <xf numFmtId="43" fontId="2" fillId="8" borderId="7" xfId="44" applyFont="1" applyFill="1" applyBorder="1"/>
    <xf numFmtId="43" fontId="2" fillId="8" borderId="6" xfId="44" applyFont="1" applyFill="1" applyBorder="1"/>
    <xf numFmtId="43" fontId="2" fillId="0" borderId="9" xfId="44" applyFont="1" applyBorder="1"/>
    <xf numFmtId="43" fontId="2" fillId="0" borderId="8" xfId="44" applyFont="1" applyBorder="1"/>
    <xf numFmtId="43" fontId="2" fillId="8" borderId="8" xfId="44" applyFont="1" applyFill="1" applyBorder="1"/>
    <xf numFmtId="0" fontId="2" fillId="8" borderId="0" xfId="0" applyFont="1" applyFill="1" applyBorder="1" applyAlignment="1"/>
    <xf numFmtId="43" fontId="2" fillId="0" borderId="0" xfId="0" applyNumberFormat="1" applyFont="1" applyBorder="1" applyAlignment="1"/>
    <xf numFmtId="43" fontId="2" fillId="8" borderId="0" xfId="44" applyFont="1" applyFill="1" applyBorder="1" applyAlignment="1"/>
    <xf numFmtId="43" fontId="2" fillId="8" borderId="0" xfId="44" applyFont="1" applyFill="1" applyBorder="1"/>
    <xf numFmtId="43" fontId="2" fillId="6" borderId="7" xfId="44" applyFont="1" applyFill="1" applyBorder="1"/>
    <xf numFmtId="43" fontId="2" fillId="0" borderId="4" xfId="44" applyFont="1" applyBorder="1"/>
    <xf numFmtId="0" fontId="2" fillId="0" borderId="0" xfId="0" applyFont="1" applyBorder="1" applyAlignment="1">
      <alignment horizontal="left"/>
    </xf>
    <xf numFmtId="43" fontId="7" fillId="0" borderId="2" xfId="44" applyFont="1" applyBorder="1"/>
    <xf numFmtId="43" fontId="2" fillId="6" borderId="3" xfId="44" applyFont="1" applyFill="1" applyBorder="1"/>
    <xf numFmtId="0" fontId="2" fillId="6" borderId="0" xfId="0" applyFont="1" applyFill="1" applyBorder="1" applyAlignment="1"/>
    <xf numFmtId="43" fontId="2" fillId="4" borderId="0" xfId="0" applyNumberFormat="1" applyFont="1" applyFill="1" applyBorder="1" applyAlignment="1"/>
    <xf numFmtId="43" fontId="1" fillId="8" borderId="0" xfId="44" applyFont="1" applyFill="1" applyBorder="1"/>
    <xf numFmtId="43" fontId="1" fillId="6" borderId="0" xfId="44" applyFont="1" applyFill="1" applyBorder="1"/>
    <xf numFmtId="0" fontId="1" fillId="8" borderId="0" xfId="0" applyFont="1" applyFill="1"/>
    <xf numFmtId="0" fontId="8" fillId="6" borderId="0" xfId="0" applyFont="1" applyFill="1"/>
    <xf numFmtId="0" fontId="4" fillId="0" borderId="0" xfId="0" applyFont="1"/>
    <xf numFmtId="0" fontId="3" fillId="6" borderId="0" xfId="0" applyFont="1" applyFill="1" applyAlignment="1">
      <alignment horizontal="center"/>
    </xf>
    <xf numFmtId="0" fontId="3" fillId="0" borderId="1" xfId="0" applyFont="1" applyBorder="1" applyAlignment="1"/>
    <xf numFmtId="0" fontId="1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1" fillId="4" borderId="11" xfId="0" applyFont="1" applyFill="1" applyBorder="1"/>
    <xf numFmtId="0" fontId="2" fillId="3" borderId="11" xfId="0" applyFont="1" applyFill="1" applyBorder="1" applyAlignment="1">
      <alignment horizontal="center"/>
    </xf>
    <xf numFmtId="0" fontId="1" fillId="3" borderId="11" xfId="0" applyFont="1" applyFill="1" applyBorder="1"/>
    <xf numFmtId="0" fontId="5" fillId="3" borderId="11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right"/>
    </xf>
    <xf numFmtId="1" fontId="5" fillId="3" borderId="11" xfId="0" applyNumberFormat="1" applyFont="1" applyFill="1" applyBorder="1" applyAlignment="1">
      <alignment horizontal="center"/>
    </xf>
    <xf numFmtId="1" fontId="2" fillId="4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1" xfId="0" applyFont="1" applyFill="1" applyBorder="1"/>
    <xf numFmtId="0" fontId="5" fillId="3" borderId="11" xfId="0" applyFont="1" applyFill="1" applyBorder="1" applyAlignment="1">
      <alignment horizontal="right"/>
    </xf>
    <xf numFmtId="0" fontId="1" fillId="8" borderId="6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43" fontId="2" fillId="4" borderId="11" xfId="44" applyFont="1" applyFill="1" applyBorder="1"/>
    <xf numFmtId="43" fontId="2" fillId="3" borderId="11" xfId="44" applyFont="1" applyFill="1" applyBorder="1"/>
    <xf numFmtId="43" fontId="2" fillId="2" borderId="11" xfId="44" applyFont="1" applyFill="1" applyBorder="1"/>
    <xf numFmtId="0" fontId="1" fillId="6" borderId="6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43" fontId="5" fillId="4" borderId="11" xfId="44" applyFont="1" applyFill="1" applyBorder="1"/>
    <xf numFmtId="43" fontId="5" fillId="3" borderId="11" xfId="44" applyFont="1" applyFill="1" applyBorder="1"/>
    <xf numFmtId="43" fontId="5" fillId="2" borderId="11" xfId="44" applyFont="1" applyFill="1" applyBorder="1"/>
    <xf numFmtId="43" fontId="6" fillId="3" borderId="11" xfId="44" applyFont="1" applyFill="1" applyBorder="1"/>
    <xf numFmtId="43" fontId="7" fillId="3" borderId="11" xfId="44" applyFont="1" applyFill="1" applyBorder="1"/>
    <xf numFmtId="43" fontId="6" fillId="4" borderId="11" xfId="44" applyFont="1" applyFill="1" applyBorder="1"/>
    <xf numFmtId="0" fontId="4" fillId="0" borderId="6" xfId="0" applyFont="1" applyBorder="1" applyAlignment="1">
      <alignment horizontal="center"/>
    </xf>
    <xf numFmtId="43" fontId="21" fillId="4" borderId="0" xfId="0" applyNumberFormat="1" applyFont="1" applyFill="1" applyBorder="1" applyAlignment="1"/>
    <xf numFmtId="43" fontId="16" fillId="4" borderId="11" xfId="44" applyFont="1" applyFill="1" applyBorder="1"/>
    <xf numFmtId="43" fontId="16" fillId="3" borderId="11" xfId="44" applyFont="1" applyFill="1" applyBorder="1"/>
    <xf numFmtId="43" fontId="16" fillId="2" borderId="11" xfId="44" applyFont="1" applyFill="1" applyBorder="1"/>
    <xf numFmtId="0" fontId="5" fillId="3" borderId="11" xfId="0" applyNumberFormat="1" applyFont="1" applyFill="1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1" fillId="0" borderId="11" xfId="0" applyFont="1" applyBorder="1"/>
    <xf numFmtId="0" fontId="5" fillId="6" borderId="11" xfId="0" applyFont="1" applyFill="1" applyBorder="1" applyAlignment="1">
      <alignment horizontal="center"/>
    </xf>
    <xf numFmtId="43" fontId="2" fillId="0" borderId="0" xfId="44" applyFont="1" applyBorder="1" applyAlignment="1">
      <alignment horizontal="left"/>
    </xf>
    <xf numFmtId="43" fontId="2" fillId="8" borderId="11" xfId="44" applyFont="1" applyFill="1" applyBorder="1"/>
    <xf numFmtId="43" fontId="2" fillId="0" borderId="11" xfId="44" applyFont="1" applyBorder="1"/>
    <xf numFmtId="0" fontId="2" fillId="8" borderId="8" xfId="0" applyFont="1" applyFill="1" applyBorder="1"/>
    <xf numFmtId="43" fontId="2" fillId="0" borderId="8" xfId="0" applyNumberFormat="1" applyFont="1" applyBorder="1"/>
    <xf numFmtId="0" fontId="2" fillId="0" borderId="8" xfId="0" applyFont="1" applyBorder="1"/>
    <xf numFmtId="0" fontId="2" fillId="8" borderId="0" xfId="0" applyFont="1" applyFill="1" applyBorder="1"/>
    <xf numFmtId="0" fontId="1" fillId="8" borderId="0" xfId="0" applyFont="1" applyFill="1" applyBorder="1"/>
    <xf numFmtId="43" fontId="2" fillId="6" borderId="11" xfId="44" applyFont="1" applyFill="1" applyBorder="1"/>
    <xf numFmtId="0" fontId="2" fillId="0" borderId="5" xfId="0" applyFont="1" applyBorder="1"/>
    <xf numFmtId="0" fontId="2" fillId="6" borderId="6" xfId="0" applyFont="1" applyFill="1" applyBorder="1"/>
    <xf numFmtId="0" fontId="2" fillId="0" borderId="6" xfId="0" applyFont="1" applyBorder="1"/>
    <xf numFmtId="43" fontId="5" fillId="6" borderId="11" xfId="44" applyFont="1" applyFill="1" applyBorder="1"/>
    <xf numFmtId="43" fontId="5" fillId="6" borderId="7" xfId="44" applyFont="1" applyFill="1" applyBorder="1"/>
    <xf numFmtId="43" fontId="5" fillId="6" borderId="2" xfId="44" applyFont="1" applyFill="1" applyBorder="1"/>
    <xf numFmtId="43" fontId="5" fillId="6" borderId="6" xfId="44" applyFont="1" applyFill="1" applyBorder="1"/>
    <xf numFmtId="0" fontId="5" fillId="6" borderId="6" xfId="0" applyFont="1" applyFill="1" applyBorder="1"/>
    <xf numFmtId="0" fontId="5" fillId="6" borderId="0" xfId="0" applyFont="1" applyFill="1" applyBorder="1"/>
    <xf numFmtId="43" fontId="7" fillId="4" borderId="11" xfId="44" applyFont="1" applyFill="1" applyBorder="1"/>
    <xf numFmtId="43" fontId="2" fillId="6" borderId="6" xfId="0" applyNumberFormat="1" applyFont="1" applyFill="1" applyBorder="1"/>
    <xf numFmtId="43" fontId="16" fillId="0" borderId="11" xfId="44" applyFont="1" applyBorder="1"/>
    <xf numFmtId="43" fontId="16" fillId="0" borderId="7" xfId="44" applyFont="1" applyBorder="1"/>
    <xf numFmtId="43" fontId="16" fillId="0" borderId="2" xfId="44" applyFont="1" applyBorder="1"/>
    <xf numFmtId="43" fontId="16" fillId="0" borderId="2" xfId="0" applyNumberFormat="1" applyFont="1" applyBorder="1" applyAlignment="1"/>
    <xf numFmtId="43" fontId="16" fillId="0" borderId="0" xfId="0" applyNumberFormat="1" applyFont="1" applyBorder="1"/>
    <xf numFmtId="0" fontId="16" fillId="0" borderId="0" xfId="0" applyFont="1" applyBorder="1"/>
    <xf numFmtId="0" fontId="8" fillId="6" borderId="0" xfId="0" applyFont="1" applyFill="1" applyBorder="1"/>
    <xf numFmtId="0" fontId="4" fillId="0" borderId="0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fgColor rgb="FFD99795"/>
          <bgColor rgb="FFD99795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mruColors>
      <color rgb="00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nt/sda9/Projects/M-Tech/NOCLmicrosaft excel/Budget limit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46">
          <cell r="I146">
            <v>104996500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E34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W277"/>
  <sheetViews>
    <sheetView topLeftCell="P23" workbookViewId="0">
      <selection activeCell="U7" sqref="U7"/>
    </sheetView>
  </sheetViews>
  <sheetFormatPr defaultColWidth="9" defaultRowHeight="16.5"/>
  <cols>
    <col min="1" max="1" width="6.42666666666667" style="7" customWidth="1"/>
    <col min="2" max="2" width="21" style="8" customWidth="1"/>
    <col min="3" max="3" width="6.71333333333333" style="7" customWidth="1"/>
    <col min="4" max="4" width="12.8533333333333" style="9" customWidth="1"/>
    <col min="5" max="5" width="14.8533333333333" style="267" customWidth="1"/>
    <col min="6" max="6" width="17.14" style="8" customWidth="1"/>
    <col min="7" max="7" width="16.14" style="8" customWidth="1"/>
    <col min="8" max="8" width="15.5733333333333" style="8" customWidth="1"/>
    <col min="9" max="9" width="13.4266666666667" style="8" customWidth="1"/>
    <col min="10" max="10" width="15" style="12" customWidth="1"/>
    <col min="11" max="11" width="15.2866666666667" style="12" customWidth="1"/>
    <col min="12" max="12" width="13.8533333333333" style="8" customWidth="1"/>
    <col min="13" max="13" width="13.5733333333333" style="8" customWidth="1"/>
    <col min="14" max="14" width="15.5733333333333" style="268" customWidth="1"/>
    <col min="15" max="15" width="13.7133333333333" style="12" customWidth="1"/>
    <col min="16" max="16" width="14.2866666666667" style="8" customWidth="1"/>
    <col min="17" max="17" width="14.2866666666667" style="12" customWidth="1"/>
    <col min="18" max="19" width="13.7133333333333" style="12" customWidth="1"/>
    <col min="20" max="20" width="15.14" style="12" customWidth="1"/>
    <col min="21" max="21" width="16.5733333333333" style="8" customWidth="1"/>
    <col min="22" max="22" width="18.7133333333333" style="8" customWidth="1"/>
    <col min="23" max="23" width="18.8533333333333" style="269" customWidth="1"/>
    <col min="24" max="24" width="19.5733333333333" style="16" customWidth="1"/>
    <col min="25" max="25" width="17.4266666666667" style="16" customWidth="1"/>
    <col min="26" max="26" width="12.2866666666667" style="16" customWidth="1"/>
    <col min="27" max="27" width="13.4266666666667" style="16" customWidth="1"/>
    <col min="28" max="28" width="1.28666666666667" style="16" customWidth="1"/>
    <col min="29" max="29" width="12.14" style="16" customWidth="1"/>
    <col min="30" max="49" width="9.14" style="16"/>
    <col min="50" max="16384" width="9.14" style="8"/>
  </cols>
  <sheetData>
    <row r="1" ht="20.25" customHeight="1" spans="1:23">
      <c r="A1" s="270" t="s">
        <v>0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</row>
    <row r="2" ht="20.25" customHeight="1" spans="1:23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ht="20.25" customHeight="1" spans="1:23">
      <c r="A3" s="271" t="s">
        <v>2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</row>
    <row r="4" customHeight="1" spans="1:23">
      <c r="A4" s="155" t="s">
        <v>3</v>
      </c>
      <c r="B4" s="155" t="s">
        <v>4</v>
      </c>
      <c r="C4" s="155" t="s">
        <v>5</v>
      </c>
      <c r="D4" s="156" t="s">
        <v>6</v>
      </c>
      <c r="E4" s="39" t="s">
        <v>7</v>
      </c>
      <c r="F4" s="40"/>
      <c r="G4" s="172" t="s">
        <v>8</v>
      </c>
      <c r="H4" s="173"/>
      <c r="I4" s="155"/>
      <c r="J4" s="291"/>
      <c r="K4" s="291"/>
      <c r="L4" s="155"/>
      <c r="M4" s="155"/>
      <c r="N4" s="293"/>
      <c r="O4" s="291"/>
      <c r="P4" s="155"/>
      <c r="Q4" s="291"/>
      <c r="R4" s="291"/>
      <c r="S4" s="291"/>
      <c r="T4" s="291"/>
      <c r="U4" s="19" t="s">
        <v>9</v>
      </c>
      <c r="V4" s="41" t="s">
        <v>10</v>
      </c>
      <c r="W4" s="41"/>
    </row>
    <row r="5" ht="18.75" customHeight="1" spans="1:24">
      <c r="A5" s="272"/>
      <c r="B5" s="272"/>
      <c r="C5" s="272"/>
      <c r="D5" s="273"/>
      <c r="E5" s="286" t="s">
        <v>11</v>
      </c>
      <c r="F5" s="155" t="s">
        <v>12</v>
      </c>
      <c r="G5" s="287" t="s">
        <v>13</v>
      </c>
      <c r="H5" s="287" t="s">
        <v>14</v>
      </c>
      <c r="I5" s="272" t="s">
        <v>15</v>
      </c>
      <c r="J5" s="292" t="s">
        <v>16</v>
      </c>
      <c r="K5" s="292" t="s">
        <v>17</v>
      </c>
      <c r="L5" s="272" t="s">
        <v>18</v>
      </c>
      <c r="M5" s="272" t="s">
        <v>19</v>
      </c>
      <c r="N5" s="294" t="s">
        <v>20</v>
      </c>
      <c r="O5" s="292" t="s">
        <v>21</v>
      </c>
      <c r="P5" s="272" t="s">
        <v>22</v>
      </c>
      <c r="Q5" s="292" t="s">
        <v>23</v>
      </c>
      <c r="R5" s="292" t="s">
        <v>24</v>
      </c>
      <c r="S5" s="292" t="s">
        <v>25</v>
      </c>
      <c r="T5" s="292" t="s">
        <v>26</v>
      </c>
      <c r="U5" s="155"/>
      <c r="V5" s="155" t="s">
        <v>13</v>
      </c>
      <c r="W5" s="301" t="s">
        <v>14</v>
      </c>
      <c r="X5" s="302">
        <f>G7+E7</f>
        <v>14115</v>
      </c>
    </row>
    <row r="6" s="136" customFormat="1" ht="18.75" customHeight="1"/>
    <row r="7" s="3" customFormat="1" ht="24" spans="1:49">
      <c r="A7" s="274">
        <v>1</v>
      </c>
      <c r="B7" s="275" t="s">
        <v>27</v>
      </c>
      <c r="C7" s="274">
        <v>7</v>
      </c>
      <c r="D7" s="274">
        <v>102326015</v>
      </c>
      <c r="E7" s="288">
        <v>1500</v>
      </c>
      <c r="F7" s="288"/>
      <c r="G7" s="288">
        <v>12615</v>
      </c>
      <c r="H7" s="288"/>
      <c r="I7" s="288"/>
      <c r="J7" s="288"/>
      <c r="K7" s="288">
        <v>3054</v>
      </c>
      <c r="L7" s="288"/>
      <c r="M7" s="288"/>
      <c r="N7" s="295">
        <v>3054</v>
      </c>
      <c r="O7" s="288"/>
      <c r="P7" s="288"/>
      <c r="Q7" s="288">
        <v>3054</v>
      </c>
      <c r="R7" s="288"/>
      <c r="S7" s="288"/>
      <c r="T7" s="288">
        <v>3054</v>
      </c>
      <c r="U7" s="288">
        <f t="shared" ref="U7" si="0">SUM(I7:T7)</f>
        <v>12216</v>
      </c>
      <c r="V7" s="288">
        <f t="shared" ref="V7:V38" si="1">IF(((E7+F7+G7)-(H7+U7))&gt;0,+((E7+F7+G7)-(H7+U7)),0)</f>
        <v>1899</v>
      </c>
      <c r="W7" s="303">
        <f t="shared" ref="W7:W38" si="2">IF(((E7+F7+G7)-(H7+U7))&lt;0,-((E7+F7+G7)-(H7+U7)),0)</f>
        <v>0</v>
      </c>
      <c r="X7" s="302"/>
      <c r="Y7" s="30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</row>
    <row r="8" s="2" customFormat="1" hidden="1" spans="1:49">
      <c r="A8" s="276">
        <v>2</v>
      </c>
      <c r="B8" s="277" t="s">
        <v>28</v>
      </c>
      <c r="C8" s="276">
        <v>3</v>
      </c>
      <c r="D8" s="276">
        <v>102937813</v>
      </c>
      <c r="E8" s="289"/>
      <c r="F8" s="289"/>
      <c r="G8" s="289">
        <v>1238</v>
      </c>
      <c r="H8" s="289"/>
      <c r="I8" s="289"/>
      <c r="J8" s="289"/>
      <c r="K8" s="289"/>
      <c r="L8" s="289"/>
      <c r="M8" s="289"/>
      <c r="N8" s="296"/>
      <c r="O8" s="289"/>
      <c r="P8" s="289"/>
      <c r="Q8" s="289"/>
      <c r="R8" s="289"/>
      <c r="S8" s="289"/>
      <c r="T8" s="289"/>
      <c r="U8" s="289">
        <f t="shared" ref="U8:U71" si="3">SUM(I8:T8)</f>
        <v>0</v>
      </c>
      <c r="V8" s="289">
        <f t="shared" si="1"/>
        <v>1238</v>
      </c>
      <c r="W8" s="304">
        <f t="shared" si="2"/>
        <v>0</v>
      </c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</row>
    <row r="9" s="2" customFormat="1" hidden="1" spans="1:49">
      <c r="A9" s="276">
        <v>3</v>
      </c>
      <c r="B9" s="277" t="s">
        <v>29</v>
      </c>
      <c r="C9" s="276">
        <v>4</v>
      </c>
      <c r="D9" s="276">
        <v>100989731</v>
      </c>
      <c r="E9" s="289"/>
      <c r="F9" s="289"/>
      <c r="G9" s="289"/>
      <c r="H9" s="289"/>
      <c r="I9" s="289"/>
      <c r="J9" s="289"/>
      <c r="K9" s="289"/>
      <c r="L9" s="289"/>
      <c r="M9" s="289"/>
      <c r="N9" s="296"/>
      <c r="O9" s="289"/>
      <c r="P9" s="289"/>
      <c r="Q9" s="289"/>
      <c r="R9" s="289"/>
      <c r="S9" s="289"/>
      <c r="T9" s="289"/>
      <c r="U9" s="289">
        <f t="shared" si="3"/>
        <v>0</v>
      </c>
      <c r="V9" s="289">
        <f t="shared" si="1"/>
        <v>0</v>
      </c>
      <c r="W9" s="304">
        <f t="shared" si="2"/>
        <v>0</v>
      </c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</row>
    <row r="10" s="2" customFormat="1" hidden="1" spans="1:49">
      <c r="A10" s="276">
        <v>4</v>
      </c>
      <c r="B10" s="277" t="s">
        <v>30</v>
      </c>
      <c r="C10" s="276">
        <v>10</v>
      </c>
      <c r="D10" s="278">
        <v>100781654</v>
      </c>
      <c r="E10" s="289">
        <v>250</v>
      </c>
      <c r="F10" s="289"/>
      <c r="G10" s="289">
        <v>3310</v>
      </c>
      <c r="H10" s="289"/>
      <c r="I10" s="289"/>
      <c r="J10" s="289"/>
      <c r="K10" s="289">
        <v>3054</v>
      </c>
      <c r="L10" s="289"/>
      <c r="M10" s="289"/>
      <c r="N10" s="296">
        <v>3054</v>
      </c>
      <c r="O10" s="289"/>
      <c r="P10" s="289"/>
      <c r="Q10" s="289">
        <v>3054</v>
      </c>
      <c r="R10" s="289">
        <v>1018</v>
      </c>
      <c r="S10" s="298">
        <v>1018</v>
      </c>
      <c r="T10" s="299">
        <v>1018</v>
      </c>
      <c r="U10" s="289">
        <f t="shared" si="3"/>
        <v>12216</v>
      </c>
      <c r="V10" s="289">
        <f t="shared" si="1"/>
        <v>0</v>
      </c>
      <c r="W10" s="304">
        <f t="shared" si="2"/>
        <v>8656</v>
      </c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</row>
    <row r="11" s="3" customFormat="1" ht="24" spans="1:49">
      <c r="A11" s="274">
        <v>5</v>
      </c>
      <c r="B11" s="275" t="s">
        <v>31</v>
      </c>
      <c r="C11" s="274">
        <v>12</v>
      </c>
      <c r="D11" s="279"/>
      <c r="E11" s="288">
        <v>984.46</v>
      </c>
      <c r="F11" s="288">
        <v>75000</v>
      </c>
      <c r="G11" s="288"/>
      <c r="H11" s="288"/>
      <c r="I11" s="288"/>
      <c r="J11" s="288"/>
      <c r="K11" s="288"/>
      <c r="L11" s="288"/>
      <c r="M11" s="288"/>
      <c r="N11" s="295"/>
      <c r="O11" s="288"/>
      <c r="P11" s="288"/>
      <c r="Q11" s="288"/>
      <c r="R11" s="288"/>
      <c r="S11" s="288"/>
      <c r="T11" s="288"/>
      <c r="U11" s="288">
        <f t="shared" si="3"/>
        <v>0</v>
      </c>
      <c r="V11" s="288">
        <f t="shared" si="1"/>
        <v>75984.46</v>
      </c>
      <c r="W11" s="303">
        <f t="shared" si="2"/>
        <v>0</v>
      </c>
      <c r="X11" s="302"/>
      <c r="Y11" s="30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</row>
    <row r="12" s="3" customFormat="1" ht="24" spans="1:49">
      <c r="A12" s="274">
        <v>6</v>
      </c>
      <c r="B12" s="275" t="s">
        <v>32</v>
      </c>
      <c r="C12" s="274">
        <v>11</v>
      </c>
      <c r="D12" s="279">
        <v>103040332</v>
      </c>
      <c r="E12" s="288">
        <v>2408.67</v>
      </c>
      <c r="F12" s="288"/>
      <c r="G12" s="288">
        <v>66769.1</v>
      </c>
      <c r="H12" s="288"/>
      <c r="I12" s="288"/>
      <c r="J12" s="288"/>
      <c r="K12" s="288"/>
      <c r="L12" s="288"/>
      <c r="M12" s="288"/>
      <c r="N12" s="295">
        <v>6151.02</v>
      </c>
      <c r="O12" s="288"/>
      <c r="P12" s="288"/>
      <c r="Q12" s="288"/>
      <c r="R12" s="288"/>
      <c r="S12" s="288"/>
      <c r="T12" s="288">
        <v>6151.02</v>
      </c>
      <c r="U12" s="288">
        <f t="shared" si="3"/>
        <v>12302.04</v>
      </c>
      <c r="V12" s="288">
        <f t="shared" si="1"/>
        <v>56875.73</v>
      </c>
      <c r="W12" s="303">
        <f t="shared" si="2"/>
        <v>0</v>
      </c>
      <c r="X12" s="302"/>
      <c r="Y12" s="30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</row>
    <row r="13" s="2" customFormat="1" hidden="1" spans="1:49">
      <c r="A13" s="276">
        <v>7</v>
      </c>
      <c r="B13" s="277" t="s">
        <v>33</v>
      </c>
      <c r="C13" s="276">
        <v>7</v>
      </c>
      <c r="D13" s="276"/>
      <c r="E13" s="289"/>
      <c r="F13" s="289"/>
      <c r="G13" s="289"/>
      <c r="H13" s="289">
        <v>3596</v>
      </c>
      <c r="I13" s="289"/>
      <c r="J13" s="289"/>
      <c r="K13" s="289"/>
      <c r="L13" s="289"/>
      <c r="M13" s="289"/>
      <c r="N13" s="296"/>
      <c r="O13" s="289"/>
      <c r="P13" s="289"/>
      <c r="Q13" s="289"/>
      <c r="R13" s="289"/>
      <c r="S13" s="289"/>
      <c r="T13" s="289"/>
      <c r="U13" s="289">
        <f t="shared" si="3"/>
        <v>0</v>
      </c>
      <c r="V13" s="289">
        <f t="shared" si="1"/>
        <v>0</v>
      </c>
      <c r="W13" s="304">
        <f t="shared" si="2"/>
        <v>3596</v>
      </c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</row>
    <row r="14" s="3" customFormat="1" ht="24" spans="1:49">
      <c r="A14" s="274">
        <v>8</v>
      </c>
      <c r="B14" s="275" t="s">
        <v>34</v>
      </c>
      <c r="C14" s="274">
        <v>26</v>
      </c>
      <c r="D14" s="274">
        <v>102041088</v>
      </c>
      <c r="E14" s="288">
        <v>1500</v>
      </c>
      <c r="F14" s="288"/>
      <c r="G14" s="288">
        <v>22693</v>
      </c>
      <c r="H14" s="288"/>
      <c r="I14" s="288"/>
      <c r="J14" s="288"/>
      <c r="K14" s="288">
        <v>3054</v>
      </c>
      <c r="L14" s="288"/>
      <c r="M14" s="288"/>
      <c r="N14" s="295">
        <v>3054</v>
      </c>
      <c r="O14" s="288"/>
      <c r="P14" s="288"/>
      <c r="Q14" s="288">
        <v>3054</v>
      </c>
      <c r="R14" s="288"/>
      <c r="S14" s="288"/>
      <c r="T14" s="288">
        <v>3054</v>
      </c>
      <c r="U14" s="288">
        <f t="shared" si="3"/>
        <v>12216</v>
      </c>
      <c r="V14" s="288">
        <f t="shared" si="1"/>
        <v>11977</v>
      </c>
      <c r="W14" s="303">
        <f t="shared" si="2"/>
        <v>0</v>
      </c>
      <c r="X14" s="30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</row>
    <row r="15" s="2" customFormat="1" hidden="1" spans="1:49">
      <c r="A15" s="276">
        <v>9</v>
      </c>
      <c r="B15" s="277" t="s">
        <v>35</v>
      </c>
      <c r="C15" s="276">
        <v>27</v>
      </c>
      <c r="D15" s="276">
        <v>100281048</v>
      </c>
      <c r="E15" s="289"/>
      <c r="F15" s="289"/>
      <c r="G15" s="289">
        <v>345</v>
      </c>
      <c r="H15" s="289"/>
      <c r="I15" s="289"/>
      <c r="J15" s="289"/>
      <c r="K15" s="289"/>
      <c r="L15" s="289"/>
      <c r="M15" s="289"/>
      <c r="N15" s="296"/>
      <c r="O15" s="289"/>
      <c r="P15" s="289"/>
      <c r="Q15" s="289"/>
      <c r="R15" s="289"/>
      <c r="S15" s="289"/>
      <c r="T15" s="289"/>
      <c r="U15" s="289">
        <f t="shared" si="3"/>
        <v>0</v>
      </c>
      <c r="V15" s="289">
        <f t="shared" si="1"/>
        <v>345</v>
      </c>
      <c r="W15" s="304">
        <f t="shared" si="2"/>
        <v>0</v>
      </c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</row>
    <row r="16" s="2" customFormat="1" hidden="1" spans="1:49">
      <c r="A16" s="276">
        <v>10</v>
      </c>
      <c r="B16" s="277" t="s">
        <v>36</v>
      </c>
      <c r="C16" s="276">
        <v>28</v>
      </c>
      <c r="D16" s="276">
        <v>102361607</v>
      </c>
      <c r="E16" s="289"/>
      <c r="F16" s="289"/>
      <c r="G16" s="289"/>
      <c r="H16" s="289">
        <v>1048</v>
      </c>
      <c r="I16" s="289"/>
      <c r="J16" s="289"/>
      <c r="K16" s="289"/>
      <c r="L16" s="289"/>
      <c r="M16" s="289"/>
      <c r="N16" s="296"/>
      <c r="O16" s="289"/>
      <c r="P16" s="289"/>
      <c r="Q16" s="289"/>
      <c r="R16" s="289"/>
      <c r="S16" s="289">
        <v>-1048</v>
      </c>
      <c r="T16" s="289"/>
      <c r="U16" s="289">
        <f t="shared" si="3"/>
        <v>-1048</v>
      </c>
      <c r="V16" s="289">
        <f t="shared" si="1"/>
        <v>0</v>
      </c>
      <c r="W16" s="304">
        <f t="shared" si="2"/>
        <v>0</v>
      </c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</row>
    <row r="17" s="2" customFormat="1" hidden="1" spans="1:49">
      <c r="A17" s="276">
        <v>11</v>
      </c>
      <c r="B17" s="277" t="s">
        <v>37</v>
      </c>
      <c r="C17" s="276">
        <v>32</v>
      </c>
      <c r="D17" s="276">
        <v>100125094</v>
      </c>
      <c r="E17" s="289"/>
      <c r="F17" s="289"/>
      <c r="G17" s="289"/>
      <c r="H17" s="289"/>
      <c r="I17" s="289"/>
      <c r="J17" s="289"/>
      <c r="K17" s="289"/>
      <c r="L17" s="289"/>
      <c r="M17" s="289"/>
      <c r="N17" s="296"/>
      <c r="O17" s="289"/>
      <c r="P17" s="289"/>
      <c r="Q17" s="289"/>
      <c r="R17" s="289"/>
      <c r="S17" s="289"/>
      <c r="T17" s="289"/>
      <c r="U17" s="289">
        <f t="shared" si="3"/>
        <v>0</v>
      </c>
      <c r="V17" s="289">
        <f t="shared" si="1"/>
        <v>0</v>
      </c>
      <c r="W17" s="304">
        <f t="shared" si="2"/>
        <v>0</v>
      </c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</row>
    <row r="18" s="3" customFormat="1" spans="1:49">
      <c r="A18" s="274">
        <v>12</v>
      </c>
      <c r="B18" s="275" t="s">
        <v>38</v>
      </c>
      <c r="C18" s="274">
        <v>55</v>
      </c>
      <c r="D18" s="274"/>
      <c r="E18" s="288">
        <v>1927.16</v>
      </c>
      <c r="F18" s="288">
        <v>75000</v>
      </c>
      <c r="G18" s="288"/>
      <c r="H18" s="288"/>
      <c r="I18" s="288"/>
      <c r="J18" s="288"/>
      <c r="K18" s="288"/>
      <c r="L18" s="288"/>
      <c r="M18" s="288"/>
      <c r="N18" s="295">
        <v>2050.34</v>
      </c>
      <c r="O18" s="288"/>
      <c r="P18" s="288"/>
      <c r="Q18" s="288"/>
      <c r="R18" s="288"/>
      <c r="S18" s="288"/>
      <c r="T18" s="288">
        <v>6151.02</v>
      </c>
      <c r="U18" s="288">
        <f t="shared" si="3"/>
        <v>8201.36</v>
      </c>
      <c r="V18" s="288">
        <f t="shared" si="1"/>
        <v>68725.8</v>
      </c>
      <c r="W18" s="303">
        <f t="shared" si="2"/>
        <v>0</v>
      </c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</row>
    <row r="19" s="2" customFormat="1" hidden="1" spans="1:49">
      <c r="A19" s="276">
        <v>13</v>
      </c>
      <c r="B19" s="277" t="s">
        <v>39</v>
      </c>
      <c r="C19" s="276">
        <v>34</v>
      </c>
      <c r="D19" s="276">
        <v>100125306</v>
      </c>
      <c r="E19" s="289"/>
      <c r="F19" s="289"/>
      <c r="G19" s="289"/>
      <c r="H19" s="289"/>
      <c r="I19" s="289"/>
      <c r="J19" s="289"/>
      <c r="K19" s="289"/>
      <c r="L19" s="289"/>
      <c r="M19" s="289"/>
      <c r="N19" s="296"/>
      <c r="O19" s="289"/>
      <c r="P19" s="289"/>
      <c r="Q19" s="289"/>
      <c r="R19" s="289"/>
      <c r="S19" s="289"/>
      <c r="T19" s="289"/>
      <c r="U19" s="289">
        <f t="shared" si="3"/>
        <v>0</v>
      </c>
      <c r="V19" s="289">
        <f t="shared" si="1"/>
        <v>0</v>
      </c>
      <c r="W19" s="304">
        <f t="shared" si="2"/>
        <v>0</v>
      </c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</row>
    <row r="20" s="2" customFormat="1" hidden="1" spans="1:49">
      <c r="A20" s="276">
        <v>14</v>
      </c>
      <c r="B20" s="277" t="s">
        <v>40</v>
      </c>
      <c r="C20" s="276">
        <v>41</v>
      </c>
      <c r="D20" s="276">
        <v>100602184</v>
      </c>
      <c r="E20" s="289"/>
      <c r="F20" s="289"/>
      <c r="G20" s="289">
        <v>2506</v>
      </c>
      <c r="H20" s="289"/>
      <c r="I20" s="289"/>
      <c r="J20" s="289"/>
      <c r="K20" s="289">
        <v>2036</v>
      </c>
      <c r="L20" s="289"/>
      <c r="M20" s="289"/>
      <c r="N20" s="296"/>
      <c r="O20" s="289"/>
      <c r="P20" s="289"/>
      <c r="Q20" s="289"/>
      <c r="R20" s="289"/>
      <c r="S20" s="289"/>
      <c r="T20" s="289"/>
      <c r="U20" s="289">
        <f t="shared" si="3"/>
        <v>2036</v>
      </c>
      <c r="V20" s="289">
        <f t="shared" si="1"/>
        <v>470</v>
      </c>
      <c r="W20" s="304">
        <f t="shared" si="2"/>
        <v>0</v>
      </c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</row>
    <row r="21" s="2" customFormat="1" hidden="1" spans="1:49">
      <c r="A21" s="276">
        <v>15</v>
      </c>
      <c r="B21" s="277" t="s">
        <v>41</v>
      </c>
      <c r="C21" s="276">
        <v>37</v>
      </c>
      <c r="D21" s="276">
        <v>100213670</v>
      </c>
      <c r="E21" s="289"/>
      <c r="F21" s="289"/>
      <c r="G21" s="289">
        <v>631</v>
      </c>
      <c r="H21" s="289"/>
      <c r="I21" s="289"/>
      <c r="J21" s="289"/>
      <c r="K21" s="289">
        <v>2036</v>
      </c>
      <c r="L21" s="289"/>
      <c r="M21" s="289"/>
      <c r="N21" s="296"/>
      <c r="O21" s="289"/>
      <c r="P21" s="289"/>
      <c r="Q21" s="289"/>
      <c r="R21" s="289"/>
      <c r="S21" s="289"/>
      <c r="T21" s="289"/>
      <c r="U21" s="289">
        <f t="shared" si="3"/>
        <v>2036</v>
      </c>
      <c r="V21" s="289">
        <f t="shared" si="1"/>
        <v>0</v>
      </c>
      <c r="W21" s="304">
        <f t="shared" si="2"/>
        <v>1405</v>
      </c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</row>
    <row r="22" s="2" customFormat="1" hidden="1" spans="1:49">
      <c r="A22" s="276">
        <v>16</v>
      </c>
      <c r="B22" s="277" t="s">
        <v>42</v>
      </c>
      <c r="C22" s="276">
        <v>38</v>
      </c>
      <c r="D22" s="276">
        <v>103603546</v>
      </c>
      <c r="E22" s="289"/>
      <c r="F22" s="289"/>
      <c r="G22" s="289"/>
      <c r="H22" s="289">
        <v>5495</v>
      </c>
      <c r="I22" s="289"/>
      <c r="J22" s="289"/>
      <c r="K22" s="289"/>
      <c r="L22" s="289"/>
      <c r="M22" s="289"/>
      <c r="N22" s="296"/>
      <c r="O22" s="289"/>
      <c r="P22" s="289"/>
      <c r="Q22" s="289"/>
      <c r="R22" s="289"/>
      <c r="S22" s="289"/>
      <c r="T22" s="289"/>
      <c r="U22" s="289">
        <f t="shared" si="3"/>
        <v>0</v>
      </c>
      <c r="V22" s="289">
        <f t="shared" si="1"/>
        <v>0</v>
      </c>
      <c r="W22" s="304">
        <f t="shared" si="2"/>
        <v>5495</v>
      </c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</row>
    <row r="23" s="3" customFormat="1" spans="1:49">
      <c r="A23" s="274">
        <v>17</v>
      </c>
      <c r="B23" s="275" t="s">
        <v>43</v>
      </c>
      <c r="C23" s="274">
        <v>39</v>
      </c>
      <c r="D23" s="274">
        <v>103603591</v>
      </c>
      <c r="E23" s="288">
        <v>1500</v>
      </c>
      <c r="F23" s="288"/>
      <c r="G23" s="288">
        <v>23581</v>
      </c>
      <c r="H23" s="288"/>
      <c r="I23" s="288"/>
      <c r="J23" s="288"/>
      <c r="K23" s="288">
        <v>3054</v>
      </c>
      <c r="L23" s="288"/>
      <c r="M23" s="288"/>
      <c r="N23" s="295">
        <v>3054</v>
      </c>
      <c r="O23" s="288"/>
      <c r="P23" s="288"/>
      <c r="Q23" s="288">
        <v>3054</v>
      </c>
      <c r="R23" s="288">
        <v>1018</v>
      </c>
      <c r="S23" s="288">
        <v>1018</v>
      </c>
      <c r="T23" s="288">
        <v>1018</v>
      </c>
      <c r="U23" s="288">
        <f t="shared" si="3"/>
        <v>12216</v>
      </c>
      <c r="V23" s="288">
        <f t="shared" si="1"/>
        <v>12865</v>
      </c>
      <c r="W23" s="303">
        <f t="shared" si="2"/>
        <v>0</v>
      </c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</row>
    <row r="24" s="3" customFormat="1" spans="1:49">
      <c r="A24" s="274">
        <v>18</v>
      </c>
      <c r="B24" s="275" t="s">
        <v>44</v>
      </c>
      <c r="C24" s="274">
        <v>42</v>
      </c>
      <c r="D24" s="279">
        <v>101500490</v>
      </c>
      <c r="E24" s="288">
        <v>1500</v>
      </c>
      <c r="F24" s="288"/>
      <c r="G24" s="288">
        <v>22688</v>
      </c>
      <c r="H24" s="288"/>
      <c r="I24" s="288"/>
      <c r="J24" s="288"/>
      <c r="K24" s="288">
        <v>3054</v>
      </c>
      <c r="L24" s="288"/>
      <c r="M24" s="288"/>
      <c r="N24" s="295">
        <v>3054</v>
      </c>
      <c r="O24" s="288"/>
      <c r="P24" s="288"/>
      <c r="Q24" s="288"/>
      <c r="R24" s="288"/>
      <c r="S24" s="288"/>
      <c r="T24" s="288">
        <v>6108</v>
      </c>
      <c r="U24" s="288">
        <f t="shared" si="3"/>
        <v>12216</v>
      </c>
      <c r="V24" s="288">
        <f t="shared" si="1"/>
        <v>11972</v>
      </c>
      <c r="W24" s="303">
        <f t="shared" si="2"/>
        <v>0</v>
      </c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</row>
    <row r="25" s="2" customFormat="1" hidden="1" spans="1:49">
      <c r="A25" s="276">
        <v>19</v>
      </c>
      <c r="B25" s="277" t="s">
        <v>45</v>
      </c>
      <c r="C25" s="276">
        <v>44</v>
      </c>
      <c r="D25" s="276"/>
      <c r="E25" s="289"/>
      <c r="F25" s="289"/>
      <c r="G25" s="289">
        <v>109420</v>
      </c>
      <c r="H25" s="289"/>
      <c r="I25" s="289"/>
      <c r="J25" s="289"/>
      <c r="K25" s="289"/>
      <c r="L25" s="289"/>
      <c r="M25" s="289"/>
      <c r="N25" s="296"/>
      <c r="O25" s="289"/>
      <c r="P25" s="289">
        <v>109420</v>
      </c>
      <c r="Q25" s="289"/>
      <c r="R25" s="289"/>
      <c r="S25" s="289"/>
      <c r="T25" s="289"/>
      <c r="U25" s="289">
        <f t="shared" si="3"/>
        <v>109420</v>
      </c>
      <c r="V25" s="289">
        <f t="shared" si="1"/>
        <v>0</v>
      </c>
      <c r="W25" s="304">
        <f t="shared" si="2"/>
        <v>0</v>
      </c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</row>
    <row r="26" s="3" customFormat="1" spans="1:49">
      <c r="A26" s="274">
        <v>20</v>
      </c>
      <c r="B26" s="275" t="s">
        <v>46</v>
      </c>
      <c r="C26" s="274">
        <v>53</v>
      </c>
      <c r="D26" s="280">
        <v>103087258</v>
      </c>
      <c r="E26" s="288">
        <v>2284.93</v>
      </c>
      <c r="F26" s="288"/>
      <c r="G26" s="288">
        <v>67928.82</v>
      </c>
      <c r="H26" s="288"/>
      <c r="I26" s="288"/>
      <c r="J26" s="288"/>
      <c r="K26" s="288"/>
      <c r="L26" s="288"/>
      <c r="M26" s="288"/>
      <c r="N26" s="295">
        <f>3075.81+3075.81</f>
        <v>6151.62</v>
      </c>
      <c r="O26" s="288"/>
      <c r="P26" s="288"/>
      <c r="Q26" s="288">
        <v>3075.81</v>
      </c>
      <c r="R26" s="288"/>
      <c r="S26" s="288"/>
      <c r="T26" s="288">
        <v>3075.81</v>
      </c>
      <c r="U26" s="288">
        <f t="shared" si="3"/>
        <v>12303.24</v>
      </c>
      <c r="V26" s="288">
        <f t="shared" si="1"/>
        <v>57910.51</v>
      </c>
      <c r="W26" s="303">
        <f t="shared" si="2"/>
        <v>0</v>
      </c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</row>
    <row r="27" s="2" customFormat="1" hidden="1" spans="1:49">
      <c r="A27" s="276">
        <v>21</v>
      </c>
      <c r="B27" s="277" t="s">
        <v>47</v>
      </c>
      <c r="C27" s="276">
        <v>45</v>
      </c>
      <c r="D27" s="276">
        <v>102893935</v>
      </c>
      <c r="E27" s="289"/>
      <c r="F27" s="289"/>
      <c r="G27" s="289"/>
      <c r="H27" s="289"/>
      <c r="I27" s="289"/>
      <c r="J27" s="289"/>
      <c r="K27" s="289"/>
      <c r="L27" s="289"/>
      <c r="M27" s="289"/>
      <c r="N27" s="296"/>
      <c r="O27" s="289"/>
      <c r="P27" s="289"/>
      <c r="Q27" s="289"/>
      <c r="R27" s="289"/>
      <c r="S27" s="289"/>
      <c r="T27" s="289"/>
      <c r="U27" s="289">
        <f t="shared" si="3"/>
        <v>0</v>
      </c>
      <c r="V27" s="289">
        <f t="shared" si="1"/>
        <v>0</v>
      </c>
      <c r="W27" s="304">
        <f t="shared" si="2"/>
        <v>0</v>
      </c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</row>
    <row r="28" s="2" customFormat="1" hidden="1" spans="1:49">
      <c r="A28" s="276">
        <v>22</v>
      </c>
      <c r="B28" s="277" t="s">
        <v>48</v>
      </c>
      <c r="C28" s="276">
        <v>46</v>
      </c>
      <c r="D28" s="278">
        <v>101164382</v>
      </c>
      <c r="E28" s="289"/>
      <c r="F28" s="289"/>
      <c r="G28" s="289"/>
      <c r="H28" s="289"/>
      <c r="I28" s="289"/>
      <c r="J28" s="289"/>
      <c r="K28" s="289"/>
      <c r="L28" s="289"/>
      <c r="M28" s="289"/>
      <c r="N28" s="296"/>
      <c r="O28" s="289"/>
      <c r="P28" s="289"/>
      <c r="Q28" s="289"/>
      <c r="R28" s="289"/>
      <c r="S28" s="289"/>
      <c r="T28" s="289"/>
      <c r="U28" s="289">
        <f t="shared" si="3"/>
        <v>0</v>
      </c>
      <c r="V28" s="289">
        <f t="shared" si="1"/>
        <v>0</v>
      </c>
      <c r="W28" s="304">
        <f t="shared" si="2"/>
        <v>0</v>
      </c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</row>
    <row r="29" s="2" customFormat="1" hidden="1" spans="1:49">
      <c r="A29" s="276">
        <v>23</v>
      </c>
      <c r="B29" s="277" t="s">
        <v>49</v>
      </c>
      <c r="C29" s="276">
        <v>47</v>
      </c>
      <c r="D29" s="278">
        <v>101759517</v>
      </c>
      <c r="E29" s="289"/>
      <c r="F29" s="289"/>
      <c r="G29" s="289"/>
      <c r="H29" s="289">
        <v>11117.67</v>
      </c>
      <c r="I29" s="289"/>
      <c r="J29" s="289"/>
      <c r="K29" s="289"/>
      <c r="L29" s="289"/>
      <c r="M29" s="289"/>
      <c r="N29" s="296"/>
      <c r="O29" s="289"/>
      <c r="P29" s="289"/>
      <c r="Q29" s="289"/>
      <c r="R29" s="289"/>
      <c r="S29" s="289"/>
      <c r="T29" s="289"/>
      <c r="U29" s="289">
        <f t="shared" si="3"/>
        <v>0</v>
      </c>
      <c r="V29" s="289">
        <f t="shared" si="1"/>
        <v>0</v>
      </c>
      <c r="W29" s="304">
        <f t="shared" si="2"/>
        <v>11117.67</v>
      </c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</row>
    <row r="30" s="2" customFormat="1" hidden="1" spans="1:49">
      <c r="A30" s="276">
        <v>24</v>
      </c>
      <c r="B30" s="277" t="s">
        <v>50</v>
      </c>
      <c r="C30" s="276">
        <v>48</v>
      </c>
      <c r="D30" s="278">
        <v>100989654</v>
      </c>
      <c r="E30" s="289"/>
      <c r="F30" s="289"/>
      <c r="G30" s="289"/>
      <c r="H30" s="289">
        <v>3477</v>
      </c>
      <c r="I30" s="289"/>
      <c r="J30" s="289"/>
      <c r="K30" s="289"/>
      <c r="L30" s="289"/>
      <c r="M30" s="289"/>
      <c r="N30" s="296"/>
      <c r="O30" s="289"/>
      <c r="P30" s="289"/>
      <c r="Q30" s="289"/>
      <c r="R30" s="289"/>
      <c r="S30" s="289"/>
      <c r="T30" s="289"/>
      <c r="U30" s="289">
        <f t="shared" si="3"/>
        <v>0</v>
      </c>
      <c r="V30" s="289">
        <f t="shared" si="1"/>
        <v>0</v>
      </c>
      <c r="W30" s="304">
        <f t="shared" si="2"/>
        <v>3477</v>
      </c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</row>
    <row r="31" s="2" customFormat="1" hidden="1" spans="1:49">
      <c r="A31" s="276">
        <v>25</v>
      </c>
      <c r="B31" s="277" t="s">
        <v>51</v>
      </c>
      <c r="C31" s="276">
        <v>49</v>
      </c>
      <c r="D31" s="281">
        <v>100989683</v>
      </c>
      <c r="E31" s="289"/>
      <c r="F31" s="289"/>
      <c r="G31" s="289"/>
      <c r="H31" s="289">
        <v>312.63</v>
      </c>
      <c r="I31" s="289"/>
      <c r="J31" s="289"/>
      <c r="K31" s="289"/>
      <c r="L31" s="289"/>
      <c r="M31" s="289"/>
      <c r="N31" s="296"/>
      <c r="O31" s="289"/>
      <c r="P31" s="289"/>
      <c r="Q31" s="289"/>
      <c r="R31" s="289"/>
      <c r="S31" s="289">
        <v>-312.63</v>
      </c>
      <c r="T31" s="289"/>
      <c r="U31" s="289">
        <f t="shared" si="3"/>
        <v>-312.63</v>
      </c>
      <c r="V31" s="289">
        <f t="shared" si="1"/>
        <v>0</v>
      </c>
      <c r="W31" s="304">
        <f t="shared" si="2"/>
        <v>0</v>
      </c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</row>
    <row r="32" s="2" customFormat="1" hidden="1" spans="1:49">
      <c r="A32" s="276">
        <v>26</v>
      </c>
      <c r="B32" s="277" t="s">
        <v>52</v>
      </c>
      <c r="C32" s="276">
        <v>50</v>
      </c>
      <c r="D32" s="276">
        <v>102960943</v>
      </c>
      <c r="E32" s="289"/>
      <c r="F32" s="289"/>
      <c r="G32" s="289"/>
      <c r="H32" s="289">
        <v>2390</v>
      </c>
      <c r="I32" s="289"/>
      <c r="J32" s="289"/>
      <c r="K32" s="289"/>
      <c r="L32" s="289"/>
      <c r="M32" s="289"/>
      <c r="N32" s="296"/>
      <c r="O32" s="289"/>
      <c r="P32" s="289"/>
      <c r="Q32" s="289"/>
      <c r="R32" s="289"/>
      <c r="S32" s="289"/>
      <c r="T32" s="289"/>
      <c r="U32" s="289">
        <f t="shared" si="3"/>
        <v>0</v>
      </c>
      <c r="V32" s="289">
        <f t="shared" si="1"/>
        <v>0</v>
      </c>
      <c r="W32" s="304">
        <f t="shared" si="2"/>
        <v>2390</v>
      </c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</row>
    <row r="33" s="2" customFormat="1" hidden="1" spans="1:49">
      <c r="A33" s="276">
        <v>27</v>
      </c>
      <c r="B33" s="277" t="s">
        <v>53</v>
      </c>
      <c r="C33" s="276">
        <v>51</v>
      </c>
      <c r="D33" s="278">
        <v>102361556</v>
      </c>
      <c r="E33" s="289"/>
      <c r="F33" s="289"/>
      <c r="G33" s="289">
        <v>18434</v>
      </c>
      <c r="H33" s="289"/>
      <c r="I33" s="289"/>
      <c r="J33" s="289"/>
      <c r="K33" s="289"/>
      <c r="L33" s="289">
        <v>18434</v>
      </c>
      <c r="M33" s="289"/>
      <c r="N33" s="296"/>
      <c r="O33" s="289"/>
      <c r="P33" s="289"/>
      <c r="Q33" s="289"/>
      <c r="R33" s="289"/>
      <c r="S33" s="289"/>
      <c r="T33" s="289"/>
      <c r="U33" s="289">
        <f t="shared" si="3"/>
        <v>18434</v>
      </c>
      <c r="V33" s="289">
        <f t="shared" si="1"/>
        <v>0</v>
      </c>
      <c r="W33" s="304">
        <f t="shared" si="2"/>
        <v>0</v>
      </c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</row>
    <row r="34" s="2" customFormat="1" hidden="1" spans="1:49">
      <c r="A34" s="276">
        <v>28</v>
      </c>
      <c r="B34" s="277" t="s">
        <v>54</v>
      </c>
      <c r="C34" s="276">
        <v>106</v>
      </c>
      <c r="D34" s="276">
        <v>100261231</v>
      </c>
      <c r="E34" s="289"/>
      <c r="F34" s="289"/>
      <c r="G34" s="289"/>
      <c r="H34" s="289">
        <v>3458</v>
      </c>
      <c r="I34" s="289"/>
      <c r="J34" s="289"/>
      <c r="K34" s="289"/>
      <c r="L34" s="289"/>
      <c r="M34" s="289"/>
      <c r="N34" s="296"/>
      <c r="O34" s="289"/>
      <c r="P34" s="289"/>
      <c r="Q34" s="289"/>
      <c r="R34" s="289"/>
      <c r="S34" s="289"/>
      <c r="T34" s="289"/>
      <c r="U34" s="289">
        <f t="shared" si="3"/>
        <v>0</v>
      </c>
      <c r="V34" s="289">
        <f t="shared" si="1"/>
        <v>0</v>
      </c>
      <c r="W34" s="304">
        <f t="shared" si="2"/>
        <v>3458</v>
      </c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</row>
    <row r="35" s="2" customFormat="1" hidden="1" spans="1:49">
      <c r="A35" s="276">
        <v>29</v>
      </c>
      <c r="B35" s="277" t="s">
        <v>55</v>
      </c>
      <c r="C35" s="276">
        <v>107</v>
      </c>
      <c r="D35" s="278">
        <v>100281064</v>
      </c>
      <c r="E35" s="289"/>
      <c r="F35" s="289"/>
      <c r="G35" s="289"/>
      <c r="H35" s="289">
        <v>11</v>
      </c>
      <c r="I35" s="289"/>
      <c r="J35" s="289"/>
      <c r="K35" s="289"/>
      <c r="L35" s="289"/>
      <c r="M35" s="289"/>
      <c r="N35" s="296"/>
      <c r="O35" s="289"/>
      <c r="P35" s="289"/>
      <c r="Q35" s="289"/>
      <c r="R35" s="289"/>
      <c r="S35" s="289"/>
      <c r="T35" s="289"/>
      <c r="U35" s="289">
        <f t="shared" si="3"/>
        <v>0</v>
      </c>
      <c r="V35" s="289">
        <f t="shared" si="1"/>
        <v>0</v>
      </c>
      <c r="W35" s="304">
        <f t="shared" si="2"/>
        <v>11</v>
      </c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</row>
    <row r="36" s="2" customFormat="1" hidden="1" spans="1:49">
      <c r="A36" s="276">
        <v>30</v>
      </c>
      <c r="B36" s="277" t="s">
        <v>56</v>
      </c>
      <c r="C36" s="276">
        <v>110</v>
      </c>
      <c r="D36" s="281">
        <v>101500551</v>
      </c>
      <c r="E36" s="289"/>
      <c r="F36" s="289"/>
      <c r="G36" s="289"/>
      <c r="H36" s="289">
        <v>4227</v>
      </c>
      <c r="I36" s="289"/>
      <c r="J36" s="289"/>
      <c r="K36" s="289"/>
      <c r="L36" s="289"/>
      <c r="M36" s="289"/>
      <c r="N36" s="296"/>
      <c r="O36" s="289"/>
      <c r="P36" s="289">
        <v>-4227</v>
      </c>
      <c r="Q36" s="289"/>
      <c r="R36" s="289"/>
      <c r="S36" s="289"/>
      <c r="T36" s="289"/>
      <c r="U36" s="289">
        <f t="shared" si="3"/>
        <v>-4227</v>
      </c>
      <c r="V36" s="289">
        <f t="shared" si="1"/>
        <v>0</v>
      </c>
      <c r="W36" s="304">
        <f t="shared" si="2"/>
        <v>0</v>
      </c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</row>
    <row r="37" s="2" customFormat="1" hidden="1" spans="1:49">
      <c r="A37" s="276">
        <v>31</v>
      </c>
      <c r="B37" s="277" t="s">
        <v>57</v>
      </c>
      <c r="C37" s="276">
        <v>128</v>
      </c>
      <c r="D37" s="276">
        <v>102002722</v>
      </c>
      <c r="E37" s="289"/>
      <c r="F37" s="289"/>
      <c r="G37" s="289"/>
      <c r="H37" s="289">
        <v>2922</v>
      </c>
      <c r="I37" s="289"/>
      <c r="J37" s="289"/>
      <c r="K37" s="289"/>
      <c r="L37" s="289"/>
      <c r="M37" s="289"/>
      <c r="N37" s="296"/>
      <c r="O37" s="289"/>
      <c r="P37" s="289"/>
      <c r="Q37" s="289"/>
      <c r="R37" s="289"/>
      <c r="S37" s="289"/>
      <c r="T37" s="289"/>
      <c r="U37" s="289">
        <f t="shared" si="3"/>
        <v>0</v>
      </c>
      <c r="V37" s="289">
        <f t="shared" si="1"/>
        <v>0</v>
      </c>
      <c r="W37" s="304">
        <f t="shared" si="2"/>
        <v>2922</v>
      </c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</row>
    <row r="38" s="2" customFormat="1" hidden="1" spans="1:49">
      <c r="A38" s="276">
        <v>32</v>
      </c>
      <c r="B38" s="277" t="s">
        <v>58</v>
      </c>
      <c r="C38" s="276">
        <v>129</v>
      </c>
      <c r="D38" s="278">
        <v>100989702</v>
      </c>
      <c r="E38" s="289"/>
      <c r="F38" s="289"/>
      <c r="G38" s="289"/>
      <c r="H38" s="289">
        <v>3977</v>
      </c>
      <c r="I38" s="289"/>
      <c r="J38" s="289"/>
      <c r="K38" s="289"/>
      <c r="L38" s="289"/>
      <c r="M38" s="289"/>
      <c r="N38" s="296"/>
      <c r="O38" s="289"/>
      <c r="P38" s="289"/>
      <c r="Q38" s="289"/>
      <c r="R38" s="289"/>
      <c r="S38" s="289"/>
      <c r="T38" s="289"/>
      <c r="U38" s="289">
        <f t="shared" si="3"/>
        <v>0</v>
      </c>
      <c r="V38" s="289">
        <f t="shared" si="1"/>
        <v>0</v>
      </c>
      <c r="W38" s="304">
        <f t="shared" si="2"/>
        <v>3977</v>
      </c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</row>
    <row r="39" s="3" customFormat="1" spans="1:49">
      <c r="A39" s="274">
        <v>33</v>
      </c>
      <c r="B39" s="275" t="s">
        <v>59</v>
      </c>
      <c r="C39" s="274">
        <v>131</v>
      </c>
      <c r="D39" s="282">
        <v>100518674</v>
      </c>
      <c r="E39" s="288">
        <v>1500</v>
      </c>
      <c r="F39" s="288"/>
      <c r="G39" s="288">
        <v>19759</v>
      </c>
      <c r="H39" s="288"/>
      <c r="I39" s="288"/>
      <c r="J39" s="288"/>
      <c r="K39" s="288">
        <v>3054</v>
      </c>
      <c r="L39" s="288"/>
      <c r="M39" s="288"/>
      <c r="N39" s="288">
        <v>3054</v>
      </c>
      <c r="O39" s="288"/>
      <c r="P39" s="288"/>
      <c r="Q39" s="288">
        <v>3054</v>
      </c>
      <c r="R39" s="288">
        <v>1018</v>
      </c>
      <c r="S39" s="300">
        <v>1018</v>
      </c>
      <c r="T39" s="288">
        <v>1018</v>
      </c>
      <c r="U39" s="288">
        <f t="shared" si="3"/>
        <v>12216</v>
      </c>
      <c r="V39" s="288">
        <f t="shared" ref="V39:V70" si="4">IF(((E39+F39+G39)-(H39+U39))&gt;0,+((E39+F39+G39)-(H39+U39)),0)</f>
        <v>9043</v>
      </c>
      <c r="W39" s="288">
        <f t="shared" ref="W39:W70" si="5">IF(((E39+F39+G39)-(H39+U39))&lt;0,-((E39+F39+G39)-(H39+U39)),0)</f>
        <v>0</v>
      </c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</row>
    <row r="40" s="2" customFormat="1" hidden="1" spans="1:49">
      <c r="A40" s="276">
        <v>34</v>
      </c>
      <c r="B40" s="277" t="s">
        <v>60</v>
      </c>
      <c r="C40" s="276">
        <v>137</v>
      </c>
      <c r="D40" s="276">
        <v>100125348</v>
      </c>
      <c r="E40" s="289"/>
      <c r="F40" s="289"/>
      <c r="G40" s="289"/>
      <c r="H40" s="289">
        <v>1375</v>
      </c>
      <c r="I40" s="289"/>
      <c r="J40" s="289"/>
      <c r="K40" s="289"/>
      <c r="L40" s="289"/>
      <c r="M40" s="289"/>
      <c r="N40" s="296"/>
      <c r="O40" s="289"/>
      <c r="P40" s="289"/>
      <c r="Q40" s="289"/>
      <c r="R40" s="289"/>
      <c r="S40" s="289"/>
      <c r="T40" s="289"/>
      <c r="U40" s="289">
        <f t="shared" si="3"/>
        <v>0</v>
      </c>
      <c r="V40" s="289">
        <f t="shared" si="4"/>
        <v>0</v>
      </c>
      <c r="W40" s="304">
        <f t="shared" si="5"/>
        <v>1375</v>
      </c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</row>
    <row r="41" s="3" customFormat="1" spans="1:49">
      <c r="A41" s="274">
        <v>35</v>
      </c>
      <c r="B41" s="275" t="s">
        <v>61</v>
      </c>
      <c r="C41" s="274">
        <v>141</v>
      </c>
      <c r="D41" s="274"/>
      <c r="E41" s="288">
        <v>1207.55</v>
      </c>
      <c r="F41" s="288">
        <v>75000</v>
      </c>
      <c r="G41" s="288"/>
      <c r="H41" s="288"/>
      <c r="I41" s="288"/>
      <c r="J41" s="288"/>
      <c r="K41" s="288"/>
      <c r="L41" s="288"/>
      <c r="M41" s="288"/>
      <c r="N41" s="295"/>
      <c r="O41" s="288"/>
      <c r="P41" s="288"/>
      <c r="Q41" s="288"/>
      <c r="R41" s="288">
        <v>1025.17</v>
      </c>
      <c r="S41" s="300">
        <v>1025.17</v>
      </c>
      <c r="T41" s="288">
        <v>1025.17</v>
      </c>
      <c r="U41" s="288">
        <f t="shared" si="3"/>
        <v>3075.51</v>
      </c>
      <c r="V41" s="288">
        <f t="shared" si="4"/>
        <v>73132.04</v>
      </c>
      <c r="W41" s="303">
        <f t="shared" si="5"/>
        <v>0</v>
      </c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</row>
    <row r="42" s="2" customFormat="1" hidden="1" spans="1:49">
      <c r="A42" s="276">
        <v>36</v>
      </c>
      <c r="B42" s="277" t="s">
        <v>62</v>
      </c>
      <c r="C42" s="276">
        <v>138</v>
      </c>
      <c r="D42" s="278">
        <v>100283642</v>
      </c>
      <c r="E42" s="289"/>
      <c r="F42" s="289"/>
      <c r="G42" s="289"/>
      <c r="H42" s="289"/>
      <c r="I42" s="289"/>
      <c r="J42" s="289"/>
      <c r="K42" s="289"/>
      <c r="L42" s="289"/>
      <c r="M42" s="289"/>
      <c r="N42" s="296"/>
      <c r="O42" s="289"/>
      <c r="P42" s="289"/>
      <c r="Q42" s="289"/>
      <c r="R42" s="289"/>
      <c r="S42" s="289"/>
      <c r="T42" s="289"/>
      <c r="U42" s="289">
        <f t="shared" si="3"/>
        <v>0</v>
      </c>
      <c r="V42" s="289">
        <f t="shared" si="4"/>
        <v>0</v>
      </c>
      <c r="W42" s="304">
        <f t="shared" si="5"/>
        <v>0</v>
      </c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</row>
    <row r="43" s="2" customFormat="1" hidden="1" spans="1:49">
      <c r="A43" s="276">
        <v>37</v>
      </c>
      <c r="B43" s="277" t="s">
        <v>63</v>
      </c>
      <c r="C43" s="276">
        <v>139</v>
      </c>
      <c r="D43" s="276"/>
      <c r="E43" s="289"/>
      <c r="F43" s="289"/>
      <c r="G43" s="289"/>
      <c r="H43" s="289">
        <v>1435</v>
      </c>
      <c r="I43" s="289"/>
      <c r="J43" s="289"/>
      <c r="K43" s="289"/>
      <c r="L43" s="289"/>
      <c r="M43" s="289"/>
      <c r="N43" s="296"/>
      <c r="O43" s="289"/>
      <c r="P43" s="289"/>
      <c r="Q43" s="289"/>
      <c r="R43" s="289"/>
      <c r="S43" s="289"/>
      <c r="T43" s="289"/>
      <c r="U43" s="289">
        <f t="shared" si="3"/>
        <v>0</v>
      </c>
      <c r="V43" s="289">
        <f t="shared" si="4"/>
        <v>0</v>
      </c>
      <c r="W43" s="304">
        <f t="shared" si="5"/>
        <v>1435</v>
      </c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</row>
    <row r="44" s="2" customFormat="1" hidden="1" spans="1:49">
      <c r="A44" s="276">
        <v>38</v>
      </c>
      <c r="B44" s="277" t="s">
        <v>64</v>
      </c>
      <c r="C44" s="276">
        <v>140</v>
      </c>
      <c r="D44" s="278">
        <v>102290099</v>
      </c>
      <c r="E44" s="289"/>
      <c r="F44" s="289"/>
      <c r="G44" s="289"/>
      <c r="H44" s="289">
        <v>4072</v>
      </c>
      <c r="I44" s="289"/>
      <c r="J44" s="289"/>
      <c r="K44" s="289"/>
      <c r="L44" s="289"/>
      <c r="M44" s="289"/>
      <c r="N44" s="296"/>
      <c r="O44" s="289"/>
      <c r="P44" s="289"/>
      <c r="Q44" s="289"/>
      <c r="R44" s="289"/>
      <c r="S44" s="289"/>
      <c r="T44" s="289"/>
      <c r="U44" s="289">
        <f t="shared" si="3"/>
        <v>0</v>
      </c>
      <c r="V44" s="289">
        <f t="shared" si="4"/>
        <v>0</v>
      </c>
      <c r="W44" s="304">
        <f t="shared" si="5"/>
        <v>4072</v>
      </c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</row>
    <row r="45" s="2" customFormat="1" hidden="1" spans="1:49">
      <c r="A45" s="276">
        <v>39</v>
      </c>
      <c r="B45" s="277" t="s">
        <v>65</v>
      </c>
      <c r="C45" s="276">
        <v>166</v>
      </c>
      <c r="D45" s="278">
        <v>100989638</v>
      </c>
      <c r="E45" s="289"/>
      <c r="F45" s="289"/>
      <c r="G45" s="289"/>
      <c r="H45" s="289">
        <v>10478</v>
      </c>
      <c r="I45" s="289"/>
      <c r="J45" s="289"/>
      <c r="K45" s="289"/>
      <c r="L45" s="289"/>
      <c r="M45" s="289"/>
      <c r="N45" s="296"/>
      <c r="O45" s="289"/>
      <c r="P45" s="289"/>
      <c r="Q45" s="289"/>
      <c r="R45" s="289"/>
      <c r="S45" s="289"/>
      <c r="T45" s="289"/>
      <c r="U45" s="289">
        <f t="shared" si="3"/>
        <v>0</v>
      </c>
      <c r="V45" s="289">
        <f t="shared" si="4"/>
        <v>0</v>
      </c>
      <c r="W45" s="304">
        <f t="shared" si="5"/>
        <v>10478</v>
      </c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</row>
    <row r="46" s="1" customFormat="1" hidden="1" spans="1:49">
      <c r="A46" s="283">
        <v>40</v>
      </c>
      <c r="B46" s="284" t="s">
        <v>66</v>
      </c>
      <c r="C46" s="283">
        <v>167</v>
      </c>
      <c r="D46" s="283"/>
      <c r="E46" s="290"/>
      <c r="F46" s="290"/>
      <c r="G46" s="290">
        <v>19481</v>
      </c>
      <c r="H46" s="290"/>
      <c r="I46" s="290"/>
      <c r="J46" s="290"/>
      <c r="K46" s="290"/>
      <c r="L46" s="290"/>
      <c r="M46" s="290"/>
      <c r="N46" s="297"/>
      <c r="O46" s="290"/>
      <c r="P46" s="290"/>
      <c r="Q46" s="290"/>
      <c r="R46" s="290"/>
      <c r="S46" s="290"/>
      <c r="T46" s="290"/>
      <c r="U46" s="290">
        <f t="shared" si="3"/>
        <v>0</v>
      </c>
      <c r="V46" s="290">
        <f t="shared" si="4"/>
        <v>19481</v>
      </c>
      <c r="W46" s="305">
        <f t="shared" si="5"/>
        <v>0</v>
      </c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</row>
    <row r="47" s="2" customFormat="1" hidden="1" spans="1:49">
      <c r="A47" s="276">
        <v>41</v>
      </c>
      <c r="B47" s="277" t="s">
        <v>67</v>
      </c>
      <c r="C47" s="276">
        <v>168</v>
      </c>
      <c r="D47" s="278">
        <v>100990203</v>
      </c>
      <c r="E47" s="289"/>
      <c r="F47" s="289"/>
      <c r="G47" s="289"/>
      <c r="H47" s="289">
        <v>6108</v>
      </c>
      <c r="I47" s="289"/>
      <c r="J47" s="289"/>
      <c r="K47" s="289"/>
      <c r="L47" s="289"/>
      <c r="M47" s="289"/>
      <c r="N47" s="296"/>
      <c r="O47" s="289"/>
      <c r="P47" s="289"/>
      <c r="Q47" s="289"/>
      <c r="R47" s="289"/>
      <c r="S47" s="289"/>
      <c r="T47" s="289"/>
      <c r="U47" s="289">
        <f t="shared" si="3"/>
        <v>0</v>
      </c>
      <c r="V47" s="289">
        <f t="shared" si="4"/>
        <v>0</v>
      </c>
      <c r="W47" s="304">
        <f t="shared" si="5"/>
        <v>6108</v>
      </c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</row>
    <row r="48" s="2" customFormat="1" hidden="1" spans="1:49">
      <c r="A48" s="276">
        <v>42</v>
      </c>
      <c r="B48" s="277" t="s">
        <v>68</v>
      </c>
      <c r="C48" s="276">
        <v>169</v>
      </c>
      <c r="D48" s="278">
        <v>101524041</v>
      </c>
      <c r="E48" s="289"/>
      <c r="F48" s="289"/>
      <c r="G48" s="289"/>
      <c r="H48" s="289">
        <v>998</v>
      </c>
      <c r="I48" s="289"/>
      <c r="J48" s="289"/>
      <c r="K48" s="289"/>
      <c r="L48" s="289"/>
      <c r="M48" s="289"/>
      <c r="N48" s="296"/>
      <c r="O48" s="289"/>
      <c r="P48" s="289"/>
      <c r="Q48" s="289"/>
      <c r="R48" s="289"/>
      <c r="S48" s="289"/>
      <c r="T48" s="289"/>
      <c r="U48" s="289">
        <f t="shared" si="3"/>
        <v>0</v>
      </c>
      <c r="V48" s="289">
        <f t="shared" si="4"/>
        <v>0</v>
      </c>
      <c r="W48" s="304">
        <f t="shared" si="5"/>
        <v>998</v>
      </c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</row>
    <row r="49" s="2" customFormat="1" hidden="1" spans="1:49">
      <c r="A49" s="276">
        <v>43</v>
      </c>
      <c r="B49" s="277" t="s">
        <v>69</v>
      </c>
      <c r="C49" s="276">
        <v>170</v>
      </c>
      <c r="D49" s="278">
        <v>103183844</v>
      </c>
      <c r="E49" s="289"/>
      <c r="F49" s="289"/>
      <c r="G49" s="289"/>
      <c r="H49" s="289">
        <v>2392</v>
      </c>
      <c r="I49" s="289"/>
      <c r="J49" s="289"/>
      <c r="K49" s="289"/>
      <c r="L49" s="289"/>
      <c r="M49" s="289"/>
      <c r="N49" s="296"/>
      <c r="O49" s="289"/>
      <c r="P49" s="289"/>
      <c r="Q49" s="289"/>
      <c r="R49" s="289"/>
      <c r="S49" s="289"/>
      <c r="T49" s="289"/>
      <c r="U49" s="289">
        <f t="shared" si="3"/>
        <v>0</v>
      </c>
      <c r="V49" s="289">
        <f t="shared" si="4"/>
        <v>0</v>
      </c>
      <c r="W49" s="304">
        <f t="shared" si="5"/>
        <v>2392</v>
      </c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</row>
    <row r="50" s="2" customFormat="1" hidden="1" spans="1:49">
      <c r="A50" s="276">
        <v>44</v>
      </c>
      <c r="B50" s="277" t="s">
        <v>70</v>
      </c>
      <c r="C50" s="276">
        <v>171</v>
      </c>
      <c r="D50" s="278">
        <v>102974234</v>
      </c>
      <c r="E50" s="289"/>
      <c r="F50" s="289"/>
      <c r="G50" s="289"/>
      <c r="H50" s="289">
        <v>180</v>
      </c>
      <c r="I50" s="289"/>
      <c r="J50" s="289"/>
      <c r="K50" s="289"/>
      <c r="L50" s="289"/>
      <c r="M50" s="289"/>
      <c r="N50" s="296"/>
      <c r="O50" s="289"/>
      <c r="P50" s="289"/>
      <c r="Q50" s="289"/>
      <c r="R50" s="289"/>
      <c r="S50" s="289"/>
      <c r="T50" s="289"/>
      <c r="U50" s="289">
        <f t="shared" si="3"/>
        <v>0</v>
      </c>
      <c r="V50" s="289">
        <f t="shared" si="4"/>
        <v>0</v>
      </c>
      <c r="W50" s="304">
        <f t="shared" si="5"/>
        <v>180</v>
      </c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</row>
    <row r="51" s="2" customFormat="1" hidden="1" spans="1:49">
      <c r="A51" s="276">
        <v>45</v>
      </c>
      <c r="B51" s="277" t="s">
        <v>71</v>
      </c>
      <c r="C51" s="276">
        <v>172</v>
      </c>
      <c r="D51" s="278">
        <v>103457682</v>
      </c>
      <c r="E51" s="289"/>
      <c r="F51" s="289"/>
      <c r="G51" s="289"/>
      <c r="H51" s="289">
        <v>655</v>
      </c>
      <c r="I51" s="289"/>
      <c r="J51" s="289"/>
      <c r="K51" s="289"/>
      <c r="L51" s="289"/>
      <c r="M51" s="289"/>
      <c r="N51" s="296"/>
      <c r="O51" s="289"/>
      <c r="P51" s="289"/>
      <c r="Q51" s="289"/>
      <c r="R51" s="289"/>
      <c r="S51" s="289"/>
      <c r="T51" s="289"/>
      <c r="U51" s="289">
        <f t="shared" si="3"/>
        <v>0</v>
      </c>
      <c r="V51" s="289">
        <f t="shared" si="4"/>
        <v>0</v>
      </c>
      <c r="W51" s="304">
        <f t="shared" si="5"/>
        <v>655</v>
      </c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</row>
    <row r="52" s="2" customFormat="1" hidden="1" spans="1:49">
      <c r="A52" s="276">
        <v>46</v>
      </c>
      <c r="B52" s="277" t="s">
        <v>72</v>
      </c>
      <c r="C52" s="276">
        <v>173</v>
      </c>
      <c r="D52" s="276"/>
      <c r="E52" s="289"/>
      <c r="F52" s="289"/>
      <c r="G52" s="289">
        <v>125</v>
      </c>
      <c r="H52" s="289"/>
      <c r="I52" s="289"/>
      <c r="J52" s="289"/>
      <c r="K52" s="289"/>
      <c r="L52" s="289"/>
      <c r="M52" s="289"/>
      <c r="N52" s="296"/>
      <c r="O52" s="289"/>
      <c r="P52" s="289"/>
      <c r="Q52" s="289"/>
      <c r="R52" s="289"/>
      <c r="S52" s="289"/>
      <c r="T52" s="289"/>
      <c r="U52" s="289">
        <f t="shared" si="3"/>
        <v>0</v>
      </c>
      <c r="V52" s="289">
        <f t="shared" si="4"/>
        <v>125</v>
      </c>
      <c r="W52" s="304">
        <f t="shared" si="5"/>
        <v>0</v>
      </c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</row>
    <row r="53" s="2" customFormat="1" hidden="1" spans="1:49">
      <c r="A53" s="276">
        <v>47</v>
      </c>
      <c r="B53" s="277" t="s">
        <v>73</v>
      </c>
      <c r="C53" s="276">
        <v>174</v>
      </c>
      <c r="D53" s="276">
        <v>300675302</v>
      </c>
      <c r="E53" s="289"/>
      <c r="F53" s="289"/>
      <c r="G53" s="289"/>
      <c r="H53" s="289">
        <v>3740</v>
      </c>
      <c r="I53" s="289"/>
      <c r="J53" s="289"/>
      <c r="K53" s="289"/>
      <c r="L53" s="289"/>
      <c r="M53" s="289"/>
      <c r="N53" s="296"/>
      <c r="O53" s="289"/>
      <c r="P53" s="289"/>
      <c r="Q53" s="289"/>
      <c r="R53" s="289"/>
      <c r="S53" s="289"/>
      <c r="T53" s="289"/>
      <c r="U53" s="289">
        <f t="shared" si="3"/>
        <v>0</v>
      </c>
      <c r="V53" s="289">
        <f t="shared" si="4"/>
        <v>0</v>
      </c>
      <c r="W53" s="304">
        <f t="shared" si="5"/>
        <v>3740</v>
      </c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</row>
    <row r="54" s="2" customFormat="1" hidden="1" spans="1:49">
      <c r="A54" s="276">
        <v>48</v>
      </c>
      <c r="B54" s="277" t="s">
        <v>74</v>
      </c>
      <c r="C54" s="276">
        <v>176</v>
      </c>
      <c r="D54" s="276">
        <v>100810505</v>
      </c>
      <c r="E54" s="289"/>
      <c r="F54" s="289"/>
      <c r="G54" s="289"/>
      <c r="H54" s="289">
        <v>1566</v>
      </c>
      <c r="I54" s="289"/>
      <c r="J54" s="289"/>
      <c r="K54" s="289"/>
      <c r="L54" s="289"/>
      <c r="M54" s="289"/>
      <c r="N54" s="296"/>
      <c r="O54" s="289"/>
      <c r="P54" s="289"/>
      <c r="Q54" s="289"/>
      <c r="R54" s="289"/>
      <c r="S54" s="289"/>
      <c r="T54" s="289"/>
      <c r="U54" s="289">
        <f t="shared" si="3"/>
        <v>0</v>
      </c>
      <c r="V54" s="289">
        <f t="shared" si="4"/>
        <v>0</v>
      </c>
      <c r="W54" s="304">
        <f t="shared" si="5"/>
        <v>1566</v>
      </c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</row>
    <row r="55" s="3" customFormat="1" spans="1:49">
      <c r="A55" s="274">
        <v>49</v>
      </c>
      <c r="B55" s="275" t="s">
        <v>75</v>
      </c>
      <c r="C55" s="274">
        <v>499</v>
      </c>
      <c r="D55" s="274"/>
      <c r="E55" s="288">
        <v>1432.26</v>
      </c>
      <c r="F55" s="288">
        <v>75000</v>
      </c>
      <c r="G55" s="288"/>
      <c r="H55" s="288"/>
      <c r="I55" s="288"/>
      <c r="J55" s="288"/>
      <c r="K55" s="288"/>
      <c r="L55" s="288"/>
      <c r="M55" s="288"/>
      <c r="N55" s="295"/>
      <c r="O55" s="288"/>
      <c r="P55" s="288"/>
      <c r="Q55" s="288">
        <v>2050.34</v>
      </c>
      <c r="R55" s="288">
        <v>1025.17</v>
      </c>
      <c r="S55" s="300">
        <v>1025.17</v>
      </c>
      <c r="T55" s="288">
        <v>1025.17</v>
      </c>
      <c r="U55" s="288">
        <f t="shared" si="3"/>
        <v>5125.85</v>
      </c>
      <c r="V55" s="288">
        <f t="shared" si="4"/>
        <v>71306.41</v>
      </c>
      <c r="W55" s="303">
        <f t="shared" si="5"/>
        <v>0</v>
      </c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</row>
    <row r="56" s="3" customFormat="1" spans="1:49">
      <c r="A56" s="274">
        <v>50</v>
      </c>
      <c r="B56" s="275" t="s">
        <v>76</v>
      </c>
      <c r="C56" s="274">
        <v>179</v>
      </c>
      <c r="D56" s="274">
        <v>100988114</v>
      </c>
      <c r="E56" s="288">
        <v>1500</v>
      </c>
      <c r="F56" s="288"/>
      <c r="G56" s="288">
        <v>25242</v>
      </c>
      <c r="H56" s="288"/>
      <c r="I56" s="288"/>
      <c r="J56" s="288"/>
      <c r="K56" s="288">
        <v>3054</v>
      </c>
      <c r="L56" s="288"/>
      <c r="M56" s="288"/>
      <c r="N56" s="295">
        <v>3054</v>
      </c>
      <c r="O56" s="288"/>
      <c r="P56" s="288"/>
      <c r="Q56" s="288">
        <v>3054</v>
      </c>
      <c r="R56" s="288"/>
      <c r="S56" s="288">
        <v>2036</v>
      </c>
      <c r="T56" s="288">
        <v>1018</v>
      </c>
      <c r="U56" s="288">
        <f t="shared" si="3"/>
        <v>12216</v>
      </c>
      <c r="V56" s="288">
        <f t="shared" si="4"/>
        <v>14526</v>
      </c>
      <c r="W56" s="303">
        <f t="shared" si="5"/>
        <v>0</v>
      </c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</row>
    <row r="57" s="2" customFormat="1" hidden="1" spans="1:49">
      <c r="A57" s="276">
        <v>51</v>
      </c>
      <c r="B57" s="277" t="s">
        <v>77</v>
      </c>
      <c r="C57" s="276">
        <v>209</v>
      </c>
      <c r="D57" s="276">
        <v>101500953</v>
      </c>
      <c r="E57" s="289"/>
      <c r="F57" s="289"/>
      <c r="G57" s="289"/>
      <c r="H57" s="289">
        <v>3709</v>
      </c>
      <c r="I57" s="289"/>
      <c r="J57" s="289"/>
      <c r="K57" s="289"/>
      <c r="L57" s="289"/>
      <c r="M57" s="289"/>
      <c r="N57" s="296"/>
      <c r="O57" s="289"/>
      <c r="P57" s="289"/>
      <c r="Q57" s="289"/>
      <c r="R57" s="289"/>
      <c r="S57" s="289"/>
      <c r="T57" s="289"/>
      <c r="U57" s="289">
        <f t="shared" si="3"/>
        <v>0</v>
      </c>
      <c r="V57" s="289">
        <f t="shared" si="4"/>
        <v>0</v>
      </c>
      <c r="W57" s="304">
        <f t="shared" si="5"/>
        <v>3709</v>
      </c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</row>
    <row r="58" s="2" customFormat="1" hidden="1" spans="1:49">
      <c r="A58" s="276">
        <v>52</v>
      </c>
      <c r="B58" s="277" t="s">
        <v>78</v>
      </c>
      <c r="C58" s="276">
        <v>201</v>
      </c>
      <c r="D58" s="278">
        <v>102002896</v>
      </c>
      <c r="E58" s="289"/>
      <c r="F58" s="289"/>
      <c r="G58" s="289"/>
      <c r="H58" s="289">
        <v>1491</v>
      </c>
      <c r="I58" s="289"/>
      <c r="J58" s="289"/>
      <c r="K58" s="289"/>
      <c r="L58" s="289"/>
      <c r="M58" s="289"/>
      <c r="N58" s="296"/>
      <c r="O58" s="289"/>
      <c r="P58" s="289"/>
      <c r="Q58" s="289"/>
      <c r="R58" s="289"/>
      <c r="S58" s="289"/>
      <c r="T58" s="289"/>
      <c r="U58" s="289">
        <f t="shared" si="3"/>
        <v>0</v>
      </c>
      <c r="V58" s="289">
        <f t="shared" si="4"/>
        <v>0</v>
      </c>
      <c r="W58" s="304">
        <f t="shared" si="5"/>
        <v>1491</v>
      </c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</row>
    <row r="59" s="2" customFormat="1" hidden="1" spans="1:49">
      <c r="A59" s="276">
        <v>53</v>
      </c>
      <c r="B59" s="277" t="s">
        <v>79</v>
      </c>
      <c r="C59" s="276">
        <v>202</v>
      </c>
      <c r="D59" s="285">
        <v>100281228</v>
      </c>
      <c r="E59" s="289"/>
      <c r="F59" s="289"/>
      <c r="G59" s="289"/>
      <c r="H59" s="289">
        <v>9760</v>
      </c>
      <c r="I59" s="289"/>
      <c r="J59" s="289"/>
      <c r="K59" s="289"/>
      <c r="L59" s="289"/>
      <c r="M59" s="289"/>
      <c r="N59" s="296"/>
      <c r="O59" s="289"/>
      <c r="P59" s="289"/>
      <c r="Q59" s="289"/>
      <c r="R59" s="289"/>
      <c r="S59" s="289"/>
      <c r="T59" s="289">
        <v>-9760</v>
      </c>
      <c r="U59" s="289">
        <f t="shared" si="3"/>
        <v>-9760</v>
      </c>
      <c r="V59" s="289">
        <f t="shared" si="4"/>
        <v>0</v>
      </c>
      <c r="W59" s="304">
        <f t="shared" si="5"/>
        <v>0</v>
      </c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</row>
    <row r="60" s="2" customFormat="1" hidden="1" spans="1:49">
      <c r="A60" s="276">
        <v>54</v>
      </c>
      <c r="B60" s="277" t="s">
        <v>80</v>
      </c>
      <c r="C60" s="276">
        <v>203</v>
      </c>
      <c r="D60" s="278">
        <v>102002841</v>
      </c>
      <c r="E60" s="289"/>
      <c r="F60" s="289"/>
      <c r="G60" s="289"/>
      <c r="H60" s="289">
        <v>2179</v>
      </c>
      <c r="I60" s="289"/>
      <c r="J60" s="289"/>
      <c r="K60" s="289"/>
      <c r="L60" s="289"/>
      <c r="M60" s="289"/>
      <c r="N60" s="296"/>
      <c r="O60" s="289"/>
      <c r="P60" s="289"/>
      <c r="Q60" s="289"/>
      <c r="R60" s="289"/>
      <c r="S60" s="289"/>
      <c r="T60" s="289"/>
      <c r="U60" s="289">
        <f t="shared" si="3"/>
        <v>0</v>
      </c>
      <c r="V60" s="289">
        <f t="shared" si="4"/>
        <v>0</v>
      </c>
      <c r="W60" s="304">
        <f t="shared" si="5"/>
        <v>2179</v>
      </c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</row>
    <row r="61" s="2" customFormat="1" hidden="1" spans="1:49">
      <c r="A61" s="276">
        <v>55</v>
      </c>
      <c r="B61" s="277" t="s">
        <v>81</v>
      </c>
      <c r="C61" s="276">
        <v>204</v>
      </c>
      <c r="D61" s="278">
        <v>102961184</v>
      </c>
      <c r="E61" s="289"/>
      <c r="F61" s="289"/>
      <c r="G61" s="289"/>
      <c r="H61" s="289">
        <v>2036</v>
      </c>
      <c r="I61" s="289"/>
      <c r="J61" s="289"/>
      <c r="K61" s="289"/>
      <c r="L61" s="289"/>
      <c r="M61" s="289"/>
      <c r="N61" s="296"/>
      <c r="O61" s="289"/>
      <c r="P61" s="289"/>
      <c r="Q61" s="289"/>
      <c r="R61" s="289"/>
      <c r="S61" s="289"/>
      <c r="T61" s="289"/>
      <c r="U61" s="289">
        <f t="shared" si="3"/>
        <v>0</v>
      </c>
      <c r="V61" s="289">
        <f t="shared" si="4"/>
        <v>0</v>
      </c>
      <c r="W61" s="304">
        <f t="shared" si="5"/>
        <v>2036</v>
      </c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</row>
    <row r="62" s="2" customFormat="1" hidden="1" spans="1:49">
      <c r="A62" s="276">
        <v>56</v>
      </c>
      <c r="B62" s="277" t="s">
        <v>82</v>
      </c>
      <c r="C62" s="276">
        <v>205</v>
      </c>
      <c r="D62" s="278">
        <v>102827682</v>
      </c>
      <c r="E62" s="289"/>
      <c r="F62" s="289"/>
      <c r="G62" s="289"/>
      <c r="H62" s="289">
        <v>2210</v>
      </c>
      <c r="I62" s="289"/>
      <c r="J62" s="289"/>
      <c r="K62" s="289"/>
      <c r="L62" s="289"/>
      <c r="M62" s="289"/>
      <c r="N62" s="296"/>
      <c r="O62" s="289"/>
      <c r="P62" s="289"/>
      <c r="Q62" s="289"/>
      <c r="R62" s="289"/>
      <c r="S62" s="289"/>
      <c r="T62" s="289"/>
      <c r="U62" s="289">
        <f t="shared" si="3"/>
        <v>0</v>
      </c>
      <c r="V62" s="289">
        <f t="shared" si="4"/>
        <v>0</v>
      </c>
      <c r="W62" s="304">
        <f t="shared" si="5"/>
        <v>2210</v>
      </c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</row>
    <row r="63" s="2" customFormat="1" hidden="1" spans="1:49">
      <c r="A63" s="276">
        <v>57</v>
      </c>
      <c r="B63" s="277" t="s">
        <v>83</v>
      </c>
      <c r="C63" s="276">
        <v>207</v>
      </c>
      <c r="D63" s="281">
        <v>100615768</v>
      </c>
      <c r="E63" s="289"/>
      <c r="F63" s="289"/>
      <c r="G63" s="289"/>
      <c r="H63" s="289">
        <v>4852</v>
      </c>
      <c r="I63" s="289"/>
      <c r="J63" s="289"/>
      <c r="K63" s="289"/>
      <c r="L63" s="289"/>
      <c r="M63" s="289"/>
      <c r="N63" s="296"/>
      <c r="O63" s="289"/>
      <c r="P63" s="289"/>
      <c r="Q63" s="289"/>
      <c r="R63" s="289"/>
      <c r="S63" s="289"/>
      <c r="T63" s="289"/>
      <c r="U63" s="289">
        <f t="shared" si="3"/>
        <v>0</v>
      </c>
      <c r="V63" s="289">
        <f t="shared" si="4"/>
        <v>0</v>
      </c>
      <c r="W63" s="304">
        <f t="shared" si="5"/>
        <v>4852</v>
      </c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</row>
    <row r="64" s="2" customFormat="1" hidden="1" spans="1:49">
      <c r="A64" s="276">
        <v>58</v>
      </c>
      <c r="B64" s="277" t="s">
        <v>84</v>
      </c>
      <c r="C64" s="276">
        <v>221</v>
      </c>
      <c r="D64" s="281">
        <v>100531550</v>
      </c>
      <c r="E64" s="289"/>
      <c r="F64" s="289"/>
      <c r="G64" s="289"/>
      <c r="H64" s="289">
        <v>9192</v>
      </c>
      <c r="I64" s="289"/>
      <c r="J64" s="289"/>
      <c r="K64" s="289"/>
      <c r="L64" s="289"/>
      <c r="M64" s="289"/>
      <c r="N64" s="296"/>
      <c r="O64" s="289"/>
      <c r="P64" s="289"/>
      <c r="Q64" s="289"/>
      <c r="R64" s="289"/>
      <c r="S64" s="289"/>
      <c r="T64" s="289"/>
      <c r="U64" s="289">
        <f t="shared" si="3"/>
        <v>0</v>
      </c>
      <c r="V64" s="289">
        <f t="shared" si="4"/>
        <v>0</v>
      </c>
      <c r="W64" s="304">
        <f t="shared" si="5"/>
        <v>9192</v>
      </c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</row>
    <row r="65" s="2" customFormat="1" hidden="1" spans="1:49">
      <c r="A65" s="276">
        <v>59</v>
      </c>
      <c r="B65" s="277" t="s">
        <v>85</v>
      </c>
      <c r="C65" s="276">
        <v>222</v>
      </c>
      <c r="D65" s="278">
        <v>102974250</v>
      </c>
      <c r="E65" s="289"/>
      <c r="F65" s="289"/>
      <c r="G65" s="289">
        <v>1238</v>
      </c>
      <c r="H65" s="289"/>
      <c r="I65" s="289"/>
      <c r="J65" s="289"/>
      <c r="K65" s="289"/>
      <c r="L65" s="289"/>
      <c r="M65" s="289"/>
      <c r="N65" s="296"/>
      <c r="O65" s="289"/>
      <c r="P65" s="289"/>
      <c r="Q65" s="289"/>
      <c r="R65" s="289"/>
      <c r="S65" s="289"/>
      <c r="T65" s="289"/>
      <c r="U65" s="289">
        <f t="shared" si="3"/>
        <v>0</v>
      </c>
      <c r="V65" s="289">
        <f t="shared" si="4"/>
        <v>1238</v>
      </c>
      <c r="W65" s="304">
        <f t="shared" si="5"/>
        <v>0</v>
      </c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</row>
    <row r="66" s="3" customFormat="1" spans="1:49">
      <c r="A66" s="274">
        <v>60</v>
      </c>
      <c r="B66" s="275" t="s">
        <v>86</v>
      </c>
      <c r="C66" s="274">
        <v>230</v>
      </c>
      <c r="D66" s="280">
        <v>102429882</v>
      </c>
      <c r="E66" s="288">
        <v>1500</v>
      </c>
      <c r="F66" s="288"/>
      <c r="G66" s="288">
        <v>12740</v>
      </c>
      <c r="H66" s="288"/>
      <c r="I66" s="288"/>
      <c r="J66" s="288"/>
      <c r="K66" s="288"/>
      <c r="L66" s="288"/>
      <c r="M66" s="288"/>
      <c r="N66" s="295">
        <v>6108</v>
      </c>
      <c r="O66" s="288"/>
      <c r="P66" s="288"/>
      <c r="Q66" s="288"/>
      <c r="R66" s="288"/>
      <c r="S66" s="288"/>
      <c r="T66" s="288">
        <v>6108</v>
      </c>
      <c r="U66" s="288">
        <f t="shared" si="3"/>
        <v>12216</v>
      </c>
      <c r="V66" s="288">
        <f t="shared" si="4"/>
        <v>2024</v>
      </c>
      <c r="W66" s="303">
        <f t="shared" si="5"/>
        <v>0</v>
      </c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</row>
    <row r="67" s="2" customFormat="1" hidden="1" spans="1:49">
      <c r="A67" s="276">
        <v>61</v>
      </c>
      <c r="B67" s="277" t="s">
        <v>87</v>
      </c>
      <c r="C67" s="276">
        <v>231</v>
      </c>
      <c r="D67" s="306">
        <v>100988606</v>
      </c>
      <c r="E67" s="289"/>
      <c r="F67" s="289"/>
      <c r="G67" s="289"/>
      <c r="H67" s="289">
        <v>6531</v>
      </c>
      <c r="I67" s="289"/>
      <c r="J67" s="289"/>
      <c r="K67" s="289"/>
      <c r="L67" s="289"/>
      <c r="M67" s="289"/>
      <c r="N67" s="296"/>
      <c r="O67" s="289"/>
      <c r="P67" s="289"/>
      <c r="Q67" s="289"/>
      <c r="R67" s="289"/>
      <c r="S67" s="289"/>
      <c r="T67" s="289"/>
      <c r="U67" s="289">
        <f t="shared" si="3"/>
        <v>0</v>
      </c>
      <c r="V67" s="289">
        <f t="shared" si="4"/>
        <v>0</v>
      </c>
      <c r="W67" s="304">
        <f t="shared" si="5"/>
        <v>6531</v>
      </c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</row>
    <row r="68" s="2" customFormat="1" hidden="1" spans="1:49">
      <c r="A68" s="276">
        <v>62</v>
      </c>
      <c r="B68" s="277" t="s">
        <v>88</v>
      </c>
      <c r="C68" s="276">
        <v>232</v>
      </c>
      <c r="D68" s="278">
        <v>100281170</v>
      </c>
      <c r="E68" s="289"/>
      <c r="F68" s="289"/>
      <c r="G68" s="289"/>
      <c r="H68" s="289">
        <v>5</v>
      </c>
      <c r="I68" s="289"/>
      <c r="J68" s="289"/>
      <c r="K68" s="289"/>
      <c r="L68" s="289"/>
      <c r="M68" s="289"/>
      <c r="N68" s="296"/>
      <c r="O68" s="289"/>
      <c r="P68" s="289"/>
      <c r="Q68" s="289"/>
      <c r="R68" s="289"/>
      <c r="S68" s="289"/>
      <c r="T68" s="289"/>
      <c r="U68" s="289">
        <f t="shared" si="3"/>
        <v>0</v>
      </c>
      <c r="V68" s="289">
        <f t="shared" si="4"/>
        <v>0</v>
      </c>
      <c r="W68" s="304">
        <f t="shared" si="5"/>
        <v>5</v>
      </c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</row>
    <row r="69" s="3" customFormat="1" spans="1:49">
      <c r="A69" s="274">
        <v>63</v>
      </c>
      <c r="B69" s="275" t="s">
        <v>89</v>
      </c>
      <c r="C69" s="274">
        <v>237</v>
      </c>
      <c r="D69" s="279">
        <v>100125023</v>
      </c>
      <c r="E69" s="288">
        <v>1388.64</v>
      </c>
      <c r="F69" s="288"/>
      <c r="G69" s="288">
        <v>67929.72</v>
      </c>
      <c r="H69" s="288"/>
      <c r="I69" s="288"/>
      <c r="J69" s="288"/>
      <c r="K69" s="288">
        <v>3075.51</v>
      </c>
      <c r="L69" s="288"/>
      <c r="M69" s="288"/>
      <c r="N69" s="295">
        <v>3075.51</v>
      </c>
      <c r="O69" s="288"/>
      <c r="P69" s="288"/>
      <c r="Q69" s="288">
        <v>3075.51</v>
      </c>
      <c r="R69" s="288">
        <v>1025.17</v>
      </c>
      <c r="S69" s="300">
        <v>1025.17</v>
      </c>
      <c r="T69" s="288">
        <v>1025.17</v>
      </c>
      <c r="U69" s="288">
        <f t="shared" si="3"/>
        <v>12302.04</v>
      </c>
      <c r="V69" s="288">
        <f t="shared" si="4"/>
        <v>57016.32</v>
      </c>
      <c r="W69" s="303">
        <f t="shared" si="5"/>
        <v>0</v>
      </c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</row>
    <row r="70" s="2" customFormat="1" hidden="1" spans="1:49">
      <c r="A70" s="276">
        <v>64</v>
      </c>
      <c r="B70" s="277" t="s">
        <v>90</v>
      </c>
      <c r="C70" s="276">
        <v>234</v>
      </c>
      <c r="D70" s="278">
        <v>102404878</v>
      </c>
      <c r="E70" s="289"/>
      <c r="F70" s="289"/>
      <c r="G70" s="289"/>
      <c r="H70" s="289">
        <v>5726</v>
      </c>
      <c r="I70" s="289"/>
      <c r="J70" s="289"/>
      <c r="K70" s="289"/>
      <c r="L70" s="289"/>
      <c r="M70" s="289"/>
      <c r="N70" s="296"/>
      <c r="O70" s="289"/>
      <c r="P70" s="289"/>
      <c r="Q70" s="289"/>
      <c r="R70" s="289"/>
      <c r="S70" s="289"/>
      <c r="T70" s="289"/>
      <c r="U70" s="289">
        <f t="shared" si="3"/>
        <v>0</v>
      </c>
      <c r="V70" s="289">
        <f t="shared" si="4"/>
        <v>0</v>
      </c>
      <c r="W70" s="304">
        <f t="shared" si="5"/>
        <v>5726</v>
      </c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</row>
    <row r="71" s="2" customFormat="1" hidden="1" spans="1:49">
      <c r="A71" s="276">
        <v>65</v>
      </c>
      <c r="B71" s="277" t="s">
        <v>91</v>
      </c>
      <c r="C71" s="276">
        <v>254</v>
      </c>
      <c r="D71" s="278">
        <v>100283626</v>
      </c>
      <c r="E71" s="289"/>
      <c r="F71" s="289"/>
      <c r="G71" s="289"/>
      <c r="H71" s="289">
        <v>2077</v>
      </c>
      <c r="I71" s="289"/>
      <c r="J71" s="289"/>
      <c r="K71" s="289"/>
      <c r="L71" s="289"/>
      <c r="M71" s="289"/>
      <c r="N71" s="296"/>
      <c r="O71" s="289"/>
      <c r="P71" s="289"/>
      <c r="Q71" s="289"/>
      <c r="R71" s="289"/>
      <c r="S71" s="289"/>
      <c r="T71" s="289"/>
      <c r="U71" s="289">
        <f t="shared" si="3"/>
        <v>0</v>
      </c>
      <c r="V71" s="289">
        <f t="shared" ref="V71:V102" si="6">IF(((E71+F71+G71)-(H71+U71))&gt;0,+((E71+F71+G71)-(H71+U71)),0)</f>
        <v>0</v>
      </c>
      <c r="W71" s="304">
        <f t="shared" ref="W71:W102" si="7">IF(((E71+F71+G71)-(H71+U71))&lt;0,-((E71+F71+G71)-(H71+U71)),0)</f>
        <v>2077</v>
      </c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</row>
    <row r="72" s="2" customFormat="1" hidden="1" spans="1:49">
      <c r="A72" s="276">
        <v>66</v>
      </c>
      <c r="B72" s="277" t="s">
        <v>92</v>
      </c>
      <c r="C72" s="276">
        <v>273</v>
      </c>
      <c r="D72" s="281">
        <v>100125184</v>
      </c>
      <c r="E72" s="289"/>
      <c r="F72" s="289"/>
      <c r="G72" s="289"/>
      <c r="H72" s="289">
        <v>125</v>
      </c>
      <c r="I72" s="289"/>
      <c r="J72" s="289"/>
      <c r="K72" s="289"/>
      <c r="L72" s="289"/>
      <c r="M72" s="289"/>
      <c r="N72" s="296"/>
      <c r="O72" s="289"/>
      <c r="P72" s="289"/>
      <c r="Q72" s="289"/>
      <c r="R72" s="289"/>
      <c r="S72" s="289"/>
      <c r="T72" s="289"/>
      <c r="U72" s="289">
        <f t="shared" ref="U72:U135" si="8">SUM(I72:T72)</f>
        <v>0</v>
      </c>
      <c r="V72" s="289">
        <f t="shared" si="6"/>
        <v>0</v>
      </c>
      <c r="W72" s="304">
        <f t="shared" si="7"/>
        <v>125</v>
      </c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</row>
    <row r="73" s="2" customFormat="1" hidden="1" spans="1:49">
      <c r="A73" s="276">
        <v>67</v>
      </c>
      <c r="B73" s="277" t="s">
        <v>93</v>
      </c>
      <c r="C73" s="276">
        <v>259</v>
      </c>
      <c r="D73" s="276">
        <v>100884003</v>
      </c>
      <c r="E73" s="289"/>
      <c r="F73" s="289"/>
      <c r="G73" s="289"/>
      <c r="H73" s="289">
        <v>905</v>
      </c>
      <c r="I73" s="289"/>
      <c r="J73" s="289"/>
      <c r="K73" s="289"/>
      <c r="L73" s="289"/>
      <c r="M73" s="289"/>
      <c r="N73" s="296"/>
      <c r="O73" s="289"/>
      <c r="P73" s="289"/>
      <c r="Q73" s="289"/>
      <c r="R73" s="289"/>
      <c r="S73" s="289"/>
      <c r="T73" s="289"/>
      <c r="U73" s="289">
        <f t="shared" si="8"/>
        <v>0</v>
      </c>
      <c r="V73" s="289">
        <f t="shared" si="6"/>
        <v>0</v>
      </c>
      <c r="W73" s="304">
        <f t="shared" si="7"/>
        <v>905</v>
      </c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</row>
    <row r="74" s="2" customFormat="1" hidden="1" spans="1:49">
      <c r="A74" s="276">
        <v>68</v>
      </c>
      <c r="B74" s="277" t="s">
        <v>94</v>
      </c>
      <c r="C74" s="276">
        <v>261</v>
      </c>
      <c r="D74" s="278">
        <v>100989773</v>
      </c>
      <c r="E74" s="289"/>
      <c r="F74" s="289"/>
      <c r="G74" s="289"/>
      <c r="H74" s="289"/>
      <c r="I74" s="289"/>
      <c r="J74" s="289"/>
      <c r="K74" s="289"/>
      <c r="L74" s="289"/>
      <c r="M74" s="289"/>
      <c r="N74" s="296"/>
      <c r="O74" s="289"/>
      <c r="P74" s="289"/>
      <c r="Q74" s="289"/>
      <c r="R74" s="289"/>
      <c r="S74" s="289"/>
      <c r="T74" s="289"/>
      <c r="U74" s="289">
        <f t="shared" si="8"/>
        <v>0</v>
      </c>
      <c r="V74" s="289">
        <f t="shared" si="6"/>
        <v>0</v>
      </c>
      <c r="W74" s="304">
        <f t="shared" si="7"/>
        <v>0</v>
      </c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</row>
    <row r="75" s="2" customFormat="1" hidden="1" spans="1:49">
      <c r="A75" s="276">
        <v>69</v>
      </c>
      <c r="B75" s="277" t="s">
        <v>95</v>
      </c>
      <c r="C75" s="276">
        <v>263</v>
      </c>
      <c r="D75" s="278">
        <v>102404849</v>
      </c>
      <c r="E75" s="289"/>
      <c r="F75" s="289"/>
      <c r="G75" s="289"/>
      <c r="H75" s="289">
        <v>345</v>
      </c>
      <c r="I75" s="289"/>
      <c r="J75" s="289"/>
      <c r="K75" s="289"/>
      <c r="L75" s="289"/>
      <c r="M75" s="289"/>
      <c r="N75" s="296"/>
      <c r="O75" s="289"/>
      <c r="P75" s="289"/>
      <c r="Q75" s="289"/>
      <c r="R75" s="289"/>
      <c r="S75" s="289"/>
      <c r="T75" s="289"/>
      <c r="U75" s="289">
        <f t="shared" si="8"/>
        <v>0</v>
      </c>
      <c r="V75" s="289">
        <f t="shared" si="6"/>
        <v>0</v>
      </c>
      <c r="W75" s="304">
        <f t="shared" si="7"/>
        <v>345</v>
      </c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</row>
    <row r="76" s="2" customFormat="1" hidden="1" spans="1:49">
      <c r="A76" s="276">
        <v>70</v>
      </c>
      <c r="B76" s="277" t="s">
        <v>96</v>
      </c>
      <c r="C76" s="276">
        <v>264</v>
      </c>
      <c r="D76" s="276">
        <v>102893964</v>
      </c>
      <c r="E76" s="289"/>
      <c r="F76" s="289"/>
      <c r="G76" s="289"/>
      <c r="H76" s="289">
        <v>3975</v>
      </c>
      <c r="I76" s="289"/>
      <c r="J76" s="289"/>
      <c r="K76" s="289"/>
      <c r="L76" s="289"/>
      <c r="M76" s="289"/>
      <c r="N76" s="296"/>
      <c r="O76" s="289"/>
      <c r="P76" s="289"/>
      <c r="Q76" s="289"/>
      <c r="R76" s="289"/>
      <c r="S76" s="289"/>
      <c r="T76" s="289"/>
      <c r="U76" s="289">
        <f t="shared" si="8"/>
        <v>0</v>
      </c>
      <c r="V76" s="289">
        <f t="shared" si="6"/>
        <v>0</v>
      </c>
      <c r="W76" s="304">
        <f t="shared" si="7"/>
        <v>3975</v>
      </c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</row>
    <row r="77" s="3" customFormat="1" spans="1:49">
      <c r="A77" s="274">
        <v>71</v>
      </c>
      <c r="B77" s="275" t="s">
        <v>97</v>
      </c>
      <c r="C77" s="274">
        <v>274</v>
      </c>
      <c r="D77" s="280">
        <v>103300522</v>
      </c>
      <c r="E77" s="288">
        <v>2795.97</v>
      </c>
      <c r="F77" s="288"/>
      <c r="G77" s="288">
        <v>75250</v>
      </c>
      <c r="H77" s="288"/>
      <c r="I77" s="288"/>
      <c r="J77" s="288"/>
      <c r="K77" s="288">
        <v>3075.51</v>
      </c>
      <c r="L77" s="288"/>
      <c r="M77" s="288"/>
      <c r="N77" s="295">
        <v>3075.51</v>
      </c>
      <c r="O77" s="288"/>
      <c r="P77" s="288"/>
      <c r="Q77" s="288">
        <v>3075.51</v>
      </c>
      <c r="R77" s="288">
        <v>1025.17</v>
      </c>
      <c r="S77" s="288">
        <v>1025.17</v>
      </c>
      <c r="T77" s="288">
        <v>1025.17</v>
      </c>
      <c r="U77" s="288">
        <f t="shared" si="8"/>
        <v>12302.04</v>
      </c>
      <c r="V77" s="288">
        <f t="shared" si="6"/>
        <v>65743.93</v>
      </c>
      <c r="W77" s="303">
        <f t="shared" si="7"/>
        <v>0</v>
      </c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</row>
    <row r="78" s="2" customFormat="1" hidden="1" spans="1:49">
      <c r="A78" s="276">
        <v>72</v>
      </c>
      <c r="B78" s="277" t="s">
        <v>98</v>
      </c>
      <c r="C78" s="276">
        <v>265</v>
      </c>
      <c r="D78" s="276">
        <v>100283703</v>
      </c>
      <c r="E78" s="289"/>
      <c r="F78" s="289"/>
      <c r="G78" s="289"/>
      <c r="H78" s="289">
        <v>2679</v>
      </c>
      <c r="I78" s="289"/>
      <c r="J78" s="289"/>
      <c r="K78" s="289"/>
      <c r="L78" s="289"/>
      <c r="M78" s="289"/>
      <c r="N78" s="296"/>
      <c r="O78" s="289"/>
      <c r="P78" s="289"/>
      <c r="Q78" s="289"/>
      <c r="R78" s="289"/>
      <c r="S78" s="289"/>
      <c r="T78" s="289"/>
      <c r="U78" s="289">
        <f t="shared" si="8"/>
        <v>0</v>
      </c>
      <c r="V78" s="289">
        <f t="shared" si="6"/>
        <v>0</v>
      </c>
      <c r="W78" s="304">
        <f t="shared" si="7"/>
        <v>2679</v>
      </c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</row>
    <row r="79" s="3" customFormat="1" spans="1:49">
      <c r="A79" s="274">
        <v>73</v>
      </c>
      <c r="B79" s="275" t="s">
        <v>99</v>
      </c>
      <c r="C79" s="274">
        <v>266</v>
      </c>
      <c r="D79" s="274">
        <v>100810547</v>
      </c>
      <c r="E79" s="288">
        <v>1750</v>
      </c>
      <c r="F79" s="288">
        <v>75000</v>
      </c>
      <c r="G79" s="288"/>
      <c r="H79" s="288">
        <v>12</v>
      </c>
      <c r="I79" s="288"/>
      <c r="J79" s="288"/>
      <c r="K79" s="288"/>
      <c r="L79" s="288"/>
      <c r="M79" s="288"/>
      <c r="N79" s="295"/>
      <c r="O79" s="288"/>
      <c r="P79" s="288"/>
      <c r="Q79" s="288"/>
      <c r="R79" s="288"/>
      <c r="S79" s="288"/>
      <c r="T79" s="288"/>
      <c r="U79" s="288">
        <f t="shared" si="8"/>
        <v>0</v>
      </c>
      <c r="V79" s="288">
        <f t="shared" si="6"/>
        <v>76738</v>
      </c>
      <c r="W79" s="303">
        <f t="shared" si="7"/>
        <v>0</v>
      </c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</row>
    <row r="80" s="2" customFormat="1" hidden="1" spans="1:49">
      <c r="A80" s="276">
        <v>74</v>
      </c>
      <c r="B80" s="277" t="s">
        <v>100</v>
      </c>
      <c r="C80" s="276">
        <v>267</v>
      </c>
      <c r="D80" s="276">
        <v>100281138</v>
      </c>
      <c r="E80" s="289"/>
      <c r="F80" s="289"/>
      <c r="G80" s="289"/>
      <c r="H80" s="289"/>
      <c r="I80" s="289"/>
      <c r="J80" s="289"/>
      <c r="K80" s="289"/>
      <c r="L80" s="289"/>
      <c r="M80" s="289"/>
      <c r="N80" s="296"/>
      <c r="O80" s="289"/>
      <c r="P80" s="289"/>
      <c r="Q80" s="289"/>
      <c r="R80" s="289"/>
      <c r="S80" s="289"/>
      <c r="T80" s="289"/>
      <c r="U80" s="289">
        <f t="shared" si="8"/>
        <v>0</v>
      </c>
      <c r="V80" s="289">
        <f t="shared" si="6"/>
        <v>0</v>
      </c>
      <c r="W80" s="304">
        <f t="shared" si="7"/>
        <v>0</v>
      </c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</row>
    <row r="81" s="2" customFormat="1" hidden="1" spans="1:49">
      <c r="A81" s="276">
        <v>75</v>
      </c>
      <c r="B81" s="277" t="s">
        <v>101</v>
      </c>
      <c r="C81" s="276">
        <v>271</v>
      </c>
      <c r="D81" s="276">
        <v>100162383</v>
      </c>
      <c r="E81" s="289"/>
      <c r="F81" s="289"/>
      <c r="G81" s="289"/>
      <c r="H81" s="289"/>
      <c r="I81" s="289"/>
      <c r="J81" s="289"/>
      <c r="K81" s="289"/>
      <c r="L81" s="289"/>
      <c r="M81" s="289"/>
      <c r="N81" s="296"/>
      <c r="O81" s="289"/>
      <c r="P81" s="289"/>
      <c r="Q81" s="289"/>
      <c r="R81" s="289"/>
      <c r="S81" s="289"/>
      <c r="T81" s="289"/>
      <c r="U81" s="289">
        <f t="shared" si="8"/>
        <v>0</v>
      </c>
      <c r="V81" s="289">
        <f t="shared" si="6"/>
        <v>0</v>
      </c>
      <c r="W81" s="304">
        <f t="shared" si="7"/>
        <v>0</v>
      </c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</row>
    <row r="82" s="2" customFormat="1" hidden="1" spans="1:49">
      <c r="A82" s="276">
        <v>76</v>
      </c>
      <c r="B82" s="277" t="s">
        <v>102</v>
      </c>
      <c r="C82" s="276">
        <v>269</v>
      </c>
      <c r="D82" s="276">
        <v>100281022</v>
      </c>
      <c r="E82" s="289"/>
      <c r="F82" s="289"/>
      <c r="G82" s="289"/>
      <c r="H82" s="289">
        <v>30</v>
      </c>
      <c r="I82" s="289"/>
      <c r="J82" s="289"/>
      <c r="K82" s="289"/>
      <c r="L82" s="289"/>
      <c r="M82" s="289"/>
      <c r="N82" s="296"/>
      <c r="O82" s="289"/>
      <c r="P82" s="289"/>
      <c r="Q82" s="289"/>
      <c r="R82" s="289"/>
      <c r="S82" s="289"/>
      <c r="T82" s="289"/>
      <c r="U82" s="289">
        <f t="shared" si="8"/>
        <v>0</v>
      </c>
      <c r="V82" s="289">
        <f t="shared" si="6"/>
        <v>0</v>
      </c>
      <c r="W82" s="304">
        <f t="shared" si="7"/>
        <v>30</v>
      </c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</row>
    <row r="83" s="3" customFormat="1" spans="1:49">
      <c r="A83" s="274">
        <v>77</v>
      </c>
      <c r="B83" s="275" t="s">
        <v>103</v>
      </c>
      <c r="C83" s="274">
        <v>275</v>
      </c>
      <c r="D83" s="274">
        <v>102974289</v>
      </c>
      <c r="E83" s="288">
        <v>1500</v>
      </c>
      <c r="F83" s="288"/>
      <c r="G83" s="288">
        <v>24474</v>
      </c>
      <c r="H83" s="288"/>
      <c r="I83" s="288"/>
      <c r="J83" s="288"/>
      <c r="K83" s="288">
        <v>3054</v>
      </c>
      <c r="L83" s="288"/>
      <c r="M83" s="288"/>
      <c r="N83" s="295">
        <v>3054</v>
      </c>
      <c r="O83" s="288"/>
      <c r="P83" s="288"/>
      <c r="Q83" s="288">
        <v>4072</v>
      </c>
      <c r="R83" s="288"/>
      <c r="S83" s="288"/>
      <c r="T83" s="288">
        <v>2036</v>
      </c>
      <c r="U83" s="288">
        <f t="shared" si="8"/>
        <v>12216</v>
      </c>
      <c r="V83" s="288">
        <f t="shared" si="6"/>
        <v>13758</v>
      </c>
      <c r="W83" s="303">
        <f t="shared" si="7"/>
        <v>0</v>
      </c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</row>
    <row r="84" s="3" customFormat="1" spans="1:49">
      <c r="A84" s="274">
        <v>78</v>
      </c>
      <c r="B84" s="275" t="s">
        <v>104</v>
      </c>
      <c r="C84" s="274">
        <v>305</v>
      </c>
      <c r="D84" s="279">
        <v>100281051</v>
      </c>
      <c r="E84" s="288"/>
      <c r="F84" s="288"/>
      <c r="G84" s="288">
        <v>95</v>
      </c>
      <c r="H84" s="288"/>
      <c r="I84" s="288"/>
      <c r="J84" s="288"/>
      <c r="K84" s="288"/>
      <c r="L84" s="288"/>
      <c r="M84" s="288"/>
      <c r="N84" s="295"/>
      <c r="O84" s="288">
        <v>95</v>
      </c>
      <c r="P84" s="288"/>
      <c r="Q84" s="288"/>
      <c r="R84" s="288"/>
      <c r="S84" s="288"/>
      <c r="T84" s="288"/>
      <c r="U84" s="288">
        <f t="shared" si="8"/>
        <v>95</v>
      </c>
      <c r="V84" s="288">
        <f t="shared" si="6"/>
        <v>0</v>
      </c>
      <c r="W84" s="303">
        <f t="shared" si="7"/>
        <v>0</v>
      </c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</row>
    <row r="85" s="2" customFormat="1" hidden="1" spans="1:49">
      <c r="A85" s="276">
        <v>79</v>
      </c>
      <c r="B85" s="277" t="s">
        <v>105</v>
      </c>
      <c r="C85" s="276">
        <v>317</v>
      </c>
      <c r="D85" s="281">
        <v>100781638</v>
      </c>
      <c r="E85" s="289"/>
      <c r="F85" s="289"/>
      <c r="G85" s="289"/>
      <c r="H85" s="289">
        <v>1566</v>
      </c>
      <c r="I85" s="289"/>
      <c r="J85" s="289"/>
      <c r="K85" s="289"/>
      <c r="L85" s="289"/>
      <c r="M85" s="289"/>
      <c r="N85" s="296"/>
      <c r="O85" s="289"/>
      <c r="P85" s="289"/>
      <c r="Q85" s="289"/>
      <c r="R85" s="289"/>
      <c r="S85" s="289"/>
      <c r="T85" s="289"/>
      <c r="U85" s="289">
        <f t="shared" si="8"/>
        <v>0</v>
      </c>
      <c r="V85" s="289">
        <f t="shared" si="6"/>
        <v>0</v>
      </c>
      <c r="W85" s="304">
        <f t="shared" si="7"/>
        <v>1566</v>
      </c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</row>
    <row r="86" s="2" customFormat="1" hidden="1" spans="1:49">
      <c r="A86" s="276">
        <v>80</v>
      </c>
      <c r="B86" s="277" t="s">
        <v>106</v>
      </c>
      <c r="C86" s="276">
        <v>318</v>
      </c>
      <c r="D86" s="276">
        <v>100125409</v>
      </c>
      <c r="E86" s="289"/>
      <c r="F86" s="289"/>
      <c r="G86" s="289"/>
      <c r="H86" s="289">
        <v>1740</v>
      </c>
      <c r="I86" s="289"/>
      <c r="J86" s="289"/>
      <c r="K86" s="289"/>
      <c r="L86" s="289"/>
      <c r="M86" s="289"/>
      <c r="N86" s="296"/>
      <c r="O86" s="289"/>
      <c r="P86" s="289"/>
      <c r="Q86" s="289"/>
      <c r="R86" s="289"/>
      <c r="S86" s="289"/>
      <c r="T86" s="289"/>
      <c r="U86" s="289">
        <f t="shared" si="8"/>
        <v>0</v>
      </c>
      <c r="V86" s="289">
        <f t="shared" si="6"/>
        <v>0</v>
      </c>
      <c r="W86" s="304">
        <f t="shared" si="7"/>
        <v>1740</v>
      </c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</row>
    <row r="87" s="3" customFormat="1" spans="1:49">
      <c r="A87" s="274">
        <v>81</v>
      </c>
      <c r="B87" s="275" t="s">
        <v>107</v>
      </c>
      <c r="C87" s="274">
        <v>330</v>
      </c>
      <c r="D87" s="274"/>
      <c r="E87" s="288">
        <v>2382.68</v>
      </c>
      <c r="F87" s="288">
        <v>75000</v>
      </c>
      <c r="G87" s="288"/>
      <c r="H87" s="288"/>
      <c r="I87" s="288"/>
      <c r="J87" s="288"/>
      <c r="K87" s="288"/>
      <c r="L87" s="288"/>
      <c r="M87" s="288"/>
      <c r="N87" s="295">
        <v>3075.51</v>
      </c>
      <c r="O87" s="288"/>
      <c r="P87" s="288"/>
      <c r="Q87" s="288">
        <v>3075.51</v>
      </c>
      <c r="R87" s="288">
        <v>1025.17</v>
      </c>
      <c r="S87" s="300">
        <v>1025.17</v>
      </c>
      <c r="T87" s="288">
        <v>1025.17</v>
      </c>
      <c r="U87" s="288">
        <f t="shared" si="8"/>
        <v>9226.53</v>
      </c>
      <c r="V87" s="288">
        <f t="shared" si="6"/>
        <v>68156.15</v>
      </c>
      <c r="W87" s="303">
        <f t="shared" si="7"/>
        <v>0</v>
      </c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</row>
    <row r="88" s="2" customFormat="1" hidden="1" spans="1:49">
      <c r="A88" s="276">
        <v>82</v>
      </c>
      <c r="B88" s="277" t="s">
        <v>108</v>
      </c>
      <c r="C88" s="276">
        <v>319</v>
      </c>
      <c r="D88" s="276">
        <v>100810534</v>
      </c>
      <c r="E88" s="289"/>
      <c r="F88" s="289"/>
      <c r="G88" s="289"/>
      <c r="H88" s="289">
        <v>1030</v>
      </c>
      <c r="I88" s="289"/>
      <c r="J88" s="289"/>
      <c r="K88" s="289"/>
      <c r="L88" s="289"/>
      <c r="M88" s="289"/>
      <c r="N88" s="296"/>
      <c r="O88" s="289"/>
      <c r="P88" s="289"/>
      <c r="Q88" s="289"/>
      <c r="R88" s="289"/>
      <c r="S88" s="289"/>
      <c r="T88" s="289"/>
      <c r="U88" s="289">
        <f t="shared" si="8"/>
        <v>0</v>
      </c>
      <c r="V88" s="289">
        <f t="shared" si="6"/>
        <v>0</v>
      </c>
      <c r="W88" s="304">
        <f t="shared" si="7"/>
        <v>1030</v>
      </c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</row>
    <row r="89" s="2" customFormat="1" hidden="1" spans="1:49">
      <c r="A89" s="276">
        <v>83</v>
      </c>
      <c r="B89" s="277" t="s">
        <v>109</v>
      </c>
      <c r="C89" s="276">
        <v>320</v>
      </c>
      <c r="D89" s="276">
        <v>100810499</v>
      </c>
      <c r="E89" s="289"/>
      <c r="F89" s="289"/>
      <c r="G89" s="289"/>
      <c r="H89" s="289"/>
      <c r="I89" s="289"/>
      <c r="J89" s="289"/>
      <c r="K89" s="289"/>
      <c r="L89" s="277"/>
      <c r="M89" s="289"/>
      <c r="N89" s="296"/>
      <c r="O89" s="289"/>
      <c r="P89" s="289"/>
      <c r="Q89" s="289"/>
      <c r="R89" s="289"/>
      <c r="S89" s="289"/>
      <c r="T89" s="289"/>
      <c r="U89" s="289">
        <f t="shared" si="8"/>
        <v>0</v>
      </c>
      <c r="V89" s="289">
        <f t="shared" si="6"/>
        <v>0</v>
      </c>
      <c r="W89" s="304">
        <f t="shared" si="7"/>
        <v>0</v>
      </c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</row>
    <row r="90" s="2" customFormat="1" hidden="1" spans="1:49">
      <c r="A90" s="276">
        <v>84</v>
      </c>
      <c r="B90" s="277" t="s">
        <v>110</v>
      </c>
      <c r="C90" s="276">
        <v>321</v>
      </c>
      <c r="D90" s="276">
        <v>100601020</v>
      </c>
      <c r="E90" s="289"/>
      <c r="F90" s="289"/>
      <c r="G90" s="289"/>
      <c r="H90" s="289">
        <v>3135</v>
      </c>
      <c r="I90" s="289"/>
      <c r="J90" s="289"/>
      <c r="K90" s="277"/>
      <c r="L90" s="289"/>
      <c r="M90" s="289"/>
      <c r="N90" s="296"/>
      <c r="O90" s="289"/>
      <c r="P90" s="289"/>
      <c r="Q90" s="289"/>
      <c r="R90" s="289"/>
      <c r="S90" s="289"/>
      <c r="T90" s="289"/>
      <c r="U90" s="289">
        <f t="shared" si="8"/>
        <v>0</v>
      </c>
      <c r="V90" s="289">
        <f t="shared" si="6"/>
        <v>0</v>
      </c>
      <c r="W90" s="304">
        <f t="shared" si="7"/>
        <v>3135</v>
      </c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</row>
    <row r="91" s="3" customFormat="1" spans="1:49">
      <c r="A91" s="274">
        <v>85</v>
      </c>
      <c r="B91" s="275" t="s">
        <v>111</v>
      </c>
      <c r="C91" s="274">
        <v>329</v>
      </c>
      <c r="D91" s="279">
        <v>100782088</v>
      </c>
      <c r="E91" s="288">
        <v>1500</v>
      </c>
      <c r="F91" s="288"/>
      <c r="G91" s="288">
        <v>57729</v>
      </c>
      <c r="H91" s="288"/>
      <c r="I91" s="288"/>
      <c r="J91" s="288"/>
      <c r="K91" s="288">
        <v>3054</v>
      </c>
      <c r="L91" s="288"/>
      <c r="M91" s="288"/>
      <c r="N91" s="295">
        <v>3054</v>
      </c>
      <c r="O91" s="288"/>
      <c r="P91" s="288"/>
      <c r="Q91" s="288">
        <v>3054</v>
      </c>
      <c r="R91" s="288">
        <v>1018</v>
      </c>
      <c r="S91" s="300">
        <v>1018</v>
      </c>
      <c r="T91" s="288">
        <v>1018</v>
      </c>
      <c r="U91" s="288">
        <f t="shared" si="8"/>
        <v>12216</v>
      </c>
      <c r="V91" s="288">
        <f t="shared" si="6"/>
        <v>47013</v>
      </c>
      <c r="W91" s="303">
        <f t="shared" si="7"/>
        <v>0</v>
      </c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</row>
    <row r="92" s="2" customFormat="1" hidden="1" spans="1:49">
      <c r="A92" s="276">
        <v>86</v>
      </c>
      <c r="B92" s="277" t="s">
        <v>112</v>
      </c>
      <c r="C92" s="276">
        <v>322</v>
      </c>
      <c r="D92" s="276">
        <v>100125351</v>
      </c>
      <c r="E92" s="289"/>
      <c r="F92" s="289"/>
      <c r="G92" s="289"/>
      <c r="H92" s="289"/>
      <c r="I92" s="289"/>
      <c r="J92" s="289"/>
      <c r="K92" s="289"/>
      <c r="L92" s="289"/>
      <c r="M92" s="289"/>
      <c r="N92" s="296"/>
      <c r="O92" s="289"/>
      <c r="P92" s="289"/>
      <c r="Q92" s="289"/>
      <c r="R92" s="289"/>
      <c r="S92" s="289"/>
      <c r="T92" s="289"/>
      <c r="U92" s="289">
        <f t="shared" si="8"/>
        <v>0</v>
      </c>
      <c r="V92" s="289">
        <f t="shared" si="6"/>
        <v>0</v>
      </c>
      <c r="W92" s="304">
        <f t="shared" si="7"/>
        <v>0</v>
      </c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</row>
    <row r="93" s="2" customFormat="1" hidden="1" spans="1:49">
      <c r="A93" s="276">
        <v>87</v>
      </c>
      <c r="B93" s="277" t="s">
        <v>113</v>
      </c>
      <c r="C93" s="276">
        <v>323</v>
      </c>
      <c r="D93" s="276">
        <v>101389585</v>
      </c>
      <c r="E93" s="289"/>
      <c r="F93" s="289"/>
      <c r="G93" s="289"/>
      <c r="H93" s="289"/>
      <c r="I93" s="289"/>
      <c r="J93" s="289"/>
      <c r="K93" s="289"/>
      <c r="L93" s="289"/>
      <c r="M93" s="289"/>
      <c r="N93" s="296"/>
      <c r="O93" s="289"/>
      <c r="P93" s="289"/>
      <c r="Q93" s="289"/>
      <c r="R93" s="289"/>
      <c r="S93" s="289"/>
      <c r="T93" s="289"/>
      <c r="U93" s="289">
        <f t="shared" si="8"/>
        <v>0</v>
      </c>
      <c r="V93" s="289">
        <f t="shared" si="6"/>
        <v>0</v>
      </c>
      <c r="W93" s="304">
        <f t="shared" si="7"/>
        <v>0</v>
      </c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</row>
    <row r="94" s="2" customFormat="1" hidden="1" spans="1:49">
      <c r="A94" s="276">
        <v>88</v>
      </c>
      <c r="B94" s="277" t="s">
        <v>114</v>
      </c>
      <c r="C94" s="276">
        <v>327</v>
      </c>
      <c r="D94" s="278">
        <v>103603562</v>
      </c>
      <c r="E94" s="289"/>
      <c r="F94" s="289"/>
      <c r="G94" s="289"/>
      <c r="H94" s="289">
        <v>9942</v>
      </c>
      <c r="I94" s="289"/>
      <c r="J94" s="289"/>
      <c r="K94" s="289">
        <v>1018</v>
      </c>
      <c r="L94" s="289"/>
      <c r="M94" s="289"/>
      <c r="N94" s="296"/>
      <c r="O94" s="289"/>
      <c r="P94" s="289"/>
      <c r="Q94" s="289"/>
      <c r="R94" s="289"/>
      <c r="S94" s="289"/>
      <c r="T94" s="289"/>
      <c r="U94" s="289">
        <f t="shared" si="8"/>
        <v>1018</v>
      </c>
      <c r="V94" s="289">
        <f t="shared" si="6"/>
        <v>0</v>
      </c>
      <c r="W94" s="304">
        <f t="shared" si="7"/>
        <v>10960</v>
      </c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</row>
    <row r="95" s="2" customFormat="1" hidden="1" spans="1:49">
      <c r="A95" s="276">
        <v>89</v>
      </c>
      <c r="B95" s="277" t="s">
        <v>115</v>
      </c>
      <c r="C95" s="276">
        <v>327</v>
      </c>
      <c r="D95" s="276">
        <v>100125290</v>
      </c>
      <c r="E95" s="289"/>
      <c r="F95" s="289"/>
      <c r="G95" s="289"/>
      <c r="H95" s="289">
        <v>6108</v>
      </c>
      <c r="I95" s="289"/>
      <c r="J95" s="289"/>
      <c r="K95" s="289"/>
      <c r="L95" s="289"/>
      <c r="M95" s="289"/>
      <c r="N95" s="296"/>
      <c r="O95" s="289"/>
      <c r="P95" s="289"/>
      <c r="Q95" s="289"/>
      <c r="R95" s="289"/>
      <c r="S95" s="289"/>
      <c r="T95" s="289"/>
      <c r="U95" s="289">
        <f t="shared" si="8"/>
        <v>0</v>
      </c>
      <c r="V95" s="289">
        <f t="shared" si="6"/>
        <v>0</v>
      </c>
      <c r="W95" s="304">
        <f t="shared" si="7"/>
        <v>6108</v>
      </c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</row>
    <row r="96" s="2" customFormat="1" hidden="1" spans="1:49">
      <c r="A96" s="276">
        <v>90</v>
      </c>
      <c r="B96" s="277" t="s">
        <v>116</v>
      </c>
      <c r="C96" s="276">
        <v>381</v>
      </c>
      <c r="D96" s="276">
        <v>100987915</v>
      </c>
      <c r="E96" s="289"/>
      <c r="F96" s="289"/>
      <c r="G96" s="289"/>
      <c r="H96" s="289"/>
      <c r="I96" s="289"/>
      <c r="J96" s="289"/>
      <c r="K96" s="289"/>
      <c r="L96" s="289"/>
      <c r="M96" s="289"/>
      <c r="N96" s="296"/>
      <c r="O96" s="289"/>
      <c r="P96" s="289"/>
      <c r="Q96" s="289"/>
      <c r="R96" s="289"/>
      <c r="S96" s="289"/>
      <c r="T96" s="289"/>
      <c r="U96" s="289">
        <f t="shared" si="8"/>
        <v>0</v>
      </c>
      <c r="V96" s="289">
        <f t="shared" si="6"/>
        <v>0</v>
      </c>
      <c r="W96" s="304">
        <f t="shared" si="7"/>
        <v>0</v>
      </c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</row>
    <row r="97" s="2" customFormat="1" hidden="1" spans="1:49">
      <c r="A97" s="276">
        <v>91</v>
      </c>
      <c r="B97" s="277" t="s">
        <v>117</v>
      </c>
      <c r="C97" s="276">
        <v>362</v>
      </c>
      <c r="D97" s="276">
        <v>100281006</v>
      </c>
      <c r="E97" s="289">
        <v>375</v>
      </c>
      <c r="F97" s="289"/>
      <c r="G97" s="289">
        <v>2792</v>
      </c>
      <c r="H97" s="289"/>
      <c r="I97" s="289"/>
      <c r="J97" s="289"/>
      <c r="K97" s="289"/>
      <c r="L97" s="289"/>
      <c r="M97" s="289"/>
      <c r="N97" s="296">
        <v>6108</v>
      </c>
      <c r="O97" s="289"/>
      <c r="P97" s="289"/>
      <c r="Q97" s="289"/>
      <c r="R97" s="289"/>
      <c r="S97" s="289"/>
      <c r="T97" s="289">
        <v>6108</v>
      </c>
      <c r="U97" s="289">
        <f t="shared" si="8"/>
        <v>12216</v>
      </c>
      <c r="V97" s="289">
        <f t="shared" si="6"/>
        <v>0</v>
      </c>
      <c r="W97" s="304">
        <f t="shared" si="7"/>
        <v>9049</v>
      </c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</row>
    <row r="98" s="2" customFormat="1" hidden="1" spans="1:49">
      <c r="A98" s="276">
        <v>92</v>
      </c>
      <c r="B98" s="277" t="s">
        <v>118</v>
      </c>
      <c r="C98" s="276">
        <v>363</v>
      </c>
      <c r="D98" s="278">
        <v>100602023</v>
      </c>
      <c r="E98" s="289"/>
      <c r="F98" s="289"/>
      <c r="G98" s="289"/>
      <c r="H98" s="289">
        <v>15800</v>
      </c>
      <c r="I98" s="289"/>
      <c r="J98" s="289"/>
      <c r="K98" s="289"/>
      <c r="L98" s="289"/>
      <c r="M98" s="289"/>
      <c r="N98" s="296"/>
      <c r="O98" s="289"/>
      <c r="P98" s="289"/>
      <c r="Q98" s="289"/>
      <c r="R98" s="289"/>
      <c r="S98" s="289"/>
      <c r="T98" s="289"/>
      <c r="U98" s="289">
        <f t="shared" si="8"/>
        <v>0</v>
      </c>
      <c r="V98" s="289">
        <f t="shared" si="6"/>
        <v>0</v>
      </c>
      <c r="W98" s="304">
        <f t="shared" si="7"/>
        <v>15800</v>
      </c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</row>
    <row r="99" s="2" customFormat="1" hidden="1" spans="1:49">
      <c r="A99" s="276">
        <v>93</v>
      </c>
      <c r="B99" s="277" t="s">
        <v>119</v>
      </c>
      <c r="C99" s="276">
        <v>364</v>
      </c>
      <c r="D99" s="278">
        <v>100602052</v>
      </c>
      <c r="E99" s="289"/>
      <c r="F99" s="289"/>
      <c r="G99" s="289"/>
      <c r="H99" s="289">
        <v>769</v>
      </c>
      <c r="I99" s="289"/>
      <c r="J99" s="289"/>
      <c r="K99" s="289"/>
      <c r="L99" s="289"/>
      <c r="M99" s="289"/>
      <c r="N99" s="296"/>
      <c r="O99" s="289"/>
      <c r="P99" s="289"/>
      <c r="Q99" s="289"/>
      <c r="R99" s="289"/>
      <c r="S99" s="289"/>
      <c r="T99" s="289"/>
      <c r="U99" s="289">
        <f t="shared" si="8"/>
        <v>0</v>
      </c>
      <c r="V99" s="289">
        <f t="shared" si="6"/>
        <v>0</v>
      </c>
      <c r="W99" s="304">
        <f t="shared" si="7"/>
        <v>769</v>
      </c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</row>
    <row r="100" s="2" customFormat="1" hidden="1" spans="1:49">
      <c r="A100" s="276">
        <v>94</v>
      </c>
      <c r="B100" s="277" t="s">
        <v>120</v>
      </c>
      <c r="C100" s="276">
        <v>365</v>
      </c>
      <c r="D100" s="276">
        <v>100865769</v>
      </c>
      <c r="E100" s="289"/>
      <c r="F100" s="289"/>
      <c r="G100" s="289"/>
      <c r="H100" s="289">
        <v>2816</v>
      </c>
      <c r="I100" s="289"/>
      <c r="J100" s="289"/>
      <c r="K100" s="289"/>
      <c r="L100" s="289"/>
      <c r="M100" s="289"/>
      <c r="N100" s="296"/>
      <c r="O100" s="289"/>
      <c r="P100" s="289"/>
      <c r="Q100" s="289"/>
      <c r="R100" s="289"/>
      <c r="S100" s="289"/>
      <c r="T100" s="289"/>
      <c r="U100" s="289">
        <f t="shared" si="8"/>
        <v>0</v>
      </c>
      <c r="V100" s="289">
        <f t="shared" si="6"/>
        <v>0</v>
      </c>
      <c r="W100" s="304">
        <f t="shared" si="7"/>
        <v>2816</v>
      </c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</row>
    <row r="101" s="2" customFormat="1" hidden="1" spans="1:49">
      <c r="A101" s="276">
        <v>95</v>
      </c>
      <c r="B101" s="277" t="s">
        <v>121</v>
      </c>
      <c r="C101" s="276">
        <v>367</v>
      </c>
      <c r="D101" s="278">
        <v>100602168</v>
      </c>
      <c r="E101" s="289"/>
      <c r="F101" s="289"/>
      <c r="G101" s="289"/>
      <c r="H101" s="289">
        <v>1750</v>
      </c>
      <c r="I101" s="289"/>
      <c r="J101" s="289"/>
      <c r="K101" s="289"/>
      <c r="L101" s="289"/>
      <c r="M101" s="289"/>
      <c r="N101" s="296"/>
      <c r="O101" s="289"/>
      <c r="P101" s="289"/>
      <c r="Q101" s="289"/>
      <c r="R101" s="289"/>
      <c r="S101" s="289"/>
      <c r="T101" s="289"/>
      <c r="U101" s="289">
        <f t="shared" si="8"/>
        <v>0</v>
      </c>
      <c r="V101" s="289">
        <f t="shared" si="6"/>
        <v>0</v>
      </c>
      <c r="W101" s="304">
        <f t="shared" si="7"/>
        <v>1750</v>
      </c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</row>
    <row r="102" s="2" customFormat="1" hidden="1" spans="1:49">
      <c r="A102" s="276">
        <v>96</v>
      </c>
      <c r="B102" s="277" t="s">
        <v>122</v>
      </c>
      <c r="C102" s="276">
        <v>383</v>
      </c>
      <c r="D102" s="281">
        <v>100615742</v>
      </c>
      <c r="E102" s="289">
        <v>1000</v>
      </c>
      <c r="F102" s="289"/>
      <c r="G102" s="289">
        <v>7661</v>
      </c>
      <c r="H102" s="289"/>
      <c r="I102" s="289"/>
      <c r="J102" s="289"/>
      <c r="K102" s="289">
        <v>3054</v>
      </c>
      <c r="L102" s="289"/>
      <c r="M102" s="289"/>
      <c r="N102" s="296">
        <v>3054</v>
      </c>
      <c r="O102" s="289"/>
      <c r="P102" s="289"/>
      <c r="Q102" s="289">
        <v>3054</v>
      </c>
      <c r="R102" s="289"/>
      <c r="S102" s="289"/>
      <c r="T102" s="289"/>
      <c r="U102" s="289">
        <f t="shared" si="8"/>
        <v>9162</v>
      </c>
      <c r="V102" s="289">
        <f t="shared" si="6"/>
        <v>0</v>
      </c>
      <c r="W102" s="304">
        <f t="shared" si="7"/>
        <v>501</v>
      </c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</row>
    <row r="103" s="2" customFormat="1" hidden="1" spans="1:49">
      <c r="A103" s="276">
        <v>97</v>
      </c>
      <c r="B103" s="277" t="s">
        <v>123</v>
      </c>
      <c r="C103" s="276">
        <v>370</v>
      </c>
      <c r="D103" s="276">
        <v>100281019</v>
      </c>
      <c r="E103" s="289"/>
      <c r="F103" s="289"/>
      <c r="G103" s="289"/>
      <c r="H103" s="289">
        <v>2066</v>
      </c>
      <c r="I103" s="289"/>
      <c r="J103" s="289"/>
      <c r="K103" s="289"/>
      <c r="L103" s="289"/>
      <c r="M103" s="289"/>
      <c r="N103" s="296"/>
      <c r="O103" s="289"/>
      <c r="P103" s="289"/>
      <c r="Q103" s="289"/>
      <c r="R103" s="289"/>
      <c r="S103" s="289"/>
      <c r="T103" s="289"/>
      <c r="U103" s="289">
        <f t="shared" si="8"/>
        <v>0</v>
      </c>
      <c r="V103" s="289">
        <f t="shared" ref="V103:V134" si="9">IF(((E103+F103+G103)-(H103+U103))&gt;0,+((E103+F103+G103)-(H103+U103)),0)</f>
        <v>0</v>
      </c>
      <c r="W103" s="304">
        <f t="shared" ref="W103:W134" si="10">IF(((E103+F103+G103)-(H103+U103))&lt;0,-((E103+F103+G103)-(H103+U103)),0)</f>
        <v>2066</v>
      </c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</row>
    <row r="104" s="2" customFormat="1" hidden="1" spans="1:49">
      <c r="A104" s="276">
        <v>98</v>
      </c>
      <c r="B104" s="277" t="s">
        <v>124</v>
      </c>
      <c r="C104" s="276">
        <v>371</v>
      </c>
      <c r="D104" s="276">
        <v>100987793</v>
      </c>
      <c r="E104" s="289"/>
      <c r="F104" s="289"/>
      <c r="G104" s="289"/>
      <c r="H104" s="289">
        <v>2709</v>
      </c>
      <c r="I104" s="289"/>
      <c r="J104" s="289"/>
      <c r="K104" s="289"/>
      <c r="L104" s="289"/>
      <c r="M104" s="289"/>
      <c r="N104" s="296"/>
      <c r="O104" s="289"/>
      <c r="P104" s="289"/>
      <c r="Q104" s="289"/>
      <c r="R104" s="289"/>
      <c r="S104" s="289"/>
      <c r="T104" s="289"/>
      <c r="U104" s="289">
        <f t="shared" si="8"/>
        <v>0</v>
      </c>
      <c r="V104" s="289">
        <f t="shared" si="9"/>
        <v>0</v>
      </c>
      <c r="W104" s="304">
        <f t="shared" si="10"/>
        <v>2709</v>
      </c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</row>
    <row r="105" s="2" customFormat="1" hidden="1" spans="1:49">
      <c r="A105" s="276">
        <v>99</v>
      </c>
      <c r="B105" s="277" t="s">
        <v>125</v>
      </c>
      <c r="C105" s="276">
        <v>372</v>
      </c>
      <c r="D105" s="276">
        <v>102002706</v>
      </c>
      <c r="E105" s="289"/>
      <c r="F105" s="289"/>
      <c r="G105" s="289"/>
      <c r="H105" s="289">
        <v>1423</v>
      </c>
      <c r="I105" s="289"/>
      <c r="J105" s="289"/>
      <c r="K105" s="289"/>
      <c r="L105" s="289"/>
      <c r="M105" s="289"/>
      <c r="N105" s="296"/>
      <c r="O105" s="289"/>
      <c r="P105" s="289"/>
      <c r="Q105" s="289"/>
      <c r="R105" s="289"/>
      <c r="S105" s="289"/>
      <c r="T105" s="289"/>
      <c r="U105" s="289">
        <f t="shared" si="8"/>
        <v>0</v>
      </c>
      <c r="V105" s="289">
        <f t="shared" si="9"/>
        <v>0</v>
      </c>
      <c r="W105" s="304">
        <f t="shared" si="10"/>
        <v>1423</v>
      </c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</row>
    <row r="106" s="2" customFormat="1" hidden="1" spans="1:49">
      <c r="A106" s="276">
        <v>100</v>
      </c>
      <c r="B106" s="277" t="s">
        <v>126</v>
      </c>
      <c r="C106" s="276">
        <v>375</v>
      </c>
      <c r="D106" s="276">
        <v>100781889</v>
      </c>
      <c r="E106" s="289"/>
      <c r="F106" s="289"/>
      <c r="G106" s="289"/>
      <c r="H106" s="289">
        <v>4227</v>
      </c>
      <c r="I106" s="289"/>
      <c r="J106" s="289"/>
      <c r="K106" s="289"/>
      <c r="L106" s="289"/>
      <c r="M106" s="289"/>
      <c r="N106" s="296"/>
      <c r="O106" s="289">
        <v>-4227</v>
      </c>
      <c r="P106" s="289"/>
      <c r="Q106" s="289"/>
      <c r="R106" s="289"/>
      <c r="S106" s="289"/>
      <c r="T106" s="289"/>
      <c r="U106" s="289">
        <f t="shared" si="8"/>
        <v>-4227</v>
      </c>
      <c r="V106" s="289">
        <f t="shared" si="9"/>
        <v>0</v>
      </c>
      <c r="W106" s="304">
        <f t="shared" si="10"/>
        <v>0</v>
      </c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</row>
    <row r="107" s="3" customFormat="1" spans="1:49">
      <c r="A107" s="274">
        <v>101</v>
      </c>
      <c r="B107" s="275" t="s">
        <v>127</v>
      </c>
      <c r="C107" s="274">
        <v>377</v>
      </c>
      <c r="D107" s="274">
        <v>302475984</v>
      </c>
      <c r="E107" s="288">
        <v>1500</v>
      </c>
      <c r="F107" s="288"/>
      <c r="G107" s="288">
        <v>29425</v>
      </c>
      <c r="H107" s="288"/>
      <c r="I107" s="288"/>
      <c r="J107" s="288"/>
      <c r="K107" s="288">
        <v>3054</v>
      </c>
      <c r="L107" s="288"/>
      <c r="M107" s="288"/>
      <c r="N107" s="295">
        <v>3054</v>
      </c>
      <c r="O107" s="288"/>
      <c r="P107" s="288"/>
      <c r="Q107" s="288">
        <v>3054</v>
      </c>
      <c r="R107" s="288">
        <v>1018</v>
      </c>
      <c r="S107" s="300">
        <v>1018</v>
      </c>
      <c r="T107" s="288">
        <v>1018</v>
      </c>
      <c r="U107" s="288">
        <f t="shared" si="8"/>
        <v>12216</v>
      </c>
      <c r="V107" s="288">
        <f t="shared" si="9"/>
        <v>18709</v>
      </c>
      <c r="W107" s="303">
        <f t="shared" si="10"/>
        <v>0</v>
      </c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</row>
    <row r="108" s="2" customFormat="1" hidden="1" spans="1:49">
      <c r="A108" s="276">
        <v>102</v>
      </c>
      <c r="B108" s="277" t="s">
        <v>128</v>
      </c>
      <c r="C108" s="276">
        <v>416</v>
      </c>
      <c r="D108" s="278">
        <v>100283639</v>
      </c>
      <c r="E108" s="289"/>
      <c r="F108" s="289"/>
      <c r="G108" s="289"/>
      <c r="H108" s="289"/>
      <c r="I108" s="289"/>
      <c r="J108" s="289"/>
      <c r="K108" s="289"/>
      <c r="L108" s="289"/>
      <c r="M108" s="289"/>
      <c r="N108" s="296"/>
      <c r="O108" s="289"/>
      <c r="P108" s="289"/>
      <c r="Q108" s="289"/>
      <c r="R108" s="289"/>
      <c r="S108" s="289"/>
      <c r="T108" s="289"/>
      <c r="U108" s="289">
        <f t="shared" si="8"/>
        <v>0</v>
      </c>
      <c r="V108" s="289">
        <f t="shared" si="9"/>
        <v>0</v>
      </c>
      <c r="W108" s="304">
        <f t="shared" si="10"/>
        <v>0</v>
      </c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</row>
    <row r="109" s="2" customFormat="1" hidden="1" spans="1:49">
      <c r="A109" s="276">
        <v>103</v>
      </c>
      <c r="B109" s="277" t="s">
        <v>129</v>
      </c>
      <c r="C109" s="276">
        <v>425</v>
      </c>
      <c r="D109" s="276">
        <v>100989265</v>
      </c>
      <c r="E109" s="289"/>
      <c r="F109" s="289"/>
      <c r="G109" s="289"/>
      <c r="H109" s="289">
        <v>19997</v>
      </c>
      <c r="I109" s="289"/>
      <c r="J109" s="289"/>
      <c r="K109" s="289">
        <v>-19997</v>
      </c>
      <c r="L109" s="289"/>
      <c r="M109" s="289"/>
      <c r="N109" s="296"/>
      <c r="O109" s="289"/>
      <c r="P109" s="289"/>
      <c r="Q109" s="289"/>
      <c r="R109" s="289"/>
      <c r="S109" s="289"/>
      <c r="T109" s="289"/>
      <c r="U109" s="289">
        <f t="shared" si="8"/>
        <v>-19997</v>
      </c>
      <c r="V109" s="289">
        <f t="shared" si="9"/>
        <v>0</v>
      </c>
      <c r="W109" s="304">
        <f t="shared" si="10"/>
        <v>0</v>
      </c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</row>
    <row r="110" s="2" customFormat="1" hidden="1" spans="1:49">
      <c r="A110" s="276">
        <v>104</v>
      </c>
      <c r="B110" s="277" t="s">
        <v>130</v>
      </c>
      <c r="C110" s="276">
        <v>426</v>
      </c>
      <c r="D110" s="276">
        <v>102002751</v>
      </c>
      <c r="E110" s="289"/>
      <c r="F110" s="289"/>
      <c r="G110" s="289"/>
      <c r="H110" s="289">
        <v>2173</v>
      </c>
      <c r="I110" s="289"/>
      <c r="J110" s="289"/>
      <c r="K110" s="289"/>
      <c r="L110" s="289"/>
      <c r="M110" s="289"/>
      <c r="N110" s="296"/>
      <c r="O110" s="289"/>
      <c r="P110" s="289"/>
      <c r="Q110" s="289"/>
      <c r="R110" s="289"/>
      <c r="S110" s="289"/>
      <c r="T110" s="289"/>
      <c r="U110" s="289">
        <f t="shared" si="8"/>
        <v>0</v>
      </c>
      <c r="V110" s="289">
        <f t="shared" si="9"/>
        <v>0</v>
      </c>
      <c r="W110" s="304">
        <f t="shared" si="10"/>
        <v>2173</v>
      </c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</row>
    <row r="111" s="3" customFormat="1" spans="1:49">
      <c r="A111" s="274">
        <v>105</v>
      </c>
      <c r="B111" s="275" t="s">
        <v>131</v>
      </c>
      <c r="C111" s="274">
        <v>437</v>
      </c>
      <c r="D111" s="274">
        <v>100502631</v>
      </c>
      <c r="E111" s="288">
        <v>2571.93</v>
      </c>
      <c r="F111" s="288"/>
      <c r="G111" s="288">
        <v>69750.97</v>
      </c>
      <c r="H111" s="288"/>
      <c r="I111" s="288"/>
      <c r="J111" s="288"/>
      <c r="K111" s="288">
        <v>3075.51</v>
      </c>
      <c r="L111" s="288"/>
      <c r="M111" s="288"/>
      <c r="N111" s="295">
        <v>3075.51</v>
      </c>
      <c r="O111" s="288"/>
      <c r="P111" s="288"/>
      <c r="Q111" s="288">
        <v>3075.51</v>
      </c>
      <c r="R111" s="288">
        <v>1025.17</v>
      </c>
      <c r="S111" s="288">
        <v>1025.17</v>
      </c>
      <c r="T111" s="288">
        <v>1025.17</v>
      </c>
      <c r="U111" s="288">
        <f t="shared" si="8"/>
        <v>12302.04</v>
      </c>
      <c r="V111" s="288">
        <f t="shared" si="9"/>
        <v>60020.86</v>
      </c>
      <c r="W111" s="303">
        <f t="shared" si="10"/>
        <v>0</v>
      </c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2"/>
    </row>
    <row r="112" s="2" customFormat="1" hidden="1" spans="1:49">
      <c r="A112" s="276">
        <v>106</v>
      </c>
      <c r="B112" s="277" t="s">
        <v>132</v>
      </c>
      <c r="C112" s="276">
        <v>427</v>
      </c>
      <c r="D112" s="278">
        <v>100989416</v>
      </c>
      <c r="E112" s="289"/>
      <c r="F112" s="289"/>
      <c r="G112" s="289"/>
      <c r="H112" s="289">
        <v>8799</v>
      </c>
      <c r="I112" s="289"/>
      <c r="J112" s="289"/>
      <c r="K112" s="289">
        <v>1018</v>
      </c>
      <c r="L112" s="289"/>
      <c r="M112" s="289"/>
      <c r="N112" s="296"/>
      <c r="O112" s="289"/>
      <c r="P112" s="289"/>
      <c r="Q112" s="289"/>
      <c r="R112" s="289"/>
      <c r="S112" s="289"/>
      <c r="T112" s="289"/>
      <c r="U112" s="289">
        <f t="shared" si="8"/>
        <v>1018</v>
      </c>
      <c r="V112" s="289">
        <f t="shared" si="9"/>
        <v>0</v>
      </c>
      <c r="W112" s="304">
        <f t="shared" si="10"/>
        <v>9817</v>
      </c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</row>
    <row r="113" s="2" customFormat="1" hidden="1" spans="1:49">
      <c r="A113" s="276">
        <v>107</v>
      </c>
      <c r="B113" s="277" t="s">
        <v>133</v>
      </c>
      <c r="C113" s="276">
        <v>428</v>
      </c>
      <c r="D113" s="276"/>
      <c r="E113" s="289"/>
      <c r="F113" s="289"/>
      <c r="G113" s="289"/>
      <c r="H113" s="289">
        <v>1093</v>
      </c>
      <c r="I113" s="289"/>
      <c r="J113" s="289"/>
      <c r="K113" s="289"/>
      <c r="L113" s="289"/>
      <c r="M113" s="289"/>
      <c r="N113" s="296"/>
      <c r="O113" s="289"/>
      <c r="P113" s="289"/>
      <c r="Q113" s="289"/>
      <c r="R113" s="289"/>
      <c r="S113" s="289"/>
      <c r="T113" s="289"/>
      <c r="U113" s="289">
        <f t="shared" si="8"/>
        <v>0</v>
      </c>
      <c r="V113" s="289">
        <f t="shared" si="9"/>
        <v>0</v>
      </c>
      <c r="W113" s="304">
        <f t="shared" si="10"/>
        <v>1093</v>
      </c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</row>
    <row r="114" s="2" customFormat="1" hidden="1" spans="1:49">
      <c r="A114" s="276">
        <v>108</v>
      </c>
      <c r="B114" s="277" t="s">
        <v>134</v>
      </c>
      <c r="C114" s="276">
        <v>434</v>
      </c>
      <c r="D114" s="276">
        <v>100781805</v>
      </c>
      <c r="E114" s="289"/>
      <c r="F114" s="289"/>
      <c r="G114" s="289"/>
      <c r="H114" s="289">
        <v>2066</v>
      </c>
      <c r="I114" s="289"/>
      <c r="J114" s="289"/>
      <c r="K114" s="289"/>
      <c r="L114" s="289"/>
      <c r="M114" s="289"/>
      <c r="N114" s="296"/>
      <c r="O114" s="289"/>
      <c r="P114" s="289"/>
      <c r="Q114" s="289"/>
      <c r="R114" s="289"/>
      <c r="S114" s="289"/>
      <c r="T114" s="289"/>
      <c r="U114" s="289">
        <f t="shared" si="8"/>
        <v>0</v>
      </c>
      <c r="V114" s="289">
        <f t="shared" si="9"/>
        <v>0</v>
      </c>
      <c r="W114" s="304">
        <f t="shared" si="10"/>
        <v>2066</v>
      </c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</row>
    <row r="115" s="3" customFormat="1" ht="18" customHeight="1" spans="1:49">
      <c r="A115" s="274">
        <v>109</v>
      </c>
      <c r="B115" s="275" t="s">
        <v>135</v>
      </c>
      <c r="C115" s="274">
        <v>435</v>
      </c>
      <c r="D115" s="280">
        <v>103040435</v>
      </c>
      <c r="E115" s="288">
        <v>2043.37</v>
      </c>
      <c r="F115" s="288"/>
      <c r="G115" s="288">
        <v>66769.1</v>
      </c>
      <c r="H115" s="288"/>
      <c r="I115" s="288"/>
      <c r="J115" s="288"/>
      <c r="K115" s="288"/>
      <c r="L115" s="288"/>
      <c r="M115" s="288"/>
      <c r="N115" s="295">
        <v>6151.02</v>
      </c>
      <c r="O115" s="288"/>
      <c r="P115" s="288"/>
      <c r="Q115" s="288"/>
      <c r="R115" s="288">
        <v>4100.68</v>
      </c>
      <c r="S115" s="288"/>
      <c r="T115" s="288">
        <v>2050.34</v>
      </c>
      <c r="U115" s="288">
        <f t="shared" si="8"/>
        <v>12302.04</v>
      </c>
      <c r="V115" s="288">
        <f t="shared" si="9"/>
        <v>56510.43</v>
      </c>
      <c r="W115" s="303">
        <f t="shared" si="10"/>
        <v>0</v>
      </c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</row>
    <row r="116" s="2" customFormat="1" hidden="1" spans="1:49">
      <c r="A116" s="276">
        <v>110</v>
      </c>
      <c r="B116" s="277" t="s">
        <v>136</v>
      </c>
      <c r="C116" s="276">
        <v>432</v>
      </c>
      <c r="D116" s="276">
        <v>103362957</v>
      </c>
      <c r="E116" s="289"/>
      <c r="F116" s="289"/>
      <c r="G116" s="289"/>
      <c r="H116" s="289"/>
      <c r="I116" s="289"/>
      <c r="J116" s="289"/>
      <c r="K116" s="289"/>
      <c r="L116" s="289"/>
      <c r="M116" s="289"/>
      <c r="N116" s="296"/>
      <c r="O116" s="289"/>
      <c r="P116" s="289"/>
      <c r="Q116" s="289"/>
      <c r="R116" s="289"/>
      <c r="S116" s="289"/>
      <c r="T116" s="289"/>
      <c r="U116" s="289">
        <f t="shared" si="8"/>
        <v>0</v>
      </c>
      <c r="V116" s="289">
        <f t="shared" si="9"/>
        <v>0</v>
      </c>
      <c r="W116" s="304">
        <f t="shared" si="10"/>
        <v>0</v>
      </c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</row>
    <row r="117" s="3" customFormat="1" spans="1:49">
      <c r="A117" s="274">
        <v>111</v>
      </c>
      <c r="B117" s="275" t="s">
        <v>137</v>
      </c>
      <c r="C117" s="274">
        <v>467</v>
      </c>
      <c r="D117" s="274">
        <v>101524115</v>
      </c>
      <c r="E117" s="288">
        <v>1500</v>
      </c>
      <c r="F117" s="288"/>
      <c r="G117" s="288">
        <v>17973</v>
      </c>
      <c r="H117" s="288"/>
      <c r="I117" s="288"/>
      <c r="J117" s="288"/>
      <c r="K117" s="288">
        <v>3054</v>
      </c>
      <c r="L117" s="288"/>
      <c r="M117" s="288"/>
      <c r="N117" s="295">
        <v>3054</v>
      </c>
      <c r="O117" s="288"/>
      <c r="P117" s="288"/>
      <c r="Q117" s="288">
        <v>3054</v>
      </c>
      <c r="R117" s="288">
        <v>1018</v>
      </c>
      <c r="S117" s="300">
        <v>1018</v>
      </c>
      <c r="T117" s="288">
        <v>1018</v>
      </c>
      <c r="U117" s="288">
        <f t="shared" si="8"/>
        <v>12216</v>
      </c>
      <c r="V117" s="288">
        <f t="shared" si="9"/>
        <v>7257</v>
      </c>
      <c r="W117" s="303">
        <f t="shared" si="10"/>
        <v>0</v>
      </c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</row>
    <row r="118" s="2" customFormat="1" hidden="1" spans="1:49">
      <c r="A118" s="276">
        <v>112</v>
      </c>
      <c r="B118" s="277" t="s">
        <v>138</v>
      </c>
      <c r="C118" s="276">
        <v>468</v>
      </c>
      <c r="D118" s="278">
        <v>100281244</v>
      </c>
      <c r="E118" s="289"/>
      <c r="F118" s="289"/>
      <c r="G118" s="289"/>
      <c r="H118" s="289">
        <v>4398</v>
      </c>
      <c r="I118" s="289"/>
      <c r="J118" s="289"/>
      <c r="K118" s="289"/>
      <c r="L118" s="289"/>
      <c r="M118" s="289"/>
      <c r="N118" s="296"/>
      <c r="O118" s="289"/>
      <c r="P118" s="289"/>
      <c r="Q118" s="289"/>
      <c r="R118" s="289"/>
      <c r="S118" s="289"/>
      <c r="T118" s="289"/>
      <c r="U118" s="289">
        <f t="shared" si="8"/>
        <v>0</v>
      </c>
      <c r="V118" s="289">
        <f t="shared" si="9"/>
        <v>0</v>
      </c>
      <c r="W118" s="304">
        <f t="shared" si="10"/>
        <v>4398</v>
      </c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</row>
    <row r="119" s="3" customFormat="1" spans="1:49">
      <c r="A119" s="274">
        <v>113</v>
      </c>
      <c r="B119" s="275" t="s">
        <v>139</v>
      </c>
      <c r="C119" s="274">
        <v>498</v>
      </c>
      <c r="D119" s="280">
        <v>102961007</v>
      </c>
      <c r="E119" s="288">
        <v>2764.28</v>
      </c>
      <c r="F119" s="288"/>
      <c r="G119" s="288">
        <v>73447.08</v>
      </c>
      <c r="H119" s="288"/>
      <c r="I119" s="288"/>
      <c r="J119" s="288"/>
      <c r="K119" s="288"/>
      <c r="L119" s="288"/>
      <c r="M119" s="288"/>
      <c r="N119" s="295">
        <v>6151.02</v>
      </c>
      <c r="O119" s="288"/>
      <c r="P119" s="288"/>
      <c r="Q119" s="288"/>
      <c r="R119" s="288"/>
      <c r="S119" s="288"/>
      <c r="T119" s="288">
        <v>6151.02</v>
      </c>
      <c r="U119" s="288">
        <f t="shared" si="8"/>
        <v>12302.04</v>
      </c>
      <c r="V119" s="288">
        <f t="shared" si="9"/>
        <v>63909.32</v>
      </c>
      <c r="W119" s="303">
        <f t="shared" si="10"/>
        <v>0</v>
      </c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  <c r="AM119" s="82"/>
      <c r="AN119" s="82"/>
      <c r="AO119" s="82"/>
      <c r="AP119" s="82"/>
      <c r="AQ119" s="82"/>
      <c r="AR119" s="82"/>
      <c r="AS119" s="82"/>
      <c r="AT119" s="82"/>
      <c r="AU119" s="82"/>
      <c r="AV119" s="82"/>
      <c r="AW119" s="82"/>
    </row>
    <row r="120" s="2" customFormat="1" hidden="1" spans="1:49">
      <c r="A120" s="276">
        <v>114</v>
      </c>
      <c r="B120" s="277" t="s">
        <v>140</v>
      </c>
      <c r="C120" s="276">
        <v>497</v>
      </c>
      <c r="D120" s="276">
        <v>100531309</v>
      </c>
      <c r="E120" s="289"/>
      <c r="F120" s="289"/>
      <c r="G120" s="289"/>
      <c r="H120" s="289">
        <v>11085</v>
      </c>
      <c r="I120" s="289"/>
      <c r="J120" s="289"/>
      <c r="K120" s="289">
        <v>1018</v>
      </c>
      <c r="L120" s="289"/>
      <c r="M120" s="289"/>
      <c r="N120" s="289"/>
      <c r="O120" s="289"/>
      <c r="P120" s="289"/>
      <c r="Q120" s="289"/>
      <c r="R120" s="289"/>
      <c r="S120" s="289"/>
      <c r="T120" s="289"/>
      <c r="U120" s="289">
        <f t="shared" si="8"/>
        <v>1018</v>
      </c>
      <c r="V120" s="289">
        <f t="shared" si="9"/>
        <v>0</v>
      </c>
      <c r="W120" s="289">
        <f t="shared" si="10"/>
        <v>12103</v>
      </c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</row>
    <row r="121" s="2" customFormat="1" hidden="1" spans="1:49">
      <c r="A121" s="276">
        <v>115</v>
      </c>
      <c r="B121" s="277" t="s">
        <v>141</v>
      </c>
      <c r="C121" s="276">
        <v>470</v>
      </c>
      <c r="D121" s="278">
        <v>100601387</v>
      </c>
      <c r="E121" s="289"/>
      <c r="F121" s="289"/>
      <c r="G121" s="289"/>
      <c r="H121" s="289">
        <v>6372</v>
      </c>
      <c r="I121" s="289"/>
      <c r="J121" s="289"/>
      <c r="K121" s="289"/>
      <c r="L121" s="277"/>
      <c r="M121" s="289"/>
      <c r="N121" s="296"/>
      <c r="O121" s="289"/>
      <c r="P121" s="289"/>
      <c r="Q121" s="289"/>
      <c r="R121" s="289"/>
      <c r="S121" s="289"/>
      <c r="T121" s="289"/>
      <c r="U121" s="289">
        <f t="shared" si="8"/>
        <v>0</v>
      </c>
      <c r="V121" s="289">
        <f t="shared" si="9"/>
        <v>0</v>
      </c>
      <c r="W121" s="304">
        <f t="shared" si="10"/>
        <v>6372</v>
      </c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</row>
    <row r="122" s="3" customFormat="1" spans="1:49">
      <c r="A122" s="274"/>
      <c r="B122" s="275" t="s">
        <v>142</v>
      </c>
      <c r="C122" s="274">
        <v>485</v>
      </c>
      <c r="D122" s="279"/>
      <c r="E122" s="288">
        <v>742.24</v>
      </c>
      <c r="F122" s="288">
        <v>75000</v>
      </c>
      <c r="G122" s="288"/>
      <c r="H122" s="288"/>
      <c r="I122" s="288"/>
      <c r="J122" s="288"/>
      <c r="K122" s="288"/>
      <c r="L122" s="275"/>
      <c r="M122" s="288"/>
      <c r="N122" s="295"/>
      <c r="O122" s="288"/>
      <c r="P122" s="288"/>
      <c r="Q122" s="288"/>
      <c r="R122" s="288"/>
      <c r="S122" s="300">
        <v>1025.17</v>
      </c>
      <c r="T122" s="288">
        <v>1025.17</v>
      </c>
      <c r="U122" s="288">
        <f t="shared" si="8"/>
        <v>2050.34</v>
      </c>
      <c r="V122" s="288">
        <f t="shared" si="9"/>
        <v>73691.9</v>
      </c>
      <c r="W122" s="303">
        <f t="shared" si="10"/>
        <v>0</v>
      </c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82"/>
      <c r="AU122" s="82"/>
      <c r="AV122" s="82"/>
      <c r="AW122" s="82"/>
    </row>
    <row r="123" s="2" customFormat="1" hidden="1" spans="1:49">
      <c r="A123" s="276">
        <v>116</v>
      </c>
      <c r="B123" s="277" t="s">
        <v>143</v>
      </c>
      <c r="C123" s="276">
        <v>471</v>
      </c>
      <c r="D123" s="276">
        <v>102974340</v>
      </c>
      <c r="E123" s="289"/>
      <c r="F123" s="289"/>
      <c r="G123" s="289"/>
      <c r="H123" s="289">
        <v>55</v>
      </c>
      <c r="I123" s="289"/>
      <c r="J123" s="289"/>
      <c r="K123" s="289"/>
      <c r="L123" s="289"/>
      <c r="M123" s="289"/>
      <c r="N123" s="296"/>
      <c r="O123" s="289"/>
      <c r="P123" s="289"/>
      <c r="Q123" s="289"/>
      <c r="R123" s="289"/>
      <c r="S123" s="289"/>
      <c r="T123" s="289"/>
      <c r="U123" s="289">
        <f t="shared" si="8"/>
        <v>0</v>
      </c>
      <c r="V123" s="289">
        <f t="shared" si="9"/>
        <v>0</v>
      </c>
      <c r="W123" s="304">
        <f t="shared" si="10"/>
        <v>55</v>
      </c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</row>
    <row r="124" s="2" customFormat="1" hidden="1" spans="1:49">
      <c r="A124" s="276">
        <v>117</v>
      </c>
      <c r="B124" s="277" t="s">
        <v>144</v>
      </c>
      <c r="C124" s="276">
        <v>472</v>
      </c>
      <c r="D124" s="278">
        <v>102209880</v>
      </c>
      <c r="E124" s="289"/>
      <c r="F124" s="289"/>
      <c r="G124" s="289">
        <v>70</v>
      </c>
      <c r="H124" s="289"/>
      <c r="I124" s="289"/>
      <c r="J124" s="289"/>
      <c r="K124" s="289"/>
      <c r="L124" s="289"/>
      <c r="M124" s="289"/>
      <c r="N124" s="296"/>
      <c r="O124" s="289"/>
      <c r="P124" s="289"/>
      <c r="Q124" s="289"/>
      <c r="R124" s="289"/>
      <c r="S124" s="289"/>
      <c r="T124" s="289"/>
      <c r="U124" s="289">
        <f t="shared" si="8"/>
        <v>0</v>
      </c>
      <c r="V124" s="289">
        <f t="shared" si="9"/>
        <v>70</v>
      </c>
      <c r="W124" s="304">
        <f t="shared" si="10"/>
        <v>0</v>
      </c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</row>
    <row r="125" s="2" customFormat="1" hidden="1" spans="1:49">
      <c r="A125" s="276">
        <v>118</v>
      </c>
      <c r="B125" s="277" t="s">
        <v>145</v>
      </c>
      <c r="C125" s="276">
        <v>474</v>
      </c>
      <c r="D125" s="285">
        <v>100502509</v>
      </c>
      <c r="E125" s="289"/>
      <c r="F125" s="289"/>
      <c r="G125" s="289"/>
      <c r="H125" s="289">
        <v>405</v>
      </c>
      <c r="I125" s="289"/>
      <c r="J125" s="289"/>
      <c r="K125" s="289"/>
      <c r="L125" s="289"/>
      <c r="M125" s="289"/>
      <c r="N125" s="296"/>
      <c r="O125" s="289"/>
      <c r="P125" s="289"/>
      <c r="Q125" s="289"/>
      <c r="R125" s="289"/>
      <c r="S125" s="289"/>
      <c r="T125" s="289"/>
      <c r="U125" s="289">
        <f t="shared" si="8"/>
        <v>0</v>
      </c>
      <c r="V125" s="289">
        <f t="shared" si="9"/>
        <v>0</v>
      </c>
      <c r="W125" s="304">
        <f t="shared" si="10"/>
        <v>405</v>
      </c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</row>
    <row r="126" s="2" customFormat="1" hidden="1" spans="1:49">
      <c r="A126" s="276">
        <v>119</v>
      </c>
      <c r="B126" s="277" t="s">
        <v>146</v>
      </c>
      <c r="C126" s="276">
        <v>475</v>
      </c>
      <c r="D126" s="276">
        <v>100283671</v>
      </c>
      <c r="E126" s="289">
        <v>250</v>
      </c>
      <c r="F126" s="289"/>
      <c r="G126" s="289">
        <v>2792</v>
      </c>
      <c r="H126" s="289"/>
      <c r="I126" s="289"/>
      <c r="J126" s="289"/>
      <c r="K126" s="289"/>
      <c r="L126" s="289"/>
      <c r="M126" s="289"/>
      <c r="N126" s="296">
        <f>1018+5090</f>
        <v>6108</v>
      </c>
      <c r="O126" s="289"/>
      <c r="P126" s="289"/>
      <c r="Q126" s="289">
        <v>3054</v>
      </c>
      <c r="R126" s="289"/>
      <c r="S126" s="289"/>
      <c r="T126" s="289"/>
      <c r="U126" s="289">
        <f t="shared" si="8"/>
        <v>9162</v>
      </c>
      <c r="V126" s="289">
        <f t="shared" si="9"/>
        <v>0</v>
      </c>
      <c r="W126" s="304">
        <f t="shared" si="10"/>
        <v>6120</v>
      </c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</row>
    <row r="127" s="2" customFormat="1" hidden="1" spans="1:49">
      <c r="A127" s="276">
        <v>120</v>
      </c>
      <c r="B127" s="277" t="s">
        <v>147</v>
      </c>
      <c r="C127" s="276">
        <v>476</v>
      </c>
      <c r="D127" s="285">
        <v>100603026</v>
      </c>
      <c r="E127" s="289"/>
      <c r="F127" s="289"/>
      <c r="G127" s="289"/>
      <c r="H127" s="289"/>
      <c r="I127" s="289"/>
      <c r="J127" s="289"/>
      <c r="K127" s="289"/>
      <c r="L127" s="289"/>
      <c r="M127" s="289"/>
      <c r="N127" s="296"/>
      <c r="O127" s="289"/>
      <c r="P127" s="289"/>
      <c r="Q127" s="289"/>
      <c r="R127" s="289"/>
      <c r="S127" s="289"/>
      <c r="T127" s="289"/>
      <c r="U127" s="289">
        <f t="shared" si="8"/>
        <v>0</v>
      </c>
      <c r="V127" s="289">
        <f t="shared" si="9"/>
        <v>0</v>
      </c>
      <c r="W127" s="304">
        <f t="shared" si="10"/>
        <v>0</v>
      </c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</row>
    <row r="128" s="2" customFormat="1" hidden="1" spans="1:49">
      <c r="A128" s="276">
        <v>121</v>
      </c>
      <c r="B128" s="277" t="s">
        <v>148</v>
      </c>
      <c r="C128" s="276">
        <v>477</v>
      </c>
      <c r="D128" s="278">
        <v>100989458</v>
      </c>
      <c r="E128" s="289"/>
      <c r="F128" s="289"/>
      <c r="G128" s="289"/>
      <c r="H128" s="289"/>
      <c r="I128" s="289"/>
      <c r="J128" s="289"/>
      <c r="K128" s="289"/>
      <c r="L128" s="289"/>
      <c r="M128" s="289"/>
      <c r="N128" s="296"/>
      <c r="O128" s="289"/>
      <c r="P128" s="289"/>
      <c r="Q128" s="289"/>
      <c r="R128" s="289"/>
      <c r="S128" s="289"/>
      <c r="T128" s="289"/>
      <c r="U128" s="289">
        <f t="shared" si="8"/>
        <v>0</v>
      </c>
      <c r="V128" s="289">
        <f t="shared" si="9"/>
        <v>0</v>
      </c>
      <c r="W128" s="304">
        <f t="shared" si="10"/>
        <v>0</v>
      </c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</row>
    <row r="129" hidden="1" spans="1:23">
      <c r="A129" s="307">
        <v>122</v>
      </c>
      <c r="B129" s="308"/>
      <c r="C129" s="307"/>
      <c r="D129" s="309"/>
      <c r="E129" s="311"/>
      <c r="F129" s="312"/>
      <c r="G129" s="312"/>
      <c r="H129" s="312"/>
      <c r="I129" s="312"/>
      <c r="J129" s="318"/>
      <c r="K129" s="318"/>
      <c r="L129" s="312"/>
      <c r="M129" s="312"/>
      <c r="N129" s="322"/>
      <c r="O129" s="318"/>
      <c r="P129" s="312"/>
      <c r="Q129" s="318"/>
      <c r="R129" s="318"/>
      <c r="S129" s="318"/>
      <c r="T129" s="318"/>
      <c r="U129" s="312">
        <f t="shared" si="8"/>
        <v>0</v>
      </c>
      <c r="V129" s="312">
        <f t="shared" si="9"/>
        <v>0</v>
      </c>
      <c r="W129" s="330">
        <f t="shared" si="10"/>
        <v>0</v>
      </c>
    </row>
    <row r="130" hidden="1" spans="1:23">
      <c r="A130" s="307">
        <v>123</v>
      </c>
      <c r="B130" s="308"/>
      <c r="C130" s="307"/>
      <c r="D130" s="309"/>
      <c r="E130" s="311"/>
      <c r="F130" s="312"/>
      <c r="G130" s="312"/>
      <c r="H130" s="312"/>
      <c r="I130" s="312"/>
      <c r="J130" s="318"/>
      <c r="K130" s="318"/>
      <c r="L130" s="312"/>
      <c r="M130" s="312"/>
      <c r="N130" s="322"/>
      <c r="O130" s="318"/>
      <c r="P130" s="312"/>
      <c r="Q130" s="318"/>
      <c r="R130" s="318"/>
      <c r="S130" s="318"/>
      <c r="T130" s="318"/>
      <c r="U130" s="312">
        <f t="shared" si="8"/>
        <v>0</v>
      </c>
      <c r="V130" s="312">
        <f t="shared" si="9"/>
        <v>0</v>
      </c>
      <c r="W130" s="330">
        <f t="shared" si="10"/>
        <v>0</v>
      </c>
    </row>
    <row r="131" s="2" customFormat="1" hidden="1" spans="1:49">
      <c r="A131" s="276">
        <v>124</v>
      </c>
      <c r="B131" s="277" t="s">
        <v>149</v>
      </c>
      <c r="C131" s="276">
        <v>478</v>
      </c>
      <c r="D131" s="276">
        <v>100865679</v>
      </c>
      <c r="E131" s="289"/>
      <c r="F131" s="289"/>
      <c r="G131" s="289">
        <v>113</v>
      </c>
      <c r="H131" s="289"/>
      <c r="I131" s="289"/>
      <c r="J131" s="289"/>
      <c r="K131" s="289"/>
      <c r="L131" s="289"/>
      <c r="M131" s="289"/>
      <c r="N131" s="296"/>
      <c r="O131" s="289"/>
      <c r="P131" s="289"/>
      <c r="Q131" s="289"/>
      <c r="R131" s="289"/>
      <c r="S131" s="289"/>
      <c r="T131" s="289">
        <v>113</v>
      </c>
      <c r="U131" s="289">
        <f t="shared" si="8"/>
        <v>113</v>
      </c>
      <c r="V131" s="289">
        <f t="shared" si="9"/>
        <v>0</v>
      </c>
      <c r="W131" s="304">
        <f t="shared" si="10"/>
        <v>0</v>
      </c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</row>
    <row r="132" s="2" customFormat="1" hidden="1" spans="1:49">
      <c r="A132" s="276">
        <v>125</v>
      </c>
      <c r="B132" s="277" t="s">
        <v>150</v>
      </c>
      <c r="C132" s="276">
        <v>479</v>
      </c>
      <c r="D132" s="278">
        <v>100518555</v>
      </c>
      <c r="E132" s="289"/>
      <c r="F132" s="289"/>
      <c r="G132" s="289"/>
      <c r="H132" s="289"/>
      <c r="I132" s="289"/>
      <c r="J132" s="289"/>
      <c r="K132" s="289"/>
      <c r="L132" s="289"/>
      <c r="M132" s="289"/>
      <c r="N132" s="296"/>
      <c r="O132" s="289"/>
      <c r="P132" s="289"/>
      <c r="Q132" s="289"/>
      <c r="R132" s="289"/>
      <c r="S132" s="289"/>
      <c r="T132" s="289"/>
      <c r="U132" s="289">
        <f t="shared" si="8"/>
        <v>0</v>
      </c>
      <c r="V132" s="289">
        <f t="shared" si="9"/>
        <v>0</v>
      </c>
      <c r="W132" s="304">
        <f t="shared" si="10"/>
        <v>0</v>
      </c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</row>
    <row r="133" s="2" customFormat="1" hidden="1" spans="1:49">
      <c r="A133" s="276">
        <v>126</v>
      </c>
      <c r="B133" s="277" t="s">
        <v>151</v>
      </c>
      <c r="C133" s="276">
        <v>488</v>
      </c>
      <c r="D133" s="285">
        <v>100531978</v>
      </c>
      <c r="E133" s="289"/>
      <c r="F133" s="289"/>
      <c r="G133" s="289"/>
      <c r="H133" s="289">
        <v>8799</v>
      </c>
      <c r="I133" s="289"/>
      <c r="J133" s="289"/>
      <c r="K133" s="289">
        <v>3054</v>
      </c>
      <c r="L133" s="289"/>
      <c r="M133" s="289"/>
      <c r="N133" s="296">
        <v>3054</v>
      </c>
      <c r="O133" s="289"/>
      <c r="P133" s="289"/>
      <c r="Q133" s="289">
        <v>1018</v>
      </c>
      <c r="R133" s="289"/>
      <c r="S133" s="289"/>
      <c r="T133" s="289"/>
      <c r="U133" s="289">
        <f t="shared" si="8"/>
        <v>7126</v>
      </c>
      <c r="V133" s="289">
        <f t="shared" si="9"/>
        <v>0</v>
      </c>
      <c r="W133" s="304">
        <f t="shared" si="10"/>
        <v>15925</v>
      </c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</row>
    <row r="134" s="2" customFormat="1" hidden="1" spans="1:49">
      <c r="A134" s="276">
        <v>127</v>
      </c>
      <c r="B134" s="277" t="s">
        <v>152</v>
      </c>
      <c r="C134" s="276">
        <v>481</v>
      </c>
      <c r="D134" s="276">
        <v>100283716</v>
      </c>
      <c r="E134" s="289"/>
      <c r="F134" s="289"/>
      <c r="G134" s="289"/>
      <c r="H134" s="289"/>
      <c r="I134" s="289"/>
      <c r="J134" s="289"/>
      <c r="K134" s="289"/>
      <c r="L134" s="289"/>
      <c r="M134" s="289"/>
      <c r="N134" s="296"/>
      <c r="O134" s="289"/>
      <c r="P134" s="289"/>
      <c r="Q134" s="289"/>
      <c r="R134" s="289"/>
      <c r="S134" s="289"/>
      <c r="T134" s="289"/>
      <c r="U134" s="289">
        <f t="shared" si="8"/>
        <v>0</v>
      </c>
      <c r="V134" s="289">
        <f t="shared" si="9"/>
        <v>0</v>
      </c>
      <c r="W134" s="304">
        <f t="shared" si="10"/>
        <v>0</v>
      </c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</row>
    <row r="135" s="2" customFormat="1" hidden="1" spans="1:49">
      <c r="A135" s="276">
        <v>128</v>
      </c>
      <c r="B135" s="277" t="s">
        <v>153</v>
      </c>
      <c r="C135" s="276">
        <v>494</v>
      </c>
      <c r="D135" s="276">
        <v>100781609</v>
      </c>
      <c r="E135" s="289"/>
      <c r="F135" s="289"/>
      <c r="G135" s="289"/>
      <c r="H135" s="289">
        <v>155</v>
      </c>
      <c r="I135" s="289"/>
      <c r="J135" s="289"/>
      <c r="K135" s="289"/>
      <c r="L135" s="289"/>
      <c r="M135" s="289"/>
      <c r="N135" s="296"/>
      <c r="O135" s="289"/>
      <c r="P135" s="289"/>
      <c r="Q135" s="289"/>
      <c r="R135" s="289"/>
      <c r="S135" s="289"/>
      <c r="T135" s="289"/>
      <c r="U135" s="289">
        <f t="shared" si="8"/>
        <v>0</v>
      </c>
      <c r="V135" s="289">
        <f t="shared" ref="V135:V166" si="11">IF(((E135+F135+G135)-(H135+U135))&gt;0,+((E135+F135+G135)-(H135+U135)),0)</f>
        <v>0</v>
      </c>
      <c r="W135" s="304">
        <f t="shared" ref="W135:W166" si="12">IF(((E135+F135+G135)-(H135+U135))&lt;0,-((E135+F135+G135)-(H135+U135)),0)</f>
        <v>155</v>
      </c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</row>
    <row r="136" s="2" customFormat="1" hidden="1" spans="1:49">
      <c r="A136" s="276">
        <v>129</v>
      </c>
      <c r="B136" s="277" t="s">
        <v>154</v>
      </c>
      <c r="C136" s="276">
        <v>483</v>
      </c>
      <c r="D136" s="278">
        <v>100781641</v>
      </c>
      <c r="E136" s="289"/>
      <c r="F136" s="289"/>
      <c r="G136" s="289"/>
      <c r="H136" s="289">
        <v>11353</v>
      </c>
      <c r="I136" s="289"/>
      <c r="J136" s="289"/>
      <c r="K136" s="289"/>
      <c r="L136" s="289"/>
      <c r="M136" s="289"/>
      <c r="N136" s="296"/>
      <c r="O136" s="289"/>
      <c r="P136" s="289"/>
      <c r="Q136" s="289"/>
      <c r="R136" s="289"/>
      <c r="S136" s="289">
        <v>-11353</v>
      </c>
      <c r="T136" s="289"/>
      <c r="U136" s="289">
        <f t="shared" ref="U136:U176" si="13">SUM(I136:T136)</f>
        <v>-11353</v>
      </c>
      <c r="V136" s="289">
        <f t="shared" si="11"/>
        <v>0</v>
      </c>
      <c r="W136" s="304">
        <f t="shared" si="12"/>
        <v>0</v>
      </c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</row>
    <row r="137" s="2" customFormat="1" hidden="1" spans="1:49">
      <c r="A137" s="276">
        <v>130</v>
      </c>
      <c r="B137" s="277" t="s">
        <v>155</v>
      </c>
      <c r="C137" s="276">
        <v>484</v>
      </c>
      <c r="D137" s="278">
        <v>100974900</v>
      </c>
      <c r="E137" s="289"/>
      <c r="F137" s="289"/>
      <c r="G137" s="289"/>
      <c r="H137" s="289"/>
      <c r="I137" s="289"/>
      <c r="J137" s="289"/>
      <c r="K137" s="289"/>
      <c r="L137" s="289"/>
      <c r="M137" s="289"/>
      <c r="N137" s="296"/>
      <c r="O137" s="289"/>
      <c r="P137" s="289"/>
      <c r="Q137" s="289"/>
      <c r="R137" s="289"/>
      <c r="S137" s="289"/>
      <c r="T137" s="289"/>
      <c r="U137" s="289">
        <f t="shared" si="13"/>
        <v>0</v>
      </c>
      <c r="V137" s="289">
        <f t="shared" si="11"/>
        <v>0</v>
      </c>
      <c r="W137" s="304">
        <f t="shared" si="12"/>
        <v>0</v>
      </c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</row>
    <row r="138" s="3" customFormat="1" spans="1:49">
      <c r="A138" s="274">
        <v>131</v>
      </c>
      <c r="B138" s="275" t="s">
        <v>156</v>
      </c>
      <c r="C138" s="274">
        <v>493</v>
      </c>
      <c r="D138" s="274">
        <v>100125142</v>
      </c>
      <c r="E138" s="288">
        <v>1500</v>
      </c>
      <c r="F138" s="288"/>
      <c r="G138" s="288">
        <v>22438</v>
      </c>
      <c r="H138" s="288"/>
      <c r="I138" s="288"/>
      <c r="J138" s="288"/>
      <c r="K138" s="288">
        <v>3054</v>
      </c>
      <c r="L138" s="288"/>
      <c r="M138" s="288"/>
      <c r="N138" s="295">
        <v>3054</v>
      </c>
      <c r="O138" s="288"/>
      <c r="P138" s="288"/>
      <c r="Q138" s="288">
        <v>3054</v>
      </c>
      <c r="R138" s="288"/>
      <c r="S138" s="288"/>
      <c r="T138" s="288">
        <v>3054</v>
      </c>
      <c r="U138" s="288">
        <f t="shared" si="13"/>
        <v>12216</v>
      </c>
      <c r="V138" s="288">
        <f t="shared" si="11"/>
        <v>11722</v>
      </c>
      <c r="W138" s="303">
        <f t="shared" si="12"/>
        <v>0</v>
      </c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</row>
    <row r="139" s="2" customFormat="1" hidden="1" spans="1:49">
      <c r="A139" s="276">
        <v>132</v>
      </c>
      <c r="B139" s="277" t="s">
        <v>157</v>
      </c>
      <c r="C139" s="276">
        <v>488</v>
      </c>
      <c r="D139" s="276">
        <v>100281125</v>
      </c>
      <c r="E139" s="289"/>
      <c r="F139" s="289"/>
      <c r="G139" s="289"/>
      <c r="H139" s="289">
        <v>2816</v>
      </c>
      <c r="I139" s="289"/>
      <c r="J139" s="289"/>
      <c r="K139" s="289"/>
      <c r="L139" s="289"/>
      <c r="M139" s="289"/>
      <c r="N139" s="296"/>
      <c r="O139" s="289"/>
      <c r="P139" s="289"/>
      <c r="Q139" s="289"/>
      <c r="R139" s="289"/>
      <c r="S139" s="289"/>
      <c r="T139" s="289"/>
      <c r="U139" s="289">
        <f t="shared" si="13"/>
        <v>0</v>
      </c>
      <c r="V139" s="289">
        <f t="shared" si="11"/>
        <v>0</v>
      </c>
      <c r="W139" s="304">
        <f t="shared" si="12"/>
        <v>2816</v>
      </c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</row>
    <row r="140" s="3" customFormat="1" spans="1:49">
      <c r="A140" s="274">
        <v>133</v>
      </c>
      <c r="B140" s="275" t="s">
        <v>158</v>
      </c>
      <c r="C140" s="274">
        <v>500</v>
      </c>
      <c r="D140" s="279">
        <v>100502493</v>
      </c>
      <c r="E140" s="288"/>
      <c r="F140" s="288"/>
      <c r="G140" s="288">
        <v>345</v>
      </c>
      <c r="H140" s="288"/>
      <c r="I140" s="288"/>
      <c r="J140" s="288"/>
      <c r="K140" s="288">
        <v>3054</v>
      </c>
      <c r="L140" s="275"/>
      <c r="M140" s="288"/>
      <c r="N140" s="295">
        <v>3054</v>
      </c>
      <c r="O140" s="288"/>
      <c r="P140" s="288"/>
      <c r="Q140" s="288">
        <v>3054</v>
      </c>
      <c r="R140" s="288">
        <v>1018</v>
      </c>
      <c r="S140" s="288">
        <v>1018</v>
      </c>
      <c r="T140" s="288">
        <v>1018</v>
      </c>
      <c r="U140" s="288">
        <f t="shared" si="13"/>
        <v>12216</v>
      </c>
      <c r="V140" s="288">
        <f t="shared" si="11"/>
        <v>0</v>
      </c>
      <c r="W140" s="288">
        <f t="shared" si="12"/>
        <v>11871</v>
      </c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</row>
    <row r="141" s="2" customFormat="1" hidden="1" spans="1:49">
      <c r="A141" s="276">
        <v>134</v>
      </c>
      <c r="B141" s="277" t="s">
        <v>159</v>
      </c>
      <c r="C141" s="276">
        <v>496</v>
      </c>
      <c r="D141" s="285">
        <v>100990007</v>
      </c>
      <c r="E141" s="289"/>
      <c r="F141" s="289"/>
      <c r="G141" s="289"/>
      <c r="H141" s="289">
        <v>30</v>
      </c>
      <c r="I141" s="289"/>
      <c r="J141" s="289"/>
      <c r="K141" s="289"/>
      <c r="L141" s="289"/>
      <c r="M141" s="289"/>
      <c r="N141" s="296"/>
      <c r="O141" s="289"/>
      <c r="P141" s="289"/>
      <c r="Q141" s="289"/>
      <c r="R141" s="289"/>
      <c r="S141" s="289"/>
      <c r="T141" s="289"/>
      <c r="U141" s="289">
        <f t="shared" si="13"/>
        <v>0</v>
      </c>
      <c r="V141" s="289">
        <f t="shared" si="11"/>
        <v>0</v>
      </c>
      <c r="W141" s="304">
        <f t="shared" si="12"/>
        <v>30</v>
      </c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</row>
    <row r="142" s="2" customFormat="1" hidden="1" spans="1:49">
      <c r="A142" s="276">
        <v>135</v>
      </c>
      <c r="B142" s="277" t="s">
        <v>160</v>
      </c>
      <c r="C142" s="276">
        <v>495</v>
      </c>
      <c r="D142" s="281">
        <v>100781625</v>
      </c>
      <c r="E142" s="289"/>
      <c r="F142" s="289"/>
      <c r="G142" s="289"/>
      <c r="H142" s="289"/>
      <c r="I142" s="289"/>
      <c r="J142" s="289"/>
      <c r="K142" s="289"/>
      <c r="L142" s="289"/>
      <c r="M142" s="289"/>
      <c r="N142" s="296"/>
      <c r="O142" s="289"/>
      <c r="P142" s="289"/>
      <c r="Q142" s="289"/>
      <c r="R142" s="289"/>
      <c r="S142" s="289"/>
      <c r="T142" s="289"/>
      <c r="U142" s="289">
        <f t="shared" si="13"/>
        <v>0</v>
      </c>
      <c r="V142" s="289">
        <f t="shared" si="11"/>
        <v>0</v>
      </c>
      <c r="W142" s="304">
        <f t="shared" si="12"/>
        <v>0</v>
      </c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</row>
    <row r="143" s="2" customFormat="1" hidden="1" spans="1:49">
      <c r="A143" s="276">
        <v>136</v>
      </c>
      <c r="B143" s="277" t="s">
        <v>161</v>
      </c>
      <c r="C143" s="276">
        <v>492</v>
      </c>
      <c r="D143" s="278">
        <v>100865701</v>
      </c>
      <c r="E143" s="289"/>
      <c r="F143" s="289"/>
      <c r="G143" s="289"/>
      <c r="H143" s="289">
        <v>12</v>
      </c>
      <c r="I143" s="289"/>
      <c r="J143" s="289"/>
      <c r="K143" s="289"/>
      <c r="L143" s="289"/>
      <c r="M143" s="289"/>
      <c r="N143" s="296"/>
      <c r="O143" s="289"/>
      <c r="P143" s="289"/>
      <c r="Q143" s="289"/>
      <c r="R143" s="289"/>
      <c r="S143" s="289"/>
      <c r="T143" s="289"/>
      <c r="U143" s="289">
        <f t="shared" si="13"/>
        <v>0</v>
      </c>
      <c r="V143" s="289">
        <f t="shared" si="11"/>
        <v>0</v>
      </c>
      <c r="W143" s="304">
        <f t="shared" si="12"/>
        <v>12</v>
      </c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</row>
    <row r="144" s="2" customFormat="1" hidden="1" spans="1:49">
      <c r="A144" s="276">
        <v>137</v>
      </c>
      <c r="B144" s="277" t="s">
        <v>162</v>
      </c>
      <c r="C144" s="276">
        <v>549</v>
      </c>
      <c r="D144" s="276">
        <v>100601284</v>
      </c>
      <c r="E144" s="289"/>
      <c r="F144" s="289"/>
      <c r="G144" s="289"/>
      <c r="H144" s="289">
        <v>41</v>
      </c>
      <c r="I144" s="289"/>
      <c r="J144" s="289"/>
      <c r="K144" s="289"/>
      <c r="L144" s="289"/>
      <c r="M144" s="289"/>
      <c r="N144" s="296"/>
      <c r="O144" s="289"/>
      <c r="P144" s="289"/>
      <c r="Q144" s="289"/>
      <c r="R144" s="289"/>
      <c r="S144" s="289"/>
      <c r="T144" s="289"/>
      <c r="U144" s="289">
        <f t="shared" si="13"/>
        <v>0</v>
      </c>
      <c r="V144" s="289">
        <f t="shared" si="11"/>
        <v>0</v>
      </c>
      <c r="W144" s="304">
        <f t="shared" si="12"/>
        <v>41</v>
      </c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</row>
    <row r="145" s="2" customFormat="1" hidden="1" spans="1:49">
      <c r="A145" s="276">
        <v>138</v>
      </c>
      <c r="B145" s="277" t="s">
        <v>163</v>
      </c>
      <c r="C145" s="276">
        <v>548</v>
      </c>
      <c r="D145" s="276">
        <v>101164340</v>
      </c>
      <c r="E145" s="289">
        <v>500</v>
      </c>
      <c r="F145" s="289"/>
      <c r="G145" s="289">
        <v>4328</v>
      </c>
      <c r="H145" s="289"/>
      <c r="I145" s="289"/>
      <c r="J145" s="289"/>
      <c r="K145" s="289"/>
      <c r="L145" s="289"/>
      <c r="M145" s="289"/>
      <c r="N145" s="296">
        <v>6108</v>
      </c>
      <c r="O145" s="289"/>
      <c r="P145" s="289"/>
      <c r="Q145" s="289"/>
      <c r="R145" s="289"/>
      <c r="S145" s="289"/>
      <c r="T145" s="289">
        <v>2036</v>
      </c>
      <c r="U145" s="289">
        <f t="shared" si="13"/>
        <v>8144</v>
      </c>
      <c r="V145" s="289">
        <f t="shared" si="11"/>
        <v>0</v>
      </c>
      <c r="W145" s="304">
        <f t="shared" si="12"/>
        <v>3316</v>
      </c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</row>
    <row r="146" s="2" customFormat="1" hidden="1" spans="1:49">
      <c r="A146" s="276">
        <v>139</v>
      </c>
      <c r="B146" s="277" t="s">
        <v>164</v>
      </c>
      <c r="C146" s="276">
        <v>552</v>
      </c>
      <c r="D146" s="281">
        <v>100125319</v>
      </c>
      <c r="E146" s="289"/>
      <c r="F146" s="289"/>
      <c r="G146" s="289"/>
      <c r="H146" s="289">
        <v>72</v>
      </c>
      <c r="I146" s="289"/>
      <c r="J146" s="289"/>
      <c r="K146" s="289"/>
      <c r="L146" s="289"/>
      <c r="M146" s="289"/>
      <c r="N146" s="296"/>
      <c r="O146" s="289"/>
      <c r="P146" s="289"/>
      <c r="Q146" s="289"/>
      <c r="R146" s="289"/>
      <c r="S146" s="289"/>
      <c r="T146" s="289"/>
      <c r="U146" s="289">
        <f t="shared" si="13"/>
        <v>0</v>
      </c>
      <c r="V146" s="289">
        <f t="shared" si="11"/>
        <v>0</v>
      </c>
      <c r="W146" s="304">
        <f t="shared" si="12"/>
        <v>72</v>
      </c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</row>
    <row r="147" s="2" customFormat="1" hidden="1" spans="1:49">
      <c r="A147" s="276">
        <v>140</v>
      </c>
      <c r="B147" s="277" t="s">
        <v>165</v>
      </c>
      <c r="C147" s="276">
        <v>553</v>
      </c>
      <c r="D147" s="276">
        <v>100370029</v>
      </c>
      <c r="E147" s="289"/>
      <c r="F147" s="289"/>
      <c r="G147" s="289"/>
      <c r="H147" s="289">
        <v>7374</v>
      </c>
      <c r="I147" s="289"/>
      <c r="J147" s="289"/>
      <c r="K147" s="289"/>
      <c r="L147" s="289"/>
      <c r="M147" s="289"/>
      <c r="N147" s="296"/>
      <c r="O147" s="289"/>
      <c r="P147" s="289"/>
      <c r="Q147" s="289"/>
      <c r="R147" s="289"/>
      <c r="S147" s="289"/>
      <c r="T147" s="289"/>
      <c r="U147" s="289">
        <f t="shared" si="13"/>
        <v>0</v>
      </c>
      <c r="V147" s="289">
        <f t="shared" si="11"/>
        <v>0</v>
      </c>
      <c r="W147" s="304">
        <f t="shared" si="12"/>
        <v>7374</v>
      </c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</row>
    <row r="148" s="3" customFormat="1" spans="1:49">
      <c r="A148" s="274">
        <v>141</v>
      </c>
      <c r="B148" s="275" t="s">
        <v>166</v>
      </c>
      <c r="C148" s="274">
        <v>576</v>
      </c>
      <c r="D148" s="274"/>
      <c r="E148" s="288">
        <v>1207.55</v>
      </c>
      <c r="F148" s="288">
        <v>75000</v>
      </c>
      <c r="G148" s="288"/>
      <c r="H148" s="288"/>
      <c r="I148" s="288"/>
      <c r="J148" s="288"/>
      <c r="K148" s="288"/>
      <c r="L148" s="288"/>
      <c r="M148" s="288"/>
      <c r="N148" s="295"/>
      <c r="O148" s="288"/>
      <c r="P148" s="288"/>
      <c r="Q148" s="288"/>
      <c r="R148" s="288">
        <v>1025.17</v>
      </c>
      <c r="S148" s="288"/>
      <c r="T148" s="288">
        <v>2050.34</v>
      </c>
      <c r="U148" s="288">
        <f t="shared" si="13"/>
        <v>3075.51</v>
      </c>
      <c r="V148" s="288">
        <f t="shared" si="11"/>
        <v>73132.04</v>
      </c>
      <c r="W148" s="303">
        <f t="shared" si="12"/>
        <v>0</v>
      </c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</row>
    <row r="149" s="3" customFormat="1" spans="1:49">
      <c r="A149" s="274">
        <v>142</v>
      </c>
      <c r="B149" s="275" t="s">
        <v>167</v>
      </c>
      <c r="C149" s="274">
        <v>573</v>
      </c>
      <c r="D149" s="274"/>
      <c r="E149" s="288">
        <v>1927.16</v>
      </c>
      <c r="F149" s="288">
        <v>75000</v>
      </c>
      <c r="G149" s="288"/>
      <c r="H149" s="288"/>
      <c r="I149" s="288"/>
      <c r="J149" s="288"/>
      <c r="K149" s="288"/>
      <c r="L149" s="288"/>
      <c r="M149" s="288"/>
      <c r="N149" s="295">
        <v>2050.34</v>
      </c>
      <c r="O149" s="288"/>
      <c r="P149" s="288"/>
      <c r="Q149" s="288">
        <v>3075.51</v>
      </c>
      <c r="R149" s="288"/>
      <c r="S149" s="288"/>
      <c r="T149" s="288">
        <v>3075.51</v>
      </c>
      <c r="U149" s="288">
        <f t="shared" si="13"/>
        <v>8201.36</v>
      </c>
      <c r="V149" s="288">
        <f t="shared" si="11"/>
        <v>68725.8</v>
      </c>
      <c r="W149" s="303">
        <f t="shared" si="12"/>
        <v>0</v>
      </c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</row>
    <row r="150" s="2" customFormat="1" hidden="1" spans="1:49">
      <c r="A150" s="276">
        <v>143</v>
      </c>
      <c r="B150" s="277" t="s">
        <v>168</v>
      </c>
      <c r="C150" s="276">
        <v>554</v>
      </c>
      <c r="D150" s="276">
        <v>100781580</v>
      </c>
      <c r="E150" s="289"/>
      <c r="F150" s="289"/>
      <c r="G150" s="289"/>
      <c r="H150" s="289">
        <v>1375</v>
      </c>
      <c r="I150" s="289"/>
      <c r="J150" s="289"/>
      <c r="K150" s="289"/>
      <c r="L150" s="289"/>
      <c r="M150" s="289"/>
      <c r="N150" s="296"/>
      <c r="O150" s="289"/>
      <c r="P150" s="289"/>
      <c r="Q150" s="289"/>
      <c r="R150" s="289"/>
      <c r="S150" s="289"/>
      <c r="T150" s="289"/>
      <c r="U150" s="289">
        <f t="shared" si="13"/>
        <v>0</v>
      </c>
      <c r="V150" s="289">
        <f t="shared" si="11"/>
        <v>0</v>
      </c>
      <c r="W150" s="304">
        <f t="shared" si="12"/>
        <v>1375</v>
      </c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</row>
    <row r="151" s="3" customFormat="1" spans="1:49">
      <c r="A151" s="274">
        <v>144</v>
      </c>
      <c r="B151" s="275" t="s">
        <v>169</v>
      </c>
      <c r="C151" s="274">
        <v>555</v>
      </c>
      <c r="D151" s="274">
        <v>104895072</v>
      </c>
      <c r="E151" s="288">
        <v>248.91</v>
      </c>
      <c r="F151" s="288"/>
      <c r="G151" s="288">
        <v>11418</v>
      </c>
      <c r="H151" s="288"/>
      <c r="I151" s="288"/>
      <c r="J151" s="288"/>
      <c r="K151" s="288"/>
      <c r="L151" s="288"/>
      <c r="M151" s="288"/>
      <c r="N151" s="295"/>
      <c r="O151" s="288"/>
      <c r="P151" s="288">
        <v>12714.47</v>
      </c>
      <c r="Q151" s="288"/>
      <c r="R151" s="288"/>
      <c r="S151" s="288"/>
      <c r="T151" s="288">
        <v>1418</v>
      </c>
      <c r="U151" s="288">
        <f t="shared" si="13"/>
        <v>14132.47</v>
      </c>
      <c r="V151" s="288">
        <f t="shared" si="11"/>
        <v>0</v>
      </c>
      <c r="W151" s="303">
        <f t="shared" si="12"/>
        <v>2465.56</v>
      </c>
      <c r="X151" s="82"/>
      <c r="Y151" s="82"/>
      <c r="Z151" s="82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</row>
    <row r="152" s="2" customFormat="1" hidden="1" spans="1:49">
      <c r="A152" s="276">
        <v>145</v>
      </c>
      <c r="B152" s="277" t="s">
        <v>170</v>
      </c>
      <c r="C152" s="276">
        <v>558</v>
      </c>
      <c r="D152" s="278">
        <v>103091462</v>
      </c>
      <c r="E152" s="289"/>
      <c r="F152" s="289"/>
      <c r="G152" s="289"/>
      <c r="H152" s="289">
        <v>993.6</v>
      </c>
      <c r="I152" s="289"/>
      <c r="J152" s="289"/>
      <c r="K152" s="289"/>
      <c r="L152" s="289"/>
      <c r="M152" s="289"/>
      <c r="N152" s="296"/>
      <c r="O152" s="289"/>
      <c r="P152" s="289"/>
      <c r="Q152" s="289"/>
      <c r="R152" s="289"/>
      <c r="S152" s="289"/>
      <c r="T152" s="289"/>
      <c r="U152" s="289">
        <f t="shared" si="13"/>
        <v>0</v>
      </c>
      <c r="V152" s="289">
        <f t="shared" si="11"/>
        <v>0</v>
      </c>
      <c r="W152" s="304">
        <f t="shared" si="12"/>
        <v>993.6</v>
      </c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</row>
    <row r="153" s="2" customFormat="1" hidden="1" spans="1:49">
      <c r="A153" s="276">
        <v>146</v>
      </c>
      <c r="B153" s="277" t="s">
        <v>171</v>
      </c>
      <c r="C153" s="276">
        <v>560</v>
      </c>
      <c r="D153" s="276">
        <v>102404900</v>
      </c>
      <c r="E153" s="289"/>
      <c r="F153" s="289"/>
      <c r="G153" s="289"/>
      <c r="H153" s="289">
        <v>3834</v>
      </c>
      <c r="I153" s="289"/>
      <c r="J153" s="289"/>
      <c r="K153" s="289"/>
      <c r="L153" s="289"/>
      <c r="M153" s="289"/>
      <c r="N153" s="296"/>
      <c r="O153" s="289"/>
      <c r="P153" s="289"/>
      <c r="Q153" s="289"/>
      <c r="R153" s="289"/>
      <c r="S153" s="289"/>
      <c r="T153" s="289"/>
      <c r="U153" s="289">
        <f t="shared" si="13"/>
        <v>0</v>
      </c>
      <c r="V153" s="289">
        <f t="shared" si="11"/>
        <v>0</v>
      </c>
      <c r="W153" s="304">
        <f t="shared" si="12"/>
        <v>3834</v>
      </c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</row>
    <row r="154" s="2" customFormat="1" hidden="1" spans="1:49">
      <c r="A154" s="276">
        <v>147</v>
      </c>
      <c r="B154" s="277" t="s">
        <v>172</v>
      </c>
      <c r="C154" s="276">
        <v>561</v>
      </c>
      <c r="D154" s="276">
        <v>103666231</v>
      </c>
      <c r="E154" s="289"/>
      <c r="F154" s="289"/>
      <c r="G154" s="289"/>
      <c r="H154" s="289">
        <v>2804</v>
      </c>
      <c r="I154" s="289"/>
      <c r="J154" s="289"/>
      <c r="K154" s="289"/>
      <c r="L154" s="289"/>
      <c r="M154" s="289"/>
      <c r="N154" s="296"/>
      <c r="O154" s="289"/>
      <c r="P154" s="289"/>
      <c r="Q154" s="289"/>
      <c r="R154" s="289"/>
      <c r="S154" s="289"/>
      <c r="T154" s="289"/>
      <c r="U154" s="289">
        <f t="shared" si="13"/>
        <v>0</v>
      </c>
      <c r="V154" s="289">
        <f t="shared" si="11"/>
        <v>0</v>
      </c>
      <c r="W154" s="304">
        <f t="shared" si="12"/>
        <v>2804</v>
      </c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</row>
    <row r="155" s="2" customFormat="1" hidden="1" spans="1:49">
      <c r="A155" s="276">
        <v>148</v>
      </c>
      <c r="B155" s="277" t="s">
        <v>173</v>
      </c>
      <c r="C155" s="276">
        <v>563</v>
      </c>
      <c r="D155" s="278">
        <v>102404090</v>
      </c>
      <c r="E155" s="289"/>
      <c r="F155" s="289"/>
      <c r="G155" s="289"/>
      <c r="H155" s="289">
        <v>4693</v>
      </c>
      <c r="I155" s="289"/>
      <c r="J155" s="289"/>
      <c r="K155" s="289"/>
      <c r="L155" s="289"/>
      <c r="M155" s="289"/>
      <c r="N155" s="296"/>
      <c r="O155" s="289"/>
      <c r="P155" s="289"/>
      <c r="Q155" s="289"/>
      <c r="R155" s="289"/>
      <c r="S155" s="289"/>
      <c r="T155" s="289"/>
      <c r="U155" s="289">
        <f t="shared" si="13"/>
        <v>0</v>
      </c>
      <c r="V155" s="289">
        <f t="shared" si="11"/>
        <v>0</v>
      </c>
      <c r="W155" s="304">
        <f t="shared" si="12"/>
        <v>4693</v>
      </c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</row>
    <row r="156" s="2" customFormat="1" hidden="1" spans="1:49">
      <c r="A156" s="276">
        <v>149</v>
      </c>
      <c r="B156" s="277" t="s">
        <v>174</v>
      </c>
      <c r="C156" s="276">
        <v>564</v>
      </c>
      <c r="D156" s="276">
        <v>100283684</v>
      </c>
      <c r="E156" s="289"/>
      <c r="F156" s="289"/>
      <c r="G156" s="289"/>
      <c r="H156" s="289">
        <v>21539</v>
      </c>
      <c r="I156" s="289"/>
      <c r="J156" s="289"/>
      <c r="K156" s="289"/>
      <c r="L156" s="289"/>
      <c r="M156" s="289"/>
      <c r="N156" s="296"/>
      <c r="O156" s="289"/>
      <c r="P156" s="289"/>
      <c r="Q156" s="289"/>
      <c r="R156" s="289"/>
      <c r="S156" s="289"/>
      <c r="T156" s="289"/>
      <c r="U156" s="289">
        <f t="shared" si="13"/>
        <v>0</v>
      </c>
      <c r="V156" s="289">
        <f t="shared" si="11"/>
        <v>0</v>
      </c>
      <c r="W156" s="304">
        <f t="shared" si="12"/>
        <v>21539</v>
      </c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</row>
    <row r="157" s="3" customFormat="1" spans="1:49">
      <c r="A157" s="274">
        <v>150</v>
      </c>
      <c r="B157" s="275" t="s">
        <v>175</v>
      </c>
      <c r="C157" s="274">
        <v>574</v>
      </c>
      <c r="D157" s="274"/>
      <c r="E157" s="288">
        <v>1207.55</v>
      </c>
      <c r="F157" s="288">
        <v>75000</v>
      </c>
      <c r="G157" s="288"/>
      <c r="H157" s="288"/>
      <c r="I157" s="288"/>
      <c r="J157" s="288"/>
      <c r="K157" s="288"/>
      <c r="L157" s="288"/>
      <c r="M157" s="288"/>
      <c r="N157" s="295"/>
      <c r="O157" s="288"/>
      <c r="P157" s="288"/>
      <c r="Q157" s="288"/>
      <c r="R157" s="288">
        <v>1025.17</v>
      </c>
      <c r="S157" s="300">
        <v>1025.17</v>
      </c>
      <c r="T157" s="328">
        <v>1025.17</v>
      </c>
      <c r="U157" s="288">
        <f t="shared" si="13"/>
        <v>3075.51</v>
      </c>
      <c r="V157" s="288">
        <f t="shared" si="11"/>
        <v>73132.04</v>
      </c>
      <c r="W157" s="303">
        <f t="shared" si="12"/>
        <v>0</v>
      </c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</row>
    <row r="158" s="2" customFormat="1" hidden="1" spans="1:49">
      <c r="A158" s="276">
        <v>151</v>
      </c>
      <c r="B158" s="277" t="s">
        <v>176</v>
      </c>
      <c r="C158" s="276">
        <v>565</v>
      </c>
      <c r="D158" s="276">
        <v>102208874</v>
      </c>
      <c r="E158" s="289"/>
      <c r="F158" s="289"/>
      <c r="G158" s="289"/>
      <c r="H158" s="289">
        <v>55</v>
      </c>
      <c r="I158" s="289"/>
      <c r="J158" s="289"/>
      <c r="K158" s="289"/>
      <c r="L158" s="289"/>
      <c r="M158" s="289"/>
      <c r="N158" s="296"/>
      <c r="O158" s="289"/>
      <c r="P158" s="289"/>
      <c r="Q158" s="289"/>
      <c r="R158" s="289"/>
      <c r="S158" s="289"/>
      <c r="T158" s="289"/>
      <c r="U158" s="289">
        <f t="shared" si="13"/>
        <v>0</v>
      </c>
      <c r="V158" s="289">
        <f t="shared" si="11"/>
        <v>0</v>
      </c>
      <c r="W158" s="304">
        <f t="shared" si="12"/>
        <v>55</v>
      </c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</row>
    <row r="159" s="2" customFormat="1" hidden="1" spans="1:49">
      <c r="A159" s="276">
        <v>152</v>
      </c>
      <c r="B159" s="277" t="s">
        <v>177</v>
      </c>
      <c r="C159" s="276">
        <v>566</v>
      </c>
      <c r="D159" s="276">
        <v>100988545</v>
      </c>
      <c r="E159" s="289"/>
      <c r="F159" s="289"/>
      <c r="G159" s="289"/>
      <c r="H159" s="289">
        <v>655</v>
      </c>
      <c r="I159" s="289"/>
      <c r="J159" s="289"/>
      <c r="K159" s="289"/>
      <c r="L159" s="289"/>
      <c r="M159" s="289"/>
      <c r="N159" s="296"/>
      <c r="O159" s="289"/>
      <c r="P159" s="289"/>
      <c r="Q159" s="289"/>
      <c r="R159" s="289"/>
      <c r="S159" s="289"/>
      <c r="T159" s="289"/>
      <c r="U159" s="289">
        <f t="shared" si="13"/>
        <v>0</v>
      </c>
      <c r="V159" s="289">
        <f t="shared" si="11"/>
        <v>0</v>
      </c>
      <c r="W159" s="304">
        <f t="shared" si="12"/>
        <v>655</v>
      </c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</row>
    <row r="160" s="3" customFormat="1" spans="1:49">
      <c r="A160" s="274">
        <v>153</v>
      </c>
      <c r="B160" s="275" t="s">
        <v>178</v>
      </c>
      <c r="C160" s="274">
        <v>572</v>
      </c>
      <c r="D160" s="274"/>
      <c r="E160" s="288">
        <v>2382.68</v>
      </c>
      <c r="F160" s="288">
        <v>75000</v>
      </c>
      <c r="G160" s="288"/>
      <c r="H160" s="288"/>
      <c r="I160" s="288"/>
      <c r="J160" s="288"/>
      <c r="K160" s="288"/>
      <c r="L160" s="288"/>
      <c r="M160" s="288"/>
      <c r="N160" s="295"/>
      <c r="O160" s="288"/>
      <c r="P160" s="288"/>
      <c r="Q160" s="288"/>
      <c r="R160" s="288"/>
      <c r="S160" s="288"/>
      <c r="T160" s="288">
        <v>6151.02</v>
      </c>
      <c r="U160" s="288">
        <f t="shared" si="13"/>
        <v>6151.02</v>
      </c>
      <c r="V160" s="288">
        <f t="shared" si="11"/>
        <v>71231.66</v>
      </c>
      <c r="W160" s="303">
        <f t="shared" si="12"/>
        <v>0</v>
      </c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</row>
    <row r="161" s="2" customFormat="1" hidden="1" spans="1:49">
      <c r="A161" s="276">
        <v>154</v>
      </c>
      <c r="B161" s="277" t="s">
        <v>179</v>
      </c>
      <c r="C161" s="276">
        <v>571</v>
      </c>
      <c r="D161" s="285">
        <v>102290105</v>
      </c>
      <c r="E161" s="289">
        <v>2539.49</v>
      </c>
      <c r="F161" s="289"/>
      <c r="G161" s="289">
        <v>68954.89</v>
      </c>
      <c r="H161" s="289"/>
      <c r="I161" s="289"/>
      <c r="J161" s="289"/>
      <c r="K161" s="289"/>
      <c r="L161" s="289"/>
      <c r="M161" s="289"/>
      <c r="N161" s="296">
        <v>6151.02</v>
      </c>
      <c r="O161" s="289"/>
      <c r="P161" s="289"/>
      <c r="Q161" s="289"/>
      <c r="S161" s="289"/>
      <c r="T161" s="289">
        <v>6151.02</v>
      </c>
      <c r="U161" s="289">
        <f t="shared" si="13"/>
        <v>12302.04</v>
      </c>
      <c r="V161" s="289">
        <f t="shared" si="11"/>
        <v>59192.34</v>
      </c>
      <c r="W161" s="304">
        <f t="shared" si="12"/>
        <v>0</v>
      </c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</row>
    <row r="162" s="3" customFormat="1" spans="1:49">
      <c r="A162" s="274">
        <v>155</v>
      </c>
      <c r="B162" s="275" t="s">
        <v>180</v>
      </c>
      <c r="C162" s="274">
        <v>575</v>
      </c>
      <c r="D162" s="280"/>
      <c r="E162" s="288">
        <v>1207.55</v>
      </c>
      <c r="F162" s="288">
        <v>75000</v>
      </c>
      <c r="G162" s="288"/>
      <c r="H162" s="288"/>
      <c r="I162" s="288"/>
      <c r="J162" s="288"/>
      <c r="K162" s="288"/>
      <c r="L162" s="288"/>
      <c r="M162" s="288"/>
      <c r="N162" s="295"/>
      <c r="O162" s="288"/>
      <c r="P162" s="288"/>
      <c r="Q162" s="288">
        <v>2050.34</v>
      </c>
      <c r="R162" s="288">
        <v>1025.17</v>
      </c>
      <c r="S162" s="288"/>
      <c r="T162" s="288"/>
      <c r="U162" s="288">
        <f t="shared" si="13"/>
        <v>3075.51</v>
      </c>
      <c r="V162" s="288">
        <f t="shared" si="11"/>
        <v>73132.04</v>
      </c>
      <c r="W162" s="303">
        <f t="shared" si="12"/>
        <v>0</v>
      </c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</row>
    <row r="163" s="2" customFormat="1" hidden="1" spans="1:49">
      <c r="A163" s="276">
        <v>156</v>
      </c>
      <c r="B163" s="277" t="s">
        <v>181</v>
      </c>
      <c r="C163" s="276">
        <v>570</v>
      </c>
      <c r="D163" s="276">
        <v>100519095</v>
      </c>
      <c r="E163" s="289"/>
      <c r="F163" s="289"/>
      <c r="G163" s="289"/>
      <c r="H163" s="289">
        <v>1048</v>
      </c>
      <c r="I163" s="289"/>
      <c r="J163" s="289"/>
      <c r="K163" s="289"/>
      <c r="L163" s="289"/>
      <c r="M163" s="289"/>
      <c r="N163" s="296"/>
      <c r="O163" s="289"/>
      <c r="P163" s="289"/>
      <c r="Q163" s="289"/>
      <c r="R163" s="289"/>
      <c r="S163" s="289"/>
      <c r="T163" s="289"/>
      <c r="U163" s="289">
        <f t="shared" si="13"/>
        <v>0</v>
      </c>
      <c r="V163" s="289">
        <f t="shared" si="11"/>
        <v>0</v>
      </c>
      <c r="W163" s="304">
        <f t="shared" si="12"/>
        <v>1048</v>
      </c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</row>
    <row r="164" s="2" customFormat="1" hidden="1" spans="1:49">
      <c r="A164" s="276">
        <v>157</v>
      </c>
      <c r="B164" s="277" t="s">
        <v>182</v>
      </c>
      <c r="C164" s="276">
        <v>568</v>
      </c>
      <c r="D164" s="278">
        <v>100990065</v>
      </c>
      <c r="E164" s="289"/>
      <c r="F164" s="289"/>
      <c r="G164" s="289"/>
      <c r="H164" s="289">
        <v>14157</v>
      </c>
      <c r="I164" s="289"/>
      <c r="J164" s="289"/>
      <c r="K164" s="289"/>
      <c r="L164" s="289"/>
      <c r="M164" s="289"/>
      <c r="N164" s="296"/>
      <c r="O164" s="289"/>
      <c r="P164" s="289"/>
      <c r="Q164" s="289"/>
      <c r="R164" s="289"/>
      <c r="S164" s="289"/>
      <c r="T164" s="289"/>
      <c r="U164" s="289">
        <f t="shared" si="13"/>
        <v>0</v>
      </c>
      <c r="V164" s="289">
        <f t="shared" si="11"/>
        <v>0</v>
      </c>
      <c r="W164" s="304">
        <f t="shared" si="12"/>
        <v>14157</v>
      </c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</row>
    <row r="165" s="2" customFormat="1" hidden="1" spans="1:49">
      <c r="A165" s="276">
        <v>158</v>
      </c>
      <c r="B165" s="277" t="s">
        <v>183</v>
      </c>
      <c r="C165" s="276">
        <v>569</v>
      </c>
      <c r="D165" s="276">
        <v>100974894</v>
      </c>
      <c r="E165" s="289"/>
      <c r="F165" s="289"/>
      <c r="G165" s="289"/>
      <c r="H165" s="289"/>
      <c r="I165" s="289"/>
      <c r="J165" s="289"/>
      <c r="K165" s="289"/>
      <c r="L165" s="289"/>
      <c r="M165" s="289"/>
      <c r="N165" s="296"/>
      <c r="O165" s="289"/>
      <c r="P165" s="289"/>
      <c r="Q165" s="289"/>
      <c r="R165" s="289"/>
      <c r="S165" s="289"/>
      <c r="T165" s="289"/>
      <c r="U165" s="289">
        <f t="shared" si="13"/>
        <v>0</v>
      </c>
      <c r="V165" s="289">
        <f t="shared" si="11"/>
        <v>0</v>
      </c>
      <c r="W165" s="304">
        <f t="shared" si="12"/>
        <v>0</v>
      </c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</row>
    <row r="166" s="2" customFormat="1" hidden="1" spans="1:49">
      <c r="A166" s="276">
        <v>159</v>
      </c>
      <c r="B166" s="277" t="s">
        <v>184</v>
      </c>
      <c r="C166" s="276">
        <v>632</v>
      </c>
      <c r="D166" s="276">
        <v>102276316</v>
      </c>
      <c r="E166" s="289"/>
      <c r="F166" s="289"/>
      <c r="G166" s="289"/>
      <c r="H166" s="289">
        <v>1090</v>
      </c>
      <c r="I166" s="289"/>
      <c r="J166" s="289"/>
      <c r="K166" s="289"/>
      <c r="L166" s="289"/>
      <c r="M166" s="289"/>
      <c r="N166" s="296"/>
      <c r="O166" s="289"/>
      <c r="P166" s="289"/>
      <c r="Q166" s="289"/>
      <c r="R166" s="289"/>
      <c r="S166" s="289"/>
      <c r="T166" s="289"/>
      <c r="U166" s="289">
        <f t="shared" si="13"/>
        <v>0</v>
      </c>
      <c r="V166" s="289">
        <f t="shared" si="11"/>
        <v>0</v>
      </c>
      <c r="W166" s="304">
        <f t="shared" si="12"/>
        <v>1090</v>
      </c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</row>
    <row r="167" s="2" customFormat="1" hidden="1" spans="1:49">
      <c r="A167" s="276">
        <v>160</v>
      </c>
      <c r="B167" s="277" t="s">
        <v>185</v>
      </c>
      <c r="C167" s="276">
        <v>633</v>
      </c>
      <c r="D167" s="278">
        <v>100280900</v>
      </c>
      <c r="E167" s="289"/>
      <c r="F167" s="289"/>
      <c r="G167" s="289"/>
      <c r="H167" s="289">
        <v>1953.78</v>
      </c>
      <c r="I167" s="289"/>
      <c r="J167" s="289"/>
      <c r="K167" s="289"/>
      <c r="L167" s="289"/>
      <c r="M167" s="289"/>
      <c r="N167" s="296"/>
      <c r="O167" s="289"/>
      <c r="P167" s="289"/>
      <c r="Q167" s="289"/>
      <c r="R167" s="289"/>
      <c r="S167" s="289"/>
      <c r="T167" s="289"/>
      <c r="U167" s="289">
        <f t="shared" si="13"/>
        <v>0</v>
      </c>
      <c r="V167" s="289">
        <f t="shared" ref="V167:V174" si="14">IF(((E167+F167+G167)-(H167+U167))&gt;0,+((E167+F167+G167)-(H167+U167)),0)</f>
        <v>0</v>
      </c>
      <c r="W167" s="304">
        <f t="shared" ref="W167:W174" si="15">IF(((E167+F167+G167)-(H167+U167))&lt;0,-((E167+F167+G167)-(H167+U167)),0)</f>
        <v>1953.78</v>
      </c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</row>
    <row r="168" s="2" customFormat="1" hidden="1" spans="1:49">
      <c r="A168" s="276">
        <v>161</v>
      </c>
      <c r="B168" s="277" t="s">
        <v>186</v>
      </c>
      <c r="C168" s="276">
        <v>634</v>
      </c>
      <c r="D168" s="276">
        <v>104019140</v>
      </c>
      <c r="E168" s="289"/>
      <c r="F168" s="289"/>
      <c r="G168" s="289"/>
      <c r="H168" s="289"/>
      <c r="I168" s="289"/>
      <c r="J168" s="289"/>
      <c r="K168" s="289"/>
      <c r="L168" s="289"/>
      <c r="M168" s="289"/>
      <c r="N168" s="296"/>
      <c r="O168" s="289"/>
      <c r="P168" s="289"/>
      <c r="Q168" s="289"/>
      <c r="R168" s="289"/>
      <c r="S168" s="289"/>
      <c r="T168" s="289"/>
      <c r="U168" s="289">
        <f t="shared" si="13"/>
        <v>0</v>
      </c>
      <c r="V168" s="289">
        <f t="shared" si="14"/>
        <v>0</v>
      </c>
      <c r="W168" s="304">
        <f t="shared" si="15"/>
        <v>0</v>
      </c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</row>
    <row r="169" s="2" customFormat="1" hidden="1" spans="1:49">
      <c r="A169" s="276">
        <v>162</v>
      </c>
      <c r="B169" s="277" t="s">
        <v>187</v>
      </c>
      <c r="C169" s="276">
        <v>635</v>
      </c>
      <c r="D169" s="281">
        <v>100125245</v>
      </c>
      <c r="E169" s="289"/>
      <c r="F169" s="289"/>
      <c r="G169" s="289"/>
      <c r="H169" s="289">
        <v>1798</v>
      </c>
      <c r="I169" s="289"/>
      <c r="J169" s="289"/>
      <c r="K169" s="289"/>
      <c r="L169" s="289"/>
      <c r="M169" s="289"/>
      <c r="N169" s="296"/>
      <c r="O169" s="289"/>
      <c r="P169" s="289"/>
      <c r="Q169" s="289"/>
      <c r="R169" s="289"/>
      <c r="S169" s="289"/>
      <c r="T169" s="289"/>
      <c r="U169" s="289">
        <f t="shared" si="13"/>
        <v>0</v>
      </c>
      <c r="V169" s="289">
        <f t="shared" si="14"/>
        <v>0</v>
      </c>
      <c r="W169" s="304">
        <f t="shared" si="15"/>
        <v>1798</v>
      </c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</row>
    <row r="170" s="2" customFormat="1" hidden="1" spans="1:49">
      <c r="A170" s="276">
        <v>163</v>
      </c>
      <c r="B170" s="277" t="s">
        <v>188</v>
      </c>
      <c r="C170" s="276">
        <v>653</v>
      </c>
      <c r="D170" s="276"/>
      <c r="E170" s="289"/>
      <c r="F170" s="289"/>
      <c r="G170" s="289"/>
      <c r="H170" s="289">
        <v>18</v>
      </c>
      <c r="I170" s="289"/>
      <c r="J170" s="289"/>
      <c r="K170" s="289"/>
      <c r="L170" s="289"/>
      <c r="M170" s="289"/>
      <c r="N170" s="296"/>
      <c r="O170" s="289"/>
      <c r="P170" s="289"/>
      <c r="Q170" s="289"/>
      <c r="R170" s="289"/>
      <c r="S170" s="289"/>
      <c r="T170" s="289"/>
      <c r="U170" s="289">
        <f t="shared" si="13"/>
        <v>0</v>
      </c>
      <c r="V170" s="289">
        <f t="shared" si="14"/>
        <v>0</v>
      </c>
      <c r="W170" s="304">
        <f t="shared" si="15"/>
        <v>18</v>
      </c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</row>
    <row r="171" s="2" customFormat="1" hidden="1" spans="1:49">
      <c r="A171" s="276">
        <v>164</v>
      </c>
      <c r="B171" s="277" t="s">
        <v>189</v>
      </c>
      <c r="C171" s="276">
        <v>657</v>
      </c>
      <c r="D171" s="276">
        <v>100344479</v>
      </c>
      <c r="E171" s="289"/>
      <c r="F171" s="289"/>
      <c r="G171" s="289"/>
      <c r="H171" s="289">
        <v>1143</v>
      </c>
      <c r="I171" s="289"/>
      <c r="J171" s="289"/>
      <c r="K171" s="289"/>
      <c r="L171" s="289"/>
      <c r="M171" s="289"/>
      <c r="N171" s="296"/>
      <c r="O171" s="289"/>
      <c r="P171" s="289"/>
      <c r="Q171" s="289"/>
      <c r="R171" s="289"/>
      <c r="S171" s="289"/>
      <c r="T171" s="289"/>
      <c r="U171" s="289">
        <f t="shared" si="13"/>
        <v>0</v>
      </c>
      <c r="V171" s="289">
        <f t="shared" si="14"/>
        <v>0</v>
      </c>
      <c r="W171" s="304">
        <f t="shared" si="15"/>
        <v>1143</v>
      </c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</row>
    <row r="172" s="3" customFormat="1" spans="1:49">
      <c r="A172" s="274">
        <v>165</v>
      </c>
      <c r="B172" s="275" t="s">
        <v>190</v>
      </c>
      <c r="C172" s="274">
        <v>656</v>
      </c>
      <c r="D172" s="280">
        <v>100502615</v>
      </c>
      <c r="E172" s="288">
        <v>250</v>
      </c>
      <c r="F172" s="288"/>
      <c r="G172" s="288">
        <v>4578</v>
      </c>
      <c r="H172" s="288"/>
      <c r="I172" s="288"/>
      <c r="J172" s="288"/>
      <c r="K172" s="288">
        <v>3054</v>
      </c>
      <c r="L172" s="288"/>
      <c r="M172" s="288"/>
      <c r="N172" s="295">
        <f>2036+1018</f>
        <v>3054</v>
      </c>
      <c r="O172" s="288"/>
      <c r="P172" s="288"/>
      <c r="Q172" s="288">
        <v>3054</v>
      </c>
      <c r="R172" s="288">
        <v>1018</v>
      </c>
      <c r="S172" s="300">
        <v>1018</v>
      </c>
      <c r="T172" s="288">
        <v>1018</v>
      </c>
      <c r="U172" s="288">
        <f t="shared" si="13"/>
        <v>12216</v>
      </c>
      <c r="V172" s="288">
        <f t="shared" si="14"/>
        <v>0</v>
      </c>
      <c r="W172" s="303">
        <f t="shared" si="15"/>
        <v>7388</v>
      </c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  <c r="AR172" s="82"/>
      <c r="AS172" s="82"/>
      <c r="AT172" s="82"/>
      <c r="AU172" s="82"/>
      <c r="AV172" s="82"/>
      <c r="AW172" s="82"/>
    </row>
    <row r="173" s="2" customFormat="1" hidden="1" spans="1:49">
      <c r="A173" s="276">
        <v>166</v>
      </c>
      <c r="B173" s="277" t="s">
        <v>191</v>
      </c>
      <c r="C173" s="276">
        <v>662</v>
      </c>
      <c r="D173" s="276">
        <v>100122011</v>
      </c>
      <c r="E173" s="289"/>
      <c r="F173" s="289"/>
      <c r="G173" s="289"/>
      <c r="H173" s="289"/>
      <c r="I173" s="289"/>
      <c r="J173" s="289"/>
      <c r="K173" s="289"/>
      <c r="L173" s="289"/>
      <c r="M173" s="289"/>
      <c r="N173" s="296"/>
      <c r="O173" s="289"/>
      <c r="P173" s="289"/>
      <c r="Q173" s="289"/>
      <c r="R173" s="289"/>
      <c r="S173" s="289"/>
      <c r="T173" s="289"/>
      <c r="U173" s="289">
        <f t="shared" si="13"/>
        <v>0</v>
      </c>
      <c r="V173" s="289">
        <f t="shared" si="14"/>
        <v>0</v>
      </c>
      <c r="W173" s="304">
        <f t="shared" si="15"/>
        <v>0</v>
      </c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</row>
    <row r="174" s="3" customFormat="1" spans="1:49">
      <c r="A174" s="274">
        <v>167</v>
      </c>
      <c r="B174" s="275" t="s">
        <v>192</v>
      </c>
      <c r="C174" s="274">
        <v>658</v>
      </c>
      <c r="D174" s="280">
        <v>100988259</v>
      </c>
      <c r="E174" s="288">
        <v>2764.28</v>
      </c>
      <c r="F174" s="288"/>
      <c r="G174" s="288">
        <v>73447.08</v>
      </c>
      <c r="H174" s="288"/>
      <c r="I174" s="288"/>
      <c r="J174" s="288"/>
      <c r="K174" s="288">
        <v>3075.51</v>
      </c>
      <c r="L174" s="288"/>
      <c r="M174" s="288"/>
      <c r="N174" s="295">
        <v>3075.51</v>
      </c>
      <c r="O174" s="288"/>
      <c r="P174" s="288"/>
      <c r="Q174" s="288">
        <v>3075.51</v>
      </c>
      <c r="R174" s="288">
        <v>1025.17</v>
      </c>
      <c r="S174" s="288">
        <v>1025.17</v>
      </c>
      <c r="T174" s="288">
        <v>1025.17</v>
      </c>
      <c r="U174" s="288">
        <f t="shared" si="13"/>
        <v>12302.04</v>
      </c>
      <c r="V174" s="288">
        <f t="shared" si="14"/>
        <v>63909.32</v>
      </c>
      <c r="W174" s="303">
        <f t="shared" si="15"/>
        <v>0</v>
      </c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  <c r="AN174" s="82"/>
      <c r="AO174" s="82"/>
      <c r="AP174" s="82"/>
      <c r="AQ174" s="82"/>
      <c r="AR174" s="82"/>
      <c r="AS174" s="82"/>
      <c r="AT174" s="82"/>
      <c r="AU174" s="82"/>
      <c r="AV174" s="82"/>
      <c r="AW174" s="82"/>
    </row>
    <row r="175" s="3" customFormat="1" spans="1:49">
      <c r="A175" s="274"/>
      <c r="B175" s="275" t="s">
        <v>193</v>
      </c>
      <c r="C175" s="274">
        <v>276</v>
      </c>
      <c r="D175" s="280"/>
      <c r="E175" s="288">
        <v>984.46</v>
      </c>
      <c r="F175" s="288">
        <v>75000</v>
      </c>
      <c r="G175" s="288"/>
      <c r="H175" s="288"/>
      <c r="I175" s="288"/>
      <c r="J175" s="288"/>
      <c r="K175" s="288"/>
      <c r="L175" s="288"/>
      <c r="M175" s="288"/>
      <c r="N175" s="295"/>
      <c r="O175" s="288"/>
      <c r="P175" s="288"/>
      <c r="Q175" s="288"/>
      <c r="R175" s="288"/>
      <c r="S175" s="288"/>
      <c r="T175" s="288"/>
      <c r="U175" s="288">
        <f t="shared" si="13"/>
        <v>0</v>
      </c>
      <c r="V175" s="288">
        <f t="shared" ref="V175" si="16">IF(((E175+F175+G175)-(H175+U175))&gt;0,+((E175+F175+G175)-(H175+U175)),0)</f>
        <v>75984.46</v>
      </c>
      <c r="W175" s="303">
        <f t="shared" ref="W175" si="17">IF(((E175+F175+G175)-(H175+U175))&lt;0,-((E175+F175+G175)-(H175+U175)),0)</f>
        <v>0</v>
      </c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</row>
    <row r="176" s="2" customFormat="1" hidden="1" spans="1:49">
      <c r="A176" s="276">
        <v>168</v>
      </c>
      <c r="B176" s="277" t="s">
        <v>194</v>
      </c>
      <c r="C176" s="276">
        <v>663</v>
      </c>
      <c r="D176" s="278">
        <v>100531576</v>
      </c>
      <c r="F176" s="289"/>
      <c r="G176" s="289"/>
      <c r="H176" s="289">
        <v>3084</v>
      </c>
      <c r="I176" s="289"/>
      <c r="J176" s="289"/>
      <c r="K176" s="289">
        <v>3054</v>
      </c>
      <c r="L176" s="289"/>
      <c r="M176" s="289"/>
      <c r="N176" s="296">
        <v>3054</v>
      </c>
      <c r="O176" s="289"/>
      <c r="P176" s="289"/>
      <c r="Q176" s="289">
        <v>1018</v>
      </c>
      <c r="R176" s="289"/>
      <c r="S176" s="289"/>
      <c r="T176" s="289"/>
      <c r="U176" s="289">
        <f t="shared" si="13"/>
        <v>7126</v>
      </c>
      <c r="V176" s="289">
        <f t="shared" ref="V176:V180" si="18">IF(((E176+F176+G176)-(H176+U176))&gt;0,+((E176+F176+G176)-(H176+U176)),0)</f>
        <v>0</v>
      </c>
      <c r="W176" s="289">
        <f t="shared" ref="W176:W180" si="19">IF(((E176+F176+G176)-(H176+U176))&lt;0,-((E176+F176+G176)-(H176+U176)),0)</f>
        <v>10210</v>
      </c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</row>
    <row r="177" ht="18.75" hidden="1" customHeight="1" spans="1:23">
      <c r="A177" s="228">
        <v>155</v>
      </c>
      <c r="B177" s="245"/>
      <c r="C177" s="228"/>
      <c r="D177" s="228"/>
      <c r="E177" s="249"/>
      <c r="F177" s="248"/>
      <c r="G177" s="248"/>
      <c r="H177" s="248"/>
      <c r="I177" s="248"/>
      <c r="J177" s="258"/>
      <c r="K177" s="258"/>
      <c r="L177" s="248"/>
      <c r="M177" s="248"/>
      <c r="N177" s="323"/>
      <c r="O177" s="258"/>
      <c r="P177" s="248"/>
      <c r="Q177" s="258"/>
      <c r="R177" s="258"/>
      <c r="S177" s="258"/>
      <c r="T177" s="258"/>
      <c r="U177" s="248">
        <f t="shared" ref="U177:U180" si="20">SUM(I177:T177)</f>
        <v>0</v>
      </c>
      <c r="V177" s="248">
        <f t="shared" si="18"/>
        <v>0</v>
      </c>
      <c r="W177" s="331">
        <f t="shared" si="19"/>
        <v>0</v>
      </c>
    </row>
    <row r="178" ht="18.75" hidden="1" customHeight="1" spans="1:23">
      <c r="A178" s="30">
        <v>156</v>
      </c>
      <c r="B178" s="20"/>
      <c r="C178" s="30"/>
      <c r="D178" s="30"/>
      <c r="E178" s="202"/>
      <c r="F178" s="33"/>
      <c r="G178" s="33"/>
      <c r="H178" s="33"/>
      <c r="I178" s="33"/>
      <c r="J178" s="68"/>
      <c r="K178" s="68"/>
      <c r="L178" s="33"/>
      <c r="M178" s="33"/>
      <c r="N178" s="324"/>
      <c r="O178" s="68"/>
      <c r="P178" s="33"/>
      <c r="Q178" s="68"/>
      <c r="R178" s="68"/>
      <c r="S178" s="68"/>
      <c r="T178" s="68"/>
      <c r="U178" s="33">
        <f t="shared" si="20"/>
        <v>0</v>
      </c>
      <c r="V178" s="33">
        <f t="shared" si="18"/>
        <v>0</v>
      </c>
      <c r="W178" s="332">
        <f t="shared" si="19"/>
        <v>0</v>
      </c>
    </row>
    <row r="179" ht="18.75" hidden="1" customHeight="1" spans="1:23">
      <c r="A179" s="30">
        <v>157</v>
      </c>
      <c r="B179" s="20"/>
      <c r="C179" s="30"/>
      <c r="D179" s="30"/>
      <c r="E179" s="202"/>
      <c r="F179" s="33"/>
      <c r="G179" s="33"/>
      <c r="H179" s="33"/>
      <c r="I179" s="33"/>
      <c r="J179" s="68"/>
      <c r="K179" s="68"/>
      <c r="L179" s="33"/>
      <c r="M179" s="33"/>
      <c r="N179" s="324"/>
      <c r="O179" s="68"/>
      <c r="P179" s="33"/>
      <c r="Q179" s="68"/>
      <c r="R179" s="68"/>
      <c r="S179" s="68"/>
      <c r="T179" s="68"/>
      <c r="U179" s="33">
        <f t="shared" si="20"/>
        <v>0</v>
      </c>
      <c r="V179" s="33">
        <f t="shared" si="18"/>
        <v>0</v>
      </c>
      <c r="W179" s="332">
        <f t="shared" si="19"/>
        <v>0</v>
      </c>
    </row>
    <row r="180" ht="18.75" hidden="1" customHeight="1" spans="1:23">
      <c r="A180" s="30">
        <v>158</v>
      </c>
      <c r="B180" s="20"/>
      <c r="C180" s="30"/>
      <c r="D180" s="30"/>
      <c r="E180" s="202"/>
      <c r="F180" s="33"/>
      <c r="G180" s="33"/>
      <c r="H180" s="33"/>
      <c r="I180" s="33"/>
      <c r="J180" s="68"/>
      <c r="K180" s="68"/>
      <c r="L180" s="33"/>
      <c r="M180" s="33"/>
      <c r="N180" s="324"/>
      <c r="O180" s="68"/>
      <c r="P180" s="33"/>
      <c r="Q180" s="68"/>
      <c r="R180" s="68"/>
      <c r="S180" s="68"/>
      <c r="T180" s="68"/>
      <c r="U180" s="33">
        <f t="shared" si="20"/>
        <v>0</v>
      </c>
      <c r="V180" s="33">
        <f t="shared" si="18"/>
        <v>0</v>
      </c>
      <c r="W180" s="332">
        <f t="shared" si="19"/>
        <v>0</v>
      </c>
    </row>
    <row r="181" hidden="1" spans="1:23">
      <c r="A181" s="39" t="s">
        <v>195</v>
      </c>
      <c r="B181" s="40"/>
      <c r="C181" s="156"/>
      <c r="D181" s="156"/>
      <c r="E181" s="250">
        <f t="shared" ref="E181:W181" si="21">SUM(E7:E180)</f>
        <v>61778.77</v>
      </c>
      <c r="F181" s="118">
        <f t="shared" si="21"/>
        <v>975000</v>
      </c>
      <c r="G181" s="118">
        <f t="shared" si="21"/>
        <v>1112523.76</v>
      </c>
      <c r="H181" s="118">
        <f t="shared" si="21"/>
        <v>335285.68</v>
      </c>
      <c r="I181" s="118">
        <f t="shared" si="21"/>
        <v>0</v>
      </c>
      <c r="J181" s="120">
        <f t="shared" si="21"/>
        <v>0</v>
      </c>
      <c r="K181" s="120">
        <f t="shared" si="21"/>
        <v>51349.04</v>
      </c>
      <c r="L181" s="118">
        <f t="shared" si="21"/>
        <v>18434</v>
      </c>
      <c r="M181" s="118">
        <f t="shared" si="21"/>
        <v>0</v>
      </c>
      <c r="N181" s="325">
        <f t="shared" si="21"/>
        <v>126583.93</v>
      </c>
      <c r="O181" s="120">
        <f t="shared" si="21"/>
        <v>-4132</v>
      </c>
      <c r="P181" s="118">
        <f t="shared" si="21"/>
        <v>117907.47</v>
      </c>
      <c r="Q181" s="120">
        <f t="shared" si="21"/>
        <v>74493.55</v>
      </c>
      <c r="R181" s="120">
        <f t="shared" si="21"/>
        <v>22496.38</v>
      </c>
      <c r="S181" s="120">
        <f t="shared" si="21"/>
        <v>6692.9</v>
      </c>
      <c r="T181" s="120">
        <f t="shared" si="21"/>
        <v>82724.63</v>
      </c>
      <c r="U181" s="69">
        <f t="shared" si="21"/>
        <v>496549.9</v>
      </c>
      <c r="V181" s="33">
        <f t="shared" si="21"/>
        <v>1669893.56</v>
      </c>
      <c r="W181" s="33">
        <f t="shared" si="21"/>
        <v>352426.61</v>
      </c>
    </row>
    <row r="182" hidden="1" spans="1:23">
      <c r="A182" s="246"/>
      <c r="B182" s="247"/>
      <c r="C182" s="246"/>
      <c r="D182" s="246"/>
      <c r="E182" s="313"/>
      <c r="F182" s="314"/>
      <c r="G182" s="315"/>
      <c r="H182" s="315"/>
      <c r="I182" s="319"/>
      <c r="J182" s="320"/>
      <c r="K182" s="120"/>
      <c r="L182" s="321"/>
      <c r="M182" s="321"/>
      <c r="N182" s="326"/>
      <c r="O182" s="320"/>
      <c r="P182" s="321"/>
      <c r="Q182" s="320"/>
      <c r="R182" s="329"/>
      <c r="S182" s="320"/>
      <c r="T182" s="320"/>
      <c r="U182" s="19" t="s">
        <v>196</v>
      </c>
      <c r="V182" s="19"/>
      <c r="W182" s="333">
        <f>V181-W181</f>
        <v>1317466.95</v>
      </c>
    </row>
    <row r="183" s="5" customFormat="1" hidden="1" spans="1:49">
      <c r="A183" s="107"/>
      <c r="C183" s="107"/>
      <c r="D183" s="107"/>
      <c r="E183" s="316"/>
      <c r="F183" s="116"/>
      <c r="G183" s="116">
        <f>G181-H181</f>
        <v>777238.08</v>
      </c>
      <c r="H183" s="109"/>
      <c r="I183" s="109"/>
      <c r="J183" s="123"/>
      <c r="K183" s="123"/>
      <c r="L183" s="109"/>
      <c r="M183" s="109"/>
      <c r="N183" s="327"/>
      <c r="O183" s="123"/>
      <c r="P183" s="109"/>
      <c r="Q183" s="123"/>
      <c r="R183" s="123"/>
      <c r="S183" s="123"/>
      <c r="T183" s="123"/>
      <c r="U183" s="109"/>
      <c r="V183" s="109"/>
      <c r="W183" s="334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</row>
    <row r="184" s="5" customFormat="1" spans="1:49">
      <c r="A184" s="107"/>
      <c r="C184" s="107"/>
      <c r="D184" s="107"/>
      <c r="E184" s="317"/>
      <c r="F184" s="116"/>
      <c r="G184" s="116"/>
      <c r="H184" s="116"/>
      <c r="I184" s="109"/>
      <c r="J184" s="123"/>
      <c r="K184" s="123"/>
      <c r="L184" s="109"/>
      <c r="M184" s="109"/>
      <c r="N184" s="327"/>
      <c r="O184" s="123"/>
      <c r="P184" s="109"/>
      <c r="Q184" s="123"/>
      <c r="R184" s="123"/>
      <c r="S184" s="123"/>
      <c r="T184" s="125"/>
      <c r="U184" s="109"/>
      <c r="V184" s="116"/>
      <c r="W184" s="335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</row>
    <row r="185" s="5" customFormat="1" spans="1:49">
      <c r="A185" s="107"/>
      <c r="B185" s="310"/>
      <c r="C185" s="107"/>
      <c r="D185" s="107"/>
      <c r="E185" s="317"/>
      <c r="F185" s="109"/>
      <c r="G185" s="116"/>
      <c r="H185" s="109"/>
      <c r="I185" s="109"/>
      <c r="J185" s="123"/>
      <c r="K185" s="123"/>
      <c r="L185" s="109"/>
      <c r="M185" s="109"/>
      <c r="N185" s="327"/>
      <c r="O185" s="123"/>
      <c r="P185" s="109"/>
      <c r="Q185" s="123"/>
      <c r="R185" s="123"/>
      <c r="S185" s="125"/>
      <c r="T185" s="123"/>
      <c r="U185" s="109"/>
      <c r="V185" s="116"/>
      <c r="W185" s="335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</row>
    <row r="186" s="5" customFormat="1" spans="1:49">
      <c r="A186" s="107"/>
      <c r="C186" s="107"/>
      <c r="D186" s="107"/>
      <c r="E186" s="317"/>
      <c r="F186" s="109"/>
      <c r="G186" s="109"/>
      <c r="H186" s="109"/>
      <c r="I186" s="109"/>
      <c r="J186" s="125"/>
      <c r="K186" s="123"/>
      <c r="L186" s="109"/>
      <c r="M186" s="109"/>
      <c r="N186" s="327"/>
      <c r="O186" s="123"/>
      <c r="P186" s="109"/>
      <c r="Q186" s="123"/>
      <c r="R186" s="123"/>
      <c r="S186" s="123"/>
      <c r="T186" s="123"/>
      <c r="U186" s="109"/>
      <c r="V186" s="116"/>
      <c r="W186" s="335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</row>
    <row r="187" s="5" customFormat="1" spans="1:49">
      <c r="A187" s="107"/>
      <c r="C187" s="107"/>
      <c r="D187" s="107"/>
      <c r="E187" s="316"/>
      <c r="F187" s="109"/>
      <c r="G187" s="109"/>
      <c r="H187" s="109"/>
      <c r="I187" s="109"/>
      <c r="J187" s="123"/>
      <c r="K187" s="123"/>
      <c r="L187" s="109"/>
      <c r="M187" s="109"/>
      <c r="N187" s="327"/>
      <c r="O187" s="123"/>
      <c r="P187" s="109"/>
      <c r="Q187" s="123"/>
      <c r="R187" s="123"/>
      <c r="S187" s="123"/>
      <c r="T187" s="123"/>
      <c r="U187" s="109"/>
      <c r="V187" s="116"/>
      <c r="W187" s="335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</row>
    <row r="188" s="5" customFormat="1" spans="1:49">
      <c r="A188" s="107"/>
      <c r="C188" s="107"/>
      <c r="D188" s="107"/>
      <c r="E188" s="316"/>
      <c r="F188" s="109"/>
      <c r="G188" s="109"/>
      <c r="H188" s="109"/>
      <c r="I188" s="109"/>
      <c r="J188" s="123"/>
      <c r="K188" s="123"/>
      <c r="L188" s="109"/>
      <c r="M188" s="109"/>
      <c r="N188" s="327"/>
      <c r="O188" s="123"/>
      <c r="P188" s="109"/>
      <c r="Q188" s="123"/>
      <c r="R188" s="123"/>
      <c r="S188" s="123"/>
      <c r="T188" s="123"/>
      <c r="U188" s="116"/>
      <c r="V188" s="109"/>
      <c r="W188" s="335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</row>
    <row r="189" s="5" customFormat="1" spans="1:49">
      <c r="A189" s="107"/>
      <c r="C189" s="107"/>
      <c r="D189" s="107"/>
      <c r="E189" s="316"/>
      <c r="F189" s="109"/>
      <c r="G189" s="109"/>
      <c r="H189" s="109"/>
      <c r="I189" s="109"/>
      <c r="J189" s="123"/>
      <c r="K189" s="123"/>
      <c r="L189" s="109"/>
      <c r="M189" s="109"/>
      <c r="N189" s="327"/>
      <c r="O189" s="123"/>
      <c r="P189" s="109"/>
      <c r="Q189" s="123"/>
      <c r="R189" s="123"/>
      <c r="S189" s="123"/>
      <c r="T189" s="123"/>
      <c r="U189" s="109"/>
      <c r="V189" s="109"/>
      <c r="W189" s="335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</row>
    <row r="190" s="5" customFormat="1" spans="1:49">
      <c r="A190" s="107"/>
      <c r="C190" s="107"/>
      <c r="D190" s="107"/>
      <c r="E190" s="316"/>
      <c r="F190" s="109"/>
      <c r="G190" s="109"/>
      <c r="H190" s="109"/>
      <c r="I190" s="109"/>
      <c r="J190" s="123"/>
      <c r="K190" s="123"/>
      <c r="L190" s="109"/>
      <c r="M190" s="109"/>
      <c r="N190" s="108"/>
      <c r="O190" s="123"/>
      <c r="P190" s="109"/>
      <c r="Q190" s="123"/>
      <c r="R190" s="123"/>
      <c r="S190" s="123"/>
      <c r="T190" s="123"/>
      <c r="U190" s="109"/>
      <c r="V190" s="109"/>
      <c r="W190" s="335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</row>
    <row r="191" s="5" customFormat="1" spans="1:49">
      <c r="A191" s="107"/>
      <c r="C191" s="107"/>
      <c r="D191" s="107"/>
      <c r="E191" s="316"/>
      <c r="F191" s="109"/>
      <c r="G191" s="109"/>
      <c r="H191" s="109"/>
      <c r="I191" s="109"/>
      <c r="J191" s="123"/>
      <c r="K191" s="123"/>
      <c r="L191" s="109"/>
      <c r="M191" s="109"/>
      <c r="N191" s="327"/>
      <c r="O191" s="123"/>
      <c r="P191" s="109"/>
      <c r="Q191" s="123"/>
      <c r="R191" s="123"/>
      <c r="S191" s="123"/>
      <c r="T191" s="123"/>
      <c r="U191" s="109">
        <f>SUM(U184:U190)</f>
        <v>0</v>
      </c>
      <c r="V191" s="109"/>
      <c r="W191" s="335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</row>
    <row r="192" s="5" customFormat="1" spans="1:49">
      <c r="A192" s="107"/>
      <c r="C192" s="107"/>
      <c r="D192" s="107"/>
      <c r="E192" s="316"/>
      <c r="F192" s="109"/>
      <c r="G192" s="109"/>
      <c r="H192" s="109"/>
      <c r="I192" s="109"/>
      <c r="J192" s="123"/>
      <c r="K192" s="123"/>
      <c r="L192" s="109"/>
      <c r="M192" s="109"/>
      <c r="N192" s="327"/>
      <c r="O192" s="123"/>
      <c r="P192" s="109"/>
      <c r="Q192" s="123"/>
      <c r="R192" s="123"/>
      <c r="S192" s="123"/>
      <c r="T192" s="123"/>
      <c r="U192" s="109"/>
      <c r="V192" s="109"/>
      <c r="W192" s="335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</row>
    <row r="193" s="5" customFormat="1" spans="1:49">
      <c r="A193" s="107"/>
      <c r="C193" s="107"/>
      <c r="D193" s="107"/>
      <c r="E193" s="316"/>
      <c r="F193" s="109"/>
      <c r="G193" s="109"/>
      <c r="H193" s="109"/>
      <c r="I193" s="109"/>
      <c r="J193" s="123"/>
      <c r="K193" s="123"/>
      <c r="L193" s="109"/>
      <c r="M193" s="109"/>
      <c r="N193" s="327"/>
      <c r="O193" s="123"/>
      <c r="P193" s="109"/>
      <c r="Q193" s="123"/>
      <c r="R193" s="123"/>
      <c r="S193" s="123"/>
      <c r="T193" s="123"/>
      <c r="U193" s="109"/>
      <c r="V193" s="109"/>
      <c r="W193" s="335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</row>
    <row r="194" s="5" customFormat="1" spans="1:49">
      <c r="A194" s="107"/>
      <c r="C194" s="107"/>
      <c r="D194" s="107"/>
      <c r="E194" s="316"/>
      <c r="F194" s="109"/>
      <c r="G194" s="109"/>
      <c r="H194" s="109"/>
      <c r="I194" s="109"/>
      <c r="J194" s="123"/>
      <c r="K194" s="123"/>
      <c r="L194" s="109"/>
      <c r="M194" s="109"/>
      <c r="N194" s="327"/>
      <c r="O194" s="123"/>
      <c r="P194" s="109"/>
      <c r="Q194" s="123"/>
      <c r="R194" s="123"/>
      <c r="S194" s="123"/>
      <c r="T194" s="123"/>
      <c r="U194" s="109"/>
      <c r="V194" s="109"/>
      <c r="W194" s="335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</row>
    <row r="195" s="5" customFormat="1" spans="1:49">
      <c r="A195" s="107"/>
      <c r="C195" s="107"/>
      <c r="D195" s="107"/>
      <c r="E195" s="316"/>
      <c r="F195" s="109"/>
      <c r="G195" s="109"/>
      <c r="H195" s="109"/>
      <c r="I195" s="109"/>
      <c r="J195" s="123"/>
      <c r="K195" s="123"/>
      <c r="L195" s="109"/>
      <c r="M195" s="109"/>
      <c r="N195" s="327"/>
      <c r="O195" s="123"/>
      <c r="P195" s="109"/>
      <c r="Q195" s="123"/>
      <c r="R195" s="123"/>
      <c r="S195" s="123"/>
      <c r="T195" s="123"/>
      <c r="U195" s="109"/>
      <c r="V195" s="109"/>
      <c r="W195" s="335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</row>
    <row r="196" s="5" customFormat="1" spans="1:49">
      <c r="A196" s="107"/>
      <c r="C196" s="107"/>
      <c r="D196" s="107"/>
      <c r="E196" s="316"/>
      <c r="F196" s="109"/>
      <c r="G196" s="109"/>
      <c r="H196" s="109"/>
      <c r="I196" s="109"/>
      <c r="J196" s="123"/>
      <c r="K196" s="123"/>
      <c r="L196" s="109"/>
      <c r="M196" s="109"/>
      <c r="N196" s="327"/>
      <c r="O196" s="123"/>
      <c r="P196" s="109"/>
      <c r="Q196" s="123"/>
      <c r="R196" s="123"/>
      <c r="S196" s="123"/>
      <c r="T196" s="123"/>
      <c r="U196" s="109"/>
      <c r="V196" s="109"/>
      <c r="W196" s="335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</row>
    <row r="197" s="5" customFormat="1" spans="1:49">
      <c r="A197" s="107"/>
      <c r="C197" s="107"/>
      <c r="D197" s="107"/>
      <c r="E197" s="316"/>
      <c r="F197" s="109"/>
      <c r="G197" s="109"/>
      <c r="H197" s="109"/>
      <c r="I197" s="109"/>
      <c r="J197" s="123"/>
      <c r="K197" s="123"/>
      <c r="L197" s="109"/>
      <c r="M197" s="109"/>
      <c r="N197" s="327"/>
      <c r="O197" s="123"/>
      <c r="P197" s="109"/>
      <c r="Q197" s="123"/>
      <c r="R197" s="123"/>
      <c r="S197" s="123"/>
      <c r="T197" s="123"/>
      <c r="U197" s="109"/>
      <c r="V197" s="109"/>
      <c r="W197" s="335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</row>
    <row r="198" s="5" customFormat="1" spans="1:49">
      <c r="A198" s="107"/>
      <c r="C198" s="107"/>
      <c r="D198" s="107"/>
      <c r="E198" s="316"/>
      <c r="F198" s="109"/>
      <c r="G198" s="109"/>
      <c r="H198" s="109"/>
      <c r="I198" s="109"/>
      <c r="J198" s="123"/>
      <c r="K198" s="123"/>
      <c r="L198" s="109"/>
      <c r="M198" s="109"/>
      <c r="N198" s="327"/>
      <c r="O198" s="123"/>
      <c r="P198" s="109"/>
      <c r="Q198" s="123"/>
      <c r="R198" s="123"/>
      <c r="S198" s="123"/>
      <c r="T198" s="123"/>
      <c r="U198" s="109"/>
      <c r="V198" s="109"/>
      <c r="W198" s="335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</row>
    <row r="199" s="5" customFormat="1" spans="1:49">
      <c r="A199" s="107"/>
      <c r="C199" s="107"/>
      <c r="D199" s="107"/>
      <c r="E199" s="316"/>
      <c r="F199" s="109"/>
      <c r="G199" s="109"/>
      <c r="H199" s="109"/>
      <c r="I199" s="109"/>
      <c r="J199" s="123"/>
      <c r="K199" s="123"/>
      <c r="L199" s="109"/>
      <c r="M199" s="109"/>
      <c r="N199" s="327"/>
      <c r="O199" s="123"/>
      <c r="P199" s="109"/>
      <c r="Q199" s="123"/>
      <c r="R199" s="123"/>
      <c r="S199" s="123"/>
      <c r="T199" s="123"/>
      <c r="U199" s="109"/>
      <c r="V199" s="109"/>
      <c r="W199" s="335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</row>
    <row r="200" s="5" customFormat="1" spans="1:49">
      <c r="A200" s="107"/>
      <c r="C200" s="107"/>
      <c r="D200" s="107"/>
      <c r="E200" s="316"/>
      <c r="F200" s="109"/>
      <c r="G200" s="109"/>
      <c r="H200" s="109"/>
      <c r="I200" s="109"/>
      <c r="J200" s="123"/>
      <c r="K200" s="123"/>
      <c r="L200" s="109"/>
      <c r="M200" s="109"/>
      <c r="N200" s="327"/>
      <c r="O200" s="123"/>
      <c r="P200" s="109"/>
      <c r="Q200" s="123"/>
      <c r="R200" s="123"/>
      <c r="S200" s="123"/>
      <c r="T200" s="123"/>
      <c r="U200" s="109"/>
      <c r="V200" s="109"/>
      <c r="W200" s="335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</row>
    <row r="201" s="5" customFormat="1" spans="1:49">
      <c r="A201" s="107"/>
      <c r="C201" s="107"/>
      <c r="D201" s="107"/>
      <c r="E201" s="316"/>
      <c r="F201" s="109"/>
      <c r="G201" s="109"/>
      <c r="H201" s="109"/>
      <c r="I201" s="109"/>
      <c r="J201" s="123"/>
      <c r="K201" s="123"/>
      <c r="L201" s="109"/>
      <c r="M201" s="109"/>
      <c r="N201" s="327"/>
      <c r="O201" s="123"/>
      <c r="P201" s="109"/>
      <c r="Q201" s="123"/>
      <c r="R201" s="123"/>
      <c r="S201" s="123"/>
      <c r="T201" s="123"/>
      <c r="U201" s="109"/>
      <c r="V201" s="109"/>
      <c r="W201" s="335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</row>
    <row r="202" s="5" customFormat="1" spans="1:49">
      <c r="A202" s="107"/>
      <c r="C202" s="107"/>
      <c r="D202" s="107"/>
      <c r="E202" s="316"/>
      <c r="F202" s="109"/>
      <c r="G202" s="109"/>
      <c r="H202" s="109"/>
      <c r="I202" s="109"/>
      <c r="J202" s="123"/>
      <c r="K202" s="123"/>
      <c r="L202" s="109"/>
      <c r="M202" s="109"/>
      <c r="N202" s="327"/>
      <c r="O202" s="123"/>
      <c r="P202" s="109"/>
      <c r="Q202" s="123"/>
      <c r="R202" s="123"/>
      <c r="S202" s="123"/>
      <c r="T202" s="123"/>
      <c r="U202" s="109"/>
      <c r="V202" s="109"/>
      <c r="W202" s="335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</row>
    <row r="203" s="5" customFormat="1" spans="1:49">
      <c r="A203" s="107"/>
      <c r="C203" s="107"/>
      <c r="D203" s="107"/>
      <c r="E203" s="316"/>
      <c r="F203" s="109"/>
      <c r="G203" s="109"/>
      <c r="H203" s="109"/>
      <c r="I203" s="109"/>
      <c r="J203" s="123"/>
      <c r="K203" s="123"/>
      <c r="L203" s="109"/>
      <c r="M203" s="109"/>
      <c r="N203" s="327"/>
      <c r="O203" s="123"/>
      <c r="P203" s="109"/>
      <c r="Q203" s="123"/>
      <c r="R203" s="123"/>
      <c r="S203" s="123"/>
      <c r="T203" s="123"/>
      <c r="U203" s="109"/>
      <c r="V203" s="109"/>
      <c r="W203" s="335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</row>
    <row r="204" s="5" customFormat="1" spans="1:49">
      <c r="A204" s="107"/>
      <c r="C204" s="107"/>
      <c r="D204" s="107"/>
      <c r="E204" s="316"/>
      <c r="F204" s="109"/>
      <c r="G204" s="109"/>
      <c r="H204" s="109"/>
      <c r="I204" s="109"/>
      <c r="J204" s="123"/>
      <c r="K204" s="123"/>
      <c r="L204" s="109"/>
      <c r="M204" s="109"/>
      <c r="N204" s="327"/>
      <c r="O204" s="123"/>
      <c r="P204" s="109"/>
      <c r="Q204" s="123"/>
      <c r="R204" s="123"/>
      <c r="S204" s="123"/>
      <c r="T204" s="123"/>
      <c r="U204" s="109"/>
      <c r="V204" s="109"/>
      <c r="W204" s="335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</row>
    <row r="205" s="5" customFormat="1" spans="1:49">
      <c r="A205" s="107"/>
      <c r="C205" s="107"/>
      <c r="D205" s="107"/>
      <c r="E205" s="316"/>
      <c r="F205" s="109"/>
      <c r="G205" s="109"/>
      <c r="H205" s="109"/>
      <c r="I205" s="109"/>
      <c r="J205" s="123"/>
      <c r="K205" s="123"/>
      <c r="L205" s="109"/>
      <c r="M205" s="109"/>
      <c r="N205" s="327"/>
      <c r="O205" s="123"/>
      <c r="P205" s="109"/>
      <c r="Q205" s="123"/>
      <c r="R205" s="123"/>
      <c r="S205" s="123"/>
      <c r="T205" s="123"/>
      <c r="U205" s="109"/>
      <c r="V205" s="109"/>
      <c r="W205" s="335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</row>
    <row r="206" s="5" customFormat="1" spans="1:49">
      <c r="A206" s="107"/>
      <c r="C206" s="107"/>
      <c r="D206" s="107"/>
      <c r="E206" s="316"/>
      <c r="F206" s="109"/>
      <c r="G206" s="109"/>
      <c r="H206" s="109"/>
      <c r="I206" s="109"/>
      <c r="J206" s="123"/>
      <c r="K206" s="123"/>
      <c r="L206" s="109"/>
      <c r="M206" s="109"/>
      <c r="N206" s="327"/>
      <c r="O206" s="123"/>
      <c r="P206" s="109"/>
      <c r="Q206" s="123"/>
      <c r="R206" s="123"/>
      <c r="S206" s="123"/>
      <c r="T206" s="123"/>
      <c r="U206" s="109"/>
      <c r="V206" s="109"/>
      <c r="W206" s="335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</row>
    <row r="207" s="5" customFormat="1" spans="1:49">
      <c r="A207" s="107"/>
      <c r="C207" s="107"/>
      <c r="D207" s="107"/>
      <c r="E207" s="316"/>
      <c r="F207" s="109"/>
      <c r="G207" s="109"/>
      <c r="H207" s="109"/>
      <c r="I207" s="109"/>
      <c r="J207" s="123"/>
      <c r="K207" s="123"/>
      <c r="L207" s="109"/>
      <c r="M207" s="109"/>
      <c r="N207" s="327"/>
      <c r="O207" s="123"/>
      <c r="P207" s="109"/>
      <c r="Q207" s="123"/>
      <c r="R207" s="123"/>
      <c r="S207" s="123"/>
      <c r="T207" s="123"/>
      <c r="U207" s="109"/>
      <c r="V207" s="109"/>
      <c r="W207" s="335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</row>
    <row r="208" s="5" customFormat="1" spans="1:49">
      <c r="A208" s="107"/>
      <c r="C208" s="107"/>
      <c r="D208" s="107"/>
      <c r="E208" s="316"/>
      <c r="F208" s="109"/>
      <c r="G208" s="109"/>
      <c r="H208" s="109"/>
      <c r="I208" s="109"/>
      <c r="J208" s="123"/>
      <c r="K208" s="123"/>
      <c r="L208" s="109"/>
      <c r="M208" s="109"/>
      <c r="N208" s="327"/>
      <c r="O208" s="123"/>
      <c r="P208" s="109"/>
      <c r="Q208" s="123"/>
      <c r="R208" s="123"/>
      <c r="S208" s="123"/>
      <c r="T208" s="123"/>
      <c r="U208" s="109"/>
      <c r="V208" s="109"/>
      <c r="W208" s="335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</row>
    <row r="209" s="5" customFormat="1" spans="1:49">
      <c r="A209" s="107"/>
      <c r="C209" s="107"/>
      <c r="D209" s="107"/>
      <c r="E209" s="316"/>
      <c r="F209" s="109"/>
      <c r="G209" s="109"/>
      <c r="H209" s="109"/>
      <c r="I209" s="109"/>
      <c r="J209" s="123"/>
      <c r="K209" s="123"/>
      <c r="L209" s="109"/>
      <c r="M209" s="109"/>
      <c r="N209" s="327"/>
      <c r="O209" s="123"/>
      <c r="P209" s="109"/>
      <c r="Q209" s="123"/>
      <c r="R209" s="123"/>
      <c r="S209" s="123"/>
      <c r="T209" s="123"/>
      <c r="U209" s="109"/>
      <c r="V209" s="109"/>
      <c r="W209" s="335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</row>
    <row r="210" s="5" customFormat="1" spans="1:49">
      <c r="A210" s="107"/>
      <c r="C210" s="107"/>
      <c r="D210" s="107"/>
      <c r="E210" s="316"/>
      <c r="F210" s="109"/>
      <c r="G210" s="109"/>
      <c r="H210" s="109"/>
      <c r="I210" s="109"/>
      <c r="J210" s="123"/>
      <c r="K210" s="123"/>
      <c r="L210" s="109"/>
      <c r="M210" s="109"/>
      <c r="N210" s="327"/>
      <c r="O210" s="123"/>
      <c r="P210" s="109"/>
      <c r="Q210" s="123"/>
      <c r="R210" s="123"/>
      <c r="S210" s="123"/>
      <c r="T210" s="123"/>
      <c r="U210" s="109"/>
      <c r="V210" s="109"/>
      <c r="W210" s="335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</row>
    <row r="211" s="5" customFormat="1" spans="1:49">
      <c r="A211" s="107"/>
      <c r="C211" s="107"/>
      <c r="D211" s="107"/>
      <c r="E211" s="316"/>
      <c r="F211" s="109"/>
      <c r="G211" s="109"/>
      <c r="H211" s="109"/>
      <c r="I211" s="109"/>
      <c r="J211" s="123"/>
      <c r="K211" s="123"/>
      <c r="L211" s="109"/>
      <c r="M211" s="109"/>
      <c r="N211" s="327"/>
      <c r="O211" s="123"/>
      <c r="P211" s="109"/>
      <c r="Q211" s="123"/>
      <c r="R211" s="123"/>
      <c r="S211" s="123"/>
      <c r="T211" s="123"/>
      <c r="U211" s="109"/>
      <c r="V211" s="109"/>
      <c r="W211" s="335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</row>
    <row r="212" s="5" customFormat="1" spans="1:49">
      <c r="A212" s="107"/>
      <c r="C212" s="107"/>
      <c r="D212" s="107"/>
      <c r="E212" s="316"/>
      <c r="F212" s="109"/>
      <c r="G212" s="109"/>
      <c r="H212" s="109"/>
      <c r="I212" s="109"/>
      <c r="J212" s="123"/>
      <c r="K212" s="123"/>
      <c r="L212" s="109"/>
      <c r="M212" s="109"/>
      <c r="N212" s="327"/>
      <c r="O212" s="123"/>
      <c r="P212" s="109"/>
      <c r="Q212" s="123"/>
      <c r="R212" s="123"/>
      <c r="S212" s="123"/>
      <c r="T212" s="123"/>
      <c r="U212" s="109"/>
      <c r="V212" s="109"/>
      <c r="W212" s="335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</row>
    <row r="213" s="5" customFormat="1" spans="1:49">
      <c r="A213" s="107"/>
      <c r="C213" s="107"/>
      <c r="D213" s="107"/>
      <c r="E213" s="316"/>
      <c r="F213" s="109"/>
      <c r="G213" s="109"/>
      <c r="H213" s="109"/>
      <c r="I213" s="109"/>
      <c r="J213" s="123"/>
      <c r="K213" s="123"/>
      <c r="L213" s="109"/>
      <c r="M213" s="109"/>
      <c r="N213" s="327"/>
      <c r="O213" s="123"/>
      <c r="P213" s="109"/>
      <c r="Q213" s="123"/>
      <c r="R213" s="123"/>
      <c r="S213" s="123"/>
      <c r="T213" s="123"/>
      <c r="U213" s="109"/>
      <c r="V213" s="109"/>
      <c r="W213" s="335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</row>
    <row r="214" s="5" customFormat="1" spans="1:49">
      <c r="A214" s="107"/>
      <c r="C214" s="107"/>
      <c r="D214" s="107"/>
      <c r="E214" s="316"/>
      <c r="F214" s="109"/>
      <c r="G214" s="109"/>
      <c r="H214" s="109"/>
      <c r="I214" s="109"/>
      <c r="J214" s="123"/>
      <c r="K214" s="123"/>
      <c r="L214" s="109"/>
      <c r="M214" s="109"/>
      <c r="N214" s="327"/>
      <c r="O214" s="123"/>
      <c r="P214" s="109"/>
      <c r="Q214" s="123"/>
      <c r="R214" s="123"/>
      <c r="S214" s="123"/>
      <c r="T214" s="123"/>
      <c r="U214" s="109"/>
      <c r="V214" s="109"/>
      <c r="W214" s="335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</row>
    <row r="215" s="5" customFormat="1" spans="1:49">
      <c r="A215" s="107"/>
      <c r="C215" s="107"/>
      <c r="D215" s="107"/>
      <c r="E215" s="316"/>
      <c r="F215" s="109"/>
      <c r="G215" s="109"/>
      <c r="H215" s="109"/>
      <c r="I215" s="109"/>
      <c r="J215" s="123"/>
      <c r="K215" s="123"/>
      <c r="L215" s="109"/>
      <c r="M215" s="109"/>
      <c r="N215" s="327"/>
      <c r="O215" s="123"/>
      <c r="P215" s="109"/>
      <c r="Q215" s="123"/>
      <c r="R215" s="123"/>
      <c r="S215" s="123"/>
      <c r="T215" s="123"/>
      <c r="U215" s="109"/>
      <c r="V215" s="109"/>
      <c r="W215" s="335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</row>
    <row r="216" s="5" customFormat="1" spans="1:49">
      <c r="A216" s="107"/>
      <c r="C216" s="107"/>
      <c r="D216" s="107"/>
      <c r="E216" s="316"/>
      <c r="F216" s="109"/>
      <c r="G216" s="109"/>
      <c r="H216" s="109"/>
      <c r="I216" s="109"/>
      <c r="J216" s="123"/>
      <c r="K216" s="123"/>
      <c r="L216" s="109"/>
      <c r="M216" s="109"/>
      <c r="N216" s="327"/>
      <c r="O216" s="123"/>
      <c r="P216" s="109"/>
      <c r="Q216" s="123"/>
      <c r="R216" s="123"/>
      <c r="S216" s="123"/>
      <c r="T216" s="123"/>
      <c r="U216" s="109"/>
      <c r="V216" s="109"/>
      <c r="W216" s="335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</row>
    <row r="217" s="5" customFormat="1" spans="1:49">
      <c r="A217" s="107"/>
      <c r="C217" s="107"/>
      <c r="D217" s="107"/>
      <c r="E217" s="316"/>
      <c r="F217" s="109"/>
      <c r="G217" s="109"/>
      <c r="H217" s="109"/>
      <c r="I217" s="109"/>
      <c r="J217" s="123"/>
      <c r="K217" s="123"/>
      <c r="L217" s="109"/>
      <c r="M217" s="109"/>
      <c r="N217" s="327"/>
      <c r="O217" s="123"/>
      <c r="P217" s="109"/>
      <c r="Q217" s="123"/>
      <c r="R217" s="123"/>
      <c r="S217" s="123"/>
      <c r="T217" s="123"/>
      <c r="U217" s="109"/>
      <c r="V217" s="109"/>
      <c r="W217" s="335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</row>
    <row r="218" s="5" customFormat="1" spans="1:49">
      <c r="A218" s="107"/>
      <c r="C218" s="107"/>
      <c r="D218" s="107"/>
      <c r="E218" s="316"/>
      <c r="F218" s="109"/>
      <c r="G218" s="109"/>
      <c r="H218" s="109"/>
      <c r="I218" s="109"/>
      <c r="J218" s="123"/>
      <c r="K218" s="123"/>
      <c r="L218" s="109"/>
      <c r="M218" s="109"/>
      <c r="N218" s="327"/>
      <c r="O218" s="123"/>
      <c r="P218" s="109"/>
      <c r="Q218" s="123"/>
      <c r="R218" s="123"/>
      <c r="S218" s="123"/>
      <c r="T218" s="123"/>
      <c r="U218" s="109"/>
      <c r="V218" s="109"/>
      <c r="W218" s="335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</row>
    <row r="219" s="5" customFormat="1" spans="1:49">
      <c r="A219" s="107"/>
      <c r="C219" s="107"/>
      <c r="D219" s="107"/>
      <c r="E219" s="316"/>
      <c r="F219" s="109"/>
      <c r="G219" s="109"/>
      <c r="H219" s="109"/>
      <c r="I219" s="109"/>
      <c r="J219" s="123"/>
      <c r="K219" s="123"/>
      <c r="L219" s="109"/>
      <c r="M219" s="109"/>
      <c r="N219" s="327"/>
      <c r="O219" s="123"/>
      <c r="P219" s="109"/>
      <c r="Q219" s="123"/>
      <c r="R219" s="123"/>
      <c r="S219" s="123"/>
      <c r="T219" s="123"/>
      <c r="U219" s="109"/>
      <c r="V219" s="109"/>
      <c r="W219" s="335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</row>
    <row r="220" s="5" customFormat="1" spans="1:49">
      <c r="A220" s="107"/>
      <c r="C220" s="107"/>
      <c r="D220" s="107"/>
      <c r="E220" s="316"/>
      <c r="F220" s="109"/>
      <c r="G220" s="109"/>
      <c r="H220" s="109"/>
      <c r="I220" s="109"/>
      <c r="J220" s="123"/>
      <c r="K220" s="123"/>
      <c r="L220" s="109"/>
      <c r="M220" s="109"/>
      <c r="N220" s="327"/>
      <c r="O220" s="123"/>
      <c r="P220" s="109"/>
      <c r="Q220" s="123"/>
      <c r="R220" s="123"/>
      <c r="S220" s="123"/>
      <c r="T220" s="123"/>
      <c r="U220" s="109"/>
      <c r="V220" s="109"/>
      <c r="W220" s="335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</row>
    <row r="221" s="5" customFormat="1" spans="1:49">
      <c r="A221" s="107"/>
      <c r="C221" s="107"/>
      <c r="D221" s="107"/>
      <c r="E221" s="316"/>
      <c r="F221" s="109"/>
      <c r="G221" s="109"/>
      <c r="H221" s="109"/>
      <c r="I221" s="109"/>
      <c r="J221" s="123"/>
      <c r="K221" s="123"/>
      <c r="L221" s="109"/>
      <c r="M221" s="109"/>
      <c r="N221" s="327"/>
      <c r="O221" s="123"/>
      <c r="P221" s="109"/>
      <c r="Q221" s="123"/>
      <c r="R221" s="123"/>
      <c r="S221" s="123"/>
      <c r="T221" s="123"/>
      <c r="U221" s="109"/>
      <c r="V221" s="109"/>
      <c r="W221" s="335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</row>
    <row r="222" s="5" customFormat="1" spans="1:49">
      <c r="A222" s="107"/>
      <c r="C222" s="107"/>
      <c r="D222" s="107"/>
      <c r="E222" s="316"/>
      <c r="F222" s="109"/>
      <c r="G222" s="109"/>
      <c r="H222" s="109"/>
      <c r="I222" s="109"/>
      <c r="J222" s="123"/>
      <c r="K222" s="123"/>
      <c r="L222" s="109"/>
      <c r="M222" s="109"/>
      <c r="N222" s="327"/>
      <c r="O222" s="123"/>
      <c r="P222" s="109"/>
      <c r="Q222" s="123"/>
      <c r="R222" s="123"/>
      <c r="S222" s="123"/>
      <c r="T222" s="123"/>
      <c r="U222" s="109"/>
      <c r="V222" s="109"/>
      <c r="W222" s="335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</row>
    <row r="223" s="5" customFormat="1" spans="1:49">
      <c r="A223" s="107"/>
      <c r="C223" s="107"/>
      <c r="D223" s="107"/>
      <c r="E223" s="316"/>
      <c r="F223" s="109"/>
      <c r="G223" s="109"/>
      <c r="H223" s="109"/>
      <c r="I223" s="109"/>
      <c r="J223" s="123"/>
      <c r="K223" s="123"/>
      <c r="L223" s="109"/>
      <c r="M223" s="109"/>
      <c r="N223" s="327"/>
      <c r="O223" s="123"/>
      <c r="P223" s="109"/>
      <c r="Q223" s="123"/>
      <c r="R223" s="123"/>
      <c r="S223" s="123"/>
      <c r="T223" s="123"/>
      <c r="U223" s="109"/>
      <c r="V223" s="109"/>
      <c r="W223" s="335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</row>
    <row r="224" s="5" customFormat="1" spans="1:49">
      <c r="A224" s="107"/>
      <c r="C224" s="107"/>
      <c r="D224" s="107"/>
      <c r="E224" s="316"/>
      <c r="F224" s="109"/>
      <c r="G224" s="109"/>
      <c r="H224" s="109"/>
      <c r="I224" s="109"/>
      <c r="J224" s="123"/>
      <c r="K224" s="123"/>
      <c r="L224" s="109"/>
      <c r="M224" s="109"/>
      <c r="N224" s="327"/>
      <c r="O224" s="123"/>
      <c r="P224" s="109"/>
      <c r="Q224" s="123"/>
      <c r="R224" s="123"/>
      <c r="S224" s="123"/>
      <c r="T224" s="123"/>
      <c r="U224" s="109"/>
      <c r="V224" s="109"/>
      <c r="W224" s="335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</row>
    <row r="225" s="5" customFormat="1" spans="1:49">
      <c r="A225" s="107"/>
      <c r="C225" s="107"/>
      <c r="D225" s="107"/>
      <c r="E225" s="316"/>
      <c r="F225" s="109"/>
      <c r="G225" s="109"/>
      <c r="H225" s="109"/>
      <c r="I225" s="109"/>
      <c r="J225" s="123"/>
      <c r="K225" s="123"/>
      <c r="L225" s="109"/>
      <c r="M225" s="109"/>
      <c r="N225" s="327"/>
      <c r="O225" s="123"/>
      <c r="P225" s="109"/>
      <c r="Q225" s="123"/>
      <c r="R225" s="123"/>
      <c r="S225" s="123"/>
      <c r="T225" s="123"/>
      <c r="U225" s="109"/>
      <c r="V225" s="109"/>
      <c r="W225" s="335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</row>
    <row r="226" s="5" customFormat="1" spans="1:49">
      <c r="A226" s="136"/>
      <c r="C226" s="107"/>
      <c r="D226" s="107"/>
      <c r="E226" s="316"/>
      <c r="F226" s="109"/>
      <c r="G226" s="109"/>
      <c r="H226" s="109"/>
      <c r="I226" s="109"/>
      <c r="J226" s="123"/>
      <c r="K226" s="123"/>
      <c r="L226" s="109"/>
      <c r="M226" s="109"/>
      <c r="N226" s="327"/>
      <c r="O226" s="123"/>
      <c r="P226" s="109"/>
      <c r="Q226" s="123"/>
      <c r="R226" s="123"/>
      <c r="S226" s="123"/>
      <c r="T226" s="123"/>
      <c r="U226" s="109"/>
      <c r="V226" s="109"/>
      <c r="W226" s="335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</row>
    <row r="227" s="5" customFormat="1" spans="1:49">
      <c r="A227" s="136"/>
      <c r="C227" s="107"/>
      <c r="D227" s="107"/>
      <c r="E227" s="316"/>
      <c r="F227" s="109"/>
      <c r="G227" s="109"/>
      <c r="H227" s="109"/>
      <c r="I227" s="109"/>
      <c r="J227" s="123"/>
      <c r="K227" s="123"/>
      <c r="L227" s="109"/>
      <c r="M227" s="109"/>
      <c r="N227" s="327"/>
      <c r="O227" s="123"/>
      <c r="P227" s="109"/>
      <c r="Q227" s="123"/>
      <c r="R227" s="123"/>
      <c r="S227" s="123"/>
      <c r="T227" s="123"/>
      <c r="U227" s="109"/>
      <c r="V227" s="109"/>
      <c r="W227" s="335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</row>
    <row r="228" s="5" customFormat="1" spans="1:49">
      <c r="A228" s="136"/>
      <c r="C228" s="107"/>
      <c r="D228" s="107"/>
      <c r="E228" s="316"/>
      <c r="F228" s="109"/>
      <c r="G228" s="109"/>
      <c r="H228" s="109"/>
      <c r="I228" s="109"/>
      <c r="J228" s="123"/>
      <c r="K228" s="123"/>
      <c r="L228" s="109"/>
      <c r="M228" s="109"/>
      <c r="N228" s="327"/>
      <c r="O228" s="123"/>
      <c r="P228" s="109"/>
      <c r="Q228" s="123"/>
      <c r="R228" s="123"/>
      <c r="S228" s="123"/>
      <c r="T228" s="123"/>
      <c r="U228" s="109"/>
      <c r="V228" s="109"/>
      <c r="W228" s="335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</row>
    <row r="229" s="5" customFormat="1" spans="1:49">
      <c r="A229" s="136"/>
      <c r="C229" s="107"/>
      <c r="D229" s="107"/>
      <c r="E229" s="316"/>
      <c r="F229" s="109"/>
      <c r="G229" s="109"/>
      <c r="H229" s="109"/>
      <c r="I229" s="109"/>
      <c r="J229" s="123"/>
      <c r="K229" s="123"/>
      <c r="L229" s="109"/>
      <c r="M229" s="109"/>
      <c r="N229" s="327"/>
      <c r="O229" s="123"/>
      <c r="P229" s="109"/>
      <c r="Q229" s="123"/>
      <c r="R229" s="123"/>
      <c r="S229" s="123"/>
      <c r="T229" s="123"/>
      <c r="U229" s="109"/>
      <c r="V229" s="109"/>
      <c r="W229" s="335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</row>
    <row r="230" s="5" customFormat="1" spans="1:49">
      <c r="A230" s="136"/>
      <c r="C230" s="107"/>
      <c r="D230" s="107"/>
      <c r="E230" s="316"/>
      <c r="F230" s="109"/>
      <c r="G230" s="109"/>
      <c r="H230" s="109"/>
      <c r="I230" s="109"/>
      <c r="J230" s="123"/>
      <c r="K230" s="123"/>
      <c r="L230" s="109"/>
      <c r="M230" s="109"/>
      <c r="N230" s="327"/>
      <c r="O230" s="123"/>
      <c r="P230" s="109"/>
      <c r="Q230" s="123"/>
      <c r="R230" s="123"/>
      <c r="S230" s="123"/>
      <c r="T230" s="123"/>
      <c r="U230" s="109"/>
      <c r="V230" s="109"/>
      <c r="W230" s="335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</row>
    <row r="231" s="5" customFormat="1" spans="1:49">
      <c r="A231" s="136"/>
      <c r="C231" s="107"/>
      <c r="D231" s="107"/>
      <c r="E231" s="316"/>
      <c r="F231" s="109"/>
      <c r="G231" s="109"/>
      <c r="H231" s="109"/>
      <c r="I231" s="109"/>
      <c r="J231" s="123"/>
      <c r="K231" s="123"/>
      <c r="L231" s="109"/>
      <c r="M231" s="109"/>
      <c r="N231" s="327"/>
      <c r="O231" s="123"/>
      <c r="P231" s="109"/>
      <c r="Q231" s="123"/>
      <c r="R231" s="123"/>
      <c r="S231" s="123"/>
      <c r="T231" s="123"/>
      <c r="U231" s="109"/>
      <c r="V231" s="109"/>
      <c r="W231" s="335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</row>
    <row r="232" s="5" customFormat="1" spans="1:49">
      <c r="A232" s="136"/>
      <c r="C232" s="107"/>
      <c r="D232" s="107"/>
      <c r="E232" s="316"/>
      <c r="F232" s="109"/>
      <c r="G232" s="109"/>
      <c r="H232" s="109"/>
      <c r="I232" s="109"/>
      <c r="J232" s="123"/>
      <c r="K232" s="123"/>
      <c r="L232" s="109"/>
      <c r="M232" s="109"/>
      <c r="N232" s="327"/>
      <c r="O232" s="123"/>
      <c r="P232" s="109"/>
      <c r="Q232" s="123"/>
      <c r="R232" s="123"/>
      <c r="S232" s="123"/>
      <c r="T232" s="123"/>
      <c r="U232" s="109"/>
      <c r="V232" s="109"/>
      <c r="W232" s="335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</row>
    <row r="233" s="5" customFormat="1" spans="1:49">
      <c r="A233" s="136"/>
      <c r="C233" s="107"/>
      <c r="D233" s="107"/>
      <c r="E233" s="316"/>
      <c r="F233" s="109"/>
      <c r="G233" s="109"/>
      <c r="H233" s="109"/>
      <c r="I233" s="109"/>
      <c r="J233" s="123"/>
      <c r="K233" s="123"/>
      <c r="L233" s="109"/>
      <c r="M233" s="109"/>
      <c r="N233" s="327"/>
      <c r="O233" s="123"/>
      <c r="P233" s="109"/>
      <c r="Q233" s="123"/>
      <c r="R233" s="123"/>
      <c r="S233" s="123"/>
      <c r="T233" s="123"/>
      <c r="U233" s="109"/>
      <c r="V233" s="109"/>
      <c r="W233" s="335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</row>
    <row r="234" s="5" customFormat="1" spans="1:49">
      <c r="A234" s="136"/>
      <c r="C234" s="107"/>
      <c r="D234" s="107"/>
      <c r="E234" s="316"/>
      <c r="F234" s="109"/>
      <c r="G234" s="109"/>
      <c r="H234" s="109"/>
      <c r="I234" s="109"/>
      <c r="J234" s="123"/>
      <c r="K234" s="123"/>
      <c r="L234" s="109"/>
      <c r="M234" s="109"/>
      <c r="N234" s="327"/>
      <c r="O234" s="123"/>
      <c r="P234" s="109"/>
      <c r="Q234" s="123"/>
      <c r="R234" s="123"/>
      <c r="S234" s="123"/>
      <c r="T234" s="123"/>
      <c r="U234" s="109"/>
      <c r="V234" s="109"/>
      <c r="W234" s="335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</row>
    <row r="235" s="5" customFormat="1" spans="1:49">
      <c r="A235" s="136"/>
      <c r="C235" s="107"/>
      <c r="D235" s="107"/>
      <c r="E235" s="316"/>
      <c r="F235" s="109"/>
      <c r="G235" s="109"/>
      <c r="H235" s="109"/>
      <c r="I235" s="109"/>
      <c r="J235" s="123"/>
      <c r="K235" s="123"/>
      <c r="L235" s="109"/>
      <c r="M235" s="109"/>
      <c r="N235" s="327"/>
      <c r="O235" s="123"/>
      <c r="P235" s="109"/>
      <c r="Q235" s="123"/>
      <c r="R235" s="123"/>
      <c r="S235" s="123"/>
      <c r="T235" s="123"/>
      <c r="U235" s="109"/>
      <c r="V235" s="109"/>
      <c r="W235" s="335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</row>
    <row r="236" s="5" customFormat="1" spans="1:49">
      <c r="A236" s="136"/>
      <c r="C236" s="107"/>
      <c r="D236" s="107"/>
      <c r="E236" s="316"/>
      <c r="F236" s="109"/>
      <c r="G236" s="109"/>
      <c r="H236" s="109"/>
      <c r="I236" s="109"/>
      <c r="J236" s="123"/>
      <c r="K236" s="123"/>
      <c r="L236" s="109"/>
      <c r="M236" s="109"/>
      <c r="N236" s="327"/>
      <c r="O236" s="123"/>
      <c r="P236" s="109"/>
      <c r="Q236" s="123"/>
      <c r="R236" s="123"/>
      <c r="S236" s="123"/>
      <c r="T236" s="123"/>
      <c r="U236" s="109"/>
      <c r="V236" s="109"/>
      <c r="W236" s="335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</row>
    <row r="237" s="5" customFormat="1" spans="1:49">
      <c r="A237" s="136"/>
      <c r="C237" s="107"/>
      <c r="D237" s="107"/>
      <c r="E237" s="316"/>
      <c r="F237" s="109"/>
      <c r="G237" s="109"/>
      <c r="H237" s="109"/>
      <c r="I237" s="109"/>
      <c r="J237" s="123"/>
      <c r="K237" s="123"/>
      <c r="L237" s="109"/>
      <c r="M237" s="109"/>
      <c r="N237" s="327"/>
      <c r="O237" s="123"/>
      <c r="P237" s="109"/>
      <c r="Q237" s="123"/>
      <c r="R237" s="123"/>
      <c r="S237" s="123"/>
      <c r="T237" s="123"/>
      <c r="U237" s="109"/>
      <c r="V237" s="109"/>
      <c r="W237" s="335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</row>
    <row r="238" s="5" customFormat="1" ht="18.75" customHeight="1" spans="1:49">
      <c r="A238" s="136"/>
      <c r="C238" s="136"/>
      <c r="D238" s="107"/>
      <c r="E238" s="317"/>
      <c r="J238" s="138"/>
      <c r="K238" s="138"/>
      <c r="N238" s="336"/>
      <c r="O238" s="138"/>
      <c r="Q238" s="138"/>
      <c r="R238" s="138"/>
      <c r="S238" s="138"/>
      <c r="T238" s="138"/>
      <c r="W238" s="337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</row>
    <row r="239" s="5" customFormat="1" ht="18.75" customHeight="1" spans="1:49">
      <c r="A239" s="136"/>
      <c r="C239" s="136"/>
      <c r="D239" s="107"/>
      <c r="E239" s="317"/>
      <c r="J239" s="138"/>
      <c r="K239" s="138"/>
      <c r="N239" s="336"/>
      <c r="O239" s="138"/>
      <c r="Q239" s="138"/>
      <c r="R239" s="138"/>
      <c r="S239" s="138"/>
      <c r="T239" s="138"/>
      <c r="W239" s="337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</row>
    <row r="240" s="5" customFormat="1" ht="18.75" customHeight="1" spans="1:49">
      <c r="A240" s="136"/>
      <c r="C240" s="136"/>
      <c r="D240" s="107"/>
      <c r="E240" s="317"/>
      <c r="J240" s="138"/>
      <c r="K240" s="138"/>
      <c r="N240" s="336"/>
      <c r="O240" s="138"/>
      <c r="Q240" s="138"/>
      <c r="R240" s="138"/>
      <c r="S240" s="138"/>
      <c r="T240" s="138"/>
      <c r="W240" s="337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</row>
    <row r="241" s="5" customFormat="1" ht="18.75" customHeight="1" spans="1:49">
      <c r="A241" s="136"/>
      <c r="C241" s="136"/>
      <c r="D241" s="107"/>
      <c r="E241" s="317"/>
      <c r="J241" s="138"/>
      <c r="K241" s="138"/>
      <c r="N241" s="336"/>
      <c r="O241" s="138"/>
      <c r="Q241" s="138"/>
      <c r="R241" s="138"/>
      <c r="S241" s="138"/>
      <c r="T241" s="138"/>
      <c r="W241" s="337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</row>
    <row r="242" s="5" customFormat="1" ht="18.75" customHeight="1" spans="1:49">
      <c r="A242" s="136"/>
      <c r="C242" s="136"/>
      <c r="D242" s="107"/>
      <c r="E242" s="317"/>
      <c r="J242" s="138"/>
      <c r="K242" s="138"/>
      <c r="N242" s="336"/>
      <c r="O242" s="138"/>
      <c r="Q242" s="138"/>
      <c r="R242" s="138"/>
      <c r="S242" s="138"/>
      <c r="T242" s="138"/>
      <c r="W242" s="337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</row>
    <row r="243" s="5" customFormat="1" ht="18.75" customHeight="1" spans="1:49">
      <c r="A243" s="136"/>
      <c r="C243" s="136"/>
      <c r="D243" s="107"/>
      <c r="E243" s="317"/>
      <c r="J243" s="138"/>
      <c r="K243" s="138"/>
      <c r="N243" s="336"/>
      <c r="O243" s="138"/>
      <c r="Q243" s="138"/>
      <c r="R243" s="138"/>
      <c r="S243" s="138"/>
      <c r="T243" s="138"/>
      <c r="W243" s="337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</row>
    <row r="244" s="5" customFormat="1" ht="18.75" customHeight="1" spans="1:49">
      <c r="A244" s="136"/>
      <c r="C244" s="136"/>
      <c r="D244" s="107"/>
      <c r="E244" s="317"/>
      <c r="J244" s="138"/>
      <c r="K244" s="138"/>
      <c r="N244" s="336"/>
      <c r="O244" s="138"/>
      <c r="Q244" s="138"/>
      <c r="R244" s="138"/>
      <c r="S244" s="138"/>
      <c r="T244" s="138"/>
      <c r="W244" s="337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</row>
    <row r="245" s="5" customFormat="1" ht="18.75" customHeight="1" spans="1:49">
      <c r="A245" s="136"/>
      <c r="C245" s="136"/>
      <c r="D245" s="107"/>
      <c r="E245" s="317"/>
      <c r="J245" s="138"/>
      <c r="K245" s="138"/>
      <c r="N245" s="336"/>
      <c r="O245" s="138"/>
      <c r="Q245" s="138"/>
      <c r="R245" s="138"/>
      <c r="S245" s="138"/>
      <c r="T245" s="138"/>
      <c r="W245" s="337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</row>
    <row r="246" s="5" customFormat="1" ht="18.75" customHeight="1" spans="1:49">
      <c r="A246" s="136"/>
      <c r="C246" s="136"/>
      <c r="D246" s="107"/>
      <c r="E246" s="317"/>
      <c r="J246" s="138"/>
      <c r="K246" s="138"/>
      <c r="N246" s="336"/>
      <c r="O246" s="138"/>
      <c r="Q246" s="138"/>
      <c r="R246" s="138"/>
      <c r="S246" s="138"/>
      <c r="T246" s="138"/>
      <c r="W246" s="337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</row>
    <row r="247" s="5" customFormat="1" ht="18.75" customHeight="1" spans="1:49">
      <c r="A247" s="136"/>
      <c r="C247" s="136"/>
      <c r="D247" s="107"/>
      <c r="E247" s="317"/>
      <c r="J247" s="138"/>
      <c r="K247" s="138"/>
      <c r="N247" s="336"/>
      <c r="O247" s="138"/>
      <c r="Q247" s="138"/>
      <c r="R247" s="138"/>
      <c r="S247" s="138"/>
      <c r="T247" s="138"/>
      <c r="W247" s="337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</row>
    <row r="248" s="5" customFormat="1" ht="18.75" customHeight="1" spans="1:49">
      <c r="A248" s="136"/>
      <c r="C248" s="136"/>
      <c r="D248" s="107"/>
      <c r="E248" s="317"/>
      <c r="J248" s="138"/>
      <c r="K248" s="138"/>
      <c r="N248" s="336"/>
      <c r="O248" s="138"/>
      <c r="Q248" s="138"/>
      <c r="R248" s="138"/>
      <c r="S248" s="138"/>
      <c r="T248" s="138"/>
      <c r="W248" s="337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</row>
    <row r="249" s="5" customFormat="1" ht="18.75" customHeight="1" spans="1:49">
      <c r="A249" s="136"/>
      <c r="C249" s="136"/>
      <c r="D249" s="107"/>
      <c r="E249" s="317"/>
      <c r="J249" s="138"/>
      <c r="K249" s="138"/>
      <c r="N249" s="336"/>
      <c r="O249" s="138"/>
      <c r="Q249" s="138"/>
      <c r="R249" s="138"/>
      <c r="S249" s="138"/>
      <c r="T249" s="138"/>
      <c r="W249" s="337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</row>
    <row r="250" s="5" customFormat="1" ht="18.75" customHeight="1" spans="1:49">
      <c r="A250" s="136"/>
      <c r="C250" s="136"/>
      <c r="D250" s="107"/>
      <c r="E250" s="317"/>
      <c r="J250" s="138"/>
      <c r="K250" s="138"/>
      <c r="N250" s="336"/>
      <c r="O250" s="138"/>
      <c r="Q250" s="138"/>
      <c r="R250" s="138"/>
      <c r="S250" s="138"/>
      <c r="T250" s="138"/>
      <c r="W250" s="337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</row>
    <row r="251" s="5" customFormat="1" ht="18.75" customHeight="1" spans="1:49">
      <c r="A251" s="136"/>
      <c r="C251" s="136"/>
      <c r="D251" s="107"/>
      <c r="E251" s="317"/>
      <c r="J251" s="138"/>
      <c r="K251" s="138"/>
      <c r="N251" s="336"/>
      <c r="O251" s="138"/>
      <c r="Q251" s="138"/>
      <c r="R251" s="138"/>
      <c r="S251" s="138"/>
      <c r="T251" s="138"/>
      <c r="W251" s="337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</row>
    <row r="252" s="5" customFormat="1" ht="18.75" customHeight="1" spans="1:49">
      <c r="A252" s="136"/>
      <c r="C252" s="136"/>
      <c r="D252" s="107"/>
      <c r="E252" s="317"/>
      <c r="J252" s="138"/>
      <c r="K252" s="138"/>
      <c r="N252" s="336"/>
      <c r="O252" s="138"/>
      <c r="Q252" s="138"/>
      <c r="R252" s="138"/>
      <c r="S252" s="138"/>
      <c r="T252" s="138"/>
      <c r="W252" s="337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</row>
    <row r="253" s="5" customFormat="1" ht="18.75" customHeight="1" spans="1:49">
      <c r="A253" s="136"/>
      <c r="C253" s="136"/>
      <c r="D253" s="107"/>
      <c r="E253" s="317"/>
      <c r="J253" s="138"/>
      <c r="K253" s="138"/>
      <c r="N253" s="336"/>
      <c r="O253" s="138"/>
      <c r="Q253" s="138"/>
      <c r="R253" s="138"/>
      <c r="S253" s="138"/>
      <c r="T253" s="138"/>
      <c r="W253" s="337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</row>
    <row r="254" s="5" customFormat="1" ht="18.75" customHeight="1" spans="1:49">
      <c r="A254" s="136"/>
      <c r="C254" s="136"/>
      <c r="D254" s="107"/>
      <c r="E254" s="317"/>
      <c r="J254" s="138"/>
      <c r="K254" s="138"/>
      <c r="N254" s="336"/>
      <c r="O254" s="138"/>
      <c r="Q254" s="138"/>
      <c r="R254" s="138"/>
      <c r="S254" s="138"/>
      <c r="T254" s="138"/>
      <c r="W254" s="337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</row>
    <row r="255" s="5" customFormat="1" ht="18.75" customHeight="1" spans="1:49">
      <c r="A255" s="136"/>
      <c r="C255" s="136"/>
      <c r="D255" s="107"/>
      <c r="E255" s="317"/>
      <c r="J255" s="138"/>
      <c r="K255" s="138"/>
      <c r="N255" s="336"/>
      <c r="O255" s="138"/>
      <c r="Q255" s="138"/>
      <c r="R255" s="138"/>
      <c r="S255" s="138"/>
      <c r="T255" s="138"/>
      <c r="W255" s="337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</row>
    <row r="256" s="5" customFormat="1" ht="18.75" customHeight="1" spans="1:49">
      <c r="A256" s="136"/>
      <c r="C256" s="136"/>
      <c r="D256" s="107"/>
      <c r="E256" s="317"/>
      <c r="J256" s="138"/>
      <c r="K256" s="138"/>
      <c r="N256" s="336"/>
      <c r="O256" s="138"/>
      <c r="Q256" s="138"/>
      <c r="R256" s="138"/>
      <c r="S256" s="138"/>
      <c r="T256" s="138"/>
      <c r="W256" s="337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</row>
    <row r="257" s="5" customFormat="1" ht="18.75" customHeight="1" spans="1:49">
      <c r="A257" s="136"/>
      <c r="C257" s="136"/>
      <c r="D257" s="107"/>
      <c r="E257" s="317"/>
      <c r="J257" s="138"/>
      <c r="K257" s="138"/>
      <c r="N257" s="336"/>
      <c r="O257" s="138"/>
      <c r="Q257" s="138"/>
      <c r="R257" s="138"/>
      <c r="S257" s="138"/>
      <c r="T257" s="138"/>
      <c r="W257" s="337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</row>
    <row r="258" s="5" customFormat="1" ht="18.75" customHeight="1" spans="1:49">
      <c r="A258" s="136"/>
      <c r="C258" s="136"/>
      <c r="D258" s="107"/>
      <c r="E258" s="317"/>
      <c r="J258" s="138"/>
      <c r="K258" s="138"/>
      <c r="N258" s="336"/>
      <c r="O258" s="138"/>
      <c r="Q258" s="138"/>
      <c r="R258" s="138"/>
      <c r="S258" s="138"/>
      <c r="T258" s="138"/>
      <c r="W258" s="337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</row>
    <row r="259" s="5" customFormat="1" ht="18.75" customHeight="1" spans="1:49">
      <c r="A259" s="136"/>
      <c r="C259" s="136"/>
      <c r="D259" s="107"/>
      <c r="E259" s="317"/>
      <c r="J259" s="138"/>
      <c r="K259" s="138"/>
      <c r="N259" s="336"/>
      <c r="O259" s="138"/>
      <c r="Q259" s="138"/>
      <c r="R259" s="138"/>
      <c r="S259" s="138"/>
      <c r="T259" s="138"/>
      <c r="W259" s="337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</row>
    <row r="260" s="5" customFormat="1" ht="18.75" customHeight="1" spans="1:49">
      <c r="A260" s="136"/>
      <c r="C260" s="136"/>
      <c r="D260" s="107"/>
      <c r="E260" s="317"/>
      <c r="J260" s="138"/>
      <c r="K260" s="138"/>
      <c r="N260" s="336"/>
      <c r="O260" s="138"/>
      <c r="Q260" s="138"/>
      <c r="R260" s="138"/>
      <c r="S260" s="138"/>
      <c r="T260" s="138"/>
      <c r="W260" s="337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</row>
    <row r="261" s="5" customFormat="1" ht="18.75" customHeight="1" spans="1:49">
      <c r="A261" s="136"/>
      <c r="C261" s="136"/>
      <c r="D261" s="107"/>
      <c r="E261" s="317"/>
      <c r="J261" s="138"/>
      <c r="K261" s="138"/>
      <c r="N261" s="336"/>
      <c r="O261" s="138"/>
      <c r="Q261" s="138"/>
      <c r="R261" s="138"/>
      <c r="S261" s="138"/>
      <c r="T261" s="138"/>
      <c r="W261" s="337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</row>
    <row r="262" s="5" customFormat="1" ht="18.75" customHeight="1" spans="1:49">
      <c r="A262" s="136"/>
      <c r="C262" s="136"/>
      <c r="D262" s="107"/>
      <c r="E262" s="317"/>
      <c r="J262" s="138"/>
      <c r="K262" s="138"/>
      <c r="N262" s="336"/>
      <c r="O262" s="138"/>
      <c r="Q262" s="138"/>
      <c r="R262" s="138"/>
      <c r="S262" s="138"/>
      <c r="T262" s="138"/>
      <c r="W262" s="337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</row>
    <row r="263" s="5" customFormat="1" ht="18.75" customHeight="1" spans="1:49">
      <c r="A263" s="136"/>
      <c r="C263" s="136"/>
      <c r="D263" s="107"/>
      <c r="E263" s="317"/>
      <c r="J263" s="138"/>
      <c r="K263" s="138"/>
      <c r="N263" s="336"/>
      <c r="O263" s="138"/>
      <c r="Q263" s="138"/>
      <c r="R263" s="138"/>
      <c r="S263" s="138"/>
      <c r="T263" s="138"/>
      <c r="W263" s="337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</row>
    <row r="264" s="5" customFormat="1" ht="18.75" customHeight="1" spans="1:49">
      <c r="A264" s="136"/>
      <c r="C264" s="136"/>
      <c r="D264" s="107"/>
      <c r="E264" s="317"/>
      <c r="J264" s="138"/>
      <c r="K264" s="138"/>
      <c r="N264" s="336"/>
      <c r="O264" s="138"/>
      <c r="Q264" s="138"/>
      <c r="R264" s="138"/>
      <c r="S264" s="138"/>
      <c r="T264" s="138"/>
      <c r="W264" s="337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</row>
    <row r="265" s="5" customFormat="1" ht="18.75" customHeight="1" spans="1:49">
      <c r="A265" s="136"/>
      <c r="C265" s="136"/>
      <c r="D265" s="107"/>
      <c r="E265" s="317"/>
      <c r="J265" s="138"/>
      <c r="K265" s="138"/>
      <c r="N265" s="336"/>
      <c r="O265" s="138"/>
      <c r="Q265" s="138"/>
      <c r="R265" s="138"/>
      <c r="S265" s="138"/>
      <c r="T265" s="138"/>
      <c r="W265" s="337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</row>
    <row r="266" s="5" customFormat="1" ht="18.75" customHeight="1" spans="1:49">
      <c r="A266" s="136"/>
      <c r="C266" s="136"/>
      <c r="D266" s="107"/>
      <c r="E266" s="317"/>
      <c r="J266" s="138"/>
      <c r="K266" s="138"/>
      <c r="N266" s="336"/>
      <c r="O266" s="138"/>
      <c r="Q266" s="138"/>
      <c r="R266" s="138"/>
      <c r="S266" s="138"/>
      <c r="T266" s="138"/>
      <c r="W266" s="337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</row>
    <row r="267" s="5" customFormat="1" ht="18.75" customHeight="1" spans="1:49">
      <c r="A267" s="136"/>
      <c r="C267" s="136"/>
      <c r="D267" s="107"/>
      <c r="E267" s="317"/>
      <c r="J267" s="138"/>
      <c r="K267" s="138"/>
      <c r="N267" s="336"/>
      <c r="O267" s="138"/>
      <c r="Q267" s="138"/>
      <c r="R267" s="138"/>
      <c r="S267" s="138"/>
      <c r="T267" s="138"/>
      <c r="W267" s="337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</row>
    <row r="268" s="5" customFormat="1" ht="18.75" customHeight="1" spans="1:49">
      <c r="A268" s="136"/>
      <c r="C268" s="136"/>
      <c r="D268" s="107"/>
      <c r="E268" s="317"/>
      <c r="J268" s="138"/>
      <c r="K268" s="138"/>
      <c r="N268" s="336"/>
      <c r="O268" s="138"/>
      <c r="Q268" s="138"/>
      <c r="R268" s="138"/>
      <c r="S268" s="138"/>
      <c r="T268" s="138"/>
      <c r="W268" s="337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</row>
    <row r="269" s="5" customFormat="1" ht="18.75" customHeight="1" spans="1:49">
      <c r="A269" s="136"/>
      <c r="C269" s="136"/>
      <c r="D269" s="107"/>
      <c r="E269" s="317"/>
      <c r="J269" s="138"/>
      <c r="K269" s="138"/>
      <c r="N269" s="336"/>
      <c r="O269" s="138"/>
      <c r="Q269" s="138"/>
      <c r="R269" s="138"/>
      <c r="S269" s="138"/>
      <c r="T269" s="138"/>
      <c r="W269" s="337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</row>
    <row r="270" s="5" customFormat="1" ht="18.75" customHeight="1" spans="1:49">
      <c r="A270" s="136"/>
      <c r="C270" s="136"/>
      <c r="D270" s="107"/>
      <c r="E270" s="317"/>
      <c r="J270" s="138"/>
      <c r="K270" s="138"/>
      <c r="N270" s="336"/>
      <c r="O270" s="138"/>
      <c r="Q270" s="138"/>
      <c r="R270" s="138"/>
      <c r="S270" s="138"/>
      <c r="T270" s="138"/>
      <c r="W270" s="337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</row>
    <row r="271" s="5" customFormat="1" ht="18.75" customHeight="1" spans="1:49">
      <c r="A271" s="136"/>
      <c r="C271" s="136"/>
      <c r="D271" s="107"/>
      <c r="E271" s="317"/>
      <c r="J271" s="138"/>
      <c r="K271" s="138"/>
      <c r="N271" s="336"/>
      <c r="O271" s="138"/>
      <c r="Q271" s="138"/>
      <c r="R271" s="138"/>
      <c r="S271" s="138"/>
      <c r="T271" s="138"/>
      <c r="W271" s="337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</row>
    <row r="272" s="5" customFormat="1" ht="18.75" customHeight="1" spans="1:49">
      <c r="A272" s="136"/>
      <c r="C272" s="136"/>
      <c r="D272" s="107"/>
      <c r="E272" s="317"/>
      <c r="J272" s="138"/>
      <c r="K272" s="138"/>
      <c r="N272" s="336"/>
      <c r="O272" s="138"/>
      <c r="Q272" s="138"/>
      <c r="R272" s="138"/>
      <c r="S272" s="138"/>
      <c r="T272" s="138"/>
      <c r="W272" s="337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</row>
    <row r="273" s="5" customFormat="1" ht="18.75" customHeight="1" spans="1:49">
      <c r="A273" s="136"/>
      <c r="C273" s="136"/>
      <c r="D273" s="107"/>
      <c r="E273" s="317"/>
      <c r="J273" s="138"/>
      <c r="K273" s="138"/>
      <c r="N273" s="336"/>
      <c r="O273" s="138"/>
      <c r="Q273" s="138"/>
      <c r="R273" s="138"/>
      <c r="S273" s="138"/>
      <c r="T273" s="138"/>
      <c r="W273" s="337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</row>
    <row r="274" s="5" customFormat="1" ht="18.75" customHeight="1" spans="1:49">
      <c r="A274" s="136"/>
      <c r="C274" s="136"/>
      <c r="D274" s="107"/>
      <c r="E274" s="317"/>
      <c r="J274" s="138"/>
      <c r="K274" s="138"/>
      <c r="N274" s="336"/>
      <c r="O274" s="138"/>
      <c r="Q274" s="138"/>
      <c r="R274" s="138"/>
      <c r="S274" s="138"/>
      <c r="T274" s="138"/>
      <c r="W274" s="337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</row>
    <row r="275" s="5" customFormat="1" ht="18.75" customHeight="1" spans="1:49">
      <c r="A275" s="136"/>
      <c r="C275" s="136"/>
      <c r="D275" s="107"/>
      <c r="E275" s="317"/>
      <c r="J275" s="138"/>
      <c r="K275" s="138"/>
      <c r="N275" s="336"/>
      <c r="O275" s="138"/>
      <c r="Q275" s="138"/>
      <c r="R275" s="138"/>
      <c r="S275" s="138"/>
      <c r="T275" s="138"/>
      <c r="W275" s="337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</row>
    <row r="276" s="5" customFormat="1" ht="18.75" customHeight="1" spans="1:49">
      <c r="A276" s="136"/>
      <c r="C276" s="136"/>
      <c r="D276" s="107"/>
      <c r="E276" s="317"/>
      <c r="J276" s="138"/>
      <c r="K276" s="138"/>
      <c r="N276" s="336"/>
      <c r="O276" s="138"/>
      <c r="Q276" s="138"/>
      <c r="R276" s="138"/>
      <c r="S276" s="138"/>
      <c r="T276" s="138"/>
      <c r="W276" s="337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</row>
    <row r="277" s="5" customFormat="1" ht="18.75" customHeight="1" spans="1:49">
      <c r="A277" s="136"/>
      <c r="C277" s="136"/>
      <c r="D277" s="107"/>
      <c r="E277" s="317"/>
      <c r="J277" s="138"/>
      <c r="K277" s="138"/>
      <c r="N277" s="336"/>
      <c r="O277" s="138"/>
      <c r="Q277" s="138"/>
      <c r="R277" s="138"/>
      <c r="S277" s="138"/>
      <c r="T277" s="138"/>
      <c r="W277" s="337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</row>
  </sheetData>
  <autoFilter ref="A6:AW183">
    <filterColumn colId="1">
      <colorFilter dxfId="0"/>
    </filterColumn>
    <extLst/>
  </autoFilter>
  <mergeCells count="11">
    <mergeCell ref="A1:W1"/>
    <mergeCell ref="A2:W2"/>
    <mergeCell ref="E4:F4"/>
    <mergeCell ref="G4:H4"/>
    <mergeCell ref="V4:W4"/>
    <mergeCell ref="A181:B181"/>
    <mergeCell ref="U182:V182"/>
    <mergeCell ref="A4:A5"/>
    <mergeCell ref="B4:B5"/>
    <mergeCell ref="C4:C5"/>
    <mergeCell ref="U4:U5"/>
  </mergeCells>
  <conditionalFormatting sqref="D26">
    <cfRule type="duplicateValues" dxfId="1" priority="14"/>
  </conditionalFormatting>
  <conditionalFormatting sqref="D59">
    <cfRule type="duplicateValues" dxfId="1" priority="13"/>
  </conditionalFormatting>
  <conditionalFormatting sqref="D66">
    <cfRule type="duplicateValues" dxfId="1" priority="12"/>
  </conditionalFormatting>
  <conditionalFormatting sqref="D67">
    <cfRule type="duplicateValues" dxfId="1" priority="11"/>
  </conditionalFormatting>
  <conditionalFormatting sqref="D77">
    <cfRule type="duplicateValues" dxfId="1" priority="10"/>
  </conditionalFormatting>
  <conditionalFormatting sqref="D115">
    <cfRule type="duplicateValues" dxfId="1" priority="9"/>
  </conditionalFormatting>
  <conditionalFormatting sqref="D119">
    <cfRule type="duplicateValues" dxfId="1" priority="8"/>
  </conditionalFormatting>
  <conditionalFormatting sqref="D125">
    <cfRule type="duplicateValues" dxfId="1" priority="7"/>
  </conditionalFormatting>
  <conditionalFormatting sqref="D127">
    <cfRule type="duplicateValues" dxfId="1" priority="6"/>
  </conditionalFormatting>
  <conditionalFormatting sqref="D133">
    <cfRule type="duplicateValues" dxfId="1" priority="5"/>
  </conditionalFormatting>
  <conditionalFormatting sqref="D141">
    <cfRule type="duplicateValues" dxfId="1" priority="4"/>
  </conditionalFormatting>
  <conditionalFormatting sqref="D172">
    <cfRule type="duplicateValues" dxfId="1" priority="2"/>
  </conditionalFormatting>
  <conditionalFormatting sqref="D161:D162">
    <cfRule type="duplicateValues" dxfId="1" priority="3"/>
  </conditionalFormatting>
  <conditionalFormatting sqref="D174:D175">
    <cfRule type="duplicateValues" dxfId="1" priority="1"/>
  </conditionalFormatting>
  <pageMargins left="0.2" right="0.25" top="0.25" bottom="0.25" header="0.3" footer="0.3"/>
  <pageSetup paperSize="1" scale="7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738"/>
  <sheetViews>
    <sheetView workbookViewId="0">
      <pane xSplit="2" ySplit="5" topLeftCell="C66" activePane="bottomRight" state="frozen"/>
      <selection/>
      <selection pane="topRight"/>
      <selection pane="bottomLeft"/>
      <selection pane="bottomRight" activeCell="G16" sqref="G16"/>
    </sheetView>
  </sheetViews>
  <sheetFormatPr defaultColWidth="9" defaultRowHeight="14.25"/>
  <cols>
    <col min="1" max="1" width="6.28666666666667" style="7" customWidth="1"/>
    <col min="2" max="2" width="20.7133333333333" style="8" customWidth="1"/>
    <col min="3" max="3" width="6.42666666666667" style="7" customWidth="1"/>
    <col min="4" max="4" width="12.8533333333333" style="7" customWidth="1"/>
    <col min="5" max="5" width="13.7133333333333" style="15" customWidth="1"/>
    <col min="6" max="6" width="15.5733333333333" style="225" customWidth="1"/>
    <col min="7" max="7" width="18.14" style="15" customWidth="1"/>
    <col min="8" max="8" width="15.14" style="15" customWidth="1"/>
    <col min="9" max="9" width="13.5733333333333" style="15" customWidth="1"/>
    <col min="10" max="10" width="15.14" style="15" customWidth="1"/>
    <col min="11" max="11" width="15.14" style="149" customWidth="1"/>
    <col min="12" max="12" width="15.5733333333333" style="149" customWidth="1"/>
    <col min="13" max="13" width="15.2866666666667" style="15" customWidth="1"/>
    <col min="14" max="14" width="14.8533333333333" style="15" customWidth="1"/>
    <col min="15" max="15" width="15.8533333333333" style="149" customWidth="1"/>
    <col min="16" max="16" width="15.7133333333333" style="149" customWidth="1"/>
    <col min="17" max="17" width="15.7133333333333" style="15" customWidth="1"/>
    <col min="18" max="18" width="15.4266666666667" style="149" customWidth="1"/>
    <col min="19" max="19" width="14" style="149" customWidth="1"/>
    <col min="20" max="20" width="14.7133333333333" style="149" customWidth="1"/>
    <col min="21" max="21" width="15.5733333333333" style="149" customWidth="1"/>
    <col min="22" max="22" width="17.8533333333333" style="15" customWidth="1"/>
    <col min="23" max="23" width="16.4266666666667" style="149" customWidth="1"/>
    <col min="24" max="24" width="15.5733333333333" style="149" customWidth="1"/>
    <col min="25" max="25" width="1.28666666666667" style="5" customWidth="1"/>
    <col min="26" max="26" width="15.5733333333333" style="16" customWidth="1"/>
    <col min="27" max="29" width="9.14" style="16" customWidth="1"/>
    <col min="30" max="33" width="9.14" style="16"/>
    <col min="34" max="36" width="9.14" style="5"/>
    <col min="37" max="16384" width="9.14" style="8"/>
  </cols>
  <sheetData>
    <row r="1" ht="16.5" spans="1:24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ht="16.5" spans="1:24">
      <c r="A2" s="17" t="s">
        <v>197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ht="16.5" spans="1:24">
      <c r="A3" s="18" t="s">
        <v>198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6.5" customHeight="1" spans="1:24">
      <c r="A4" s="155" t="s">
        <v>3</v>
      </c>
      <c r="B4" s="155" t="s">
        <v>4</v>
      </c>
      <c r="C4" s="155" t="s">
        <v>5</v>
      </c>
      <c r="D4" s="155"/>
      <c r="E4" s="185" t="s">
        <v>199</v>
      </c>
      <c r="F4" s="160" t="s">
        <v>7</v>
      </c>
      <c r="G4" s="161"/>
      <c r="H4" s="230" t="s">
        <v>8</v>
      </c>
      <c r="I4" s="234"/>
      <c r="J4" s="235"/>
      <c r="K4" s="236"/>
      <c r="L4" s="236"/>
      <c r="M4" s="235"/>
      <c r="N4" s="235"/>
      <c r="O4" s="236"/>
      <c r="P4" s="236"/>
      <c r="Q4" s="235"/>
      <c r="R4" s="236"/>
      <c r="S4" s="236"/>
      <c r="T4" s="236"/>
      <c r="U4" s="236"/>
      <c r="V4" s="235" t="s">
        <v>9</v>
      </c>
      <c r="W4" s="65" t="s">
        <v>10</v>
      </c>
      <c r="X4" s="65"/>
    </row>
    <row r="5" ht="15.75" customHeight="1" spans="1:24">
      <c r="A5" s="226"/>
      <c r="B5" s="226"/>
      <c r="C5" s="226"/>
      <c r="D5" s="226" t="s">
        <v>200</v>
      </c>
      <c r="E5" s="231"/>
      <c r="F5" s="232" t="s">
        <v>11</v>
      </c>
      <c r="G5" s="76" t="s">
        <v>12</v>
      </c>
      <c r="H5" s="232" t="s">
        <v>201</v>
      </c>
      <c r="I5" s="237" t="s">
        <v>202</v>
      </c>
      <c r="J5" s="235" t="s">
        <v>15</v>
      </c>
      <c r="K5" s="236" t="s">
        <v>16</v>
      </c>
      <c r="L5" s="236" t="s">
        <v>17</v>
      </c>
      <c r="M5" s="235" t="s">
        <v>18</v>
      </c>
      <c r="N5" s="235" t="s">
        <v>19</v>
      </c>
      <c r="O5" s="236" t="s">
        <v>20</v>
      </c>
      <c r="P5" s="236" t="s">
        <v>21</v>
      </c>
      <c r="Q5" s="235" t="s">
        <v>22</v>
      </c>
      <c r="R5" s="241" t="s">
        <v>23</v>
      </c>
      <c r="S5" s="236" t="s">
        <v>24</v>
      </c>
      <c r="T5" s="236" t="s">
        <v>25</v>
      </c>
      <c r="U5" s="241" t="s">
        <v>26</v>
      </c>
      <c r="V5" s="235"/>
      <c r="W5" s="174" t="s">
        <v>13</v>
      </c>
      <c r="X5" s="174" t="s">
        <v>14</v>
      </c>
    </row>
    <row r="6" ht="16.5" spans="1:24">
      <c r="A6" s="30">
        <v>1</v>
      </c>
      <c r="B6" s="227" t="s">
        <v>203</v>
      </c>
      <c r="C6" s="228">
        <v>2</v>
      </c>
      <c r="D6" s="55">
        <v>102937826</v>
      </c>
      <c r="E6" s="33"/>
      <c r="F6" s="233"/>
      <c r="G6" s="76"/>
      <c r="H6" s="53"/>
      <c r="I6" s="53">
        <v>0.71</v>
      </c>
      <c r="J6" s="33"/>
      <c r="K6" s="68"/>
      <c r="L6" s="68"/>
      <c r="M6" s="33"/>
      <c r="N6" s="33"/>
      <c r="O6" s="68"/>
      <c r="P6" s="239"/>
      <c r="Q6" s="238"/>
      <c r="R6" s="242"/>
      <c r="S6" s="242"/>
      <c r="T6" s="242"/>
      <c r="U6" s="242"/>
      <c r="V6" s="33">
        <f>SUM(J6:U6)</f>
        <v>0</v>
      </c>
      <c r="W6" s="68">
        <f t="shared" ref="W6" si="0">IF(((F6+G6+H6)-(I6+V6))&gt;0,+((F6+G6+H6)-(I6+V6)),0)</f>
        <v>0</v>
      </c>
      <c r="X6" s="68">
        <f t="shared" ref="X6" si="1">IF(((F6+G6+H6)-(I6+V6))&lt;0,-((F6+G6+H6)-(I6+V6)),0)</f>
        <v>0.71</v>
      </c>
    </row>
    <row r="7" ht="16.5" spans="1:24">
      <c r="A7" s="30">
        <v>2</v>
      </c>
      <c r="B7" s="227" t="s">
        <v>31</v>
      </c>
      <c r="C7" s="228">
        <v>5</v>
      </c>
      <c r="D7" s="55">
        <v>103658115</v>
      </c>
      <c r="E7" s="33"/>
      <c r="F7" s="233"/>
      <c r="G7" s="76"/>
      <c r="H7" s="53">
        <v>191164.13</v>
      </c>
      <c r="I7" s="53"/>
      <c r="J7" s="238"/>
      <c r="K7" s="239"/>
      <c r="L7" s="239"/>
      <c r="M7" s="238"/>
      <c r="N7" s="238"/>
      <c r="O7" s="239"/>
      <c r="P7" s="239"/>
      <c r="Q7" s="238"/>
      <c r="R7" s="242"/>
      <c r="S7" s="68"/>
      <c r="T7" s="68"/>
      <c r="U7" s="68"/>
      <c r="V7" s="33">
        <f t="shared" ref="V7:V70" si="2">SUM(J7:U7)</f>
        <v>0</v>
      </c>
      <c r="W7" s="68">
        <f t="shared" ref="W7:W70" si="3">IF(((F7+G7+H7)-(I7+V7))&gt;0,+((F7+G7+H7)-(I7+V7)),0)</f>
        <v>191164.13</v>
      </c>
      <c r="X7" s="68">
        <f t="shared" ref="X7:X70" si="4">IF(((F7+G7+H7)-(I7+V7))&lt;0,-((F7+G7+H7)-(I7+V7)),0)</f>
        <v>0</v>
      </c>
    </row>
    <row r="8" ht="16.5" spans="1:24">
      <c r="A8" s="30">
        <v>3</v>
      </c>
      <c r="B8" s="20" t="s">
        <v>29</v>
      </c>
      <c r="C8" s="30">
        <v>1</v>
      </c>
      <c r="D8" s="30">
        <v>100989731</v>
      </c>
      <c r="E8" s="33"/>
      <c r="F8" s="202"/>
      <c r="G8" s="33"/>
      <c r="H8" s="33"/>
      <c r="I8" s="33">
        <v>2567</v>
      </c>
      <c r="J8" s="33"/>
      <c r="K8" s="68"/>
      <c r="L8" s="68"/>
      <c r="M8" s="33"/>
      <c r="N8" s="33"/>
      <c r="O8" s="68"/>
      <c r="P8" s="68"/>
      <c r="Q8" s="33"/>
      <c r="R8" s="68"/>
      <c r="S8" s="68"/>
      <c r="T8" s="68"/>
      <c r="U8" s="68"/>
      <c r="V8" s="33">
        <f t="shared" si="2"/>
        <v>0</v>
      </c>
      <c r="W8" s="68">
        <f t="shared" si="3"/>
        <v>0</v>
      </c>
      <c r="X8" s="68">
        <f t="shared" si="4"/>
        <v>2567</v>
      </c>
    </row>
    <row r="9" ht="16.5" spans="1:24">
      <c r="A9" s="30">
        <v>4</v>
      </c>
      <c r="B9" s="197" t="s">
        <v>204</v>
      </c>
      <c r="C9" s="30">
        <v>6</v>
      </c>
      <c r="D9" s="229">
        <v>101164366</v>
      </c>
      <c r="E9" s="33"/>
      <c r="F9" s="202">
        <v>3346.73</v>
      </c>
      <c r="G9" s="33"/>
      <c r="H9" s="33">
        <v>202967.62</v>
      </c>
      <c r="I9" s="33"/>
      <c r="J9" s="33"/>
      <c r="K9" s="68"/>
      <c r="L9" s="68"/>
      <c r="M9" s="33"/>
      <c r="N9" s="33"/>
      <c r="O9" s="68">
        <v>26291.7</v>
      </c>
      <c r="P9" s="68"/>
      <c r="Q9" s="33"/>
      <c r="R9" s="68"/>
      <c r="S9" s="68"/>
      <c r="T9" s="68"/>
      <c r="U9" s="202">
        <v>26291.7</v>
      </c>
      <c r="V9" s="33">
        <f t="shared" si="2"/>
        <v>52583.4</v>
      </c>
      <c r="W9" s="68">
        <f t="shared" si="3"/>
        <v>153730.95</v>
      </c>
      <c r="X9" s="68">
        <f t="shared" si="4"/>
        <v>0</v>
      </c>
    </row>
    <row r="10" ht="16.5" spans="1:24">
      <c r="A10" s="30">
        <v>5</v>
      </c>
      <c r="B10" s="20" t="s">
        <v>205</v>
      </c>
      <c r="C10" s="30">
        <v>27</v>
      </c>
      <c r="D10" s="30">
        <v>101500519</v>
      </c>
      <c r="E10" s="33"/>
      <c r="F10" s="202"/>
      <c r="G10" s="33"/>
      <c r="H10" s="33"/>
      <c r="I10" s="33">
        <v>1600</v>
      </c>
      <c r="J10" s="33"/>
      <c r="K10" s="68"/>
      <c r="L10" s="68"/>
      <c r="M10" s="33"/>
      <c r="N10" s="33"/>
      <c r="O10" s="68"/>
      <c r="P10" s="68"/>
      <c r="Q10" s="33"/>
      <c r="R10" s="68"/>
      <c r="S10" s="68"/>
      <c r="T10" s="68"/>
      <c r="U10" s="68"/>
      <c r="V10" s="33">
        <f t="shared" si="2"/>
        <v>0</v>
      </c>
      <c r="W10" s="68">
        <f t="shared" si="3"/>
        <v>0</v>
      </c>
      <c r="X10" s="68">
        <f t="shared" si="4"/>
        <v>1600</v>
      </c>
    </row>
    <row r="11" ht="16.5" spans="1:24">
      <c r="A11" s="30">
        <v>6</v>
      </c>
      <c r="B11" s="20" t="s">
        <v>35</v>
      </c>
      <c r="C11" s="30">
        <v>28</v>
      </c>
      <c r="D11" s="30">
        <v>100281048</v>
      </c>
      <c r="E11" s="33"/>
      <c r="F11" s="202"/>
      <c r="G11" s="33"/>
      <c r="H11" s="33"/>
      <c r="I11" s="33">
        <v>1032</v>
      </c>
      <c r="J11" s="33"/>
      <c r="K11" s="68"/>
      <c r="L11" s="68"/>
      <c r="M11" s="33"/>
      <c r="N11" s="33"/>
      <c r="O11" s="68"/>
      <c r="P11" s="68"/>
      <c r="Q11" s="33"/>
      <c r="R11" s="68"/>
      <c r="S11" s="68"/>
      <c r="T11" s="68"/>
      <c r="U11" s="68"/>
      <c r="V11" s="33">
        <f t="shared" si="2"/>
        <v>0</v>
      </c>
      <c r="W11" s="68">
        <f t="shared" si="3"/>
        <v>0</v>
      </c>
      <c r="X11" s="68">
        <f t="shared" si="4"/>
        <v>1032</v>
      </c>
    </row>
    <row r="12" ht="16.5" spans="1:24">
      <c r="A12" s="30">
        <v>7</v>
      </c>
      <c r="B12" s="20" t="s">
        <v>206</v>
      </c>
      <c r="C12" s="30">
        <v>30</v>
      </c>
      <c r="D12" s="30">
        <v>100121931</v>
      </c>
      <c r="E12" s="33"/>
      <c r="F12" s="202"/>
      <c r="G12" s="33"/>
      <c r="H12" s="33">
        <v>124.17</v>
      </c>
      <c r="I12" s="33"/>
      <c r="J12" s="33"/>
      <c r="K12" s="68"/>
      <c r="L12" s="68"/>
      <c r="M12" s="33"/>
      <c r="N12" s="33"/>
      <c r="O12" s="68"/>
      <c r="P12" s="68"/>
      <c r="Q12" s="33"/>
      <c r="R12" s="68"/>
      <c r="S12" s="68"/>
      <c r="T12" s="68"/>
      <c r="U12" s="68"/>
      <c r="V12" s="33">
        <f t="shared" si="2"/>
        <v>0</v>
      </c>
      <c r="W12" s="68">
        <f t="shared" si="3"/>
        <v>124.17</v>
      </c>
      <c r="X12" s="68">
        <f t="shared" si="4"/>
        <v>0</v>
      </c>
    </row>
    <row r="13" ht="16.5" spans="1:24">
      <c r="A13" s="30">
        <v>8</v>
      </c>
      <c r="B13" s="20" t="s">
        <v>207</v>
      </c>
      <c r="C13" s="30">
        <v>33</v>
      </c>
      <c r="D13" s="30">
        <v>100125094</v>
      </c>
      <c r="E13" s="33"/>
      <c r="F13" s="202"/>
      <c r="G13" s="33"/>
      <c r="H13" s="33"/>
      <c r="I13" s="33"/>
      <c r="J13" s="33"/>
      <c r="K13" s="68"/>
      <c r="L13" s="68"/>
      <c r="M13" s="33"/>
      <c r="N13" s="33"/>
      <c r="O13" s="68"/>
      <c r="P13" s="68"/>
      <c r="Q13" s="33"/>
      <c r="R13" s="68"/>
      <c r="S13" s="68"/>
      <c r="T13" s="68"/>
      <c r="U13" s="68"/>
      <c r="V13" s="33">
        <f t="shared" si="2"/>
        <v>0</v>
      </c>
      <c r="W13" s="68">
        <f t="shared" si="3"/>
        <v>0</v>
      </c>
      <c r="X13" s="68">
        <f t="shared" si="4"/>
        <v>0</v>
      </c>
    </row>
    <row r="14" ht="16.5" spans="1:24">
      <c r="A14" s="30">
        <v>9</v>
      </c>
      <c r="B14" s="20" t="s">
        <v>208</v>
      </c>
      <c r="C14" s="30">
        <v>34</v>
      </c>
      <c r="D14" s="55">
        <v>101524070</v>
      </c>
      <c r="E14" s="33"/>
      <c r="F14" s="202"/>
      <c r="G14" s="33"/>
      <c r="H14" s="33"/>
      <c r="I14" s="33">
        <v>2980</v>
      </c>
      <c r="J14" s="33"/>
      <c r="K14" s="68"/>
      <c r="L14" s="68"/>
      <c r="M14" s="33"/>
      <c r="N14" s="33"/>
      <c r="O14" s="68"/>
      <c r="P14" s="68"/>
      <c r="Q14" s="33"/>
      <c r="R14" s="68"/>
      <c r="S14" s="68"/>
      <c r="T14" s="68"/>
      <c r="U14" s="68"/>
      <c r="V14" s="33">
        <f t="shared" si="2"/>
        <v>0</v>
      </c>
      <c r="W14" s="68">
        <f t="shared" si="3"/>
        <v>0</v>
      </c>
      <c r="X14" s="68">
        <f t="shared" si="4"/>
        <v>2980</v>
      </c>
    </row>
    <row r="15" ht="16.5" spans="1:24">
      <c r="A15" s="30">
        <v>10</v>
      </c>
      <c r="B15" s="20" t="s">
        <v>209</v>
      </c>
      <c r="C15" s="30">
        <v>36</v>
      </c>
      <c r="D15" s="30">
        <v>100988378</v>
      </c>
      <c r="E15" s="33"/>
      <c r="F15" s="202"/>
      <c r="G15" s="33"/>
      <c r="H15" s="33"/>
      <c r="I15" s="33">
        <v>13649.99</v>
      </c>
      <c r="J15" s="33"/>
      <c r="K15" s="68"/>
      <c r="L15" s="68"/>
      <c r="M15" s="33"/>
      <c r="N15" s="33"/>
      <c r="O15" s="68"/>
      <c r="P15" s="68"/>
      <c r="Q15" s="33"/>
      <c r="R15" s="68"/>
      <c r="S15" s="68"/>
      <c r="T15" s="68"/>
      <c r="U15" s="68"/>
      <c r="V15" s="33">
        <f t="shared" si="2"/>
        <v>0</v>
      </c>
      <c r="W15" s="68">
        <f t="shared" si="3"/>
        <v>0</v>
      </c>
      <c r="X15" s="68">
        <f t="shared" si="4"/>
        <v>13649.99</v>
      </c>
    </row>
    <row r="16" s="3" customFormat="1" ht="16.5" spans="1:36">
      <c r="A16" s="27">
        <v>11</v>
      </c>
      <c r="B16" s="34" t="s">
        <v>52</v>
      </c>
      <c r="C16" s="27">
        <v>38</v>
      </c>
      <c r="D16" s="27">
        <v>102960943</v>
      </c>
      <c r="E16" s="35"/>
      <c r="F16" s="35">
        <v>6308.49</v>
      </c>
      <c r="G16" s="35"/>
      <c r="H16" s="35">
        <v>347603.11</v>
      </c>
      <c r="I16" s="35"/>
      <c r="J16" s="35"/>
      <c r="K16" s="35"/>
      <c r="L16" s="35">
        <v>19192.92</v>
      </c>
      <c r="M16" s="35"/>
      <c r="N16" s="35"/>
      <c r="O16" s="35">
        <v>19192.92</v>
      </c>
      <c r="P16" s="35"/>
      <c r="Q16" s="35"/>
      <c r="R16" s="35">
        <v>19192.92</v>
      </c>
      <c r="S16" s="35"/>
      <c r="T16" s="35"/>
      <c r="U16" s="35">
        <v>19192.92</v>
      </c>
      <c r="V16" s="35">
        <f t="shared" si="2"/>
        <v>76771.68</v>
      </c>
      <c r="W16" s="35">
        <f t="shared" si="3"/>
        <v>277139.92</v>
      </c>
      <c r="X16" s="35">
        <f t="shared" si="4"/>
        <v>0</v>
      </c>
      <c r="Y16" s="90"/>
      <c r="Z16" s="82"/>
      <c r="AA16" s="82"/>
      <c r="AB16" s="82"/>
      <c r="AC16" s="82"/>
      <c r="AD16" s="82"/>
      <c r="AE16" s="82"/>
      <c r="AF16" s="82"/>
      <c r="AG16" s="82"/>
      <c r="AH16" s="90"/>
      <c r="AI16" s="90"/>
      <c r="AJ16" s="90"/>
    </row>
    <row r="17" ht="16.5" spans="1:24">
      <c r="A17" s="30">
        <v>12</v>
      </c>
      <c r="B17" s="20" t="s">
        <v>210</v>
      </c>
      <c r="C17" s="30">
        <v>39</v>
      </c>
      <c r="D17" s="30">
        <v>100989654</v>
      </c>
      <c r="E17" s="33"/>
      <c r="F17" s="202"/>
      <c r="G17" s="33"/>
      <c r="H17" s="33"/>
      <c r="I17" s="33"/>
      <c r="J17" s="33"/>
      <c r="K17" s="68"/>
      <c r="L17" s="68"/>
      <c r="M17" s="33"/>
      <c r="N17" s="33"/>
      <c r="O17" s="68"/>
      <c r="P17" s="68"/>
      <c r="Q17" s="33"/>
      <c r="R17" s="68"/>
      <c r="S17" s="68"/>
      <c r="T17" s="68"/>
      <c r="U17" s="68"/>
      <c r="V17" s="33">
        <f t="shared" si="2"/>
        <v>0</v>
      </c>
      <c r="W17" s="68">
        <f t="shared" si="3"/>
        <v>0</v>
      </c>
      <c r="X17" s="68">
        <f t="shared" si="4"/>
        <v>0</v>
      </c>
    </row>
    <row r="18" s="3" customFormat="1" ht="16.5" spans="1:36">
      <c r="A18" s="27">
        <v>13</v>
      </c>
      <c r="B18" s="34" t="s">
        <v>211</v>
      </c>
      <c r="C18" s="27">
        <v>41</v>
      </c>
      <c r="D18" s="27">
        <v>100213670</v>
      </c>
      <c r="E18" s="35"/>
      <c r="F18" s="35">
        <v>1429.17</v>
      </c>
      <c r="G18" s="35"/>
      <c r="H18" s="35">
        <v>28583.33</v>
      </c>
      <c r="I18" s="35"/>
      <c r="J18" s="35"/>
      <c r="K18" s="35"/>
      <c r="L18" s="35">
        <v>12862.5</v>
      </c>
      <c r="M18" s="35"/>
      <c r="N18" s="35"/>
      <c r="O18" s="35">
        <v>12862.5</v>
      </c>
      <c r="P18" s="35"/>
      <c r="Q18" s="35"/>
      <c r="R18" s="35">
        <v>12862.5</v>
      </c>
      <c r="S18" s="35"/>
      <c r="T18" s="35">
        <v>8575</v>
      </c>
      <c r="U18" s="35">
        <v>4287.5</v>
      </c>
      <c r="V18" s="35">
        <f t="shared" si="2"/>
        <v>51450</v>
      </c>
      <c r="W18" s="35">
        <f t="shared" si="3"/>
        <v>0</v>
      </c>
      <c r="X18" s="35">
        <f t="shared" si="4"/>
        <v>21437.5</v>
      </c>
      <c r="Y18" s="90"/>
      <c r="Z18" s="82"/>
      <c r="AA18" s="82"/>
      <c r="AB18" s="82"/>
      <c r="AC18" s="82"/>
      <c r="AD18" s="82"/>
      <c r="AE18" s="82"/>
      <c r="AF18" s="82"/>
      <c r="AG18" s="82"/>
      <c r="AH18" s="90"/>
      <c r="AI18" s="90"/>
      <c r="AJ18" s="90"/>
    </row>
    <row r="19" s="3" customFormat="1" ht="16.5" spans="1:36">
      <c r="A19" s="27">
        <v>14</v>
      </c>
      <c r="B19" s="34" t="s">
        <v>212</v>
      </c>
      <c r="C19" s="27">
        <v>45</v>
      </c>
      <c r="D19" s="27">
        <v>100363340</v>
      </c>
      <c r="E19" s="35"/>
      <c r="F19" s="35">
        <v>3500</v>
      </c>
      <c r="G19" s="35"/>
      <c r="H19" s="35">
        <v>46958.33</v>
      </c>
      <c r="I19" s="35"/>
      <c r="J19" s="35"/>
      <c r="K19" s="35"/>
      <c r="L19" s="35">
        <v>18375</v>
      </c>
      <c r="M19" s="35"/>
      <c r="N19" s="35"/>
      <c r="O19" s="35">
        <v>18375</v>
      </c>
      <c r="P19" s="35"/>
      <c r="Q19" s="35"/>
      <c r="R19" s="35">
        <v>18375</v>
      </c>
      <c r="S19" s="35"/>
      <c r="T19" s="35"/>
      <c r="U19" s="35">
        <v>18375</v>
      </c>
      <c r="V19" s="35">
        <f t="shared" si="2"/>
        <v>73500</v>
      </c>
      <c r="W19" s="35">
        <f t="shared" si="3"/>
        <v>0</v>
      </c>
      <c r="X19" s="35">
        <f t="shared" si="4"/>
        <v>23041.67</v>
      </c>
      <c r="Y19" s="90"/>
      <c r="Z19" s="82"/>
      <c r="AA19" s="82"/>
      <c r="AB19" s="82"/>
      <c r="AC19" s="82"/>
      <c r="AD19" s="82"/>
      <c r="AE19" s="82"/>
      <c r="AF19" s="82"/>
      <c r="AG19" s="82"/>
      <c r="AH19" s="90"/>
      <c r="AI19" s="90"/>
      <c r="AJ19" s="90"/>
    </row>
    <row r="20" ht="16.5" spans="1:24">
      <c r="A20" s="30">
        <v>15</v>
      </c>
      <c r="B20" s="20" t="s">
        <v>213</v>
      </c>
      <c r="C20" s="30">
        <v>47</v>
      </c>
      <c r="D20" s="30">
        <v>100987944</v>
      </c>
      <c r="E20" s="33"/>
      <c r="F20" s="202"/>
      <c r="G20" s="33"/>
      <c r="H20" s="33"/>
      <c r="I20" s="33"/>
      <c r="J20" s="33"/>
      <c r="K20" s="68"/>
      <c r="L20" s="68"/>
      <c r="M20" s="33"/>
      <c r="N20" s="33"/>
      <c r="O20" s="68"/>
      <c r="P20" s="68"/>
      <c r="Q20" s="33"/>
      <c r="R20" s="68"/>
      <c r="S20" s="68"/>
      <c r="T20" s="68"/>
      <c r="U20" s="68"/>
      <c r="V20" s="33">
        <f t="shared" si="2"/>
        <v>0</v>
      </c>
      <c r="W20" s="68">
        <f t="shared" si="3"/>
        <v>0</v>
      </c>
      <c r="X20" s="68">
        <f t="shared" si="4"/>
        <v>0</v>
      </c>
    </row>
    <row r="21" ht="16.5" spans="1:24">
      <c r="A21" s="30">
        <v>16</v>
      </c>
      <c r="B21" s="20" t="s">
        <v>214</v>
      </c>
      <c r="C21" s="30">
        <v>102</v>
      </c>
      <c r="D21" s="30">
        <v>101733793</v>
      </c>
      <c r="E21" s="33"/>
      <c r="F21" s="202"/>
      <c r="G21" s="33"/>
      <c r="H21" s="33"/>
      <c r="I21" s="33"/>
      <c r="J21" s="33"/>
      <c r="K21" s="68"/>
      <c r="L21" s="68"/>
      <c r="M21" s="33"/>
      <c r="N21" s="33"/>
      <c r="O21" s="68"/>
      <c r="P21" s="68"/>
      <c r="Q21" s="33"/>
      <c r="R21" s="68"/>
      <c r="S21" s="68"/>
      <c r="T21" s="68"/>
      <c r="U21" s="68"/>
      <c r="V21" s="33">
        <f t="shared" si="2"/>
        <v>0</v>
      </c>
      <c r="W21" s="68">
        <f t="shared" si="3"/>
        <v>0</v>
      </c>
      <c r="X21" s="68">
        <f t="shared" si="4"/>
        <v>0</v>
      </c>
    </row>
    <row r="22" s="3" customFormat="1" ht="16.5" spans="1:36">
      <c r="A22" s="27">
        <v>17</v>
      </c>
      <c r="B22" s="34" t="s">
        <v>215</v>
      </c>
      <c r="C22" s="27">
        <v>127</v>
      </c>
      <c r="D22" s="60">
        <v>101759340</v>
      </c>
      <c r="E22" s="35"/>
      <c r="F22" s="35">
        <v>1511.33</v>
      </c>
      <c r="G22" s="35"/>
      <c r="H22" s="35">
        <v>96480.23</v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>
        <v>43384</v>
      </c>
      <c r="U22" s="35">
        <v>3944</v>
      </c>
      <c r="V22" s="35">
        <f t="shared" si="2"/>
        <v>47328</v>
      </c>
      <c r="W22" s="35">
        <f t="shared" si="3"/>
        <v>50663.56</v>
      </c>
      <c r="X22" s="35">
        <f t="shared" si="4"/>
        <v>0</v>
      </c>
      <c r="Y22" s="90"/>
      <c r="Z22" s="82"/>
      <c r="AA22" s="82"/>
      <c r="AB22" s="82"/>
      <c r="AC22" s="82"/>
      <c r="AD22" s="82"/>
      <c r="AE22" s="82"/>
      <c r="AF22" s="82"/>
      <c r="AG22" s="82"/>
      <c r="AH22" s="90"/>
      <c r="AI22" s="90"/>
      <c r="AJ22" s="90"/>
    </row>
    <row r="23" ht="16.5" spans="1:24">
      <c r="A23" s="30">
        <v>18</v>
      </c>
      <c r="B23" s="20" t="s">
        <v>216</v>
      </c>
      <c r="C23" s="30">
        <v>117</v>
      </c>
      <c r="D23" s="30">
        <v>100781744</v>
      </c>
      <c r="E23" s="33"/>
      <c r="F23" s="202"/>
      <c r="G23" s="33"/>
      <c r="H23" s="33"/>
      <c r="I23" s="33">
        <v>3333.33</v>
      </c>
      <c r="J23" s="33"/>
      <c r="K23" s="68"/>
      <c r="L23" s="68"/>
      <c r="M23" s="33"/>
      <c r="N23" s="33"/>
      <c r="O23" s="68"/>
      <c r="P23" s="68"/>
      <c r="Q23" s="33"/>
      <c r="R23" s="68"/>
      <c r="S23" s="68"/>
      <c r="T23" s="68"/>
      <c r="U23" s="68"/>
      <c r="V23" s="33">
        <f t="shared" si="2"/>
        <v>0</v>
      </c>
      <c r="W23" s="68">
        <f t="shared" si="3"/>
        <v>0</v>
      </c>
      <c r="X23" s="68">
        <f t="shared" si="4"/>
        <v>3333.33</v>
      </c>
    </row>
    <row r="24" ht="16.5" spans="1:24">
      <c r="A24" s="30">
        <v>19</v>
      </c>
      <c r="B24" s="20" t="s">
        <v>217</v>
      </c>
      <c r="C24" s="30">
        <v>128</v>
      </c>
      <c r="D24" s="55">
        <v>102208951</v>
      </c>
      <c r="E24" s="33"/>
      <c r="F24" s="202"/>
      <c r="G24" s="33"/>
      <c r="H24" s="33"/>
      <c r="I24" s="33">
        <v>9116.06</v>
      </c>
      <c r="J24" s="33"/>
      <c r="K24" s="68"/>
      <c r="L24" s="68"/>
      <c r="M24" s="33"/>
      <c r="N24" s="33"/>
      <c r="O24" s="68"/>
      <c r="P24" s="68"/>
      <c r="Q24" s="33"/>
      <c r="R24" s="68"/>
      <c r="S24" s="68"/>
      <c r="T24" s="68"/>
      <c r="U24" s="68"/>
      <c r="V24" s="33">
        <f t="shared" si="2"/>
        <v>0</v>
      </c>
      <c r="W24" s="68">
        <f t="shared" si="3"/>
        <v>0</v>
      </c>
      <c r="X24" s="68">
        <f t="shared" si="4"/>
        <v>9116.06</v>
      </c>
    </row>
    <row r="25" ht="16.5" spans="1:24">
      <c r="A25" s="30">
        <v>20</v>
      </c>
      <c r="B25" s="20" t="s">
        <v>218</v>
      </c>
      <c r="C25" s="30">
        <v>118</v>
      </c>
      <c r="D25" s="30"/>
      <c r="E25" s="33"/>
      <c r="F25" s="202"/>
      <c r="G25" s="33"/>
      <c r="H25" s="33"/>
      <c r="I25" s="33">
        <v>2340</v>
      </c>
      <c r="J25" s="33"/>
      <c r="K25" s="68"/>
      <c r="L25" s="68"/>
      <c r="M25" s="33"/>
      <c r="N25" s="33"/>
      <c r="O25" s="68"/>
      <c r="P25" s="68"/>
      <c r="Q25" s="33"/>
      <c r="R25" s="68"/>
      <c r="S25" s="68"/>
      <c r="T25" s="68"/>
      <c r="U25" s="68"/>
      <c r="V25" s="33">
        <f t="shared" si="2"/>
        <v>0</v>
      </c>
      <c r="W25" s="68">
        <f t="shared" si="3"/>
        <v>0</v>
      </c>
      <c r="X25" s="68">
        <f t="shared" si="4"/>
        <v>2340</v>
      </c>
    </row>
    <row r="26" ht="16.5" spans="1:24">
      <c r="A26" s="30">
        <v>21</v>
      </c>
      <c r="B26" s="20" t="s">
        <v>219</v>
      </c>
      <c r="C26" s="30">
        <v>119</v>
      </c>
      <c r="D26" s="30">
        <v>100213641</v>
      </c>
      <c r="E26" s="33"/>
      <c r="F26" s="202"/>
      <c r="G26" s="33"/>
      <c r="H26" s="33"/>
      <c r="I26" s="33">
        <v>372</v>
      </c>
      <c r="J26" s="33"/>
      <c r="K26" s="68"/>
      <c r="L26" s="68"/>
      <c r="M26" s="33"/>
      <c r="N26" s="33"/>
      <c r="O26" s="68"/>
      <c r="P26" s="68"/>
      <c r="Q26" s="33"/>
      <c r="R26" s="68"/>
      <c r="S26" s="68"/>
      <c r="T26" s="68"/>
      <c r="U26" s="68"/>
      <c r="V26" s="33">
        <f t="shared" si="2"/>
        <v>0</v>
      </c>
      <c r="W26" s="68">
        <f t="shared" si="3"/>
        <v>0</v>
      </c>
      <c r="X26" s="68">
        <f t="shared" si="4"/>
        <v>372</v>
      </c>
    </row>
    <row r="27" s="3" customFormat="1" ht="16.5" spans="1:36">
      <c r="A27" s="27">
        <v>22</v>
      </c>
      <c r="B27" s="34" t="s">
        <v>58</v>
      </c>
      <c r="C27" s="27">
        <v>120</v>
      </c>
      <c r="D27" s="27">
        <v>100989702</v>
      </c>
      <c r="E27" s="35"/>
      <c r="F27" s="35"/>
      <c r="G27" s="35"/>
      <c r="H27" s="35"/>
      <c r="I27" s="35">
        <v>37060.33</v>
      </c>
      <c r="J27" s="35"/>
      <c r="K27" s="35"/>
      <c r="L27" s="35">
        <v>11157</v>
      </c>
      <c r="M27" s="35"/>
      <c r="N27" s="35"/>
      <c r="O27" s="35">
        <v>11157</v>
      </c>
      <c r="P27" s="35"/>
      <c r="Q27" s="35"/>
      <c r="R27" s="35">
        <v>3719</v>
      </c>
      <c r="S27" s="35"/>
      <c r="T27" s="35"/>
      <c r="U27" s="35"/>
      <c r="V27" s="35">
        <f t="shared" si="2"/>
        <v>26033</v>
      </c>
      <c r="W27" s="35">
        <f t="shared" si="3"/>
        <v>0</v>
      </c>
      <c r="X27" s="35">
        <f t="shared" si="4"/>
        <v>63093.33</v>
      </c>
      <c r="Y27" s="90"/>
      <c r="Z27" s="82"/>
      <c r="AA27" s="82"/>
      <c r="AB27" s="82"/>
      <c r="AC27" s="82"/>
      <c r="AD27" s="82"/>
      <c r="AE27" s="82"/>
      <c r="AF27" s="82"/>
      <c r="AG27" s="82"/>
      <c r="AH27" s="90"/>
      <c r="AI27" s="90"/>
      <c r="AJ27" s="90"/>
    </row>
    <row r="28" ht="16.5" spans="1:24">
      <c r="A28" s="30">
        <v>23</v>
      </c>
      <c r="B28" s="20" t="s">
        <v>220</v>
      </c>
      <c r="C28" s="30">
        <v>123</v>
      </c>
      <c r="D28" s="55">
        <v>102290099</v>
      </c>
      <c r="E28" s="33"/>
      <c r="F28" s="202"/>
      <c r="G28" s="33"/>
      <c r="H28" s="33"/>
      <c r="I28" s="33">
        <v>9100</v>
      </c>
      <c r="J28" s="33"/>
      <c r="K28" s="68"/>
      <c r="L28" s="68"/>
      <c r="M28" s="33"/>
      <c r="N28" s="33"/>
      <c r="O28" s="68"/>
      <c r="P28" s="68"/>
      <c r="Q28" s="33"/>
      <c r="R28" s="68"/>
      <c r="S28" s="68"/>
      <c r="T28" s="68"/>
      <c r="U28" s="68"/>
      <c r="V28" s="33">
        <f t="shared" si="2"/>
        <v>0</v>
      </c>
      <c r="W28" s="68">
        <f t="shared" si="3"/>
        <v>0</v>
      </c>
      <c r="X28" s="68">
        <f t="shared" si="4"/>
        <v>9100</v>
      </c>
    </row>
    <row r="29" s="3" customFormat="1" ht="16.5" spans="1:36">
      <c r="A29" s="27">
        <v>24</v>
      </c>
      <c r="B29" s="34" t="s">
        <v>221</v>
      </c>
      <c r="C29" s="27">
        <v>126</v>
      </c>
      <c r="D29" s="27">
        <v>100810534</v>
      </c>
      <c r="E29" s="35"/>
      <c r="F29" s="35">
        <v>1808.33</v>
      </c>
      <c r="G29" s="35"/>
      <c r="H29" s="35">
        <v>41591.67</v>
      </c>
      <c r="I29" s="35"/>
      <c r="J29" s="35"/>
      <c r="K29" s="35"/>
      <c r="L29" s="35">
        <v>16275</v>
      </c>
      <c r="M29" s="35"/>
      <c r="N29" s="35"/>
      <c r="O29" s="35">
        <v>16275</v>
      </c>
      <c r="P29" s="35"/>
      <c r="Q29" s="35">
        <v>10850</v>
      </c>
      <c r="R29" s="35">
        <v>5425</v>
      </c>
      <c r="S29" s="35"/>
      <c r="T29" s="35"/>
      <c r="U29" s="35"/>
      <c r="V29" s="35">
        <f t="shared" si="2"/>
        <v>48825</v>
      </c>
      <c r="W29" s="35">
        <f t="shared" si="3"/>
        <v>0</v>
      </c>
      <c r="X29" s="35">
        <f t="shared" si="4"/>
        <v>5425</v>
      </c>
      <c r="Y29" s="90"/>
      <c r="Z29" s="82"/>
      <c r="AA29" s="82"/>
      <c r="AB29" s="82"/>
      <c r="AC29" s="82"/>
      <c r="AD29" s="82"/>
      <c r="AE29" s="82"/>
      <c r="AF29" s="82"/>
      <c r="AG29" s="82"/>
      <c r="AH29" s="90"/>
      <c r="AI29" s="90"/>
      <c r="AJ29" s="90"/>
    </row>
    <row r="30" s="3" customFormat="1" ht="16.5" spans="1:36">
      <c r="A30" s="27">
        <v>25</v>
      </c>
      <c r="B30" s="34" t="s">
        <v>222</v>
      </c>
      <c r="C30" s="27">
        <v>144</v>
      </c>
      <c r="D30" s="100">
        <v>103457682</v>
      </c>
      <c r="E30" s="35"/>
      <c r="F30" s="35">
        <v>5193.39</v>
      </c>
      <c r="G30" s="35"/>
      <c r="H30" s="35">
        <v>290804.85</v>
      </c>
      <c r="I30" s="35"/>
      <c r="J30" s="35"/>
      <c r="K30" s="35"/>
      <c r="L30" s="35">
        <v>15512.07</v>
      </c>
      <c r="M30" s="35"/>
      <c r="N30" s="35"/>
      <c r="O30" s="35">
        <v>15512.07</v>
      </c>
      <c r="P30" s="35"/>
      <c r="Q30" s="35"/>
      <c r="R30" s="35">
        <v>15512.07</v>
      </c>
      <c r="S30" s="35"/>
      <c r="T30" s="35"/>
      <c r="U30" s="35">
        <v>15512.07</v>
      </c>
      <c r="V30" s="35">
        <f t="shared" si="2"/>
        <v>62048.28</v>
      </c>
      <c r="W30" s="35">
        <f t="shared" si="3"/>
        <v>233949.96</v>
      </c>
      <c r="X30" s="35">
        <f t="shared" si="4"/>
        <v>0</v>
      </c>
      <c r="Y30" s="90"/>
      <c r="Z30" s="82"/>
      <c r="AA30" s="82"/>
      <c r="AB30" s="82"/>
      <c r="AC30" s="82"/>
      <c r="AD30" s="82"/>
      <c r="AE30" s="82"/>
      <c r="AF30" s="82"/>
      <c r="AG30" s="82"/>
      <c r="AH30" s="90"/>
      <c r="AI30" s="90"/>
      <c r="AJ30" s="90"/>
    </row>
    <row r="31" ht="16.5" spans="1:24">
      <c r="A31" s="30"/>
      <c r="B31" s="197" t="s">
        <v>65</v>
      </c>
      <c r="C31" s="30"/>
      <c r="D31" s="94"/>
      <c r="E31" s="33"/>
      <c r="F31" s="202"/>
      <c r="G31" s="33"/>
      <c r="H31" s="33"/>
      <c r="I31" s="33"/>
      <c r="J31" s="33"/>
      <c r="K31" s="68"/>
      <c r="L31" s="68"/>
      <c r="M31" s="33"/>
      <c r="N31" s="33"/>
      <c r="O31" s="68"/>
      <c r="P31" s="68"/>
      <c r="Q31" s="33"/>
      <c r="R31" s="68"/>
      <c r="S31" s="68">
        <v>500</v>
      </c>
      <c r="T31" s="68">
        <v>500</v>
      </c>
      <c r="U31" s="68">
        <v>500</v>
      </c>
      <c r="V31" s="33">
        <f t="shared" si="2"/>
        <v>1500</v>
      </c>
      <c r="W31" s="68">
        <f t="shared" si="3"/>
        <v>0</v>
      </c>
      <c r="X31" s="68">
        <f t="shared" si="4"/>
        <v>1500</v>
      </c>
    </row>
    <row r="32" ht="16.5" spans="1:24">
      <c r="A32" s="30">
        <v>26</v>
      </c>
      <c r="B32" s="20" t="s">
        <v>68</v>
      </c>
      <c r="C32" s="30">
        <v>142</v>
      </c>
      <c r="D32" s="55">
        <v>101524041</v>
      </c>
      <c r="E32" s="33"/>
      <c r="F32" s="202"/>
      <c r="G32" s="33"/>
      <c r="H32" s="33"/>
      <c r="I32" s="33">
        <v>1920</v>
      </c>
      <c r="J32" s="33"/>
      <c r="K32" s="68"/>
      <c r="L32" s="68"/>
      <c r="M32" s="33"/>
      <c r="N32" s="33"/>
      <c r="O32" s="68"/>
      <c r="P32" s="68"/>
      <c r="Q32" s="33"/>
      <c r="R32" s="68"/>
      <c r="S32" s="68"/>
      <c r="T32" s="68"/>
      <c r="U32" s="68"/>
      <c r="V32" s="33">
        <f t="shared" si="2"/>
        <v>0</v>
      </c>
      <c r="W32" s="68">
        <f t="shared" si="3"/>
        <v>0</v>
      </c>
      <c r="X32" s="68">
        <f t="shared" si="4"/>
        <v>1920</v>
      </c>
    </row>
    <row r="33" ht="16.5" spans="1:24">
      <c r="A33" s="30">
        <v>27</v>
      </c>
      <c r="B33" s="20" t="s">
        <v>223</v>
      </c>
      <c r="C33" s="30">
        <v>143</v>
      </c>
      <c r="D33" s="55">
        <v>100281154</v>
      </c>
      <c r="E33" s="33"/>
      <c r="F33" s="202"/>
      <c r="G33" s="33"/>
      <c r="H33" s="33"/>
      <c r="I33" s="33">
        <v>15375</v>
      </c>
      <c r="J33" s="33"/>
      <c r="K33" s="68"/>
      <c r="L33" s="68"/>
      <c r="M33" s="33"/>
      <c r="N33" s="33"/>
      <c r="O33" s="68"/>
      <c r="P33" s="68"/>
      <c r="Q33" s="33"/>
      <c r="R33" s="68"/>
      <c r="S33" s="68"/>
      <c r="T33" s="68"/>
      <c r="U33" s="68"/>
      <c r="V33" s="33">
        <f t="shared" si="2"/>
        <v>0</v>
      </c>
      <c r="W33" s="68">
        <f t="shared" si="3"/>
        <v>0</v>
      </c>
      <c r="X33" s="68">
        <f t="shared" si="4"/>
        <v>15375</v>
      </c>
    </row>
    <row r="34" ht="16.5" spans="1:24">
      <c r="A34" s="30">
        <v>28</v>
      </c>
      <c r="B34" s="20" t="s">
        <v>224</v>
      </c>
      <c r="C34" s="30">
        <v>173</v>
      </c>
      <c r="D34" s="30">
        <v>100125962</v>
      </c>
      <c r="E34" s="33"/>
      <c r="F34" s="202"/>
      <c r="G34" s="33"/>
      <c r="H34" s="33"/>
      <c r="I34" s="33"/>
      <c r="J34" s="33"/>
      <c r="K34" s="68"/>
      <c r="L34" s="68"/>
      <c r="M34" s="33"/>
      <c r="N34" s="33"/>
      <c r="O34" s="68"/>
      <c r="P34" s="68"/>
      <c r="Q34" s="33"/>
      <c r="R34" s="68"/>
      <c r="S34" s="68"/>
      <c r="T34" s="68"/>
      <c r="U34" s="68"/>
      <c r="V34" s="33">
        <f t="shared" si="2"/>
        <v>0</v>
      </c>
      <c r="W34" s="68">
        <f t="shared" si="3"/>
        <v>0</v>
      </c>
      <c r="X34" s="68">
        <f t="shared" si="4"/>
        <v>0</v>
      </c>
    </row>
    <row r="35" ht="16.5" spans="1:24">
      <c r="A35" s="30">
        <v>29</v>
      </c>
      <c r="B35" s="20" t="s">
        <v>84</v>
      </c>
      <c r="C35" s="30">
        <v>174</v>
      </c>
      <c r="D35" s="30">
        <v>100531550</v>
      </c>
      <c r="E35" s="33"/>
      <c r="F35" s="202"/>
      <c r="G35" s="33"/>
      <c r="H35" s="33">
        <v>46465.83</v>
      </c>
      <c r="I35" s="33"/>
      <c r="J35" s="33"/>
      <c r="K35" s="68"/>
      <c r="L35" s="68"/>
      <c r="M35" s="33">
        <v>46465.83</v>
      </c>
      <c r="N35" s="33"/>
      <c r="O35" s="68"/>
      <c r="P35" s="68"/>
      <c r="Q35" s="33"/>
      <c r="R35" s="68"/>
      <c r="S35" s="68"/>
      <c r="T35" s="68"/>
      <c r="U35" s="68"/>
      <c r="V35" s="33">
        <f t="shared" si="2"/>
        <v>46465.83</v>
      </c>
      <c r="W35" s="68">
        <f t="shared" si="3"/>
        <v>0</v>
      </c>
      <c r="X35" s="68">
        <f t="shared" si="4"/>
        <v>0</v>
      </c>
    </row>
    <row r="36" ht="16.5" spans="1:24">
      <c r="A36" s="30">
        <v>30</v>
      </c>
      <c r="B36" s="20" t="s">
        <v>78</v>
      </c>
      <c r="C36" s="30">
        <v>158</v>
      </c>
      <c r="D36" s="55">
        <v>102002896</v>
      </c>
      <c r="E36" s="33"/>
      <c r="F36" s="202"/>
      <c r="G36" s="33"/>
      <c r="H36" s="33"/>
      <c r="I36" s="33">
        <v>9</v>
      </c>
      <c r="J36" s="33"/>
      <c r="K36" s="68"/>
      <c r="L36" s="68"/>
      <c r="M36" s="33"/>
      <c r="N36" s="33"/>
      <c r="O36" s="68"/>
      <c r="P36" s="68"/>
      <c r="Q36" s="33"/>
      <c r="R36" s="68"/>
      <c r="S36" s="68"/>
      <c r="T36" s="68"/>
      <c r="U36" s="68"/>
      <c r="V36" s="33">
        <f t="shared" si="2"/>
        <v>0</v>
      </c>
      <c r="W36" s="68">
        <f t="shared" si="3"/>
        <v>0</v>
      </c>
      <c r="X36" s="68">
        <f t="shared" si="4"/>
        <v>9</v>
      </c>
    </row>
    <row r="37" ht="16.5" spans="1:24">
      <c r="A37" s="30">
        <v>31</v>
      </c>
      <c r="B37" s="20" t="s">
        <v>83</v>
      </c>
      <c r="C37" s="30">
        <v>161</v>
      </c>
      <c r="D37" s="30">
        <v>100615768</v>
      </c>
      <c r="E37" s="33"/>
      <c r="F37" s="202"/>
      <c r="G37" s="33"/>
      <c r="H37" s="33"/>
      <c r="I37" s="33"/>
      <c r="J37" s="33"/>
      <c r="K37" s="68"/>
      <c r="L37" s="68"/>
      <c r="M37" s="33"/>
      <c r="N37" s="33"/>
      <c r="O37" s="68"/>
      <c r="P37" s="68"/>
      <c r="Q37" s="33"/>
      <c r="R37" s="68"/>
      <c r="S37" s="68"/>
      <c r="T37" s="68"/>
      <c r="U37" s="68"/>
      <c r="V37" s="33">
        <f t="shared" si="2"/>
        <v>0</v>
      </c>
      <c r="W37" s="68">
        <f t="shared" si="3"/>
        <v>0</v>
      </c>
      <c r="X37" s="68">
        <f t="shared" si="4"/>
        <v>0</v>
      </c>
    </row>
    <row r="38" ht="16.5" spans="1:24">
      <c r="A38" s="30">
        <v>32</v>
      </c>
      <c r="B38" s="20" t="s">
        <v>81</v>
      </c>
      <c r="C38" s="30">
        <v>160</v>
      </c>
      <c r="D38" s="30">
        <v>102961184</v>
      </c>
      <c r="E38" s="33"/>
      <c r="F38" s="202"/>
      <c r="G38" s="33"/>
      <c r="H38" s="33"/>
      <c r="I38" s="33">
        <v>8400</v>
      </c>
      <c r="J38" s="33"/>
      <c r="K38" s="68"/>
      <c r="L38" s="240"/>
      <c r="M38" s="33"/>
      <c r="N38" s="33"/>
      <c r="O38" s="68"/>
      <c r="P38" s="68"/>
      <c r="Q38" s="33"/>
      <c r="R38" s="68"/>
      <c r="S38" s="68"/>
      <c r="T38" s="68"/>
      <c r="U38" s="68"/>
      <c r="V38" s="33">
        <f t="shared" si="2"/>
        <v>0</v>
      </c>
      <c r="W38" s="68">
        <f t="shared" si="3"/>
        <v>0</v>
      </c>
      <c r="X38" s="68">
        <f t="shared" si="4"/>
        <v>8400</v>
      </c>
    </row>
    <row r="39" ht="16.5" spans="1:24">
      <c r="A39" s="30">
        <v>33</v>
      </c>
      <c r="B39" s="20" t="s">
        <v>225</v>
      </c>
      <c r="C39" s="30">
        <v>187</v>
      </c>
      <c r="D39" s="30"/>
      <c r="E39" s="33"/>
      <c r="F39" s="202"/>
      <c r="G39" s="33"/>
      <c r="H39" s="33"/>
      <c r="I39" s="33">
        <v>4024</v>
      </c>
      <c r="J39" s="33"/>
      <c r="K39" s="68"/>
      <c r="L39" s="68"/>
      <c r="M39" s="33"/>
      <c r="N39" s="33"/>
      <c r="O39" s="68"/>
      <c r="P39" s="68"/>
      <c r="Q39" s="33"/>
      <c r="R39" s="68"/>
      <c r="S39" s="68"/>
      <c r="T39" s="68"/>
      <c r="U39" s="68"/>
      <c r="V39" s="33">
        <f t="shared" si="2"/>
        <v>0</v>
      </c>
      <c r="W39" s="68">
        <f t="shared" si="3"/>
        <v>0</v>
      </c>
      <c r="X39" s="68">
        <f t="shared" si="4"/>
        <v>4024</v>
      </c>
    </row>
    <row r="40" ht="16.5" spans="1:24">
      <c r="A40" s="30">
        <v>34</v>
      </c>
      <c r="B40" s="20" t="s">
        <v>90</v>
      </c>
      <c r="C40" s="30">
        <v>188</v>
      </c>
      <c r="D40" s="55">
        <v>102404878</v>
      </c>
      <c r="E40" s="33"/>
      <c r="F40" s="202"/>
      <c r="G40" s="33"/>
      <c r="H40" s="33"/>
      <c r="I40" s="33">
        <v>1000</v>
      </c>
      <c r="J40" s="33"/>
      <c r="K40" s="68"/>
      <c r="L40" s="68"/>
      <c r="M40" s="33"/>
      <c r="N40" s="33"/>
      <c r="O40" s="68"/>
      <c r="P40" s="68"/>
      <c r="Q40" s="33"/>
      <c r="R40" s="68"/>
      <c r="S40" s="68"/>
      <c r="T40" s="68"/>
      <c r="U40" s="68"/>
      <c r="V40" s="33">
        <f t="shared" si="2"/>
        <v>0</v>
      </c>
      <c r="W40" s="68">
        <f t="shared" si="3"/>
        <v>0</v>
      </c>
      <c r="X40" s="68">
        <f t="shared" si="4"/>
        <v>1000</v>
      </c>
    </row>
    <row r="41" s="3" customFormat="1" ht="16.5" spans="1:36">
      <c r="A41" s="27">
        <v>35</v>
      </c>
      <c r="B41" s="34" t="s">
        <v>226</v>
      </c>
      <c r="C41" s="27">
        <v>190</v>
      </c>
      <c r="D41" s="60">
        <v>102960956</v>
      </c>
      <c r="E41" s="35"/>
      <c r="F41" s="35">
        <v>1855.84</v>
      </c>
      <c r="G41" s="35"/>
      <c r="H41" s="35">
        <v>114017.97</v>
      </c>
      <c r="I41" s="35"/>
      <c r="J41" s="35"/>
      <c r="K41" s="35"/>
      <c r="L41" s="35">
        <v>12096</v>
      </c>
      <c r="M41" s="35"/>
      <c r="N41" s="35"/>
      <c r="O41" s="35">
        <v>12096</v>
      </c>
      <c r="P41" s="35"/>
      <c r="Q41" s="35"/>
      <c r="R41" s="35">
        <v>12096</v>
      </c>
      <c r="S41" s="35">
        <v>4032</v>
      </c>
      <c r="T41" s="35">
        <v>4032</v>
      </c>
      <c r="U41" s="35">
        <v>4032</v>
      </c>
      <c r="V41" s="35">
        <f t="shared" si="2"/>
        <v>48384</v>
      </c>
      <c r="W41" s="35">
        <f t="shared" si="3"/>
        <v>67489.81</v>
      </c>
      <c r="X41" s="35">
        <f t="shared" si="4"/>
        <v>0</v>
      </c>
      <c r="Y41" s="90"/>
      <c r="Z41" s="82"/>
      <c r="AA41" s="82"/>
      <c r="AB41" s="82"/>
      <c r="AC41" s="82"/>
      <c r="AD41" s="82"/>
      <c r="AE41" s="82"/>
      <c r="AF41" s="82"/>
      <c r="AG41" s="82"/>
      <c r="AH41" s="90"/>
      <c r="AI41" s="90"/>
      <c r="AJ41" s="90"/>
    </row>
    <row r="42" ht="16.5" spans="1:24">
      <c r="A42" s="30">
        <v>36</v>
      </c>
      <c r="B42" s="20" t="s">
        <v>227</v>
      </c>
      <c r="C42" s="30">
        <v>204</v>
      </c>
      <c r="D42" s="30">
        <v>103502508</v>
      </c>
      <c r="E42" s="33"/>
      <c r="F42" s="202"/>
      <c r="G42" s="33"/>
      <c r="H42" s="33"/>
      <c r="I42" s="33">
        <v>17217.55</v>
      </c>
      <c r="J42" s="33"/>
      <c r="K42" s="68"/>
      <c r="L42" s="68">
        <v>-17217.55</v>
      </c>
      <c r="M42" s="33"/>
      <c r="N42" s="33"/>
      <c r="O42" s="68"/>
      <c r="P42" s="68"/>
      <c r="Q42" s="33"/>
      <c r="R42" s="68"/>
      <c r="S42" s="68"/>
      <c r="T42" s="68"/>
      <c r="U42" s="68"/>
      <c r="V42" s="33">
        <f t="shared" si="2"/>
        <v>-17217.55</v>
      </c>
      <c r="W42" s="68">
        <f t="shared" si="3"/>
        <v>0</v>
      </c>
      <c r="X42" s="68">
        <f t="shared" si="4"/>
        <v>0</v>
      </c>
    </row>
    <row r="43" ht="16.5" spans="1:24">
      <c r="A43" s="30">
        <v>37</v>
      </c>
      <c r="B43" s="93" t="s">
        <v>228</v>
      </c>
      <c r="C43" s="30">
        <v>206</v>
      </c>
      <c r="D43" s="30"/>
      <c r="E43" s="33"/>
      <c r="F43" s="202">
        <v>1880.78</v>
      </c>
      <c r="G43" s="33"/>
      <c r="H43" s="33">
        <v>79222.4</v>
      </c>
      <c r="I43" s="33"/>
      <c r="J43" s="33"/>
      <c r="K43" s="68"/>
      <c r="L43" s="68">
        <v>18225</v>
      </c>
      <c r="M43" s="33"/>
      <c r="N43" s="33"/>
      <c r="O43" s="68">
        <v>18225</v>
      </c>
      <c r="P43" s="68"/>
      <c r="Q43" s="33"/>
      <c r="R43" s="68">
        <v>18225</v>
      </c>
      <c r="S43" s="68"/>
      <c r="T43" s="68"/>
      <c r="U43" s="69">
        <v>18225</v>
      </c>
      <c r="V43" s="33">
        <f t="shared" si="2"/>
        <v>72900</v>
      </c>
      <c r="W43" s="68">
        <f t="shared" si="3"/>
        <v>8203.17999999999</v>
      </c>
      <c r="X43" s="68">
        <f t="shared" si="4"/>
        <v>0</v>
      </c>
    </row>
    <row r="44" ht="16.5" spans="1:24">
      <c r="A44" s="30">
        <v>38</v>
      </c>
      <c r="B44" s="20" t="s">
        <v>91</v>
      </c>
      <c r="C44" s="30">
        <v>199</v>
      </c>
      <c r="D44" s="55">
        <v>100283626</v>
      </c>
      <c r="E44" s="33"/>
      <c r="F44" s="202"/>
      <c r="G44" s="33"/>
      <c r="H44" s="33"/>
      <c r="I44" s="33">
        <v>7411.19</v>
      </c>
      <c r="J44" s="33"/>
      <c r="K44" s="68"/>
      <c r="L44" s="68"/>
      <c r="M44" s="33"/>
      <c r="N44" s="33"/>
      <c r="O44" s="68"/>
      <c r="P44" s="68"/>
      <c r="Q44" s="33"/>
      <c r="R44" s="68"/>
      <c r="S44" s="68"/>
      <c r="T44" s="68"/>
      <c r="U44" s="68"/>
      <c r="V44" s="33">
        <f t="shared" si="2"/>
        <v>0</v>
      </c>
      <c r="W44" s="68">
        <f t="shared" si="3"/>
        <v>0</v>
      </c>
      <c r="X44" s="68">
        <f t="shared" si="4"/>
        <v>7411.19</v>
      </c>
    </row>
    <row r="45" ht="16.5" spans="1:24">
      <c r="A45" s="30">
        <v>39</v>
      </c>
      <c r="B45" s="20" t="s">
        <v>99</v>
      </c>
      <c r="C45" s="30">
        <v>202</v>
      </c>
      <c r="D45" s="30">
        <v>100810547</v>
      </c>
      <c r="E45" s="33"/>
      <c r="F45" s="202"/>
      <c r="G45" s="33"/>
      <c r="H45" s="33"/>
      <c r="I45" s="33">
        <v>3333.33</v>
      </c>
      <c r="J45" s="33"/>
      <c r="K45" s="68"/>
      <c r="L45" s="68"/>
      <c r="M45" s="33"/>
      <c r="N45" s="33"/>
      <c r="O45" s="68"/>
      <c r="P45" s="68"/>
      <c r="Q45" s="33"/>
      <c r="R45" s="68"/>
      <c r="S45" s="68"/>
      <c r="T45" s="68"/>
      <c r="U45" s="68"/>
      <c r="V45" s="33">
        <f t="shared" si="2"/>
        <v>0</v>
      </c>
      <c r="W45" s="68">
        <f t="shared" si="3"/>
        <v>0</v>
      </c>
      <c r="X45" s="68">
        <f t="shared" si="4"/>
        <v>3333.33</v>
      </c>
    </row>
    <row r="46" s="2" customFormat="1" ht="16.5" spans="1:36">
      <c r="A46" s="24">
        <v>40</v>
      </c>
      <c r="B46" s="93" t="s">
        <v>229</v>
      </c>
      <c r="C46" s="24">
        <v>208</v>
      </c>
      <c r="D46" s="98">
        <v>102893784</v>
      </c>
      <c r="E46" s="69"/>
      <c r="F46" s="69">
        <v>1511.33</v>
      </c>
      <c r="G46" s="69"/>
      <c r="H46" s="69">
        <v>96480.23</v>
      </c>
      <c r="I46" s="69"/>
      <c r="J46" s="69"/>
      <c r="K46" s="69"/>
      <c r="L46" s="69"/>
      <c r="M46" s="69"/>
      <c r="N46" s="69"/>
      <c r="O46" s="69">
        <v>23664</v>
      </c>
      <c r="P46" s="69"/>
      <c r="Q46" s="69"/>
      <c r="R46" s="69"/>
      <c r="S46" s="69"/>
      <c r="T46" s="69"/>
      <c r="U46" s="69">
        <v>23664</v>
      </c>
      <c r="V46" s="69">
        <f t="shared" si="2"/>
        <v>47328</v>
      </c>
      <c r="W46" s="69">
        <f t="shared" si="3"/>
        <v>50663.56</v>
      </c>
      <c r="X46" s="69">
        <f t="shared" si="4"/>
        <v>0</v>
      </c>
      <c r="Y46" s="89"/>
      <c r="Z46" s="80"/>
      <c r="AA46" s="80"/>
      <c r="AB46" s="80"/>
      <c r="AC46" s="80"/>
      <c r="AD46" s="80"/>
      <c r="AE46" s="80"/>
      <c r="AF46" s="80"/>
      <c r="AG46" s="80"/>
      <c r="AH46" s="89"/>
      <c r="AI46" s="89"/>
      <c r="AJ46" s="89"/>
    </row>
    <row r="47" ht="16.5" spans="1:24">
      <c r="A47" s="30">
        <v>41</v>
      </c>
      <c r="B47" s="20" t="s">
        <v>230</v>
      </c>
      <c r="C47" s="30">
        <v>236</v>
      </c>
      <c r="D47" s="30"/>
      <c r="E47" s="33"/>
      <c r="F47" s="202"/>
      <c r="G47" s="33"/>
      <c r="H47" s="33">
        <v>95514</v>
      </c>
      <c r="I47" s="33"/>
      <c r="J47" s="33"/>
      <c r="K47" s="68"/>
      <c r="L47" s="68"/>
      <c r="M47" s="33"/>
      <c r="N47" s="33"/>
      <c r="O47" s="68">
        <v>95514</v>
      </c>
      <c r="P47" s="68"/>
      <c r="Q47" s="33"/>
      <c r="R47" s="68"/>
      <c r="S47" s="68"/>
      <c r="T47" s="68"/>
      <c r="U47" s="68"/>
      <c r="V47" s="33">
        <f t="shared" si="2"/>
        <v>95514</v>
      </c>
      <c r="W47" s="68">
        <f t="shared" si="3"/>
        <v>0</v>
      </c>
      <c r="X47" s="68">
        <f t="shared" si="4"/>
        <v>0</v>
      </c>
    </row>
    <row r="48" ht="16.5" spans="1:24">
      <c r="A48" s="30">
        <v>42</v>
      </c>
      <c r="B48" s="20" t="s">
        <v>108</v>
      </c>
      <c r="C48" s="30">
        <v>251</v>
      </c>
      <c r="D48" s="30">
        <v>100810534</v>
      </c>
      <c r="E48" s="33"/>
      <c r="F48" s="202"/>
      <c r="G48" s="33"/>
      <c r="H48" s="33"/>
      <c r="I48" s="33">
        <v>5387</v>
      </c>
      <c r="J48" s="33"/>
      <c r="K48" s="68"/>
      <c r="L48" s="68"/>
      <c r="M48" s="33"/>
      <c r="N48" s="33"/>
      <c r="O48" s="68"/>
      <c r="P48" s="68"/>
      <c r="Q48" s="33"/>
      <c r="R48" s="68"/>
      <c r="S48" s="68"/>
      <c r="T48" s="68"/>
      <c r="U48" s="68"/>
      <c r="V48" s="33">
        <f t="shared" si="2"/>
        <v>0</v>
      </c>
      <c r="W48" s="68">
        <f t="shared" si="3"/>
        <v>0</v>
      </c>
      <c r="X48" s="68">
        <f t="shared" si="4"/>
        <v>5387</v>
      </c>
    </row>
    <row r="49" ht="16.5" spans="1:24">
      <c r="A49" s="30">
        <v>43</v>
      </c>
      <c r="B49" s="20" t="s">
        <v>231</v>
      </c>
      <c r="C49" s="30">
        <v>254</v>
      </c>
      <c r="D49" s="55">
        <v>10025290</v>
      </c>
      <c r="E49" s="33"/>
      <c r="F49" s="202"/>
      <c r="G49" s="33"/>
      <c r="H49" s="33"/>
      <c r="I49" s="33">
        <v>500</v>
      </c>
      <c r="J49" s="33"/>
      <c r="K49" s="68"/>
      <c r="L49" s="68"/>
      <c r="M49" s="33"/>
      <c r="N49" s="33"/>
      <c r="O49" s="68"/>
      <c r="P49" s="68"/>
      <c r="Q49" s="33"/>
      <c r="R49" s="68"/>
      <c r="S49" s="68"/>
      <c r="T49" s="68"/>
      <c r="U49" s="68"/>
      <c r="V49" s="33">
        <f t="shared" si="2"/>
        <v>0</v>
      </c>
      <c r="W49" s="68">
        <f t="shared" si="3"/>
        <v>0</v>
      </c>
      <c r="X49" s="68">
        <f t="shared" si="4"/>
        <v>500</v>
      </c>
    </row>
    <row r="50" ht="16.5" spans="1:24">
      <c r="A50" s="30">
        <v>44</v>
      </c>
      <c r="B50" s="20" t="s">
        <v>109</v>
      </c>
      <c r="C50" s="30">
        <v>253</v>
      </c>
      <c r="D50" s="30">
        <v>100810499</v>
      </c>
      <c r="E50" s="33"/>
      <c r="F50" s="202"/>
      <c r="G50" s="33"/>
      <c r="H50" s="33"/>
      <c r="I50" s="33"/>
      <c r="J50" s="33"/>
      <c r="K50" s="68"/>
      <c r="L50" s="68"/>
      <c r="M50" s="33"/>
      <c r="N50" s="33"/>
      <c r="O50" s="68"/>
      <c r="P50" s="68"/>
      <c r="Q50" s="33"/>
      <c r="R50" s="68"/>
      <c r="S50" s="68"/>
      <c r="T50" s="68"/>
      <c r="U50" s="68"/>
      <c r="V50" s="33">
        <f t="shared" si="2"/>
        <v>0</v>
      </c>
      <c r="W50" s="68">
        <f t="shared" si="3"/>
        <v>0</v>
      </c>
      <c r="X50" s="68">
        <f t="shared" si="4"/>
        <v>0</v>
      </c>
    </row>
    <row r="51" ht="16.5" spans="1:24">
      <c r="A51" s="30">
        <v>45</v>
      </c>
      <c r="B51" s="20" t="s">
        <v>117</v>
      </c>
      <c r="C51" s="30">
        <v>268</v>
      </c>
      <c r="D51" s="30">
        <v>100281006</v>
      </c>
      <c r="E51" s="33"/>
      <c r="F51" s="202"/>
      <c r="G51" s="33"/>
      <c r="H51" s="33"/>
      <c r="I51" s="33">
        <v>9712</v>
      </c>
      <c r="J51" s="33"/>
      <c r="K51" s="68"/>
      <c r="L51" s="68"/>
      <c r="M51" s="33"/>
      <c r="N51" s="33"/>
      <c r="O51" s="68"/>
      <c r="P51" s="68"/>
      <c r="Q51" s="33"/>
      <c r="R51" s="68"/>
      <c r="S51" s="68"/>
      <c r="T51" s="68"/>
      <c r="U51" s="68"/>
      <c r="V51" s="33">
        <f t="shared" si="2"/>
        <v>0</v>
      </c>
      <c r="W51" s="68">
        <f t="shared" si="3"/>
        <v>0</v>
      </c>
      <c r="X51" s="68">
        <f t="shared" si="4"/>
        <v>9712</v>
      </c>
    </row>
    <row r="52" ht="16.5" spans="1:24">
      <c r="A52" s="30">
        <v>46</v>
      </c>
      <c r="B52" s="20" t="s">
        <v>232</v>
      </c>
      <c r="C52" s="30">
        <v>269</v>
      </c>
      <c r="D52" s="30">
        <v>100865769</v>
      </c>
      <c r="E52" s="33"/>
      <c r="F52" s="202"/>
      <c r="G52" s="33"/>
      <c r="H52" s="33"/>
      <c r="I52" s="33">
        <v>4020</v>
      </c>
      <c r="J52" s="33"/>
      <c r="K52" s="68"/>
      <c r="L52" s="68"/>
      <c r="M52" s="33"/>
      <c r="N52" s="33"/>
      <c r="O52" s="68"/>
      <c r="P52" s="68"/>
      <c r="Q52" s="33"/>
      <c r="R52" s="68"/>
      <c r="S52" s="68"/>
      <c r="T52" s="68"/>
      <c r="U52" s="68"/>
      <c r="V52" s="33">
        <f t="shared" si="2"/>
        <v>0</v>
      </c>
      <c r="W52" s="68">
        <f t="shared" si="3"/>
        <v>0</v>
      </c>
      <c r="X52" s="68">
        <f t="shared" si="4"/>
        <v>4020</v>
      </c>
    </row>
    <row r="53" ht="16.5" spans="1:24">
      <c r="A53" s="30">
        <v>47</v>
      </c>
      <c r="B53" s="20" t="s">
        <v>233</v>
      </c>
      <c r="C53" s="30">
        <v>271</v>
      </c>
      <c r="D53" s="30">
        <v>302475984</v>
      </c>
      <c r="E53" s="33"/>
      <c r="F53" s="202"/>
      <c r="G53" s="33"/>
      <c r="H53" s="33"/>
      <c r="I53" s="33"/>
      <c r="J53" s="33"/>
      <c r="K53" s="68"/>
      <c r="L53" s="68"/>
      <c r="M53" s="33"/>
      <c r="N53" s="33"/>
      <c r="O53" s="68"/>
      <c r="P53" s="68"/>
      <c r="Q53" s="33"/>
      <c r="R53" s="68"/>
      <c r="S53" s="68"/>
      <c r="T53" s="68"/>
      <c r="U53" s="68"/>
      <c r="V53" s="33">
        <f t="shared" si="2"/>
        <v>0</v>
      </c>
      <c r="W53" s="68">
        <f t="shared" si="3"/>
        <v>0</v>
      </c>
      <c r="X53" s="68">
        <f t="shared" si="4"/>
        <v>0</v>
      </c>
    </row>
    <row r="54" ht="16.5" spans="1:24">
      <c r="A54" s="30">
        <v>48</v>
      </c>
      <c r="B54" s="20" t="s">
        <v>124</v>
      </c>
      <c r="C54" s="30">
        <v>272</v>
      </c>
      <c r="D54" s="30">
        <v>100987793</v>
      </c>
      <c r="E54" s="33"/>
      <c r="F54" s="202"/>
      <c r="G54" s="33"/>
      <c r="H54" s="33"/>
      <c r="I54" s="33">
        <v>765.5</v>
      </c>
      <c r="J54" s="33"/>
      <c r="K54" s="68"/>
      <c r="L54" s="68"/>
      <c r="M54" s="33"/>
      <c r="N54" s="33"/>
      <c r="O54" s="68"/>
      <c r="P54" s="68"/>
      <c r="Q54" s="33"/>
      <c r="R54" s="68"/>
      <c r="S54" s="68"/>
      <c r="T54" s="68"/>
      <c r="U54" s="68"/>
      <c r="V54" s="33">
        <f t="shared" si="2"/>
        <v>0</v>
      </c>
      <c r="W54" s="68">
        <f t="shared" si="3"/>
        <v>0</v>
      </c>
      <c r="X54" s="68">
        <f t="shared" si="4"/>
        <v>765.5</v>
      </c>
    </row>
    <row r="55" s="3" customFormat="1" ht="16.5" spans="1:36">
      <c r="A55" s="27">
        <v>49</v>
      </c>
      <c r="B55" s="34" t="s">
        <v>234</v>
      </c>
      <c r="C55" s="27">
        <v>303</v>
      </c>
      <c r="D55" s="27">
        <v>100781805</v>
      </c>
      <c r="E55" s="35"/>
      <c r="F55" s="35">
        <v>8386.3</v>
      </c>
      <c r="G55" s="35"/>
      <c r="H55" s="35">
        <v>444371.54</v>
      </c>
      <c r="I55" s="35"/>
      <c r="J55" s="35"/>
      <c r="K55" s="35"/>
      <c r="L55" s="35">
        <v>26502</v>
      </c>
      <c r="M55" s="35"/>
      <c r="N55" s="35"/>
      <c r="O55" s="35">
        <v>26502</v>
      </c>
      <c r="P55" s="35"/>
      <c r="Q55" s="35"/>
      <c r="R55" s="35">
        <v>26502</v>
      </c>
      <c r="S55" s="35">
        <v>8834</v>
      </c>
      <c r="T55" s="35">
        <v>8834</v>
      </c>
      <c r="U55" s="35">
        <v>8834</v>
      </c>
      <c r="V55" s="35">
        <f t="shared" si="2"/>
        <v>106008</v>
      </c>
      <c r="W55" s="35">
        <f t="shared" si="3"/>
        <v>346749.84</v>
      </c>
      <c r="X55" s="35">
        <f t="shared" si="4"/>
        <v>0</v>
      </c>
      <c r="Y55" s="90"/>
      <c r="Z55" s="82"/>
      <c r="AA55" s="82"/>
      <c r="AB55" s="82"/>
      <c r="AC55" s="82"/>
      <c r="AD55" s="82"/>
      <c r="AE55" s="82"/>
      <c r="AF55" s="82"/>
      <c r="AG55" s="82"/>
      <c r="AH55" s="90"/>
      <c r="AI55" s="90"/>
      <c r="AJ55" s="90"/>
    </row>
    <row r="56" s="3" customFormat="1" ht="16.5" spans="1:36">
      <c r="A56" s="27">
        <v>50</v>
      </c>
      <c r="B56" s="34" t="s">
        <v>235</v>
      </c>
      <c r="C56" s="27">
        <v>292</v>
      </c>
      <c r="D56" s="27">
        <v>103362957</v>
      </c>
      <c r="E56" s="35"/>
      <c r="F56" s="35">
        <v>5473.67</v>
      </c>
      <c r="G56" s="35"/>
      <c r="H56" s="35">
        <v>300000</v>
      </c>
      <c r="I56" s="35"/>
      <c r="J56" s="35"/>
      <c r="K56" s="35"/>
      <c r="L56" s="35"/>
      <c r="M56" s="35"/>
      <c r="N56" s="35"/>
      <c r="O56" s="35">
        <v>26294.15</v>
      </c>
      <c r="P56" s="35"/>
      <c r="Q56" s="35"/>
      <c r="R56" s="35"/>
      <c r="S56" s="35"/>
      <c r="T56" s="35"/>
      <c r="U56" s="35">
        <v>31552.98</v>
      </c>
      <c r="V56" s="35">
        <f t="shared" si="2"/>
        <v>57847.13</v>
      </c>
      <c r="W56" s="35">
        <f t="shared" si="3"/>
        <v>247626.54</v>
      </c>
      <c r="X56" s="35">
        <f t="shared" si="4"/>
        <v>0</v>
      </c>
      <c r="Y56" s="90"/>
      <c r="Z56" s="82"/>
      <c r="AA56" s="82"/>
      <c r="AB56" s="82"/>
      <c r="AC56" s="82"/>
      <c r="AD56" s="82"/>
      <c r="AE56" s="82"/>
      <c r="AF56" s="82"/>
      <c r="AG56" s="82"/>
      <c r="AH56" s="90"/>
      <c r="AI56" s="90"/>
      <c r="AJ56" s="90"/>
    </row>
    <row r="57" s="3" customFormat="1" ht="16.5" spans="1:36">
      <c r="A57" s="27">
        <v>51</v>
      </c>
      <c r="B57" s="34" t="s">
        <v>236</v>
      </c>
      <c r="C57" s="27">
        <v>296</v>
      </c>
      <c r="D57" s="27"/>
      <c r="E57" s="35"/>
      <c r="F57" s="35">
        <v>1600</v>
      </c>
      <c r="G57" s="35"/>
      <c r="H57" s="35">
        <v>53466.67</v>
      </c>
      <c r="I57" s="35"/>
      <c r="J57" s="35"/>
      <c r="K57" s="35"/>
      <c r="L57" s="35">
        <v>8400</v>
      </c>
      <c r="M57" s="35"/>
      <c r="N57" s="35"/>
      <c r="O57" s="35">
        <v>8400</v>
      </c>
      <c r="P57" s="35"/>
      <c r="Q57" s="35"/>
      <c r="R57" s="35"/>
      <c r="S57" s="35"/>
      <c r="T57" s="35"/>
      <c r="U57" s="35">
        <v>16800</v>
      </c>
      <c r="V57" s="35">
        <f t="shared" si="2"/>
        <v>33600</v>
      </c>
      <c r="W57" s="35">
        <f t="shared" si="3"/>
        <v>21466.67</v>
      </c>
      <c r="X57" s="35">
        <f t="shared" si="4"/>
        <v>0</v>
      </c>
      <c r="Y57" s="90"/>
      <c r="Z57" s="82"/>
      <c r="AA57" s="82"/>
      <c r="AB57" s="82"/>
      <c r="AC57" s="82"/>
      <c r="AD57" s="82"/>
      <c r="AE57" s="82"/>
      <c r="AF57" s="82"/>
      <c r="AG57" s="82"/>
      <c r="AH57" s="90"/>
      <c r="AI57" s="90"/>
      <c r="AJ57" s="90"/>
    </row>
    <row r="58" s="3" customFormat="1" ht="16.5" spans="1:36">
      <c r="A58" s="27">
        <v>52</v>
      </c>
      <c r="B58" s="34" t="s">
        <v>129</v>
      </c>
      <c r="C58" s="27">
        <v>299</v>
      </c>
      <c r="D58" s="60">
        <v>100989265</v>
      </c>
      <c r="E58" s="35"/>
      <c r="F58" s="35">
        <v>1544.93</v>
      </c>
      <c r="G58" s="35"/>
      <c r="H58" s="35">
        <v>102643.97</v>
      </c>
      <c r="I58" s="35"/>
      <c r="J58" s="35"/>
      <c r="K58" s="35"/>
      <c r="L58" s="35">
        <v>12096</v>
      </c>
      <c r="M58" s="35"/>
      <c r="N58" s="35"/>
      <c r="O58" s="35">
        <v>12096</v>
      </c>
      <c r="P58" s="35"/>
      <c r="Q58" s="35"/>
      <c r="R58" s="35">
        <v>12096</v>
      </c>
      <c r="S58" s="35"/>
      <c r="T58" s="35"/>
      <c r="U58" s="35">
        <v>4032</v>
      </c>
      <c r="V58" s="35">
        <f t="shared" si="2"/>
        <v>40320</v>
      </c>
      <c r="W58" s="35">
        <f t="shared" si="3"/>
        <v>63868.9</v>
      </c>
      <c r="X58" s="35">
        <f t="shared" si="4"/>
        <v>0</v>
      </c>
      <c r="Y58" s="90"/>
      <c r="Z58" s="82"/>
      <c r="AA58" s="82"/>
      <c r="AB58" s="82"/>
      <c r="AC58" s="82"/>
      <c r="AD58" s="82"/>
      <c r="AE58" s="82"/>
      <c r="AF58" s="82"/>
      <c r="AG58" s="82"/>
      <c r="AH58" s="90"/>
      <c r="AI58" s="90"/>
      <c r="AJ58" s="90"/>
    </row>
    <row r="59" ht="16.5" spans="1:24">
      <c r="A59" s="30">
        <v>53</v>
      </c>
      <c r="B59" s="197" t="s">
        <v>237</v>
      </c>
      <c r="C59" s="30">
        <v>295</v>
      </c>
      <c r="D59" s="30">
        <v>100781548</v>
      </c>
      <c r="E59" s="33"/>
      <c r="F59" s="202">
        <v>816.67</v>
      </c>
      <c r="G59" s="33"/>
      <c r="H59" s="33">
        <v>15548.67</v>
      </c>
      <c r="I59" s="33"/>
      <c r="J59" s="33"/>
      <c r="K59" s="68"/>
      <c r="L59" s="68">
        <v>12864</v>
      </c>
      <c r="M59" s="33"/>
      <c r="N59" s="33"/>
      <c r="O59" s="68">
        <v>4288</v>
      </c>
      <c r="P59" s="68"/>
      <c r="Q59" s="33"/>
      <c r="R59" s="68"/>
      <c r="S59" s="68"/>
      <c r="T59" s="68"/>
      <c r="U59" s="68"/>
      <c r="V59" s="33">
        <f t="shared" si="2"/>
        <v>17152</v>
      </c>
      <c r="W59" s="68">
        <f t="shared" si="3"/>
        <v>0</v>
      </c>
      <c r="X59" s="68">
        <f t="shared" si="4"/>
        <v>786.66</v>
      </c>
    </row>
    <row r="60" ht="16.5" spans="1:24">
      <c r="A60" s="30">
        <v>54</v>
      </c>
      <c r="B60" s="20" t="s">
        <v>238</v>
      </c>
      <c r="C60" s="30">
        <v>326</v>
      </c>
      <c r="D60" s="55">
        <v>100281077</v>
      </c>
      <c r="E60" s="33"/>
      <c r="F60" s="202"/>
      <c r="G60" s="33"/>
      <c r="H60" s="33"/>
      <c r="I60" s="33">
        <v>35593.19</v>
      </c>
      <c r="J60" s="33"/>
      <c r="K60" s="68"/>
      <c r="L60" s="68"/>
      <c r="M60" s="33"/>
      <c r="N60" s="33"/>
      <c r="O60" s="68"/>
      <c r="P60" s="68">
        <v>-35593.19</v>
      </c>
      <c r="Q60" s="33"/>
      <c r="R60" s="68"/>
      <c r="S60" s="68"/>
      <c r="T60" s="68"/>
      <c r="U60" s="68"/>
      <c r="V60" s="33">
        <f t="shared" si="2"/>
        <v>-35593.19</v>
      </c>
      <c r="W60" s="68">
        <f t="shared" si="3"/>
        <v>0</v>
      </c>
      <c r="X60" s="68">
        <f t="shared" si="4"/>
        <v>0</v>
      </c>
    </row>
    <row r="61" s="3" customFormat="1" ht="16.5" spans="1:36">
      <c r="A61" s="27">
        <v>55</v>
      </c>
      <c r="B61" s="34" t="s">
        <v>239</v>
      </c>
      <c r="C61" s="27">
        <v>337</v>
      </c>
      <c r="D61" s="27">
        <v>102974340</v>
      </c>
      <c r="E61" s="35"/>
      <c r="F61" s="35">
        <v>2200</v>
      </c>
      <c r="G61" s="35"/>
      <c r="H61" s="35">
        <v>73516.67</v>
      </c>
      <c r="I61" s="35"/>
      <c r="J61" s="35"/>
      <c r="K61" s="35"/>
      <c r="L61" s="35">
        <v>11550</v>
      </c>
      <c r="M61" s="35"/>
      <c r="N61" s="35"/>
      <c r="O61" s="35">
        <v>11550</v>
      </c>
      <c r="P61" s="35"/>
      <c r="Q61" s="35"/>
      <c r="R61" s="35"/>
      <c r="S61" s="35"/>
      <c r="T61" s="35">
        <v>15400</v>
      </c>
      <c r="U61" s="35">
        <v>7700</v>
      </c>
      <c r="V61" s="35">
        <f t="shared" si="2"/>
        <v>46200</v>
      </c>
      <c r="W61" s="35">
        <f t="shared" si="3"/>
        <v>29516.67</v>
      </c>
      <c r="X61" s="35">
        <f t="shared" si="4"/>
        <v>0</v>
      </c>
      <c r="Y61" s="90"/>
      <c r="Z61" s="82"/>
      <c r="AA61" s="82"/>
      <c r="AB61" s="82"/>
      <c r="AC61" s="82"/>
      <c r="AD61" s="82"/>
      <c r="AE61" s="82"/>
      <c r="AF61" s="82"/>
      <c r="AG61" s="82"/>
      <c r="AH61" s="90"/>
      <c r="AI61" s="90"/>
      <c r="AJ61" s="90"/>
    </row>
    <row r="62" s="2" customFormat="1" ht="16.5" spans="1:36">
      <c r="A62" s="24">
        <v>56</v>
      </c>
      <c r="B62" s="93" t="s">
        <v>240</v>
      </c>
      <c r="C62" s="24">
        <v>328</v>
      </c>
      <c r="D62" s="24">
        <v>103677176</v>
      </c>
      <c r="E62" s="69"/>
      <c r="F62" s="69"/>
      <c r="G62" s="69"/>
      <c r="H62" s="69"/>
      <c r="I62" s="69">
        <v>16458.33</v>
      </c>
      <c r="J62" s="69"/>
      <c r="K62" s="69"/>
      <c r="L62" s="69">
        <v>13125</v>
      </c>
      <c r="M62" s="69"/>
      <c r="N62" s="69"/>
      <c r="O62" s="69">
        <v>13125</v>
      </c>
      <c r="P62" s="69"/>
      <c r="Q62" s="69"/>
      <c r="R62" s="69">
        <f>4375+8750</f>
        <v>13125</v>
      </c>
      <c r="S62" s="69"/>
      <c r="T62" s="69">
        <v>-47083.33</v>
      </c>
      <c r="U62" s="69">
        <v>4375</v>
      </c>
      <c r="V62" s="69">
        <f t="shared" si="2"/>
        <v>-3333.33</v>
      </c>
      <c r="W62" s="69">
        <f t="shared" si="3"/>
        <v>0</v>
      </c>
      <c r="X62" s="69">
        <f t="shared" si="4"/>
        <v>13125</v>
      </c>
      <c r="Y62" s="89"/>
      <c r="Z62" s="80"/>
      <c r="AA62" s="80"/>
      <c r="AB62" s="80"/>
      <c r="AC62" s="80"/>
      <c r="AD62" s="80"/>
      <c r="AE62" s="80"/>
      <c r="AF62" s="80"/>
      <c r="AG62" s="80"/>
      <c r="AH62" s="89"/>
      <c r="AI62" s="89"/>
      <c r="AJ62" s="89"/>
    </row>
    <row r="63" ht="16.5" spans="1:24">
      <c r="A63" s="30">
        <v>57</v>
      </c>
      <c r="B63" s="20" t="s">
        <v>241</v>
      </c>
      <c r="C63" s="30">
        <v>329</v>
      </c>
      <c r="D63" s="30"/>
      <c r="E63" s="33"/>
      <c r="F63" s="202"/>
      <c r="G63" s="33"/>
      <c r="H63" s="33"/>
      <c r="I63" s="33">
        <v>4025</v>
      </c>
      <c r="J63" s="33"/>
      <c r="K63" s="68"/>
      <c r="L63" s="68"/>
      <c r="M63" s="33"/>
      <c r="N63" s="33"/>
      <c r="O63" s="68"/>
      <c r="P63" s="68"/>
      <c r="Q63" s="33"/>
      <c r="R63" s="68"/>
      <c r="S63" s="68"/>
      <c r="T63" s="68"/>
      <c r="U63" s="68"/>
      <c r="V63" s="33">
        <f t="shared" si="2"/>
        <v>0</v>
      </c>
      <c r="W63" s="68">
        <f t="shared" si="3"/>
        <v>0</v>
      </c>
      <c r="X63" s="68">
        <f t="shared" si="4"/>
        <v>4025</v>
      </c>
    </row>
    <row r="64" ht="16.5" spans="1:24">
      <c r="A64" s="30">
        <v>58</v>
      </c>
      <c r="B64" s="20" t="s">
        <v>242</v>
      </c>
      <c r="C64" s="30">
        <v>330</v>
      </c>
      <c r="D64" s="30">
        <v>100531206</v>
      </c>
      <c r="E64" s="33"/>
      <c r="F64" s="202"/>
      <c r="G64" s="33"/>
      <c r="H64" s="33"/>
      <c r="I64" s="33">
        <v>5325</v>
      </c>
      <c r="J64" s="33"/>
      <c r="K64" s="68"/>
      <c r="L64" s="68"/>
      <c r="M64" s="33"/>
      <c r="N64" s="33"/>
      <c r="O64" s="68"/>
      <c r="P64" s="68"/>
      <c r="Q64" s="33"/>
      <c r="R64" s="68"/>
      <c r="S64" s="68"/>
      <c r="T64" s="68"/>
      <c r="U64" s="68"/>
      <c r="V64" s="33">
        <f t="shared" si="2"/>
        <v>0</v>
      </c>
      <c r="W64" s="68">
        <f t="shared" si="3"/>
        <v>0</v>
      </c>
      <c r="X64" s="68">
        <f t="shared" si="4"/>
        <v>5325</v>
      </c>
    </row>
    <row r="65" ht="16.5" spans="1:24">
      <c r="A65" s="30">
        <v>59</v>
      </c>
      <c r="B65" s="243" t="s">
        <v>149</v>
      </c>
      <c r="C65" s="30">
        <v>331</v>
      </c>
      <c r="D65" s="30">
        <v>100865679</v>
      </c>
      <c r="E65" s="33"/>
      <c r="F65" s="202"/>
      <c r="G65" s="33"/>
      <c r="H65" s="33">
        <v>866.64</v>
      </c>
      <c r="I65" s="33"/>
      <c r="J65" s="33"/>
      <c r="K65" s="68"/>
      <c r="L65" s="68"/>
      <c r="M65" s="33"/>
      <c r="N65" s="33"/>
      <c r="O65" s="68"/>
      <c r="P65" s="68"/>
      <c r="Q65" s="33"/>
      <c r="R65" s="68"/>
      <c r="S65" s="68"/>
      <c r="T65" s="68"/>
      <c r="U65" s="68">
        <v>866.64</v>
      </c>
      <c r="V65" s="33">
        <f t="shared" si="2"/>
        <v>866.64</v>
      </c>
      <c r="W65" s="68">
        <f t="shared" si="3"/>
        <v>0</v>
      </c>
      <c r="X65" s="68">
        <f t="shared" si="4"/>
        <v>0</v>
      </c>
    </row>
    <row r="66" ht="16.5" spans="1:24">
      <c r="A66" s="30">
        <v>60</v>
      </c>
      <c r="B66" s="20" t="s">
        <v>151</v>
      </c>
      <c r="C66" s="30">
        <v>332</v>
      </c>
      <c r="D66" s="55">
        <v>100531978</v>
      </c>
      <c r="E66" s="33"/>
      <c r="F66" s="202"/>
      <c r="G66" s="33"/>
      <c r="H66" s="33"/>
      <c r="I66" s="33">
        <v>6554</v>
      </c>
      <c r="J66" s="33"/>
      <c r="K66" s="68"/>
      <c r="L66" s="68"/>
      <c r="M66" s="33"/>
      <c r="N66" s="33"/>
      <c r="O66" s="68"/>
      <c r="P66" s="68"/>
      <c r="Q66" s="33"/>
      <c r="R66" s="68"/>
      <c r="S66" s="68"/>
      <c r="T66" s="68"/>
      <c r="U66" s="68"/>
      <c r="V66" s="33">
        <f t="shared" si="2"/>
        <v>0</v>
      </c>
      <c r="W66" s="68">
        <f t="shared" si="3"/>
        <v>0</v>
      </c>
      <c r="X66" s="68">
        <f t="shared" si="4"/>
        <v>6554</v>
      </c>
    </row>
    <row r="67" s="3" customFormat="1" ht="16.5" spans="1:36">
      <c r="A67" s="27">
        <v>61</v>
      </c>
      <c r="B67" s="34" t="s">
        <v>156</v>
      </c>
      <c r="C67" s="27">
        <v>342</v>
      </c>
      <c r="D67" s="60">
        <v>100125142</v>
      </c>
      <c r="E67" s="35"/>
      <c r="F67" s="35">
        <v>1933.24</v>
      </c>
      <c r="G67" s="35"/>
      <c r="H67" s="35">
        <v>117853.52</v>
      </c>
      <c r="I67" s="35"/>
      <c r="J67" s="35"/>
      <c r="K67" s="35"/>
      <c r="L67" s="35">
        <v>12096</v>
      </c>
      <c r="M67" s="35"/>
      <c r="N67" s="35"/>
      <c r="O67" s="35">
        <v>12096</v>
      </c>
      <c r="P67" s="35"/>
      <c r="Q67" s="35"/>
      <c r="R67" s="35">
        <v>12096</v>
      </c>
      <c r="S67" s="35"/>
      <c r="T67" s="35"/>
      <c r="U67" s="35">
        <v>12096</v>
      </c>
      <c r="V67" s="35">
        <f t="shared" si="2"/>
        <v>48384</v>
      </c>
      <c r="W67" s="35">
        <f t="shared" si="3"/>
        <v>71402.76</v>
      </c>
      <c r="X67" s="35">
        <f t="shared" si="4"/>
        <v>0</v>
      </c>
      <c r="Y67" s="90"/>
      <c r="Z67" s="82"/>
      <c r="AA67" s="82"/>
      <c r="AB67" s="82"/>
      <c r="AC67" s="82"/>
      <c r="AD67" s="82"/>
      <c r="AE67" s="82"/>
      <c r="AF67" s="82"/>
      <c r="AG67" s="82"/>
      <c r="AH67" s="90"/>
      <c r="AI67" s="90"/>
      <c r="AJ67" s="90"/>
    </row>
    <row r="68" s="3" customFormat="1" ht="16.5" spans="1:36">
      <c r="A68" s="27">
        <v>62</v>
      </c>
      <c r="B68" s="34" t="s">
        <v>243</v>
      </c>
      <c r="C68" s="27">
        <v>340</v>
      </c>
      <c r="D68" s="60">
        <v>102961007</v>
      </c>
      <c r="E68" s="35"/>
      <c r="F68" s="35">
        <v>2000</v>
      </c>
      <c r="G68" s="35"/>
      <c r="H68" s="35">
        <v>70000.01</v>
      </c>
      <c r="I68" s="35"/>
      <c r="J68" s="35"/>
      <c r="K68" s="35"/>
      <c r="L68" s="35"/>
      <c r="M68" s="35"/>
      <c r="N68" s="35"/>
      <c r="O68" s="35">
        <v>21000</v>
      </c>
      <c r="P68" s="35"/>
      <c r="Q68" s="35"/>
      <c r="R68" s="35"/>
      <c r="S68" s="35"/>
      <c r="T68" s="35"/>
      <c r="U68" s="35">
        <v>21000</v>
      </c>
      <c r="V68" s="35">
        <f t="shared" si="2"/>
        <v>42000</v>
      </c>
      <c r="W68" s="35">
        <f t="shared" si="3"/>
        <v>30000.01</v>
      </c>
      <c r="X68" s="35">
        <f t="shared" si="4"/>
        <v>0</v>
      </c>
      <c r="Y68" s="90"/>
      <c r="Z68" s="82"/>
      <c r="AA68" s="82"/>
      <c r="AB68" s="82"/>
      <c r="AC68" s="82"/>
      <c r="AD68" s="82"/>
      <c r="AE68" s="82"/>
      <c r="AF68" s="82"/>
      <c r="AG68" s="82"/>
      <c r="AH68" s="90"/>
      <c r="AI68" s="90"/>
      <c r="AJ68" s="90"/>
    </row>
    <row r="69" ht="16.5" spans="1:24">
      <c r="A69" s="30">
        <v>63</v>
      </c>
      <c r="B69" s="197" t="s">
        <v>152</v>
      </c>
      <c r="C69" s="30">
        <v>338</v>
      </c>
      <c r="D69" s="30">
        <v>100283716</v>
      </c>
      <c r="E69" s="33"/>
      <c r="F69" s="202"/>
      <c r="G69" s="33"/>
      <c r="H69" s="33">
        <v>5503.62</v>
      </c>
      <c r="I69" s="33"/>
      <c r="J69" s="33"/>
      <c r="K69" s="68"/>
      <c r="L69" s="68">
        <v>9392.8</v>
      </c>
      <c r="M69" s="33">
        <v>-3889.18</v>
      </c>
      <c r="N69" s="33"/>
      <c r="O69" s="68"/>
      <c r="P69" s="68"/>
      <c r="Q69" s="33"/>
      <c r="R69" s="68"/>
      <c r="S69" s="68"/>
      <c r="T69" s="68"/>
      <c r="U69" s="68"/>
      <c r="V69" s="33">
        <f t="shared" si="2"/>
        <v>5503.62</v>
      </c>
      <c r="W69" s="68">
        <f t="shared" si="3"/>
        <v>0</v>
      </c>
      <c r="X69" s="68">
        <f t="shared" si="4"/>
        <v>0</v>
      </c>
    </row>
    <row r="70" s="3" customFormat="1" ht="16.5" spans="1:36">
      <c r="A70" s="27">
        <v>64</v>
      </c>
      <c r="B70" s="34" t="s">
        <v>160</v>
      </c>
      <c r="C70" s="27">
        <v>343</v>
      </c>
      <c r="D70" s="60">
        <v>100781625</v>
      </c>
      <c r="E70" s="35"/>
      <c r="F70" s="35">
        <v>4226.47</v>
      </c>
      <c r="G70" s="35"/>
      <c r="H70" s="35">
        <v>243973.63</v>
      </c>
      <c r="I70" s="35"/>
      <c r="J70" s="35"/>
      <c r="K70" s="35"/>
      <c r="L70" s="35">
        <v>18930</v>
      </c>
      <c r="M70" s="35"/>
      <c r="N70" s="35"/>
      <c r="O70" s="35">
        <v>18930</v>
      </c>
      <c r="P70" s="35"/>
      <c r="Q70" s="35"/>
      <c r="R70" s="35">
        <v>18930</v>
      </c>
      <c r="S70" s="35">
        <v>6310</v>
      </c>
      <c r="T70" s="35">
        <v>6310</v>
      </c>
      <c r="U70" s="35">
        <v>6310</v>
      </c>
      <c r="V70" s="35">
        <f t="shared" si="2"/>
        <v>75720</v>
      </c>
      <c r="W70" s="35">
        <f t="shared" si="3"/>
        <v>172480.1</v>
      </c>
      <c r="X70" s="35">
        <f t="shared" si="4"/>
        <v>0</v>
      </c>
      <c r="Y70" s="90"/>
      <c r="Z70" s="82"/>
      <c r="AA70" s="82"/>
      <c r="AB70" s="82"/>
      <c r="AC70" s="82"/>
      <c r="AD70" s="82"/>
      <c r="AE70" s="82"/>
      <c r="AF70" s="82"/>
      <c r="AG70" s="82"/>
      <c r="AH70" s="90"/>
      <c r="AI70" s="90"/>
      <c r="AJ70" s="90"/>
    </row>
    <row r="71" s="2" customFormat="1" ht="16.5" spans="1:36">
      <c r="A71" s="24">
        <v>65</v>
      </c>
      <c r="B71" s="93" t="s">
        <v>244</v>
      </c>
      <c r="C71" s="24">
        <v>483</v>
      </c>
      <c r="D71" s="244">
        <v>103526278</v>
      </c>
      <c r="E71" s="69"/>
      <c r="F71" s="69">
        <v>3638.61</v>
      </c>
      <c r="G71" s="69"/>
      <c r="H71" s="69">
        <v>201689.18</v>
      </c>
      <c r="I71" s="69"/>
      <c r="J71" s="69"/>
      <c r="K71" s="69"/>
      <c r="L71" s="69"/>
      <c r="M71" s="69"/>
      <c r="N71" s="69"/>
      <c r="O71" s="69">
        <v>11726.1</v>
      </c>
      <c r="P71" s="69"/>
      <c r="Q71" s="69"/>
      <c r="R71" s="69"/>
      <c r="S71" s="69"/>
      <c r="T71" s="69">
        <v>11726.1</v>
      </c>
      <c r="U71" s="69">
        <v>23452.2</v>
      </c>
      <c r="V71" s="69">
        <f t="shared" ref="V71:V87" si="5">SUM(J71:U71)</f>
        <v>46904.4</v>
      </c>
      <c r="W71" s="69">
        <f t="shared" ref="W71:W87" si="6">IF(((F71+G71+H71)-(I71+V71))&gt;0,+((F71+G71+H71)-(I71+V71)),0)</f>
        <v>158423.39</v>
      </c>
      <c r="X71" s="69">
        <f t="shared" ref="X71:X87" si="7">IF(((F71+G71+H71)-(I71+V71))&lt;0,-((F71+G71+H71)-(I71+V71)),0)</f>
        <v>0</v>
      </c>
      <c r="Y71" s="89"/>
      <c r="Z71" s="80"/>
      <c r="AA71" s="80"/>
      <c r="AB71" s="80"/>
      <c r="AC71" s="80"/>
      <c r="AD71" s="80"/>
      <c r="AE71" s="80"/>
      <c r="AF71" s="80"/>
      <c r="AG71" s="80"/>
      <c r="AH71" s="89"/>
      <c r="AI71" s="89"/>
      <c r="AJ71" s="89"/>
    </row>
    <row r="72" ht="16.5" spans="1:24">
      <c r="A72" s="30">
        <v>66</v>
      </c>
      <c r="B72" s="20" t="s">
        <v>245</v>
      </c>
      <c r="C72" s="30">
        <v>461</v>
      </c>
      <c r="D72" s="30">
        <v>100125126</v>
      </c>
      <c r="E72" s="33"/>
      <c r="F72" s="202"/>
      <c r="G72" s="33"/>
      <c r="H72" s="33"/>
      <c r="I72" s="33">
        <v>9666.67</v>
      </c>
      <c r="J72" s="33"/>
      <c r="K72" s="68"/>
      <c r="L72" s="68"/>
      <c r="M72" s="33"/>
      <c r="N72" s="33"/>
      <c r="O72" s="68"/>
      <c r="P72" s="68"/>
      <c r="Q72" s="33"/>
      <c r="R72" s="68"/>
      <c r="S72" s="68"/>
      <c r="T72" s="68"/>
      <c r="U72" s="68"/>
      <c r="V72" s="33">
        <f t="shared" si="5"/>
        <v>0</v>
      </c>
      <c r="W72" s="68">
        <f t="shared" si="6"/>
        <v>0</v>
      </c>
      <c r="X72" s="68">
        <f t="shared" si="7"/>
        <v>9666.67</v>
      </c>
    </row>
    <row r="73" ht="16.5" spans="1:24">
      <c r="A73" s="30">
        <v>67</v>
      </c>
      <c r="B73" s="20" t="s">
        <v>246</v>
      </c>
      <c r="C73" s="30">
        <v>462</v>
      </c>
      <c r="D73" s="55">
        <v>100283668</v>
      </c>
      <c r="E73" s="33"/>
      <c r="F73" s="202"/>
      <c r="G73" s="33"/>
      <c r="H73" s="33"/>
      <c r="I73" s="33">
        <v>4444.45</v>
      </c>
      <c r="J73" s="33"/>
      <c r="K73" s="68"/>
      <c r="L73" s="68"/>
      <c r="M73" s="33"/>
      <c r="N73" s="33"/>
      <c r="O73" s="68"/>
      <c r="P73" s="68"/>
      <c r="Q73" s="33"/>
      <c r="R73" s="68"/>
      <c r="S73" s="68"/>
      <c r="T73" s="68"/>
      <c r="U73" s="68"/>
      <c r="V73" s="33">
        <f t="shared" si="5"/>
        <v>0</v>
      </c>
      <c r="W73" s="68">
        <f t="shared" si="6"/>
        <v>0</v>
      </c>
      <c r="X73" s="68">
        <f t="shared" si="7"/>
        <v>4444.45</v>
      </c>
    </row>
    <row r="74" ht="16.5" spans="1:24">
      <c r="A74" s="30">
        <v>68</v>
      </c>
      <c r="B74" s="20" t="s">
        <v>172</v>
      </c>
      <c r="C74" s="30">
        <v>463</v>
      </c>
      <c r="D74" s="30">
        <v>103666231</v>
      </c>
      <c r="E74" s="33"/>
      <c r="F74" s="202"/>
      <c r="G74" s="33"/>
      <c r="H74" s="33"/>
      <c r="I74" s="33">
        <v>6090</v>
      </c>
      <c r="J74" s="33"/>
      <c r="K74" s="68"/>
      <c r="L74" s="68"/>
      <c r="M74" s="33"/>
      <c r="N74" s="33"/>
      <c r="O74" s="68"/>
      <c r="P74" s="68"/>
      <c r="Q74" s="33"/>
      <c r="R74" s="68"/>
      <c r="S74" s="68"/>
      <c r="T74" s="68"/>
      <c r="U74" s="68"/>
      <c r="V74" s="33">
        <f t="shared" si="5"/>
        <v>0</v>
      </c>
      <c r="W74" s="68">
        <f t="shared" si="6"/>
        <v>0</v>
      </c>
      <c r="X74" s="68">
        <f t="shared" si="7"/>
        <v>6090</v>
      </c>
    </row>
    <row r="75" s="3" customFormat="1" ht="16.5" spans="1:36">
      <c r="A75" s="27">
        <v>69</v>
      </c>
      <c r="B75" s="34" t="s">
        <v>176</v>
      </c>
      <c r="C75" s="27">
        <v>473</v>
      </c>
      <c r="D75" s="27">
        <v>102208874</v>
      </c>
      <c r="E75" s="35"/>
      <c r="F75" s="35">
        <v>2400</v>
      </c>
      <c r="G75" s="35"/>
      <c r="H75" s="35">
        <v>84000</v>
      </c>
      <c r="I75" s="35"/>
      <c r="J75" s="35"/>
      <c r="K75" s="35"/>
      <c r="L75" s="35">
        <v>12600</v>
      </c>
      <c r="M75" s="35"/>
      <c r="N75" s="35"/>
      <c r="O75" s="35">
        <v>12600</v>
      </c>
      <c r="P75" s="35"/>
      <c r="Q75" s="35"/>
      <c r="R75" s="35"/>
      <c r="S75" s="35"/>
      <c r="T75" s="35"/>
      <c r="U75" s="35">
        <v>25200</v>
      </c>
      <c r="V75" s="35">
        <f t="shared" si="5"/>
        <v>50400</v>
      </c>
      <c r="W75" s="35">
        <f t="shared" si="6"/>
        <v>36000</v>
      </c>
      <c r="X75" s="35">
        <f t="shared" si="7"/>
        <v>0</v>
      </c>
      <c r="Y75" s="90"/>
      <c r="Z75" s="82"/>
      <c r="AA75" s="82"/>
      <c r="AB75" s="82"/>
      <c r="AC75" s="82"/>
      <c r="AD75" s="82"/>
      <c r="AE75" s="82"/>
      <c r="AF75" s="82"/>
      <c r="AG75" s="82"/>
      <c r="AH75" s="90"/>
      <c r="AI75" s="90"/>
      <c r="AJ75" s="90"/>
    </row>
    <row r="76" s="3" customFormat="1" ht="16.5" spans="1:36">
      <c r="A76" s="27">
        <v>70</v>
      </c>
      <c r="B76" s="34" t="s">
        <v>247</v>
      </c>
      <c r="C76" s="27">
        <v>475</v>
      </c>
      <c r="D76" s="60">
        <v>100988011</v>
      </c>
      <c r="E76" s="35"/>
      <c r="F76" s="35">
        <v>665.46</v>
      </c>
      <c r="G76" s="35"/>
      <c r="H76" s="35">
        <v>41597.89</v>
      </c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>
        <v>17358</v>
      </c>
      <c r="U76" s="35">
        <v>1578</v>
      </c>
      <c r="V76" s="35">
        <f t="shared" si="5"/>
        <v>18936</v>
      </c>
      <c r="W76" s="35">
        <f t="shared" si="6"/>
        <v>23327.35</v>
      </c>
      <c r="X76" s="35">
        <f t="shared" si="7"/>
        <v>0</v>
      </c>
      <c r="Y76" s="90"/>
      <c r="Z76" s="82"/>
      <c r="AA76" s="82"/>
      <c r="AB76" s="82"/>
      <c r="AC76" s="82"/>
      <c r="AD76" s="82"/>
      <c r="AE76" s="82"/>
      <c r="AF76" s="82"/>
      <c r="AG76" s="82"/>
      <c r="AH76" s="90"/>
      <c r="AI76" s="90"/>
      <c r="AJ76" s="90"/>
    </row>
    <row r="77" s="3" customFormat="1" ht="16.5" spans="1:36">
      <c r="A77" s="27">
        <v>71</v>
      </c>
      <c r="B77" s="34" t="s">
        <v>248</v>
      </c>
      <c r="C77" s="27">
        <v>478</v>
      </c>
      <c r="D77" s="60">
        <v>100125335</v>
      </c>
      <c r="E77" s="35"/>
      <c r="F77" s="35">
        <v>2399.97</v>
      </c>
      <c r="G77" s="35"/>
      <c r="H77" s="35">
        <v>143385.74</v>
      </c>
      <c r="I77" s="35"/>
      <c r="J77" s="35"/>
      <c r="K77" s="35"/>
      <c r="L77" s="35">
        <v>13410</v>
      </c>
      <c r="M77" s="35"/>
      <c r="N77" s="35"/>
      <c r="O77" s="35">
        <v>13410</v>
      </c>
      <c r="P77" s="35"/>
      <c r="Q77" s="35"/>
      <c r="R77" s="35">
        <v>13410</v>
      </c>
      <c r="S77" s="35">
        <v>4470</v>
      </c>
      <c r="T77" s="35">
        <v>4470</v>
      </c>
      <c r="U77" s="35">
        <v>4470</v>
      </c>
      <c r="V77" s="35">
        <f t="shared" si="5"/>
        <v>53640</v>
      </c>
      <c r="W77" s="35">
        <f t="shared" si="6"/>
        <v>92145.71</v>
      </c>
      <c r="X77" s="35">
        <f t="shared" si="7"/>
        <v>0</v>
      </c>
      <c r="Y77" s="90"/>
      <c r="Z77" s="82"/>
      <c r="AA77" s="82"/>
      <c r="AB77" s="82"/>
      <c r="AC77" s="82"/>
      <c r="AD77" s="82"/>
      <c r="AE77" s="82"/>
      <c r="AF77" s="82"/>
      <c r="AG77" s="82"/>
      <c r="AH77" s="90"/>
      <c r="AI77" s="90"/>
      <c r="AJ77" s="90"/>
    </row>
    <row r="78" ht="16.5" spans="1:24">
      <c r="A78" s="30">
        <v>72</v>
      </c>
      <c r="B78" s="20" t="s">
        <v>249</v>
      </c>
      <c r="C78" s="30">
        <v>464</v>
      </c>
      <c r="D78" s="30">
        <v>102290134</v>
      </c>
      <c r="E78" s="33"/>
      <c r="F78" s="202"/>
      <c r="G78" s="33"/>
      <c r="H78" s="33"/>
      <c r="I78" s="33">
        <v>936</v>
      </c>
      <c r="J78" s="33"/>
      <c r="K78" s="68"/>
      <c r="L78" s="68"/>
      <c r="M78" s="33"/>
      <c r="N78" s="33"/>
      <c r="O78" s="68"/>
      <c r="P78" s="68"/>
      <c r="Q78" s="33"/>
      <c r="R78" s="68"/>
      <c r="S78" s="68"/>
      <c r="T78" s="68"/>
      <c r="U78" s="68"/>
      <c r="V78" s="33">
        <f t="shared" si="5"/>
        <v>0</v>
      </c>
      <c r="W78" s="68">
        <f t="shared" si="6"/>
        <v>0</v>
      </c>
      <c r="X78" s="68">
        <f t="shared" si="7"/>
        <v>936</v>
      </c>
    </row>
    <row r="79" ht="16.5" spans="1:24">
      <c r="A79" s="30">
        <v>73</v>
      </c>
      <c r="B79" s="20" t="s">
        <v>250</v>
      </c>
      <c r="C79" s="30">
        <v>469</v>
      </c>
      <c r="D79" s="30">
        <v>100519095</v>
      </c>
      <c r="E79" s="33"/>
      <c r="F79" s="202"/>
      <c r="G79" s="33"/>
      <c r="H79" s="33"/>
      <c r="I79" s="33"/>
      <c r="J79" s="33"/>
      <c r="K79" s="68"/>
      <c r="L79" s="68"/>
      <c r="M79" s="33"/>
      <c r="N79" s="33"/>
      <c r="O79" s="68"/>
      <c r="P79" s="68"/>
      <c r="Q79" s="33"/>
      <c r="R79" s="68"/>
      <c r="S79" s="68"/>
      <c r="T79" s="68"/>
      <c r="U79" s="68"/>
      <c r="V79" s="33">
        <f t="shared" si="5"/>
        <v>0</v>
      </c>
      <c r="W79" s="68">
        <f t="shared" si="6"/>
        <v>0</v>
      </c>
      <c r="X79" s="68">
        <f t="shared" si="7"/>
        <v>0</v>
      </c>
    </row>
    <row r="80" s="2" customFormat="1" ht="16.5" spans="1:36">
      <c r="A80" s="24">
        <v>74</v>
      </c>
      <c r="B80" s="93" t="s">
        <v>251</v>
      </c>
      <c r="C80" s="24">
        <v>480</v>
      </c>
      <c r="D80" s="98">
        <v>104243835</v>
      </c>
      <c r="E80" s="69"/>
      <c r="F80" s="69">
        <v>2267.94</v>
      </c>
      <c r="G80" s="69"/>
      <c r="H80" s="69">
        <v>137911.61</v>
      </c>
      <c r="I80" s="69"/>
      <c r="J80" s="69"/>
      <c r="K80" s="69"/>
      <c r="L80" s="69"/>
      <c r="M80" s="69"/>
      <c r="N80" s="69"/>
      <c r="O80" s="69">
        <v>23664</v>
      </c>
      <c r="P80" s="69"/>
      <c r="Q80" s="69"/>
      <c r="R80" s="69"/>
      <c r="S80" s="69"/>
      <c r="T80" s="69"/>
      <c r="U80" s="69">
        <v>23664</v>
      </c>
      <c r="V80" s="69">
        <f t="shared" si="5"/>
        <v>47328</v>
      </c>
      <c r="W80" s="69">
        <f t="shared" si="6"/>
        <v>92851.55</v>
      </c>
      <c r="X80" s="69">
        <f t="shared" si="7"/>
        <v>0</v>
      </c>
      <c r="Y80" s="89"/>
      <c r="Z80" s="80"/>
      <c r="AA80" s="80"/>
      <c r="AB80" s="80"/>
      <c r="AC80" s="80"/>
      <c r="AD80" s="80"/>
      <c r="AE80" s="80"/>
      <c r="AF80" s="80"/>
      <c r="AG80" s="80"/>
      <c r="AH80" s="89"/>
      <c r="AI80" s="89"/>
      <c r="AJ80" s="89"/>
    </row>
    <row r="81" ht="16.5" spans="1:24">
      <c r="A81" s="30">
        <v>75</v>
      </c>
      <c r="B81" s="20" t="s">
        <v>179</v>
      </c>
      <c r="C81" s="30">
        <v>468</v>
      </c>
      <c r="D81" s="30">
        <v>102290105</v>
      </c>
      <c r="E81" s="33"/>
      <c r="F81" s="202"/>
      <c r="G81" s="33"/>
      <c r="H81" s="33"/>
      <c r="I81" s="33">
        <v>1266.67</v>
      </c>
      <c r="J81" s="33"/>
      <c r="K81" s="68"/>
      <c r="L81" s="68"/>
      <c r="M81" s="33"/>
      <c r="N81" s="33"/>
      <c r="O81" s="68"/>
      <c r="P81" s="68"/>
      <c r="Q81" s="33"/>
      <c r="R81" s="68"/>
      <c r="S81" s="68"/>
      <c r="T81" s="68"/>
      <c r="U81" s="68"/>
      <c r="V81" s="33">
        <f t="shared" si="5"/>
        <v>0</v>
      </c>
      <c r="W81" s="68">
        <f t="shared" si="6"/>
        <v>0</v>
      </c>
      <c r="X81" s="68">
        <f t="shared" si="7"/>
        <v>1266.67</v>
      </c>
    </row>
    <row r="82" s="3" customFormat="1" ht="16.5" spans="1:36">
      <c r="A82" s="27">
        <v>76</v>
      </c>
      <c r="B82" s="34" t="s">
        <v>252</v>
      </c>
      <c r="C82" s="27">
        <v>470</v>
      </c>
      <c r="D82" s="27">
        <v>103658102</v>
      </c>
      <c r="E82" s="35"/>
      <c r="F82" s="35">
        <v>3200.01</v>
      </c>
      <c r="G82" s="35"/>
      <c r="H82" s="35">
        <v>135624.99</v>
      </c>
      <c r="I82" s="35"/>
      <c r="J82" s="35"/>
      <c r="K82" s="35"/>
      <c r="L82" s="35">
        <v>16275</v>
      </c>
      <c r="M82" s="35"/>
      <c r="N82" s="35"/>
      <c r="O82" s="35">
        <v>16275</v>
      </c>
      <c r="P82" s="35"/>
      <c r="Q82" s="35"/>
      <c r="R82" s="35">
        <v>16275</v>
      </c>
      <c r="S82" s="35"/>
      <c r="T82" s="35"/>
      <c r="U82" s="35">
        <v>90000</v>
      </c>
      <c r="V82" s="35">
        <f t="shared" si="5"/>
        <v>138825</v>
      </c>
      <c r="W82" s="35">
        <f t="shared" si="6"/>
        <v>0</v>
      </c>
      <c r="X82" s="35">
        <f t="shared" si="7"/>
        <v>0</v>
      </c>
      <c r="Y82" s="90"/>
      <c r="Z82" s="82"/>
      <c r="AA82" s="82"/>
      <c r="AB82" s="82"/>
      <c r="AC82" s="82"/>
      <c r="AD82" s="82"/>
      <c r="AE82" s="82"/>
      <c r="AF82" s="82"/>
      <c r="AG82" s="82"/>
      <c r="AH82" s="90"/>
      <c r="AI82" s="90"/>
      <c r="AJ82" s="90"/>
    </row>
    <row r="83" s="3" customFormat="1" ht="16.5" spans="1:36">
      <c r="A83" s="27">
        <v>77</v>
      </c>
      <c r="B83" s="34" t="s">
        <v>253</v>
      </c>
      <c r="C83" s="27">
        <v>481</v>
      </c>
      <c r="D83" s="60">
        <v>103460057</v>
      </c>
      <c r="E83" s="35"/>
      <c r="F83" s="35">
        <v>4696.07</v>
      </c>
      <c r="G83" s="35"/>
      <c r="H83" s="35">
        <v>292115.16</v>
      </c>
      <c r="I83" s="35"/>
      <c r="J83" s="35"/>
      <c r="K83" s="35"/>
      <c r="L83" s="35">
        <v>21033.33</v>
      </c>
      <c r="M83" s="35"/>
      <c r="N83" s="35"/>
      <c r="O83" s="35">
        <v>21033.33</v>
      </c>
      <c r="P83" s="35"/>
      <c r="Q83" s="35"/>
      <c r="R83" s="35">
        <v>21033.33</v>
      </c>
      <c r="S83" s="35">
        <v>7011.11</v>
      </c>
      <c r="T83" s="35">
        <v>7011.11</v>
      </c>
      <c r="U83" s="35">
        <v>7011.11</v>
      </c>
      <c r="V83" s="35">
        <f t="shared" si="5"/>
        <v>84133.32</v>
      </c>
      <c r="W83" s="35">
        <f t="shared" si="6"/>
        <v>212677.91</v>
      </c>
      <c r="X83" s="35">
        <f t="shared" si="7"/>
        <v>0</v>
      </c>
      <c r="Y83" s="90"/>
      <c r="Z83" s="82"/>
      <c r="AA83" s="82"/>
      <c r="AB83" s="82"/>
      <c r="AC83" s="82"/>
      <c r="AD83" s="82"/>
      <c r="AE83" s="82"/>
      <c r="AF83" s="82"/>
      <c r="AG83" s="82"/>
      <c r="AH83" s="90"/>
      <c r="AI83" s="90"/>
      <c r="AJ83" s="90"/>
    </row>
    <row r="84" s="3" customFormat="1" ht="16.5" spans="1:36">
      <c r="A84" s="27">
        <v>78</v>
      </c>
      <c r="B84" s="34" t="s">
        <v>254</v>
      </c>
      <c r="C84" s="27">
        <v>551</v>
      </c>
      <c r="D84" s="60">
        <v>102251865</v>
      </c>
      <c r="E84" s="35"/>
      <c r="F84" s="35">
        <v>1855.84</v>
      </c>
      <c r="G84" s="35"/>
      <c r="H84" s="35">
        <v>109985.97</v>
      </c>
      <c r="I84" s="35"/>
      <c r="J84" s="35"/>
      <c r="K84" s="35"/>
      <c r="L84" s="35">
        <v>4032</v>
      </c>
      <c r="M84" s="35"/>
      <c r="N84" s="35"/>
      <c r="O84" s="35">
        <v>12096</v>
      </c>
      <c r="P84" s="35"/>
      <c r="Q84" s="35"/>
      <c r="R84" s="35">
        <v>12096</v>
      </c>
      <c r="S84" s="35">
        <v>4032</v>
      </c>
      <c r="T84" s="35">
        <v>4032</v>
      </c>
      <c r="U84" s="35">
        <v>4032</v>
      </c>
      <c r="V84" s="35">
        <f t="shared" si="5"/>
        <v>40320</v>
      </c>
      <c r="W84" s="35">
        <f t="shared" si="6"/>
        <v>71521.81</v>
      </c>
      <c r="X84" s="35">
        <f t="shared" si="7"/>
        <v>0</v>
      </c>
      <c r="Y84" s="90"/>
      <c r="Z84" s="82"/>
      <c r="AA84" s="82"/>
      <c r="AB84" s="82"/>
      <c r="AC84" s="82"/>
      <c r="AD84" s="82"/>
      <c r="AE84" s="82"/>
      <c r="AF84" s="82"/>
      <c r="AG84" s="82"/>
      <c r="AH84" s="90"/>
      <c r="AI84" s="90"/>
      <c r="AJ84" s="90"/>
    </row>
    <row r="85" s="3" customFormat="1" ht="16.5" spans="1:36">
      <c r="A85" s="27">
        <v>79</v>
      </c>
      <c r="B85" s="34" t="s">
        <v>255</v>
      </c>
      <c r="C85" s="27">
        <v>553</v>
      </c>
      <c r="D85" s="60">
        <v>100125036</v>
      </c>
      <c r="E85" s="35"/>
      <c r="F85" s="35">
        <v>1875.15</v>
      </c>
      <c r="G85" s="35"/>
      <c r="H85" s="35">
        <v>192505.81</v>
      </c>
      <c r="I85" s="35"/>
      <c r="J85" s="35"/>
      <c r="K85" s="35"/>
      <c r="L85" s="35">
        <v>17880</v>
      </c>
      <c r="M85" s="35"/>
      <c r="N85" s="35"/>
      <c r="O85" s="35">
        <v>17880</v>
      </c>
      <c r="P85" s="35"/>
      <c r="Q85" s="35"/>
      <c r="R85" s="35">
        <v>17880</v>
      </c>
      <c r="S85" s="35">
        <v>5960</v>
      </c>
      <c r="T85" s="35">
        <v>5960</v>
      </c>
      <c r="U85" s="35">
        <v>5960</v>
      </c>
      <c r="V85" s="35">
        <f t="shared" si="5"/>
        <v>71520</v>
      </c>
      <c r="W85" s="35">
        <f t="shared" si="6"/>
        <v>122860.96</v>
      </c>
      <c r="X85" s="35">
        <f t="shared" si="7"/>
        <v>0</v>
      </c>
      <c r="Y85" s="90"/>
      <c r="Z85" s="264"/>
      <c r="AA85" s="82"/>
      <c r="AB85" s="82"/>
      <c r="AC85" s="82"/>
      <c r="AD85" s="82"/>
      <c r="AE85" s="82"/>
      <c r="AF85" s="82"/>
      <c r="AG85" s="82"/>
      <c r="AH85" s="90"/>
      <c r="AI85" s="90"/>
      <c r="AJ85" s="90"/>
    </row>
    <row r="86" ht="16.5" spans="1:26">
      <c r="A86" s="30"/>
      <c r="B86" s="158" t="s">
        <v>256</v>
      </c>
      <c r="C86" s="21">
        <v>484</v>
      </c>
      <c r="D86" s="43"/>
      <c r="E86" s="170"/>
      <c r="F86" s="170"/>
      <c r="G86" s="170"/>
      <c r="H86" s="170"/>
      <c r="I86" s="170"/>
      <c r="J86" s="170"/>
      <c r="K86" s="170" t="s">
        <v>257</v>
      </c>
      <c r="L86" s="68"/>
      <c r="M86" s="33"/>
      <c r="N86" s="33"/>
      <c r="O86" s="68"/>
      <c r="P86" s="68"/>
      <c r="Q86" s="33"/>
      <c r="R86" s="68"/>
      <c r="S86" s="68"/>
      <c r="T86" s="68"/>
      <c r="U86" s="68">
        <v>1000</v>
      </c>
      <c r="V86" s="33">
        <f t="shared" si="5"/>
        <v>1000</v>
      </c>
      <c r="W86" s="68"/>
      <c r="X86" s="68"/>
      <c r="Z86" s="255"/>
    </row>
    <row r="87" s="224" customFormat="1" ht="16.5" spans="1:59">
      <c r="A87" s="30">
        <v>80</v>
      </c>
      <c r="B87" s="20" t="s">
        <v>191</v>
      </c>
      <c r="C87" s="30">
        <v>602</v>
      </c>
      <c r="D87" s="30">
        <v>100122011</v>
      </c>
      <c r="E87" s="33"/>
      <c r="F87" s="202"/>
      <c r="G87" s="33"/>
      <c r="H87" s="33"/>
      <c r="I87" s="33"/>
      <c r="J87" s="33"/>
      <c r="K87" s="68"/>
      <c r="L87" s="68"/>
      <c r="M87" s="33"/>
      <c r="N87" s="33"/>
      <c r="O87" s="68"/>
      <c r="P87" s="68"/>
      <c r="Q87" s="33"/>
      <c r="R87" s="68"/>
      <c r="S87" s="68"/>
      <c r="T87" s="68"/>
      <c r="U87" s="68"/>
      <c r="V87" s="33">
        <f t="shared" si="5"/>
        <v>0</v>
      </c>
      <c r="W87" s="68">
        <f t="shared" si="6"/>
        <v>0</v>
      </c>
      <c r="X87" s="68">
        <f t="shared" si="7"/>
        <v>0</v>
      </c>
      <c r="Y87" s="5"/>
      <c r="Z87" s="16"/>
      <c r="AA87" s="16"/>
      <c r="AB87" s="16"/>
      <c r="AC87" s="16"/>
      <c r="AD87" s="16"/>
      <c r="AE87" s="16"/>
      <c r="AF87" s="16"/>
      <c r="AG87" s="16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</row>
    <row r="88" ht="16.5" hidden="1" customHeight="1" spans="1:59">
      <c r="A88" s="30">
        <v>79</v>
      </c>
      <c r="B88" s="245"/>
      <c r="C88" s="228"/>
      <c r="D88" s="228"/>
      <c r="E88" s="248"/>
      <c r="F88" s="249"/>
      <c r="G88" s="248"/>
      <c r="H88" s="33"/>
      <c r="I88" s="33"/>
      <c r="J88" s="248"/>
      <c r="K88" s="258"/>
      <c r="L88" s="258"/>
      <c r="M88" s="248"/>
      <c r="N88" s="248"/>
      <c r="O88" s="258"/>
      <c r="P88" s="258"/>
      <c r="Q88" s="248"/>
      <c r="R88" s="258"/>
      <c r="S88" s="258"/>
      <c r="T88" s="258"/>
      <c r="U88" s="258"/>
      <c r="V88" s="33">
        <f t="shared" ref="V88:V91" si="8">SUM(J88:U88)</f>
        <v>0</v>
      </c>
      <c r="W88" s="68">
        <f t="shared" ref="W88:W91" si="9">IF(((F88+G88+H88)-(I88+V88))&gt;0,+((F88+G88+H88)-(I88+V88)),0)</f>
        <v>0</v>
      </c>
      <c r="X88" s="68">
        <f t="shared" ref="X88:X91" si="10">IF(((F88+G88+H88)-(I88+V88))&lt;0,-((F88+G88+H88)-(I88+V88)),0)</f>
        <v>0</v>
      </c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</row>
    <row r="89" ht="16.5" hidden="1" customHeight="1" spans="1:59">
      <c r="A89" s="30">
        <v>80</v>
      </c>
      <c r="B89" s="20"/>
      <c r="C89" s="30"/>
      <c r="D89" s="30"/>
      <c r="E89" s="33"/>
      <c r="F89" s="202"/>
      <c r="G89" s="33"/>
      <c r="H89" s="33"/>
      <c r="I89" s="33"/>
      <c r="J89" s="33"/>
      <c r="K89" s="68"/>
      <c r="L89" s="68"/>
      <c r="M89" s="33"/>
      <c r="N89" s="33"/>
      <c r="O89" s="68"/>
      <c r="P89" s="68"/>
      <c r="Q89" s="33"/>
      <c r="R89" s="68"/>
      <c r="S89" s="68"/>
      <c r="T89" s="68"/>
      <c r="U89" s="68"/>
      <c r="V89" s="33">
        <f t="shared" si="8"/>
        <v>0</v>
      </c>
      <c r="W89" s="68">
        <f t="shared" si="9"/>
        <v>0</v>
      </c>
      <c r="X89" s="68">
        <f t="shared" si="10"/>
        <v>0</v>
      </c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</row>
    <row r="90" ht="16.5" hidden="1" customHeight="1" spans="1:59">
      <c r="A90" s="30">
        <v>81</v>
      </c>
      <c r="B90" s="20"/>
      <c r="C90" s="30"/>
      <c r="D90" s="30"/>
      <c r="E90" s="33"/>
      <c r="F90" s="202"/>
      <c r="G90" s="33"/>
      <c r="H90" s="33"/>
      <c r="I90" s="33"/>
      <c r="J90" s="33"/>
      <c r="K90" s="68"/>
      <c r="L90" s="68"/>
      <c r="M90" s="33"/>
      <c r="N90" s="33"/>
      <c r="O90" s="68"/>
      <c r="P90" s="68"/>
      <c r="Q90" s="33"/>
      <c r="R90" s="68"/>
      <c r="S90" s="68"/>
      <c r="T90" s="68"/>
      <c r="U90" s="68"/>
      <c r="V90" s="33">
        <f t="shared" si="8"/>
        <v>0</v>
      </c>
      <c r="W90" s="68">
        <f t="shared" si="9"/>
        <v>0</v>
      </c>
      <c r="X90" s="68">
        <f t="shared" si="10"/>
        <v>0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</row>
    <row r="91" ht="16.5" hidden="1" customHeight="1" spans="1:59">
      <c r="A91" s="30">
        <v>82</v>
      </c>
      <c r="B91" s="20"/>
      <c r="C91" s="30"/>
      <c r="D91" s="30"/>
      <c r="E91" s="33"/>
      <c r="F91" s="202"/>
      <c r="G91" s="33"/>
      <c r="H91" s="33"/>
      <c r="I91" s="33"/>
      <c r="J91" s="33"/>
      <c r="K91" s="68"/>
      <c r="L91" s="68"/>
      <c r="M91" s="33"/>
      <c r="N91" s="33"/>
      <c r="O91" s="68"/>
      <c r="P91" s="68"/>
      <c r="Q91" s="33"/>
      <c r="R91" s="68"/>
      <c r="S91" s="68"/>
      <c r="T91" s="68"/>
      <c r="U91" s="68"/>
      <c r="V91" s="33">
        <f t="shared" si="8"/>
        <v>0</v>
      </c>
      <c r="W91" s="68">
        <f t="shared" si="9"/>
        <v>0</v>
      </c>
      <c r="X91" s="68">
        <f t="shared" si="10"/>
        <v>0</v>
      </c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</row>
    <row r="92" ht="16.5" spans="1:59">
      <c r="A92" s="39" t="s">
        <v>195</v>
      </c>
      <c r="B92" s="40"/>
      <c r="C92" s="156"/>
      <c r="D92" s="156"/>
      <c r="E92" s="118"/>
      <c r="F92" s="250">
        <f>SUM(F6:F91)</f>
        <v>79525.72</v>
      </c>
      <c r="G92" s="118">
        <f t="shared" ref="G92" si="11">SUM(G8:G91)</f>
        <v>0</v>
      </c>
      <c r="H92" s="251">
        <f>SUM(H6:H91)</f>
        <v>4444539.16</v>
      </c>
      <c r="I92" s="251">
        <f>SUM(I6:I91)</f>
        <v>252585.3</v>
      </c>
      <c r="J92" s="33">
        <f t="shared" ref="J92:O92" si="12">SUM(J6:J91)</f>
        <v>0</v>
      </c>
      <c r="K92" s="68">
        <f t="shared" si="12"/>
        <v>0</v>
      </c>
      <c r="L92" s="68">
        <f t="shared" si="12"/>
        <v>316664.07</v>
      </c>
      <c r="M92" s="33">
        <f t="shared" si="12"/>
        <v>42576.65</v>
      </c>
      <c r="N92" s="33">
        <f t="shared" si="12"/>
        <v>0</v>
      </c>
      <c r="O92" s="68">
        <f t="shared" si="12"/>
        <v>552130.77</v>
      </c>
      <c r="P92" s="68">
        <f>SUM(P8:P91)</f>
        <v>-35593.19</v>
      </c>
      <c r="Q92" s="33">
        <f>SUM(Q6:Q91)</f>
        <v>10850</v>
      </c>
      <c r="R92" s="68">
        <f t="shared" ref="R92:V92" si="13">SUM(R6:R91)</f>
        <v>268850.82</v>
      </c>
      <c r="S92" s="68">
        <f t="shared" si="13"/>
        <v>41149.11</v>
      </c>
      <c r="T92" s="68">
        <f t="shared" si="13"/>
        <v>90508.88</v>
      </c>
      <c r="U92" s="68">
        <f t="shared" si="13"/>
        <v>433958.12</v>
      </c>
      <c r="V92" s="261">
        <f t="shared" si="13"/>
        <v>1721095.23</v>
      </c>
      <c r="W92" s="133">
        <f t="shared" ref="W92:X92" si="14">SUM(W6:W91)</f>
        <v>2826049.41</v>
      </c>
      <c r="X92" s="133">
        <f t="shared" si="14"/>
        <v>274665.06</v>
      </c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</row>
    <row r="93" ht="16.5" spans="1:59">
      <c r="A93" s="246"/>
      <c r="B93" s="247"/>
      <c r="C93" s="246"/>
      <c r="D93" s="246"/>
      <c r="E93" s="252"/>
      <c r="F93" s="253"/>
      <c r="G93" s="252"/>
      <c r="H93" s="252"/>
      <c r="I93" s="252"/>
      <c r="J93" s="259"/>
      <c r="K93" s="68"/>
      <c r="L93" s="68"/>
      <c r="M93" s="33"/>
      <c r="N93" s="33"/>
      <c r="O93" s="68"/>
      <c r="P93" s="68"/>
      <c r="Q93" s="33"/>
      <c r="R93" s="68"/>
      <c r="S93" s="68"/>
      <c r="T93" s="68"/>
      <c r="U93" s="68"/>
      <c r="V93" s="76" t="s">
        <v>13</v>
      </c>
      <c r="W93" s="76"/>
      <c r="X93" s="262">
        <f>W92-X92</f>
        <v>2551384.35</v>
      </c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</row>
    <row r="94" ht="16.5" spans="1:57">
      <c r="A94" s="6"/>
      <c r="B94" s="6"/>
      <c r="C94" s="6"/>
      <c r="D94" s="107"/>
      <c r="E94" s="6"/>
      <c r="F94" s="254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263"/>
      <c r="V94" s="6"/>
      <c r="W94" s="6"/>
      <c r="X94" s="16"/>
      <c r="Y94" s="16"/>
      <c r="AF94" s="5"/>
      <c r="AG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</row>
    <row r="95" ht="16.5" spans="1:57">
      <c r="A95" s="6"/>
      <c r="B95" s="6"/>
      <c r="C95" s="6"/>
      <c r="D95" s="107"/>
      <c r="E95" s="6"/>
      <c r="F95" s="254"/>
      <c r="G95" s="6"/>
      <c r="H95" s="255">
        <f>H92-I92</f>
        <v>4191953.86</v>
      </c>
      <c r="I95" s="255"/>
      <c r="J95" s="6"/>
      <c r="K95" s="6"/>
      <c r="L95" s="6"/>
      <c r="M95" s="6"/>
      <c r="N95" s="6"/>
      <c r="O95" s="6"/>
      <c r="P95" s="5"/>
      <c r="Q95" s="6"/>
      <c r="R95" s="260"/>
      <c r="S95" s="260"/>
      <c r="T95" s="260"/>
      <c r="U95" s="263"/>
      <c r="V95" s="6"/>
      <c r="W95" s="6"/>
      <c r="X95" s="16"/>
      <c r="Y95" s="16"/>
      <c r="AF95" s="5"/>
      <c r="AG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</row>
    <row r="96" ht="16.5" spans="1:36">
      <c r="A96" s="6"/>
      <c r="B96" s="6"/>
      <c r="C96" s="6"/>
      <c r="D96" s="107"/>
      <c r="E96" s="6"/>
      <c r="F96" s="254"/>
      <c r="G96" s="6"/>
      <c r="H96" s="6"/>
      <c r="I96" s="6"/>
      <c r="J96" s="6"/>
      <c r="K96" s="6"/>
      <c r="L96" s="6"/>
      <c r="M96" s="255">
        <f>85128.78-M92</f>
        <v>42552.13</v>
      </c>
      <c r="N96" s="6"/>
      <c r="O96" s="6"/>
      <c r="P96" s="108"/>
      <c r="Q96" s="6"/>
      <c r="R96" s="260"/>
      <c r="S96" s="260"/>
      <c r="T96" s="260"/>
      <c r="U96" s="263"/>
      <c r="V96" s="6"/>
      <c r="W96" s="6"/>
      <c r="X96" s="16"/>
      <c r="Y96" s="16"/>
      <c r="AF96" s="5"/>
      <c r="AG96" s="5"/>
      <c r="AI96" s="8"/>
      <c r="AJ96" s="8"/>
    </row>
    <row r="97" ht="16.5" spans="1:36">
      <c r="A97" s="6"/>
      <c r="B97" s="6"/>
      <c r="C97" s="6"/>
      <c r="D97" s="107"/>
      <c r="E97" s="6"/>
      <c r="F97" s="254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260"/>
      <c r="S97" s="260"/>
      <c r="T97" s="260"/>
      <c r="U97" s="263"/>
      <c r="V97" s="6"/>
      <c r="W97" s="6"/>
      <c r="X97" s="16"/>
      <c r="Y97" s="16"/>
      <c r="AF97" s="5"/>
      <c r="AG97" s="5"/>
      <c r="AI97" s="8"/>
      <c r="AJ97" s="8"/>
    </row>
    <row r="98" ht="16.5" spans="1:36">
      <c r="A98" s="6"/>
      <c r="B98" s="6"/>
      <c r="C98" s="6"/>
      <c r="D98" s="107"/>
      <c r="E98" s="6"/>
      <c r="F98" s="254"/>
      <c r="G98" s="6"/>
      <c r="H98" s="6"/>
      <c r="I98" s="6"/>
      <c r="J98" s="6"/>
      <c r="K98" s="6"/>
      <c r="L98" s="6"/>
      <c r="M98" s="6"/>
      <c r="N98" s="6"/>
      <c r="O98" s="6"/>
      <c r="P98" s="6"/>
      <c r="Q98" s="6">
        <v>1018</v>
      </c>
      <c r="R98" s="260"/>
      <c r="S98" s="260"/>
      <c r="T98" s="260"/>
      <c r="U98" s="263"/>
      <c r="V98" s="6"/>
      <c r="W98" s="6"/>
      <c r="X98" s="16"/>
      <c r="Y98" s="16"/>
      <c r="AF98" s="5"/>
      <c r="AG98" s="5"/>
      <c r="AI98" s="8"/>
      <c r="AJ98" s="8"/>
    </row>
    <row r="99" ht="16.5" spans="1:36">
      <c r="A99" s="6"/>
      <c r="B99" s="6"/>
      <c r="C99" s="6"/>
      <c r="D99" s="107"/>
      <c r="E99" s="6"/>
      <c r="F99" s="254"/>
      <c r="G99" s="6"/>
      <c r="H99" s="6"/>
      <c r="I99" s="6"/>
      <c r="J99" s="6"/>
      <c r="K99" s="6"/>
      <c r="L99" s="6"/>
      <c r="M99" s="6"/>
      <c r="N99" s="6"/>
      <c r="O99" s="6"/>
      <c r="P99" s="6"/>
      <c r="Q99" s="6">
        <v>8002.7</v>
      </c>
      <c r="R99" s="260"/>
      <c r="S99" s="260"/>
      <c r="T99" s="260"/>
      <c r="U99" s="263"/>
      <c r="V99" s="6"/>
      <c r="W99" s="6"/>
      <c r="X99" s="16"/>
      <c r="Y99" s="16"/>
      <c r="AF99" s="5"/>
      <c r="AG99" s="5"/>
      <c r="AI99" s="8"/>
      <c r="AJ99" s="8"/>
    </row>
    <row r="100" ht="16.5" spans="1:36">
      <c r="A100" s="6"/>
      <c r="B100" s="6"/>
      <c r="C100" s="6"/>
      <c r="D100" s="107"/>
      <c r="E100" s="6"/>
      <c r="F100" s="254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>
        <v>10850</v>
      </c>
      <c r="R100" s="260"/>
      <c r="S100" s="260"/>
      <c r="T100" s="260"/>
      <c r="U100" s="263"/>
      <c r="V100" s="6"/>
      <c r="W100" s="6"/>
      <c r="X100" s="16"/>
      <c r="Y100" s="16"/>
      <c r="AF100" s="5"/>
      <c r="AG100" s="5"/>
      <c r="AI100" s="8"/>
      <c r="AJ100" s="8"/>
    </row>
    <row r="101" ht="16.5" spans="1:25">
      <c r="A101" s="6"/>
      <c r="B101" s="6"/>
      <c r="C101" s="6"/>
      <c r="D101" s="107"/>
      <c r="E101" s="6"/>
      <c r="F101" s="254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>
        <v>70561.72</v>
      </c>
      <c r="R101" s="6"/>
      <c r="S101" s="6"/>
      <c r="T101" s="6"/>
      <c r="U101" s="263"/>
      <c r="V101" s="6"/>
      <c r="W101" s="6"/>
      <c r="X101" s="6"/>
      <c r="Y101" s="6"/>
    </row>
    <row r="102" ht="16.5" spans="1:25">
      <c r="A102" s="107"/>
      <c r="B102" s="5"/>
      <c r="C102" s="107"/>
      <c r="D102" s="107"/>
      <c r="E102" s="108"/>
      <c r="F102" s="256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>
        <v>4072</v>
      </c>
      <c r="R102" s="83"/>
      <c r="S102" s="83"/>
      <c r="T102" s="83"/>
      <c r="U102" s="217"/>
      <c r="V102" s="83"/>
      <c r="W102" s="83"/>
      <c r="X102" s="83"/>
      <c r="Y102" s="83"/>
    </row>
    <row r="103" ht="16.5" spans="1:25">
      <c r="A103" s="107"/>
      <c r="B103" s="5"/>
      <c r="C103" s="107"/>
      <c r="D103" s="107"/>
      <c r="E103" s="108"/>
      <c r="F103" s="256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>
        <v>28220.03</v>
      </c>
      <c r="R103" s="83"/>
      <c r="S103" s="83"/>
      <c r="T103" s="83"/>
      <c r="U103" s="217"/>
      <c r="V103" s="83"/>
      <c r="W103" s="83"/>
      <c r="X103" s="83"/>
      <c r="Y103" s="83"/>
    </row>
    <row r="104" ht="16.5" spans="1:25">
      <c r="A104" s="107"/>
      <c r="B104" s="5"/>
      <c r="C104" s="107"/>
      <c r="D104" s="107"/>
      <c r="E104" s="108"/>
      <c r="F104" s="256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>
        <v>57400</v>
      </c>
      <c r="R104" s="83"/>
      <c r="S104" s="83"/>
      <c r="T104" s="83"/>
      <c r="U104" s="217"/>
      <c r="V104" s="83"/>
      <c r="W104" s="83"/>
      <c r="X104" s="83"/>
      <c r="Y104" s="83"/>
    </row>
    <row r="105" ht="16.5" spans="1:25">
      <c r="A105" s="107"/>
      <c r="B105" s="5"/>
      <c r="C105" s="107"/>
      <c r="D105" s="107"/>
      <c r="E105" s="108"/>
      <c r="F105" s="256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>
        <v>454331.34</v>
      </c>
      <c r="R105" s="83"/>
      <c r="S105" s="83"/>
      <c r="T105" s="83"/>
      <c r="U105" s="217"/>
      <c r="V105" s="83"/>
      <c r="W105" s="83"/>
      <c r="X105" s="83"/>
      <c r="Y105" s="83"/>
    </row>
    <row r="106" ht="16.5" spans="1:25">
      <c r="A106" s="107"/>
      <c r="B106" s="5"/>
      <c r="C106" s="107"/>
      <c r="D106" s="107"/>
      <c r="E106" s="108"/>
      <c r="F106" s="256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217"/>
      <c r="V106" s="83"/>
      <c r="W106" s="83"/>
      <c r="X106" s="83"/>
      <c r="Y106" s="83"/>
    </row>
    <row r="107" ht="16.5" spans="1:25">
      <c r="A107" s="107"/>
      <c r="B107" s="5"/>
      <c r="C107" s="107"/>
      <c r="D107" s="107"/>
      <c r="E107" s="108"/>
      <c r="F107" s="256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217"/>
      <c r="V107" s="83"/>
      <c r="W107" s="83"/>
      <c r="X107" s="83"/>
      <c r="Y107" s="83"/>
    </row>
    <row r="108" ht="16.5" spans="1:25">
      <c r="A108" s="107"/>
      <c r="B108" s="5"/>
      <c r="C108" s="107"/>
      <c r="D108" s="107"/>
      <c r="E108" s="108"/>
      <c r="F108" s="256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217"/>
      <c r="V108" s="83"/>
      <c r="W108" s="83"/>
      <c r="X108" s="83"/>
      <c r="Y108" s="83"/>
    </row>
    <row r="109" ht="16.5" spans="1:25">
      <c r="A109" s="107"/>
      <c r="B109" s="5"/>
      <c r="C109" s="107"/>
      <c r="D109" s="107"/>
      <c r="E109" s="108"/>
      <c r="F109" s="256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217"/>
      <c r="V109" s="83"/>
      <c r="W109" s="83"/>
      <c r="X109" s="83"/>
      <c r="Y109" s="83"/>
    </row>
    <row r="110" ht="16.5" spans="1:25">
      <c r="A110" s="107"/>
      <c r="B110" s="5"/>
      <c r="C110" s="107"/>
      <c r="D110" s="107"/>
      <c r="E110" s="108"/>
      <c r="F110" s="256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217"/>
      <c r="V110" s="83"/>
      <c r="W110" s="83"/>
      <c r="X110" s="83"/>
      <c r="Y110" s="83"/>
    </row>
    <row r="111" ht="16.5" spans="1:25">
      <c r="A111" s="107"/>
      <c r="B111" s="5"/>
      <c r="C111" s="107"/>
      <c r="D111" s="107"/>
      <c r="E111" s="108"/>
      <c r="F111" s="256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217"/>
      <c r="V111" s="83"/>
      <c r="W111" s="83"/>
      <c r="X111" s="83"/>
      <c r="Y111" s="83"/>
    </row>
    <row r="112" ht="16.5" spans="1:25">
      <c r="A112" s="107"/>
      <c r="B112" s="5"/>
      <c r="C112" s="107"/>
      <c r="D112" s="107"/>
      <c r="E112" s="108"/>
      <c r="F112" s="257"/>
      <c r="G112" s="108"/>
      <c r="H112" s="108"/>
      <c r="I112" s="108"/>
      <c r="J112" s="108"/>
      <c r="K112" s="240"/>
      <c r="L112" s="240"/>
      <c r="M112" s="108"/>
      <c r="N112" s="108"/>
      <c r="O112" s="240"/>
      <c r="P112" s="240"/>
      <c r="Q112" s="108"/>
      <c r="R112" s="240"/>
      <c r="S112" s="240"/>
      <c r="T112" s="240"/>
      <c r="U112" s="240"/>
      <c r="V112" s="83"/>
      <c r="W112" s="83"/>
      <c r="X112" s="83"/>
      <c r="Y112" s="83"/>
    </row>
    <row r="113" ht="16.5" spans="1:25">
      <c r="A113" s="107"/>
      <c r="B113" s="5"/>
      <c r="C113" s="107"/>
      <c r="D113" s="107"/>
      <c r="E113" s="108"/>
      <c r="F113" s="257"/>
      <c r="G113" s="108"/>
      <c r="H113" s="108"/>
      <c r="I113" s="108"/>
      <c r="J113" s="108"/>
      <c r="K113" s="240"/>
      <c r="L113" s="240"/>
      <c r="M113" s="108"/>
      <c r="N113" s="108"/>
      <c r="O113" s="240"/>
      <c r="P113" s="240"/>
      <c r="Q113" s="108"/>
      <c r="R113" s="240"/>
      <c r="S113" s="240"/>
      <c r="T113" s="240"/>
      <c r="U113" s="240"/>
      <c r="V113" s="83"/>
      <c r="W113" s="83"/>
      <c r="X113" s="83"/>
      <c r="Y113" s="83"/>
    </row>
    <row r="114" ht="16.5" spans="1:25">
      <c r="A114" s="107"/>
      <c r="B114" s="5"/>
      <c r="C114" s="107"/>
      <c r="D114" s="107"/>
      <c r="E114" s="108"/>
      <c r="F114" s="257"/>
      <c r="G114" s="108"/>
      <c r="H114" s="108"/>
      <c r="I114" s="108"/>
      <c r="J114" s="108"/>
      <c r="K114" s="240"/>
      <c r="L114" s="240"/>
      <c r="M114" s="108"/>
      <c r="N114" s="108"/>
      <c r="O114" s="240"/>
      <c r="P114" s="240"/>
      <c r="Q114" s="108"/>
      <c r="R114" s="240"/>
      <c r="S114" s="240"/>
      <c r="T114" s="240"/>
      <c r="U114" s="240"/>
      <c r="V114" s="83"/>
      <c r="W114" s="83"/>
      <c r="X114" s="83"/>
      <c r="Y114" s="83"/>
    </row>
    <row r="115" ht="16.5" spans="1:25">
      <c r="A115" s="107"/>
      <c r="B115" s="5"/>
      <c r="C115" s="107"/>
      <c r="D115" s="107"/>
      <c r="E115" s="108"/>
      <c r="F115" s="257"/>
      <c r="G115" s="108"/>
      <c r="H115" s="108"/>
      <c r="I115" s="108"/>
      <c r="J115" s="108"/>
      <c r="K115" s="240"/>
      <c r="L115" s="240"/>
      <c r="M115" s="108"/>
      <c r="N115" s="108"/>
      <c r="O115" s="240"/>
      <c r="P115" s="240"/>
      <c r="Q115" s="108"/>
      <c r="R115" s="240"/>
      <c r="S115" s="240"/>
      <c r="T115" s="240"/>
      <c r="U115" s="240"/>
      <c r="V115" s="83"/>
      <c r="W115" s="83"/>
      <c r="X115" s="83"/>
      <c r="Y115" s="83"/>
    </row>
    <row r="116" ht="16.5" spans="1:25">
      <c r="A116" s="107"/>
      <c r="B116" s="5"/>
      <c r="C116" s="107"/>
      <c r="D116" s="107"/>
      <c r="E116" s="108"/>
      <c r="F116" s="257"/>
      <c r="G116" s="108"/>
      <c r="H116" s="108"/>
      <c r="I116" s="108"/>
      <c r="J116" s="108"/>
      <c r="K116" s="240"/>
      <c r="L116" s="240"/>
      <c r="M116" s="108"/>
      <c r="N116" s="108"/>
      <c r="O116" s="240"/>
      <c r="P116" s="240"/>
      <c r="Q116" s="108"/>
      <c r="R116" s="240"/>
      <c r="S116" s="240"/>
      <c r="T116" s="240"/>
      <c r="U116" s="240"/>
      <c r="V116" s="83"/>
      <c r="W116" s="83"/>
      <c r="X116" s="83"/>
      <c r="Y116" s="83"/>
    </row>
    <row r="117" ht="16.5" spans="1:25">
      <c r="A117" s="107"/>
      <c r="B117" s="5"/>
      <c r="C117" s="107"/>
      <c r="D117" s="107"/>
      <c r="E117" s="108"/>
      <c r="F117" s="257"/>
      <c r="G117" s="108"/>
      <c r="H117" s="108"/>
      <c r="I117" s="108"/>
      <c r="J117" s="108"/>
      <c r="K117" s="240"/>
      <c r="L117" s="240"/>
      <c r="M117" s="108"/>
      <c r="N117" s="108"/>
      <c r="O117" s="240"/>
      <c r="P117" s="240"/>
      <c r="Q117" s="108"/>
      <c r="R117" s="240"/>
      <c r="S117" s="240"/>
      <c r="T117" s="240"/>
      <c r="U117" s="240"/>
      <c r="V117" s="83"/>
      <c r="W117" s="83"/>
      <c r="X117" s="83"/>
      <c r="Y117" s="83"/>
    </row>
    <row r="118" ht="16.5" spans="1:25">
      <c r="A118" s="107"/>
      <c r="B118" s="5"/>
      <c r="C118" s="107"/>
      <c r="D118" s="107"/>
      <c r="E118" s="108"/>
      <c r="F118" s="257"/>
      <c r="G118" s="108"/>
      <c r="H118" s="108"/>
      <c r="I118" s="108"/>
      <c r="J118" s="108"/>
      <c r="K118" s="240"/>
      <c r="L118" s="240"/>
      <c r="M118" s="108"/>
      <c r="N118" s="108"/>
      <c r="O118" s="240"/>
      <c r="P118" s="240"/>
      <c r="Q118" s="108"/>
      <c r="R118" s="240"/>
      <c r="S118" s="240"/>
      <c r="T118" s="240"/>
      <c r="U118" s="240"/>
      <c r="V118" s="83"/>
      <c r="W118" s="83"/>
      <c r="X118" s="83"/>
      <c r="Y118" s="83"/>
    </row>
    <row r="119" ht="16.5" spans="1:25">
      <c r="A119" s="107"/>
      <c r="B119" s="5"/>
      <c r="C119" s="107"/>
      <c r="D119" s="107"/>
      <c r="E119" s="108"/>
      <c r="F119" s="257"/>
      <c r="G119" s="108"/>
      <c r="H119" s="108"/>
      <c r="I119" s="108"/>
      <c r="J119" s="108"/>
      <c r="K119" s="240"/>
      <c r="L119" s="240"/>
      <c r="M119" s="108"/>
      <c r="N119" s="108"/>
      <c r="O119" s="240"/>
      <c r="P119" s="240"/>
      <c r="Q119" s="108"/>
      <c r="R119" s="240"/>
      <c r="S119" s="240"/>
      <c r="T119" s="240"/>
      <c r="U119" s="240"/>
      <c r="V119" s="83"/>
      <c r="W119" s="83"/>
      <c r="X119" s="83"/>
      <c r="Y119" s="83"/>
    </row>
    <row r="120" ht="16.5" spans="1:25">
      <c r="A120" s="107"/>
      <c r="B120" s="5"/>
      <c r="C120" s="107"/>
      <c r="D120" s="107"/>
      <c r="E120" s="108"/>
      <c r="F120" s="257"/>
      <c r="G120" s="108"/>
      <c r="H120" s="108"/>
      <c r="I120" s="108"/>
      <c r="J120" s="108"/>
      <c r="K120" s="240"/>
      <c r="L120" s="240"/>
      <c r="M120" s="108"/>
      <c r="N120" s="108"/>
      <c r="O120" s="240"/>
      <c r="P120" s="240"/>
      <c r="Q120" s="108"/>
      <c r="R120" s="240"/>
      <c r="S120" s="240"/>
      <c r="T120" s="240"/>
      <c r="U120" s="240"/>
      <c r="V120" s="83"/>
      <c r="W120" s="83"/>
      <c r="X120" s="83"/>
      <c r="Y120" s="83"/>
    </row>
    <row r="121" ht="16.5" spans="1:25">
      <c r="A121" s="107"/>
      <c r="B121" s="5"/>
      <c r="C121" s="107"/>
      <c r="D121" s="107"/>
      <c r="E121" s="108"/>
      <c r="F121" s="257"/>
      <c r="G121" s="108"/>
      <c r="H121" s="108"/>
      <c r="I121" s="108"/>
      <c r="J121" s="108"/>
      <c r="K121" s="240"/>
      <c r="L121" s="240"/>
      <c r="M121" s="108"/>
      <c r="N121" s="108"/>
      <c r="O121" s="240"/>
      <c r="P121" s="240"/>
      <c r="Q121" s="108"/>
      <c r="R121" s="240"/>
      <c r="S121" s="240"/>
      <c r="T121" s="240"/>
      <c r="U121" s="240"/>
      <c r="V121" s="83"/>
      <c r="W121" s="83"/>
      <c r="X121" s="83"/>
      <c r="Y121" s="83"/>
    </row>
    <row r="122" ht="16.5" spans="1:25">
      <c r="A122" s="107"/>
      <c r="B122" s="5"/>
      <c r="C122" s="107"/>
      <c r="D122" s="107"/>
      <c r="E122" s="108"/>
      <c r="F122" s="257"/>
      <c r="G122" s="108"/>
      <c r="H122" s="108"/>
      <c r="I122" s="108"/>
      <c r="J122" s="108"/>
      <c r="K122" s="240"/>
      <c r="L122" s="240"/>
      <c r="M122" s="108"/>
      <c r="N122" s="108"/>
      <c r="O122" s="240"/>
      <c r="P122" s="240"/>
      <c r="Q122" s="108"/>
      <c r="R122" s="240"/>
      <c r="S122" s="240"/>
      <c r="T122" s="240"/>
      <c r="U122" s="240"/>
      <c r="V122" s="83"/>
      <c r="W122" s="83"/>
      <c r="X122" s="83"/>
      <c r="Y122" s="83"/>
    </row>
    <row r="123" ht="16.5" spans="1:25">
      <c r="A123" s="107"/>
      <c r="B123" s="5"/>
      <c r="C123" s="107"/>
      <c r="D123" s="107"/>
      <c r="E123" s="108"/>
      <c r="F123" s="257"/>
      <c r="G123" s="108"/>
      <c r="H123" s="108"/>
      <c r="I123" s="108"/>
      <c r="J123" s="108"/>
      <c r="K123" s="240"/>
      <c r="L123" s="240"/>
      <c r="M123" s="108"/>
      <c r="N123" s="108"/>
      <c r="O123" s="240"/>
      <c r="P123" s="240"/>
      <c r="Q123" s="108"/>
      <c r="R123" s="240"/>
      <c r="S123" s="240"/>
      <c r="T123" s="240"/>
      <c r="U123" s="240"/>
      <c r="V123" s="83"/>
      <c r="W123" s="83"/>
      <c r="X123" s="83"/>
      <c r="Y123" s="83"/>
    </row>
    <row r="124" ht="16.5" spans="1:25">
      <c r="A124" s="107"/>
      <c r="B124" s="5"/>
      <c r="C124" s="107"/>
      <c r="D124" s="107"/>
      <c r="E124" s="108"/>
      <c r="F124" s="257"/>
      <c r="G124" s="108"/>
      <c r="H124" s="108"/>
      <c r="I124" s="108"/>
      <c r="J124" s="108"/>
      <c r="K124" s="240"/>
      <c r="L124" s="240"/>
      <c r="M124" s="108"/>
      <c r="N124" s="108"/>
      <c r="O124" s="240"/>
      <c r="P124" s="240"/>
      <c r="Q124" s="108"/>
      <c r="R124" s="240"/>
      <c r="S124" s="240"/>
      <c r="T124" s="240"/>
      <c r="U124" s="240"/>
      <c r="V124" s="83"/>
      <c r="W124" s="83"/>
      <c r="X124" s="83"/>
      <c r="Y124" s="83"/>
    </row>
    <row r="125" ht="16.5" spans="1:25">
      <c r="A125" s="107"/>
      <c r="B125" s="5"/>
      <c r="C125" s="107"/>
      <c r="D125" s="107"/>
      <c r="E125" s="108"/>
      <c r="F125" s="257"/>
      <c r="G125" s="108"/>
      <c r="H125" s="108"/>
      <c r="I125" s="108"/>
      <c r="J125" s="108"/>
      <c r="K125" s="240"/>
      <c r="L125" s="240"/>
      <c r="M125" s="108"/>
      <c r="N125" s="108"/>
      <c r="O125" s="240"/>
      <c r="P125" s="240"/>
      <c r="Q125" s="108"/>
      <c r="R125" s="240"/>
      <c r="S125" s="240"/>
      <c r="T125" s="240"/>
      <c r="U125" s="240"/>
      <c r="V125" s="83"/>
      <c r="W125" s="83"/>
      <c r="X125" s="83"/>
      <c r="Y125" s="83"/>
    </row>
    <row r="126" ht="16.5" spans="1:25">
      <c r="A126" s="107"/>
      <c r="B126" s="5"/>
      <c r="C126" s="107"/>
      <c r="D126" s="107"/>
      <c r="E126" s="108"/>
      <c r="F126" s="257"/>
      <c r="G126" s="108"/>
      <c r="H126" s="108"/>
      <c r="I126" s="108"/>
      <c r="J126" s="108"/>
      <c r="K126" s="240"/>
      <c r="L126" s="240"/>
      <c r="M126" s="108"/>
      <c r="N126" s="108"/>
      <c r="O126" s="240"/>
      <c r="P126" s="240"/>
      <c r="Q126" s="108"/>
      <c r="R126" s="240"/>
      <c r="S126" s="240"/>
      <c r="T126" s="240"/>
      <c r="U126" s="240"/>
      <c r="V126" s="83"/>
      <c r="W126" s="83"/>
      <c r="X126" s="83"/>
      <c r="Y126" s="83"/>
    </row>
    <row r="127" ht="16.5" spans="1:25">
      <c r="A127" s="107"/>
      <c r="B127" s="5"/>
      <c r="C127" s="107"/>
      <c r="D127" s="107"/>
      <c r="E127" s="108"/>
      <c r="F127" s="257"/>
      <c r="G127" s="108"/>
      <c r="H127" s="108"/>
      <c r="I127" s="108"/>
      <c r="J127" s="108"/>
      <c r="K127" s="240"/>
      <c r="L127" s="240"/>
      <c r="M127" s="108"/>
      <c r="N127" s="108"/>
      <c r="O127" s="240"/>
      <c r="P127" s="240"/>
      <c r="Q127" s="108"/>
      <c r="R127" s="240"/>
      <c r="S127" s="240"/>
      <c r="T127" s="240"/>
      <c r="U127" s="240"/>
      <c r="V127" s="83"/>
      <c r="W127" s="83"/>
      <c r="X127" s="83"/>
      <c r="Y127" s="83"/>
    </row>
    <row r="128" ht="16.5" spans="1:25">
      <c r="A128" s="107"/>
      <c r="B128" s="5"/>
      <c r="C128" s="107"/>
      <c r="D128" s="107"/>
      <c r="E128" s="108"/>
      <c r="F128" s="257"/>
      <c r="G128" s="108"/>
      <c r="H128" s="108"/>
      <c r="I128" s="108"/>
      <c r="J128" s="108"/>
      <c r="K128" s="240"/>
      <c r="L128" s="240"/>
      <c r="M128" s="108"/>
      <c r="N128" s="108"/>
      <c r="O128" s="240"/>
      <c r="P128" s="240"/>
      <c r="Q128" s="108"/>
      <c r="R128" s="240"/>
      <c r="S128" s="240"/>
      <c r="T128" s="240"/>
      <c r="U128" s="240"/>
      <c r="V128" s="83"/>
      <c r="W128" s="83"/>
      <c r="X128" s="83"/>
      <c r="Y128" s="83"/>
    </row>
    <row r="129" ht="16.5" spans="1:25">
      <c r="A129" s="107"/>
      <c r="B129" s="5"/>
      <c r="C129" s="107"/>
      <c r="D129" s="107"/>
      <c r="E129" s="108"/>
      <c r="F129" s="257"/>
      <c r="G129" s="108"/>
      <c r="H129" s="108"/>
      <c r="I129" s="108"/>
      <c r="J129" s="108"/>
      <c r="K129" s="240"/>
      <c r="L129" s="240"/>
      <c r="M129" s="108"/>
      <c r="N129" s="108"/>
      <c r="O129" s="240"/>
      <c r="P129" s="240"/>
      <c r="Q129" s="108"/>
      <c r="R129" s="240"/>
      <c r="S129" s="240"/>
      <c r="T129" s="240"/>
      <c r="U129" s="240"/>
      <c r="V129" s="83"/>
      <c r="W129" s="83"/>
      <c r="X129" s="83"/>
      <c r="Y129" s="83"/>
    </row>
    <row r="130" ht="16.5" spans="1:25">
      <c r="A130" s="107"/>
      <c r="B130" s="5"/>
      <c r="C130" s="107"/>
      <c r="D130" s="107"/>
      <c r="E130" s="108"/>
      <c r="F130" s="257"/>
      <c r="G130" s="108"/>
      <c r="H130" s="108"/>
      <c r="I130" s="108"/>
      <c r="J130" s="108"/>
      <c r="K130" s="240"/>
      <c r="L130" s="240"/>
      <c r="M130" s="108"/>
      <c r="N130" s="108"/>
      <c r="O130" s="240"/>
      <c r="P130" s="240"/>
      <c r="Q130" s="108"/>
      <c r="R130" s="240"/>
      <c r="S130" s="240"/>
      <c r="T130" s="240"/>
      <c r="U130" s="240"/>
      <c r="V130" s="83"/>
      <c r="W130" s="83"/>
      <c r="X130" s="83"/>
      <c r="Y130" s="83"/>
    </row>
    <row r="131" ht="16.5" spans="1:25">
      <c r="A131" s="107"/>
      <c r="B131" s="5"/>
      <c r="C131" s="107"/>
      <c r="D131" s="107"/>
      <c r="E131" s="108"/>
      <c r="F131" s="257"/>
      <c r="G131" s="108"/>
      <c r="H131" s="108"/>
      <c r="I131" s="108"/>
      <c r="J131" s="108"/>
      <c r="K131" s="240"/>
      <c r="L131" s="240"/>
      <c r="M131" s="108"/>
      <c r="N131" s="108"/>
      <c r="O131" s="240"/>
      <c r="P131" s="240"/>
      <c r="Q131" s="108"/>
      <c r="R131" s="240"/>
      <c r="S131" s="240"/>
      <c r="T131" s="240"/>
      <c r="U131" s="240"/>
      <c r="V131" s="83"/>
      <c r="W131" s="83"/>
      <c r="X131" s="83"/>
      <c r="Y131" s="83"/>
    </row>
    <row r="132" ht="16.5" spans="1:25">
      <c r="A132" s="107"/>
      <c r="B132" s="5"/>
      <c r="C132" s="107"/>
      <c r="D132" s="107"/>
      <c r="E132" s="108"/>
      <c r="F132" s="257"/>
      <c r="G132" s="108"/>
      <c r="H132" s="108"/>
      <c r="I132" s="108"/>
      <c r="J132" s="108"/>
      <c r="K132" s="240"/>
      <c r="L132" s="240"/>
      <c r="M132" s="108"/>
      <c r="N132" s="108"/>
      <c r="O132" s="240"/>
      <c r="P132" s="240"/>
      <c r="Q132" s="108"/>
      <c r="R132" s="240"/>
      <c r="S132" s="240"/>
      <c r="T132" s="240"/>
      <c r="U132" s="240"/>
      <c r="V132" s="83"/>
      <c r="W132" s="83"/>
      <c r="X132" s="83"/>
      <c r="Y132" s="83"/>
    </row>
    <row r="133" ht="16.5" spans="1:25">
      <c r="A133" s="107"/>
      <c r="B133" s="5"/>
      <c r="C133" s="107"/>
      <c r="D133" s="107"/>
      <c r="E133" s="108"/>
      <c r="F133" s="257"/>
      <c r="G133" s="108"/>
      <c r="H133" s="108"/>
      <c r="I133" s="108"/>
      <c r="J133" s="108"/>
      <c r="K133" s="240"/>
      <c r="L133" s="240"/>
      <c r="M133" s="108"/>
      <c r="N133" s="108"/>
      <c r="O133" s="240"/>
      <c r="P133" s="240"/>
      <c r="Q133" s="108"/>
      <c r="R133" s="240"/>
      <c r="S133" s="240"/>
      <c r="T133" s="240"/>
      <c r="U133" s="240"/>
      <c r="V133" s="83"/>
      <c r="W133" s="83"/>
      <c r="X133" s="83"/>
      <c r="Y133" s="83"/>
    </row>
    <row r="134" ht="16.5" spans="1:25">
      <c r="A134" s="107"/>
      <c r="B134" s="5"/>
      <c r="C134" s="107"/>
      <c r="D134" s="107"/>
      <c r="E134" s="108"/>
      <c r="F134" s="257"/>
      <c r="G134" s="108"/>
      <c r="H134" s="108"/>
      <c r="I134" s="108"/>
      <c r="J134" s="108"/>
      <c r="K134" s="240"/>
      <c r="L134" s="240"/>
      <c r="M134" s="108"/>
      <c r="N134" s="108"/>
      <c r="O134" s="240"/>
      <c r="P134" s="240"/>
      <c r="Q134" s="108"/>
      <c r="R134" s="240"/>
      <c r="S134" s="240"/>
      <c r="T134" s="240"/>
      <c r="U134" s="240"/>
      <c r="V134" s="83"/>
      <c r="W134" s="83"/>
      <c r="X134" s="83"/>
      <c r="Y134" s="83"/>
    </row>
    <row r="135" ht="16.5" spans="1:25">
      <c r="A135" s="107"/>
      <c r="B135" s="5"/>
      <c r="C135" s="107"/>
      <c r="D135" s="107"/>
      <c r="E135" s="108"/>
      <c r="F135" s="257"/>
      <c r="G135" s="108"/>
      <c r="H135" s="108"/>
      <c r="I135" s="108"/>
      <c r="J135" s="108"/>
      <c r="K135" s="240"/>
      <c r="L135" s="240"/>
      <c r="M135" s="108"/>
      <c r="N135" s="108"/>
      <c r="O135" s="240"/>
      <c r="P135" s="240"/>
      <c r="Q135" s="108"/>
      <c r="R135" s="240"/>
      <c r="S135" s="240"/>
      <c r="T135" s="240"/>
      <c r="U135" s="240"/>
      <c r="V135" s="83"/>
      <c r="W135" s="83"/>
      <c r="X135" s="83"/>
      <c r="Y135" s="83"/>
    </row>
    <row r="136" ht="16.5" spans="1:25">
      <c r="A136" s="107"/>
      <c r="B136" s="5"/>
      <c r="C136" s="107"/>
      <c r="D136" s="107"/>
      <c r="E136" s="108"/>
      <c r="F136" s="257"/>
      <c r="G136" s="108"/>
      <c r="H136" s="108"/>
      <c r="I136" s="108"/>
      <c r="J136" s="108"/>
      <c r="K136" s="240"/>
      <c r="L136" s="240"/>
      <c r="M136" s="108"/>
      <c r="N136" s="108"/>
      <c r="O136" s="240"/>
      <c r="P136" s="240"/>
      <c r="Q136" s="108"/>
      <c r="R136" s="240"/>
      <c r="S136" s="240"/>
      <c r="T136" s="240"/>
      <c r="U136" s="240"/>
      <c r="V136" s="83"/>
      <c r="W136" s="83"/>
      <c r="X136" s="83"/>
      <c r="Y136" s="83"/>
    </row>
    <row r="137" ht="16.5" spans="1:25">
      <c r="A137" s="107"/>
      <c r="B137" s="5"/>
      <c r="C137" s="107"/>
      <c r="D137" s="107"/>
      <c r="E137" s="108"/>
      <c r="F137" s="257"/>
      <c r="G137" s="108"/>
      <c r="H137" s="108"/>
      <c r="I137" s="108"/>
      <c r="J137" s="108"/>
      <c r="K137" s="240"/>
      <c r="L137" s="240"/>
      <c r="M137" s="108"/>
      <c r="N137" s="108"/>
      <c r="O137" s="240"/>
      <c r="P137" s="240"/>
      <c r="Q137" s="108"/>
      <c r="R137" s="240"/>
      <c r="S137" s="240"/>
      <c r="T137" s="240"/>
      <c r="U137" s="240"/>
      <c r="V137" s="83"/>
      <c r="W137" s="83"/>
      <c r="X137" s="83"/>
      <c r="Y137" s="83"/>
    </row>
    <row r="138" ht="16.5" spans="1:25">
      <c r="A138" s="107"/>
      <c r="B138" s="5"/>
      <c r="C138" s="107"/>
      <c r="D138" s="107"/>
      <c r="E138" s="108"/>
      <c r="F138" s="257"/>
      <c r="G138" s="108"/>
      <c r="H138" s="108"/>
      <c r="I138" s="108"/>
      <c r="J138" s="108"/>
      <c r="K138" s="240"/>
      <c r="L138" s="240"/>
      <c r="M138" s="108"/>
      <c r="N138" s="108"/>
      <c r="O138" s="240"/>
      <c r="P138" s="240"/>
      <c r="Q138" s="108"/>
      <c r="R138" s="240"/>
      <c r="S138" s="240"/>
      <c r="T138" s="240"/>
      <c r="U138" s="240"/>
      <c r="V138" s="83"/>
      <c r="W138" s="83"/>
      <c r="X138" s="83"/>
      <c r="Y138" s="83"/>
    </row>
    <row r="139" ht="16.5" spans="1:25">
      <c r="A139" s="107"/>
      <c r="B139" s="5"/>
      <c r="C139" s="107"/>
      <c r="D139" s="107"/>
      <c r="E139" s="108"/>
      <c r="F139" s="257"/>
      <c r="G139" s="108"/>
      <c r="H139" s="108"/>
      <c r="I139" s="108"/>
      <c r="J139" s="108"/>
      <c r="K139" s="240"/>
      <c r="L139" s="240"/>
      <c r="M139" s="108"/>
      <c r="N139" s="108"/>
      <c r="O139" s="240"/>
      <c r="P139" s="240"/>
      <c r="Q139" s="108"/>
      <c r="R139" s="240"/>
      <c r="S139" s="240"/>
      <c r="T139" s="240"/>
      <c r="U139" s="240"/>
      <c r="V139" s="83"/>
      <c r="W139" s="83"/>
      <c r="X139" s="83"/>
      <c r="Y139" s="83"/>
    </row>
    <row r="140" ht="16.5" spans="1:25">
      <c r="A140" s="107"/>
      <c r="B140" s="5"/>
      <c r="C140" s="107"/>
      <c r="D140" s="107"/>
      <c r="E140" s="108"/>
      <c r="F140" s="257"/>
      <c r="G140" s="108"/>
      <c r="H140" s="108"/>
      <c r="I140" s="108"/>
      <c r="J140" s="108"/>
      <c r="K140" s="240"/>
      <c r="L140" s="240"/>
      <c r="M140" s="108"/>
      <c r="N140" s="108"/>
      <c r="O140" s="240"/>
      <c r="P140" s="240"/>
      <c r="Q140" s="108"/>
      <c r="R140" s="240"/>
      <c r="S140" s="240"/>
      <c r="T140" s="240"/>
      <c r="U140" s="240"/>
      <c r="V140" s="83"/>
      <c r="W140" s="83"/>
      <c r="X140" s="83"/>
      <c r="Y140" s="83"/>
    </row>
    <row r="141" ht="16.5" spans="1:25">
      <c r="A141" s="107"/>
      <c r="B141" s="5"/>
      <c r="C141" s="107"/>
      <c r="D141" s="107"/>
      <c r="E141" s="108"/>
      <c r="F141" s="257"/>
      <c r="G141" s="108"/>
      <c r="H141" s="108"/>
      <c r="I141" s="108"/>
      <c r="J141" s="108"/>
      <c r="K141" s="240"/>
      <c r="L141" s="240"/>
      <c r="M141" s="108"/>
      <c r="N141" s="108"/>
      <c r="O141" s="240"/>
      <c r="P141" s="240"/>
      <c r="Q141" s="108"/>
      <c r="R141" s="240"/>
      <c r="S141" s="240"/>
      <c r="T141" s="240"/>
      <c r="U141" s="240"/>
      <c r="V141" s="83"/>
      <c r="W141" s="83"/>
      <c r="X141" s="83"/>
      <c r="Y141" s="83"/>
    </row>
    <row r="142" ht="16.5" spans="1:25">
      <c r="A142" s="107"/>
      <c r="B142" s="5"/>
      <c r="C142" s="107"/>
      <c r="D142" s="107"/>
      <c r="E142" s="108"/>
      <c r="F142" s="257"/>
      <c r="G142" s="108"/>
      <c r="H142" s="108"/>
      <c r="I142" s="108"/>
      <c r="J142" s="108"/>
      <c r="K142" s="240"/>
      <c r="L142" s="240"/>
      <c r="M142" s="108"/>
      <c r="N142" s="108"/>
      <c r="O142" s="240"/>
      <c r="P142" s="240"/>
      <c r="Q142" s="108"/>
      <c r="R142" s="240"/>
      <c r="S142" s="240"/>
      <c r="T142" s="240"/>
      <c r="U142" s="240"/>
      <c r="V142" s="83"/>
      <c r="W142" s="83"/>
      <c r="X142" s="83"/>
      <c r="Y142" s="83"/>
    </row>
    <row r="143" ht="16.5" spans="1:25">
      <c r="A143" s="107"/>
      <c r="B143" s="5"/>
      <c r="C143" s="107"/>
      <c r="D143" s="107"/>
      <c r="E143" s="108"/>
      <c r="F143" s="257"/>
      <c r="G143" s="108"/>
      <c r="H143" s="108"/>
      <c r="I143" s="108"/>
      <c r="J143" s="108"/>
      <c r="K143" s="240"/>
      <c r="L143" s="240"/>
      <c r="M143" s="108"/>
      <c r="N143" s="108"/>
      <c r="O143" s="240"/>
      <c r="P143" s="240"/>
      <c r="Q143" s="108"/>
      <c r="R143" s="240"/>
      <c r="S143" s="240"/>
      <c r="T143" s="240"/>
      <c r="U143" s="240"/>
      <c r="V143" s="83"/>
      <c r="W143" s="83"/>
      <c r="X143" s="83"/>
      <c r="Y143" s="83"/>
    </row>
    <row r="144" ht="16.5" spans="1:25">
      <c r="A144" s="107"/>
      <c r="B144" s="5"/>
      <c r="C144" s="107"/>
      <c r="D144" s="107"/>
      <c r="E144" s="108"/>
      <c r="F144" s="257"/>
      <c r="G144" s="108"/>
      <c r="H144" s="108"/>
      <c r="I144" s="108"/>
      <c r="J144" s="108"/>
      <c r="K144" s="240"/>
      <c r="L144" s="240"/>
      <c r="M144" s="108"/>
      <c r="N144" s="108"/>
      <c r="O144" s="240"/>
      <c r="P144" s="240"/>
      <c r="Q144" s="108"/>
      <c r="R144" s="240"/>
      <c r="S144" s="240"/>
      <c r="T144" s="240"/>
      <c r="U144" s="240"/>
      <c r="V144" s="83"/>
      <c r="W144" s="83"/>
      <c r="X144" s="83"/>
      <c r="Y144" s="83"/>
    </row>
    <row r="145" ht="16.5" spans="1:25">
      <c r="A145" s="107"/>
      <c r="B145" s="5"/>
      <c r="C145" s="107"/>
      <c r="D145" s="107"/>
      <c r="E145" s="108"/>
      <c r="F145" s="257"/>
      <c r="G145" s="108"/>
      <c r="H145" s="108"/>
      <c r="I145" s="108"/>
      <c r="J145" s="108"/>
      <c r="K145" s="240"/>
      <c r="L145" s="240"/>
      <c r="M145" s="108"/>
      <c r="N145" s="108"/>
      <c r="O145" s="240"/>
      <c r="P145" s="240"/>
      <c r="Q145" s="108"/>
      <c r="R145" s="240"/>
      <c r="S145" s="240"/>
      <c r="T145" s="240"/>
      <c r="U145" s="240"/>
      <c r="V145" s="83"/>
      <c r="W145" s="83"/>
      <c r="X145" s="83"/>
      <c r="Y145" s="83"/>
    </row>
    <row r="146" ht="16.5" spans="1:25">
      <c r="A146" s="107"/>
      <c r="B146" s="5"/>
      <c r="C146" s="107"/>
      <c r="D146" s="107"/>
      <c r="E146" s="108"/>
      <c r="F146" s="257"/>
      <c r="G146" s="108"/>
      <c r="H146" s="108"/>
      <c r="I146" s="108"/>
      <c r="J146" s="108"/>
      <c r="K146" s="240"/>
      <c r="L146" s="240"/>
      <c r="M146" s="108"/>
      <c r="N146" s="108"/>
      <c r="O146" s="240"/>
      <c r="P146" s="240"/>
      <c r="Q146" s="108"/>
      <c r="R146" s="240"/>
      <c r="S146" s="240"/>
      <c r="T146" s="240"/>
      <c r="U146" s="240"/>
      <c r="V146" s="83"/>
      <c r="W146" s="83"/>
      <c r="X146" s="83"/>
      <c r="Y146" s="83"/>
    </row>
    <row r="147" ht="16.5" spans="1:25">
      <c r="A147" s="107"/>
      <c r="B147" s="5"/>
      <c r="C147" s="107"/>
      <c r="D147" s="107"/>
      <c r="E147" s="108"/>
      <c r="F147" s="257"/>
      <c r="G147" s="108"/>
      <c r="H147" s="108"/>
      <c r="I147" s="108"/>
      <c r="J147" s="108"/>
      <c r="K147" s="240"/>
      <c r="L147" s="240"/>
      <c r="M147" s="108"/>
      <c r="N147" s="108"/>
      <c r="O147" s="240"/>
      <c r="P147" s="240"/>
      <c r="Q147" s="108"/>
      <c r="R147" s="240"/>
      <c r="S147" s="240"/>
      <c r="T147" s="240"/>
      <c r="U147" s="240"/>
      <c r="V147" s="83"/>
      <c r="W147" s="83"/>
      <c r="X147" s="83"/>
      <c r="Y147" s="83"/>
    </row>
    <row r="148" ht="16.5" spans="1:25">
      <c r="A148" s="107"/>
      <c r="B148" s="5"/>
      <c r="C148" s="107"/>
      <c r="D148" s="107"/>
      <c r="E148" s="108"/>
      <c r="F148" s="257"/>
      <c r="G148" s="108"/>
      <c r="H148" s="108"/>
      <c r="I148" s="108"/>
      <c r="J148" s="108"/>
      <c r="K148" s="240"/>
      <c r="L148" s="240"/>
      <c r="M148" s="108"/>
      <c r="N148" s="108"/>
      <c r="O148" s="240"/>
      <c r="P148" s="240"/>
      <c r="Q148" s="108"/>
      <c r="R148" s="240"/>
      <c r="S148" s="240"/>
      <c r="T148" s="240"/>
      <c r="U148" s="240"/>
      <c r="V148" s="83"/>
      <c r="W148" s="83"/>
      <c r="X148" s="83"/>
      <c r="Y148" s="83"/>
    </row>
    <row r="149" ht="16.5" spans="1:25">
      <c r="A149" s="107"/>
      <c r="B149" s="5"/>
      <c r="C149" s="107"/>
      <c r="D149" s="107"/>
      <c r="E149" s="108"/>
      <c r="F149" s="257"/>
      <c r="G149" s="108"/>
      <c r="H149" s="108"/>
      <c r="I149" s="108"/>
      <c r="J149" s="108"/>
      <c r="K149" s="240"/>
      <c r="L149" s="240"/>
      <c r="M149" s="108"/>
      <c r="N149" s="108"/>
      <c r="O149" s="240"/>
      <c r="P149" s="240"/>
      <c r="Q149" s="108"/>
      <c r="R149" s="240"/>
      <c r="S149" s="240"/>
      <c r="T149" s="240"/>
      <c r="U149" s="240"/>
      <c r="V149" s="83"/>
      <c r="W149" s="83"/>
      <c r="X149" s="83"/>
      <c r="Y149" s="83"/>
    </row>
    <row r="150" ht="16.5" spans="1:25">
      <c r="A150" s="107"/>
      <c r="B150" s="5"/>
      <c r="C150" s="107"/>
      <c r="D150" s="107"/>
      <c r="E150" s="108"/>
      <c r="F150" s="257"/>
      <c r="G150" s="108"/>
      <c r="H150" s="108"/>
      <c r="I150" s="108"/>
      <c r="J150" s="108"/>
      <c r="K150" s="240"/>
      <c r="L150" s="240"/>
      <c r="M150" s="108"/>
      <c r="N150" s="108"/>
      <c r="O150" s="240"/>
      <c r="P150" s="240"/>
      <c r="Q150" s="108"/>
      <c r="R150" s="240"/>
      <c r="S150" s="240"/>
      <c r="T150" s="240"/>
      <c r="U150" s="240"/>
      <c r="V150" s="83"/>
      <c r="W150" s="83"/>
      <c r="X150" s="83"/>
      <c r="Y150" s="83"/>
    </row>
    <row r="151" ht="16.5" spans="1:25">
      <c r="A151" s="107"/>
      <c r="B151" s="5"/>
      <c r="C151" s="107"/>
      <c r="D151" s="107"/>
      <c r="E151" s="108"/>
      <c r="F151" s="257"/>
      <c r="G151" s="108"/>
      <c r="H151" s="108"/>
      <c r="I151" s="108"/>
      <c r="J151" s="108"/>
      <c r="K151" s="240"/>
      <c r="L151" s="240"/>
      <c r="M151" s="108"/>
      <c r="N151" s="108"/>
      <c r="O151" s="240"/>
      <c r="P151" s="240"/>
      <c r="Q151" s="108"/>
      <c r="R151" s="240"/>
      <c r="S151" s="240"/>
      <c r="T151" s="240"/>
      <c r="U151" s="240"/>
      <c r="V151" s="83"/>
      <c r="W151" s="83"/>
      <c r="X151" s="83"/>
      <c r="Y151" s="83"/>
    </row>
    <row r="152" ht="16.5" spans="1:25">
      <c r="A152" s="107"/>
      <c r="B152" s="5"/>
      <c r="C152" s="107"/>
      <c r="D152" s="107"/>
      <c r="E152" s="108"/>
      <c r="F152" s="257"/>
      <c r="G152" s="108"/>
      <c r="H152" s="108"/>
      <c r="I152" s="108"/>
      <c r="J152" s="108"/>
      <c r="K152" s="240"/>
      <c r="L152" s="240"/>
      <c r="M152" s="108"/>
      <c r="N152" s="108"/>
      <c r="O152" s="240"/>
      <c r="P152" s="240"/>
      <c r="Q152" s="108"/>
      <c r="R152" s="240"/>
      <c r="S152" s="240"/>
      <c r="T152" s="240"/>
      <c r="U152" s="240"/>
      <c r="V152" s="83"/>
      <c r="W152" s="83"/>
      <c r="X152" s="83"/>
      <c r="Y152" s="83"/>
    </row>
    <row r="153" ht="16.5" spans="1:25">
      <c r="A153" s="107"/>
      <c r="B153" s="5"/>
      <c r="C153" s="107"/>
      <c r="D153" s="107"/>
      <c r="E153" s="108"/>
      <c r="F153" s="257"/>
      <c r="G153" s="108"/>
      <c r="H153" s="108"/>
      <c r="I153" s="108"/>
      <c r="J153" s="108"/>
      <c r="K153" s="240"/>
      <c r="L153" s="240"/>
      <c r="M153" s="108"/>
      <c r="N153" s="108"/>
      <c r="O153" s="240"/>
      <c r="P153" s="240"/>
      <c r="Q153" s="108"/>
      <c r="R153" s="240"/>
      <c r="S153" s="240"/>
      <c r="T153" s="240"/>
      <c r="U153" s="240"/>
      <c r="V153" s="83"/>
      <c r="W153" s="83"/>
      <c r="X153" s="83"/>
      <c r="Y153" s="83"/>
    </row>
    <row r="154" ht="16.5" spans="1:25">
      <c r="A154" s="107"/>
      <c r="B154" s="5"/>
      <c r="C154" s="107"/>
      <c r="D154" s="107"/>
      <c r="E154" s="108"/>
      <c r="F154" s="257"/>
      <c r="G154" s="108"/>
      <c r="H154" s="108"/>
      <c r="I154" s="108"/>
      <c r="J154" s="108"/>
      <c r="K154" s="240"/>
      <c r="L154" s="240"/>
      <c r="M154" s="108"/>
      <c r="N154" s="108"/>
      <c r="O154" s="240"/>
      <c r="P154" s="240"/>
      <c r="Q154" s="108"/>
      <c r="R154" s="240"/>
      <c r="S154" s="240"/>
      <c r="T154" s="240"/>
      <c r="U154" s="240"/>
      <c r="V154" s="83"/>
      <c r="W154" s="83"/>
      <c r="X154" s="83"/>
      <c r="Y154" s="83"/>
    </row>
    <row r="155" ht="16.5" spans="1:25">
      <c r="A155" s="107"/>
      <c r="B155" s="5"/>
      <c r="C155" s="107"/>
      <c r="D155" s="107"/>
      <c r="E155" s="108"/>
      <c r="F155" s="257"/>
      <c r="G155" s="108"/>
      <c r="H155" s="108"/>
      <c r="I155" s="108"/>
      <c r="J155" s="108"/>
      <c r="K155" s="240"/>
      <c r="L155" s="240"/>
      <c r="M155" s="108"/>
      <c r="N155" s="108"/>
      <c r="O155" s="240"/>
      <c r="P155" s="240"/>
      <c r="Q155" s="108"/>
      <c r="R155" s="240"/>
      <c r="S155" s="240"/>
      <c r="T155" s="240"/>
      <c r="U155" s="240"/>
      <c r="V155" s="83"/>
      <c r="W155" s="83"/>
      <c r="X155" s="83"/>
      <c r="Y155" s="83"/>
    </row>
    <row r="156" ht="16.5" spans="1:25">
      <c r="A156" s="107"/>
      <c r="B156" s="5"/>
      <c r="C156" s="107"/>
      <c r="D156" s="107"/>
      <c r="E156" s="108"/>
      <c r="F156" s="257"/>
      <c r="G156" s="108"/>
      <c r="H156" s="108"/>
      <c r="I156" s="108"/>
      <c r="J156" s="108"/>
      <c r="K156" s="240"/>
      <c r="L156" s="240"/>
      <c r="M156" s="108"/>
      <c r="N156" s="108"/>
      <c r="O156" s="240"/>
      <c r="P156" s="240"/>
      <c r="Q156" s="108"/>
      <c r="R156" s="240"/>
      <c r="S156" s="240"/>
      <c r="T156" s="240"/>
      <c r="U156" s="240"/>
      <c r="V156" s="83"/>
      <c r="W156" s="83"/>
      <c r="X156" s="83"/>
      <c r="Y156" s="83"/>
    </row>
    <row r="157" ht="16.5" spans="1:25">
      <c r="A157" s="107"/>
      <c r="B157" s="5"/>
      <c r="C157" s="107"/>
      <c r="D157" s="107"/>
      <c r="E157" s="108"/>
      <c r="F157" s="257"/>
      <c r="G157" s="108"/>
      <c r="H157" s="108"/>
      <c r="I157" s="108"/>
      <c r="J157" s="108"/>
      <c r="K157" s="240"/>
      <c r="L157" s="240"/>
      <c r="M157" s="108"/>
      <c r="N157" s="108"/>
      <c r="O157" s="240"/>
      <c r="P157" s="240"/>
      <c r="Q157" s="108"/>
      <c r="R157" s="240"/>
      <c r="S157" s="240"/>
      <c r="T157" s="240"/>
      <c r="U157" s="240"/>
      <c r="V157" s="83"/>
      <c r="W157" s="83"/>
      <c r="X157" s="83"/>
      <c r="Y157" s="83"/>
    </row>
    <row r="158" ht="16.5" spans="1:25">
      <c r="A158" s="107"/>
      <c r="B158" s="5"/>
      <c r="C158" s="107"/>
      <c r="D158" s="107"/>
      <c r="E158" s="108"/>
      <c r="F158" s="257"/>
      <c r="G158" s="108"/>
      <c r="H158" s="108"/>
      <c r="I158" s="108"/>
      <c r="J158" s="108"/>
      <c r="K158" s="240"/>
      <c r="L158" s="240"/>
      <c r="M158" s="108"/>
      <c r="N158" s="108"/>
      <c r="O158" s="240"/>
      <c r="P158" s="240"/>
      <c r="Q158" s="108"/>
      <c r="R158" s="240"/>
      <c r="S158" s="240"/>
      <c r="T158" s="240"/>
      <c r="U158" s="240"/>
      <c r="V158" s="83"/>
      <c r="W158" s="83"/>
      <c r="X158" s="83"/>
      <c r="Y158" s="83"/>
    </row>
    <row r="159" ht="16.5" spans="1:25">
      <c r="A159" s="107"/>
      <c r="B159" s="5"/>
      <c r="C159" s="107"/>
      <c r="D159" s="107"/>
      <c r="E159" s="108"/>
      <c r="F159" s="257"/>
      <c r="G159" s="108"/>
      <c r="H159" s="108"/>
      <c r="I159" s="108"/>
      <c r="J159" s="108"/>
      <c r="K159" s="240"/>
      <c r="L159" s="240"/>
      <c r="M159" s="108"/>
      <c r="N159" s="108"/>
      <c r="O159" s="240"/>
      <c r="P159" s="240"/>
      <c r="Q159" s="108"/>
      <c r="R159" s="240"/>
      <c r="S159" s="240"/>
      <c r="T159" s="240"/>
      <c r="U159" s="240"/>
      <c r="V159" s="83"/>
      <c r="W159" s="83"/>
      <c r="X159" s="83"/>
      <c r="Y159" s="83"/>
    </row>
    <row r="160" ht="16.5" spans="1:25">
      <c r="A160" s="107"/>
      <c r="B160" s="5"/>
      <c r="C160" s="107"/>
      <c r="D160" s="107"/>
      <c r="E160" s="108"/>
      <c r="F160" s="257"/>
      <c r="G160" s="108"/>
      <c r="H160" s="108"/>
      <c r="I160" s="108"/>
      <c r="J160" s="108"/>
      <c r="K160" s="240"/>
      <c r="L160" s="240"/>
      <c r="M160" s="108"/>
      <c r="N160" s="108"/>
      <c r="O160" s="240"/>
      <c r="P160" s="240"/>
      <c r="Q160" s="108"/>
      <c r="R160" s="240"/>
      <c r="S160" s="240"/>
      <c r="T160" s="240"/>
      <c r="U160" s="240"/>
      <c r="V160" s="83"/>
      <c r="W160" s="83"/>
      <c r="X160" s="83"/>
      <c r="Y160" s="83"/>
    </row>
    <row r="161" ht="16.5" spans="1:25">
      <c r="A161" s="107"/>
      <c r="B161" s="5"/>
      <c r="C161" s="107"/>
      <c r="D161" s="107"/>
      <c r="E161" s="108"/>
      <c r="F161" s="257"/>
      <c r="G161" s="108"/>
      <c r="H161" s="108"/>
      <c r="I161" s="108"/>
      <c r="J161" s="108"/>
      <c r="K161" s="240"/>
      <c r="L161" s="240"/>
      <c r="M161" s="108"/>
      <c r="N161" s="108"/>
      <c r="O161" s="240"/>
      <c r="P161" s="240"/>
      <c r="Q161" s="108"/>
      <c r="R161" s="240"/>
      <c r="S161" s="240"/>
      <c r="T161" s="240"/>
      <c r="U161" s="240"/>
      <c r="V161" s="83"/>
      <c r="W161" s="83"/>
      <c r="X161" s="83"/>
      <c r="Y161" s="83"/>
    </row>
    <row r="162" ht="16.5" spans="1:25">
      <c r="A162" s="107"/>
      <c r="B162" s="5"/>
      <c r="C162" s="107"/>
      <c r="D162" s="107"/>
      <c r="E162" s="108"/>
      <c r="F162" s="257"/>
      <c r="G162" s="108"/>
      <c r="H162" s="108"/>
      <c r="I162" s="108"/>
      <c r="J162" s="108"/>
      <c r="K162" s="240"/>
      <c r="L162" s="240"/>
      <c r="M162" s="108"/>
      <c r="N162" s="108"/>
      <c r="O162" s="240"/>
      <c r="P162" s="240"/>
      <c r="Q162" s="108"/>
      <c r="R162" s="240"/>
      <c r="S162" s="240"/>
      <c r="T162" s="240"/>
      <c r="U162" s="240"/>
      <c r="V162" s="83"/>
      <c r="W162" s="83"/>
      <c r="X162" s="83"/>
      <c r="Y162" s="83"/>
    </row>
    <row r="163" ht="16.5" spans="1:25">
      <c r="A163" s="107"/>
      <c r="B163" s="5"/>
      <c r="C163" s="107"/>
      <c r="D163" s="107"/>
      <c r="E163" s="108"/>
      <c r="F163" s="257"/>
      <c r="G163" s="108"/>
      <c r="H163" s="108"/>
      <c r="I163" s="108"/>
      <c r="J163" s="108"/>
      <c r="K163" s="240"/>
      <c r="L163" s="240"/>
      <c r="M163" s="108"/>
      <c r="N163" s="108"/>
      <c r="O163" s="240"/>
      <c r="P163" s="240"/>
      <c r="Q163" s="108"/>
      <c r="R163" s="240"/>
      <c r="S163" s="240"/>
      <c r="T163" s="240"/>
      <c r="U163" s="240"/>
      <c r="V163" s="83"/>
      <c r="W163" s="83"/>
      <c r="X163" s="83"/>
      <c r="Y163" s="83"/>
    </row>
    <row r="164" ht="16.5" spans="1:25">
      <c r="A164" s="107"/>
      <c r="B164" s="5"/>
      <c r="C164" s="107"/>
      <c r="D164" s="107"/>
      <c r="E164" s="108"/>
      <c r="F164" s="257"/>
      <c r="G164" s="108"/>
      <c r="H164" s="108"/>
      <c r="I164" s="108"/>
      <c r="J164" s="108"/>
      <c r="K164" s="240"/>
      <c r="L164" s="240"/>
      <c r="M164" s="108"/>
      <c r="N164" s="108"/>
      <c r="O164" s="240"/>
      <c r="P164" s="240"/>
      <c r="Q164" s="108"/>
      <c r="R164" s="240"/>
      <c r="S164" s="240"/>
      <c r="T164" s="240"/>
      <c r="U164" s="240"/>
      <c r="V164" s="83"/>
      <c r="W164" s="83"/>
      <c r="X164" s="83"/>
      <c r="Y164" s="83"/>
    </row>
    <row r="165" ht="16.5" spans="1:25">
      <c r="A165" s="107"/>
      <c r="B165" s="5"/>
      <c r="C165" s="107"/>
      <c r="D165" s="107"/>
      <c r="E165" s="108"/>
      <c r="F165" s="257"/>
      <c r="G165" s="108"/>
      <c r="H165" s="108"/>
      <c r="I165" s="108"/>
      <c r="J165" s="108"/>
      <c r="K165" s="240"/>
      <c r="L165" s="240"/>
      <c r="M165" s="108"/>
      <c r="N165" s="108"/>
      <c r="O165" s="240"/>
      <c r="P165" s="240"/>
      <c r="Q165" s="108"/>
      <c r="R165" s="240"/>
      <c r="S165" s="240"/>
      <c r="T165" s="240"/>
      <c r="U165" s="240"/>
      <c r="V165" s="83"/>
      <c r="W165" s="83"/>
      <c r="X165" s="83"/>
      <c r="Y165" s="83"/>
    </row>
    <row r="166" ht="16.5" spans="1:25">
      <c r="A166" s="107"/>
      <c r="B166" s="5"/>
      <c r="C166" s="107"/>
      <c r="D166" s="107"/>
      <c r="E166" s="108"/>
      <c r="F166" s="257"/>
      <c r="G166" s="108"/>
      <c r="H166" s="108"/>
      <c r="I166" s="108"/>
      <c r="J166" s="108"/>
      <c r="K166" s="240"/>
      <c r="L166" s="240"/>
      <c r="M166" s="108"/>
      <c r="N166" s="108"/>
      <c r="O166" s="240"/>
      <c r="P166" s="240"/>
      <c r="Q166" s="108"/>
      <c r="R166" s="240"/>
      <c r="S166" s="240"/>
      <c r="T166" s="240"/>
      <c r="U166" s="240"/>
      <c r="V166" s="83"/>
      <c r="W166" s="83"/>
      <c r="X166" s="83"/>
      <c r="Y166" s="83"/>
    </row>
    <row r="167" ht="16.5" spans="1:25">
      <c r="A167" s="107"/>
      <c r="B167" s="5"/>
      <c r="C167" s="107"/>
      <c r="D167" s="107"/>
      <c r="E167" s="108"/>
      <c r="F167" s="257"/>
      <c r="G167" s="108"/>
      <c r="H167" s="108"/>
      <c r="I167" s="108"/>
      <c r="J167" s="108"/>
      <c r="K167" s="240"/>
      <c r="L167" s="240"/>
      <c r="M167" s="108"/>
      <c r="N167" s="108"/>
      <c r="O167" s="240"/>
      <c r="P167" s="240"/>
      <c r="Q167" s="108"/>
      <c r="R167" s="240"/>
      <c r="S167" s="240"/>
      <c r="T167" s="240"/>
      <c r="U167" s="240"/>
      <c r="V167" s="83"/>
      <c r="W167" s="83"/>
      <c r="X167" s="83"/>
      <c r="Y167" s="83"/>
    </row>
    <row r="168" ht="16.5" spans="1:25">
      <c r="A168" s="107"/>
      <c r="B168" s="5"/>
      <c r="C168" s="107"/>
      <c r="D168" s="107"/>
      <c r="E168" s="108"/>
      <c r="F168" s="257"/>
      <c r="G168" s="108"/>
      <c r="H168" s="108"/>
      <c r="I168" s="108"/>
      <c r="J168" s="108"/>
      <c r="K168" s="240"/>
      <c r="L168" s="240"/>
      <c r="M168" s="108"/>
      <c r="N168" s="108"/>
      <c r="O168" s="240"/>
      <c r="P168" s="240"/>
      <c r="Q168" s="108"/>
      <c r="R168" s="240"/>
      <c r="S168" s="240"/>
      <c r="T168" s="240"/>
      <c r="U168" s="240"/>
      <c r="V168" s="83"/>
      <c r="W168" s="83"/>
      <c r="X168" s="83"/>
      <c r="Y168" s="83"/>
    </row>
    <row r="169" ht="16.5" spans="1:25">
      <c r="A169" s="107"/>
      <c r="B169" s="5"/>
      <c r="C169" s="107"/>
      <c r="D169" s="107"/>
      <c r="E169" s="108"/>
      <c r="F169" s="257"/>
      <c r="G169" s="108"/>
      <c r="H169" s="108"/>
      <c r="I169" s="108"/>
      <c r="J169" s="108"/>
      <c r="K169" s="240"/>
      <c r="L169" s="240"/>
      <c r="M169" s="108"/>
      <c r="N169" s="108"/>
      <c r="O169" s="240"/>
      <c r="P169" s="240"/>
      <c r="Q169" s="108"/>
      <c r="R169" s="240"/>
      <c r="S169" s="240"/>
      <c r="T169" s="240"/>
      <c r="U169" s="240"/>
      <c r="V169" s="83"/>
      <c r="W169" s="83"/>
      <c r="X169" s="83"/>
      <c r="Y169" s="83"/>
    </row>
    <row r="170" ht="16.5" spans="1:25">
      <c r="A170" s="107"/>
      <c r="B170" s="5"/>
      <c r="C170" s="107"/>
      <c r="D170" s="107"/>
      <c r="E170" s="108"/>
      <c r="F170" s="257"/>
      <c r="G170" s="108"/>
      <c r="H170" s="108"/>
      <c r="I170" s="108"/>
      <c r="J170" s="108"/>
      <c r="K170" s="240"/>
      <c r="L170" s="240"/>
      <c r="M170" s="108"/>
      <c r="N170" s="108"/>
      <c r="O170" s="240"/>
      <c r="P170" s="240"/>
      <c r="Q170" s="108"/>
      <c r="R170" s="240"/>
      <c r="S170" s="240"/>
      <c r="T170" s="240"/>
      <c r="U170" s="240"/>
      <c r="V170" s="83"/>
      <c r="W170" s="83"/>
      <c r="X170" s="83"/>
      <c r="Y170" s="83"/>
    </row>
    <row r="171" ht="16.5" spans="1:25">
      <c r="A171" s="107"/>
      <c r="B171" s="5"/>
      <c r="C171" s="107"/>
      <c r="D171" s="107"/>
      <c r="E171" s="108"/>
      <c r="F171" s="257"/>
      <c r="G171" s="108"/>
      <c r="H171" s="108"/>
      <c r="I171" s="108"/>
      <c r="J171" s="108"/>
      <c r="K171" s="240"/>
      <c r="L171" s="240"/>
      <c r="M171" s="108"/>
      <c r="N171" s="108"/>
      <c r="O171" s="240"/>
      <c r="P171" s="240"/>
      <c r="Q171" s="108"/>
      <c r="R171" s="240"/>
      <c r="S171" s="240"/>
      <c r="T171" s="240"/>
      <c r="U171" s="240"/>
      <c r="V171" s="83"/>
      <c r="W171" s="83"/>
      <c r="X171" s="83"/>
      <c r="Y171" s="83"/>
    </row>
    <row r="172" ht="16.5" spans="1:25">
      <c r="A172" s="107"/>
      <c r="B172" s="5"/>
      <c r="C172" s="107"/>
      <c r="D172" s="107"/>
      <c r="E172" s="108"/>
      <c r="F172" s="257"/>
      <c r="G172" s="108"/>
      <c r="H172" s="108"/>
      <c r="I172" s="108"/>
      <c r="J172" s="108"/>
      <c r="K172" s="240"/>
      <c r="L172" s="240"/>
      <c r="M172" s="108"/>
      <c r="N172" s="108"/>
      <c r="O172" s="240"/>
      <c r="P172" s="240"/>
      <c r="Q172" s="108"/>
      <c r="R172" s="240"/>
      <c r="S172" s="240"/>
      <c r="T172" s="240"/>
      <c r="U172" s="240"/>
      <c r="V172" s="83"/>
      <c r="W172" s="83"/>
      <c r="X172" s="83"/>
      <c r="Y172" s="83"/>
    </row>
    <row r="173" ht="16.5" spans="1:25">
      <c r="A173" s="107"/>
      <c r="B173" s="5"/>
      <c r="C173" s="107"/>
      <c r="D173" s="107"/>
      <c r="E173" s="108"/>
      <c r="F173" s="257"/>
      <c r="G173" s="108"/>
      <c r="H173" s="108"/>
      <c r="I173" s="108"/>
      <c r="J173" s="108"/>
      <c r="K173" s="240"/>
      <c r="L173" s="240"/>
      <c r="M173" s="108"/>
      <c r="N173" s="108"/>
      <c r="O173" s="240"/>
      <c r="P173" s="240"/>
      <c r="Q173" s="108"/>
      <c r="R173" s="240"/>
      <c r="S173" s="240"/>
      <c r="T173" s="240"/>
      <c r="U173" s="240"/>
      <c r="V173" s="83"/>
      <c r="W173" s="83"/>
      <c r="X173" s="83"/>
      <c r="Y173" s="83"/>
    </row>
    <row r="174" ht="16.5" spans="1:25">
      <c r="A174" s="107"/>
      <c r="B174" s="5"/>
      <c r="C174" s="107"/>
      <c r="D174" s="107"/>
      <c r="E174" s="108"/>
      <c r="F174" s="257"/>
      <c r="G174" s="108"/>
      <c r="H174" s="108"/>
      <c r="I174" s="108"/>
      <c r="J174" s="108"/>
      <c r="K174" s="240"/>
      <c r="L174" s="240"/>
      <c r="M174" s="108"/>
      <c r="N174" s="108"/>
      <c r="O174" s="240"/>
      <c r="P174" s="240"/>
      <c r="Q174" s="108"/>
      <c r="R174" s="240"/>
      <c r="S174" s="240"/>
      <c r="T174" s="240"/>
      <c r="U174" s="240"/>
      <c r="V174" s="83"/>
      <c r="W174" s="83"/>
      <c r="X174" s="83"/>
      <c r="Y174" s="83"/>
    </row>
    <row r="175" ht="16.5" spans="1:25">
      <c r="A175" s="107"/>
      <c r="B175" s="5"/>
      <c r="C175" s="107"/>
      <c r="D175" s="107"/>
      <c r="E175" s="108"/>
      <c r="F175" s="257"/>
      <c r="G175" s="108"/>
      <c r="H175" s="108"/>
      <c r="I175" s="108"/>
      <c r="J175" s="108"/>
      <c r="K175" s="240"/>
      <c r="L175" s="240"/>
      <c r="M175" s="108"/>
      <c r="N175" s="108"/>
      <c r="O175" s="240"/>
      <c r="P175" s="240"/>
      <c r="Q175" s="108"/>
      <c r="R175" s="240"/>
      <c r="S175" s="240"/>
      <c r="T175" s="240"/>
      <c r="U175" s="240"/>
      <c r="V175" s="83"/>
      <c r="W175" s="83"/>
      <c r="X175" s="83"/>
      <c r="Y175" s="83"/>
    </row>
    <row r="176" ht="16.5" spans="1:25">
      <c r="A176" s="107"/>
      <c r="B176" s="5"/>
      <c r="C176" s="107"/>
      <c r="D176" s="107"/>
      <c r="E176" s="108"/>
      <c r="F176" s="257"/>
      <c r="G176" s="108"/>
      <c r="H176" s="108"/>
      <c r="I176" s="108"/>
      <c r="J176" s="108"/>
      <c r="K176" s="240"/>
      <c r="L176" s="240"/>
      <c r="M176" s="108"/>
      <c r="N176" s="108"/>
      <c r="O176" s="240"/>
      <c r="P176" s="240"/>
      <c r="Q176" s="108"/>
      <c r="R176" s="240"/>
      <c r="S176" s="240"/>
      <c r="T176" s="240"/>
      <c r="U176" s="240"/>
      <c r="V176" s="83"/>
      <c r="W176" s="83"/>
      <c r="X176" s="83"/>
      <c r="Y176" s="83"/>
    </row>
    <row r="177" ht="16.5" spans="1:25">
      <c r="A177" s="107"/>
      <c r="B177" s="5"/>
      <c r="C177" s="107"/>
      <c r="D177" s="107"/>
      <c r="E177" s="108"/>
      <c r="F177" s="257"/>
      <c r="G177" s="108"/>
      <c r="H177" s="108"/>
      <c r="I177" s="108"/>
      <c r="J177" s="108"/>
      <c r="K177" s="240"/>
      <c r="L177" s="240"/>
      <c r="M177" s="108"/>
      <c r="N177" s="108"/>
      <c r="O177" s="240"/>
      <c r="P177" s="240"/>
      <c r="Q177" s="108"/>
      <c r="R177" s="240"/>
      <c r="S177" s="240"/>
      <c r="T177" s="240"/>
      <c r="U177" s="240"/>
      <c r="V177" s="83"/>
      <c r="W177" s="83"/>
      <c r="X177" s="83"/>
      <c r="Y177" s="83"/>
    </row>
    <row r="178" ht="16.5" spans="1:25">
      <c r="A178" s="107"/>
      <c r="B178" s="5"/>
      <c r="C178" s="107"/>
      <c r="D178" s="107"/>
      <c r="E178" s="108"/>
      <c r="F178" s="257"/>
      <c r="G178" s="108"/>
      <c r="H178" s="108"/>
      <c r="I178" s="108"/>
      <c r="J178" s="108"/>
      <c r="K178" s="240"/>
      <c r="L178" s="240"/>
      <c r="M178" s="108"/>
      <c r="N178" s="108"/>
      <c r="O178" s="240"/>
      <c r="P178" s="240"/>
      <c r="Q178" s="108"/>
      <c r="R178" s="240"/>
      <c r="S178" s="240"/>
      <c r="T178" s="240"/>
      <c r="U178" s="240"/>
      <c r="V178" s="83"/>
      <c r="W178" s="83"/>
      <c r="X178" s="83"/>
      <c r="Y178" s="83"/>
    </row>
    <row r="179" ht="16.5" spans="1:25">
      <c r="A179" s="107"/>
      <c r="B179" s="5"/>
      <c r="C179" s="107"/>
      <c r="D179" s="107"/>
      <c r="E179" s="108"/>
      <c r="F179" s="257"/>
      <c r="G179" s="108"/>
      <c r="H179" s="108"/>
      <c r="I179" s="108"/>
      <c r="J179" s="108"/>
      <c r="K179" s="240"/>
      <c r="L179" s="240"/>
      <c r="M179" s="108"/>
      <c r="N179" s="108"/>
      <c r="O179" s="240"/>
      <c r="P179" s="240"/>
      <c r="Q179" s="108"/>
      <c r="R179" s="240"/>
      <c r="S179" s="240"/>
      <c r="T179" s="240"/>
      <c r="U179" s="240"/>
      <c r="V179" s="83"/>
      <c r="W179" s="83"/>
      <c r="X179" s="83"/>
      <c r="Y179" s="83"/>
    </row>
    <row r="180" ht="16.5" spans="1:25">
      <c r="A180" s="107"/>
      <c r="B180" s="5"/>
      <c r="C180" s="107"/>
      <c r="D180" s="107"/>
      <c r="E180" s="108"/>
      <c r="F180" s="257"/>
      <c r="G180" s="108"/>
      <c r="H180" s="108"/>
      <c r="I180" s="108"/>
      <c r="J180" s="108"/>
      <c r="K180" s="240"/>
      <c r="L180" s="240"/>
      <c r="M180" s="108"/>
      <c r="N180" s="108"/>
      <c r="O180" s="240"/>
      <c r="P180" s="240"/>
      <c r="Q180" s="108"/>
      <c r="R180" s="240"/>
      <c r="S180" s="240"/>
      <c r="T180" s="240"/>
      <c r="U180" s="240"/>
      <c r="V180" s="83"/>
      <c r="W180" s="83"/>
      <c r="X180" s="83"/>
      <c r="Y180" s="83"/>
    </row>
    <row r="181" ht="16.5" spans="1:25">
      <c r="A181" s="107"/>
      <c r="B181" s="5"/>
      <c r="C181" s="107"/>
      <c r="D181" s="107"/>
      <c r="E181" s="108"/>
      <c r="F181" s="257"/>
      <c r="G181" s="108"/>
      <c r="H181" s="108"/>
      <c r="I181" s="108"/>
      <c r="J181" s="108"/>
      <c r="K181" s="240"/>
      <c r="L181" s="240"/>
      <c r="M181" s="108"/>
      <c r="N181" s="108"/>
      <c r="O181" s="240"/>
      <c r="P181" s="240"/>
      <c r="Q181" s="108"/>
      <c r="R181" s="240"/>
      <c r="S181" s="240"/>
      <c r="T181" s="240"/>
      <c r="U181" s="240"/>
      <c r="V181" s="83"/>
      <c r="W181" s="83"/>
      <c r="X181" s="83"/>
      <c r="Y181" s="83"/>
    </row>
    <row r="182" ht="16.5" spans="1:25">
      <c r="A182" s="107"/>
      <c r="B182" s="5"/>
      <c r="C182" s="107"/>
      <c r="D182" s="107"/>
      <c r="E182" s="108"/>
      <c r="F182" s="257"/>
      <c r="G182" s="108"/>
      <c r="H182" s="108"/>
      <c r="I182" s="108"/>
      <c r="J182" s="108"/>
      <c r="K182" s="240"/>
      <c r="L182" s="240"/>
      <c r="M182" s="108"/>
      <c r="N182" s="108"/>
      <c r="O182" s="240"/>
      <c r="P182" s="240"/>
      <c r="Q182" s="108"/>
      <c r="R182" s="240"/>
      <c r="S182" s="240"/>
      <c r="T182" s="240"/>
      <c r="U182" s="240"/>
      <c r="V182" s="83"/>
      <c r="W182" s="83"/>
      <c r="X182" s="83"/>
      <c r="Y182" s="83"/>
    </row>
    <row r="183" ht="16.5" spans="1:25">
      <c r="A183" s="107"/>
      <c r="B183" s="5"/>
      <c r="C183" s="107"/>
      <c r="D183" s="107"/>
      <c r="E183" s="108"/>
      <c r="F183" s="257"/>
      <c r="G183" s="108"/>
      <c r="H183" s="108"/>
      <c r="I183" s="108"/>
      <c r="J183" s="108"/>
      <c r="K183" s="240"/>
      <c r="L183" s="240"/>
      <c r="M183" s="108"/>
      <c r="N183" s="108"/>
      <c r="O183" s="240"/>
      <c r="P183" s="240"/>
      <c r="Q183" s="108"/>
      <c r="R183" s="240"/>
      <c r="S183" s="240"/>
      <c r="T183" s="240"/>
      <c r="U183" s="240"/>
      <c r="V183" s="83"/>
      <c r="W183" s="83"/>
      <c r="X183" s="83"/>
      <c r="Y183" s="83"/>
    </row>
    <row r="184" ht="16.5" spans="1:25">
      <c r="A184" s="107"/>
      <c r="B184" s="5"/>
      <c r="C184" s="107"/>
      <c r="D184" s="107"/>
      <c r="E184" s="108"/>
      <c r="F184" s="257"/>
      <c r="G184" s="108"/>
      <c r="H184" s="108"/>
      <c r="I184" s="108"/>
      <c r="J184" s="108"/>
      <c r="K184" s="240"/>
      <c r="L184" s="240"/>
      <c r="M184" s="108"/>
      <c r="N184" s="108"/>
      <c r="O184" s="240"/>
      <c r="P184" s="240"/>
      <c r="Q184" s="108"/>
      <c r="R184" s="240"/>
      <c r="S184" s="240"/>
      <c r="T184" s="240"/>
      <c r="U184" s="240"/>
      <c r="V184" s="83"/>
      <c r="W184" s="83"/>
      <c r="X184" s="83"/>
      <c r="Y184" s="83"/>
    </row>
    <row r="185" ht="16.5" spans="1:25">
      <c r="A185" s="107"/>
      <c r="B185" s="5"/>
      <c r="C185" s="107"/>
      <c r="D185" s="107"/>
      <c r="E185" s="108"/>
      <c r="F185" s="257"/>
      <c r="G185" s="108"/>
      <c r="H185" s="108"/>
      <c r="I185" s="108"/>
      <c r="J185" s="108"/>
      <c r="K185" s="240"/>
      <c r="L185" s="240"/>
      <c r="M185" s="108"/>
      <c r="N185" s="108"/>
      <c r="O185" s="240"/>
      <c r="P185" s="240"/>
      <c r="Q185" s="108"/>
      <c r="R185" s="240"/>
      <c r="S185" s="240"/>
      <c r="T185" s="240"/>
      <c r="U185" s="240"/>
      <c r="V185" s="83"/>
      <c r="W185" s="83"/>
      <c r="X185" s="83"/>
      <c r="Y185" s="83"/>
    </row>
    <row r="186" ht="16.5" spans="1:25">
      <c r="A186" s="107"/>
      <c r="B186" s="5"/>
      <c r="C186" s="107"/>
      <c r="D186" s="107"/>
      <c r="E186" s="108"/>
      <c r="F186" s="257"/>
      <c r="G186" s="108"/>
      <c r="H186" s="108"/>
      <c r="I186" s="108"/>
      <c r="J186" s="108"/>
      <c r="K186" s="240"/>
      <c r="L186" s="240"/>
      <c r="M186" s="108"/>
      <c r="N186" s="108"/>
      <c r="O186" s="240"/>
      <c r="P186" s="240"/>
      <c r="Q186" s="108"/>
      <c r="R186" s="240"/>
      <c r="S186" s="240"/>
      <c r="T186" s="240"/>
      <c r="U186" s="240"/>
      <c r="V186" s="83"/>
      <c r="W186" s="83"/>
      <c r="X186" s="83"/>
      <c r="Y186" s="83"/>
    </row>
    <row r="187" ht="16.5" spans="1:25">
      <c r="A187" s="107"/>
      <c r="B187" s="5"/>
      <c r="C187" s="107"/>
      <c r="D187" s="107"/>
      <c r="E187" s="108"/>
      <c r="F187" s="257"/>
      <c r="G187" s="108"/>
      <c r="H187" s="108"/>
      <c r="I187" s="108"/>
      <c r="J187" s="108"/>
      <c r="K187" s="240"/>
      <c r="L187" s="240"/>
      <c r="M187" s="108"/>
      <c r="N187" s="108"/>
      <c r="O187" s="240"/>
      <c r="P187" s="240"/>
      <c r="Q187" s="108"/>
      <c r="R187" s="240"/>
      <c r="S187" s="240"/>
      <c r="T187" s="240"/>
      <c r="U187" s="240"/>
      <c r="V187" s="83"/>
      <c r="W187" s="83"/>
      <c r="X187" s="83"/>
      <c r="Y187" s="83"/>
    </row>
    <row r="188" ht="16.5" spans="1:25">
      <c r="A188" s="107"/>
      <c r="B188" s="5"/>
      <c r="C188" s="107"/>
      <c r="D188" s="107"/>
      <c r="E188" s="108"/>
      <c r="F188" s="257"/>
      <c r="G188" s="108"/>
      <c r="H188" s="108"/>
      <c r="I188" s="108"/>
      <c r="J188" s="108"/>
      <c r="K188" s="240"/>
      <c r="L188" s="240"/>
      <c r="M188" s="108"/>
      <c r="N188" s="108"/>
      <c r="O188" s="240"/>
      <c r="P188" s="240"/>
      <c r="Q188" s="108"/>
      <c r="R188" s="240"/>
      <c r="S188" s="240"/>
      <c r="T188" s="240"/>
      <c r="U188" s="240"/>
      <c r="V188" s="83"/>
      <c r="W188" s="83"/>
      <c r="X188" s="83"/>
      <c r="Y188" s="83"/>
    </row>
    <row r="189" ht="16.5" spans="1:25">
      <c r="A189" s="107"/>
      <c r="B189" s="5"/>
      <c r="C189" s="107"/>
      <c r="D189" s="107"/>
      <c r="E189" s="108"/>
      <c r="F189" s="257"/>
      <c r="G189" s="108"/>
      <c r="H189" s="108"/>
      <c r="I189" s="108"/>
      <c r="J189" s="108"/>
      <c r="K189" s="240"/>
      <c r="L189" s="240"/>
      <c r="M189" s="108"/>
      <c r="N189" s="108"/>
      <c r="O189" s="240"/>
      <c r="P189" s="240"/>
      <c r="Q189" s="108"/>
      <c r="R189" s="240"/>
      <c r="S189" s="240"/>
      <c r="T189" s="240"/>
      <c r="U189" s="240"/>
      <c r="V189" s="83"/>
      <c r="W189" s="83"/>
      <c r="X189" s="83"/>
      <c r="Y189" s="83"/>
    </row>
    <row r="190" ht="16.5" spans="1:25">
      <c r="A190" s="107"/>
      <c r="B190" s="5"/>
      <c r="C190" s="107"/>
      <c r="D190" s="107"/>
      <c r="E190" s="108"/>
      <c r="F190" s="257"/>
      <c r="G190" s="108"/>
      <c r="H190" s="108"/>
      <c r="I190" s="108"/>
      <c r="J190" s="108"/>
      <c r="K190" s="240"/>
      <c r="L190" s="240"/>
      <c r="M190" s="108"/>
      <c r="N190" s="108"/>
      <c r="O190" s="240"/>
      <c r="P190" s="240"/>
      <c r="Q190" s="108"/>
      <c r="R190" s="240"/>
      <c r="S190" s="240"/>
      <c r="T190" s="240"/>
      <c r="U190" s="240"/>
      <c r="V190" s="83"/>
      <c r="W190" s="83"/>
      <c r="X190" s="83"/>
      <c r="Y190" s="83"/>
    </row>
    <row r="191" ht="16.5" spans="1:25">
      <c r="A191" s="107"/>
      <c r="B191" s="5"/>
      <c r="C191" s="107"/>
      <c r="D191" s="107"/>
      <c r="E191" s="108"/>
      <c r="F191" s="257"/>
      <c r="G191" s="108"/>
      <c r="H191" s="108"/>
      <c r="I191" s="108"/>
      <c r="J191" s="108"/>
      <c r="K191" s="240"/>
      <c r="L191" s="240"/>
      <c r="M191" s="108"/>
      <c r="N191" s="108"/>
      <c r="O191" s="240"/>
      <c r="P191" s="240"/>
      <c r="Q191" s="108"/>
      <c r="R191" s="240"/>
      <c r="S191" s="240"/>
      <c r="T191" s="240"/>
      <c r="U191" s="240"/>
      <c r="V191" s="83"/>
      <c r="W191" s="83"/>
      <c r="X191" s="83"/>
      <c r="Y191" s="83"/>
    </row>
    <row r="192" ht="16.5" spans="1:25">
      <c r="A192" s="107"/>
      <c r="B192" s="5"/>
      <c r="C192" s="107"/>
      <c r="D192" s="107"/>
      <c r="E192" s="108"/>
      <c r="F192" s="257"/>
      <c r="G192" s="108"/>
      <c r="H192" s="108"/>
      <c r="I192" s="108"/>
      <c r="J192" s="108"/>
      <c r="K192" s="240"/>
      <c r="L192" s="240"/>
      <c r="M192" s="108"/>
      <c r="N192" s="108"/>
      <c r="O192" s="240"/>
      <c r="P192" s="240"/>
      <c r="Q192" s="108"/>
      <c r="R192" s="240"/>
      <c r="S192" s="240"/>
      <c r="T192" s="240"/>
      <c r="U192" s="240"/>
      <c r="V192" s="83"/>
      <c r="W192" s="83"/>
      <c r="X192" s="83"/>
      <c r="Y192" s="83"/>
    </row>
    <row r="193" ht="16.5" spans="1:25">
      <c r="A193" s="107"/>
      <c r="B193" s="5"/>
      <c r="C193" s="107"/>
      <c r="D193" s="107"/>
      <c r="E193" s="108"/>
      <c r="F193" s="257"/>
      <c r="G193" s="108"/>
      <c r="H193" s="108"/>
      <c r="I193" s="108"/>
      <c r="J193" s="108"/>
      <c r="K193" s="240"/>
      <c r="L193" s="240"/>
      <c r="M193" s="108"/>
      <c r="N193" s="108"/>
      <c r="O193" s="240"/>
      <c r="P193" s="240"/>
      <c r="Q193" s="108"/>
      <c r="R193" s="240"/>
      <c r="S193" s="240"/>
      <c r="T193" s="240"/>
      <c r="U193" s="240"/>
      <c r="V193" s="83"/>
      <c r="W193" s="83"/>
      <c r="X193" s="83"/>
      <c r="Y193" s="83"/>
    </row>
    <row r="194" ht="16.5" spans="1:25">
      <c r="A194" s="107"/>
      <c r="B194" s="5"/>
      <c r="C194" s="107"/>
      <c r="D194" s="107"/>
      <c r="E194" s="108"/>
      <c r="F194" s="257"/>
      <c r="G194" s="108"/>
      <c r="H194" s="108"/>
      <c r="I194" s="108"/>
      <c r="J194" s="108"/>
      <c r="K194" s="240"/>
      <c r="L194" s="240"/>
      <c r="M194" s="108"/>
      <c r="N194" s="108"/>
      <c r="O194" s="240"/>
      <c r="P194" s="240"/>
      <c r="Q194" s="108"/>
      <c r="R194" s="240"/>
      <c r="S194" s="240"/>
      <c r="T194" s="240"/>
      <c r="U194" s="240"/>
      <c r="V194" s="83"/>
      <c r="W194" s="83"/>
      <c r="X194" s="83"/>
      <c r="Y194" s="83"/>
    </row>
    <row r="195" ht="16.5" spans="1:25">
      <c r="A195" s="107"/>
      <c r="B195" s="5"/>
      <c r="C195" s="107"/>
      <c r="D195" s="107"/>
      <c r="E195" s="108"/>
      <c r="F195" s="257"/>
      <c r="G195" s="108"/>
      <c r="H195" s="108"/>
      <c r="I195" s="108"/>
      <c r="J195" s="108"/>
      <c r="K195" s="240"/>
      <c r="L195" s="240"/>
      <c r="M195" s="108"/>
      <c r="N195" s="108"/>
      <c r="O195" s="240"/>
      <c r="P195" s="240"/>
      <c r="Q195" s="108"/>
      <c r="R195" s="240"/>
      <c r="S195" s="240"/>
      <c r="T195" s="240"/>
      <c r="U195" s="240"/>
      <c r="V195" s="83"/>
      <c r="W195" s="83"/>
      <c r="X195" s="83"/>
      <c r="Y195" s="83"/>
    </row>
    <row r="196" ht="16.5" spans="1:25">
      <c r="A196" s="107"/>
      <c r="B196" s="5"/>
      <c r="C196" s="107"/>
      <c r="D196" s="107"/>
      <c r="E196" s="108"/>
      <c r="F196" s="257"/>
      <c r="G196" s="108"/>
      <c r="H196" s="108"/>
      <c r="I196" s="108"/>
      <c r="J196" s="108"/>
      <c r="K196" s="240"/>
      <c r="L196" s="240"/>
      <c r="M196" s="108"/>
      <c r="N196" s="108"/>
      <c r="O196" s="240"/>
      <c r="P196" s="240"/>
      <c r="Q196" s="108"/>
      <c r="R196" s="240"/>
      <c r="S196" s="240"/>
      <c r="T196" s="240"/>
      <c r="U196" s="240"/>
      <c r="V196" s="83"/>
      <c r="W196" s="83"/>
      <c r="X196" s="83"/>
      <c r="Y196" s="83"/>
    </row>
    <row r="197" ht="16.5" spans="1:25">
      <c r="A197" s="107"/>
      <c r="B197" s="5"/>
      <c r="C197" s="107"/>
      <c r="D197" s="107"/>
      <c r="E197" s="108"/>
      <c r="F197" s="257"/>
      <c r="G197" s="108"/>
      <c r="H197" s="108"/>
      <c r="I197" s="108"/>
      <c r="J197" s="108"/>
      <c r="K197" s="240"/>
      <c r="L197" s="240"/>
      <c r="M197" s="108"/>
      <c r="N197" s="108"/>
      <c r="O197" s="240"/>
      <c r="P197" s="240"/>
      <c r="Q197" s="108"/>
      <c r="R197" s="240"/>
      <c r="S197" s="240"/>
      <c r="T197" s="240"/>
      <c r="U197" s="240"/>
      <c r="V197" s="83"/>
      <c r="W197" s="83"/>
      <c r="X197" s="83"/>
      <c r="Y197" s="83"/>
    </row>
    <row r="198" ht="16.5" spans="1:25">
      <c r="A198" s="107"/>
      <c r="B198" s="5"/>
      <c r="C198" s="107"/>
      <c r="D198" s="107"/>
      <c r="E198" s="108"/>
      <c r="F198" s="257"/>
      <c r="G198" s="108"/>
      <c r="H198" s="108"/>
      <c r="I198" s="108"/>
      <c r="J198" s="108"/>
      <c r="K198" s="240"/>
      <c r="L198" s="240"/>
      <c r="M198" s="108"/>
      <c r="N198" s="108"/>
      <c r="O198" s="240"/>
      <c r="P198" s="240"/>
      <c r="Q198" s="108"/>
      <c r="R198" s="240"/>
      <c r="S198" s="240"/>
      <c r="T198" s="240"/>
      <c r="U198" s="240"/>
      <c r="V198" s="83"/>
      <c r="W198" s="83"/>
      <c r="X198" s="83"/>
      <c r="Y198" s="83"/>
    </row>
    <row r="199" ht="16.5" spans="1:25">
      <c r="A199" s="107"/>
      <c r="B199" s="5"/>
      <c r="C199" s="107"/>
      <c r="D199" s="107"/>
      <c r="E199" s="108"/>
      <c r="F199" s="257"/>
      <c r="G199" s="108"/>
      <c r="H199" s="108"/>
      <c r="I199" s="108"/>
      <c r="J199" s="108"/>
      <c r="K199" s="240"/>
      <c r="L199" s="240"/>
      <c r="M199" s="108"/>
      <c r="N199" s="108"/>
      <c r="O199" s="240"/>
      <c r="P199" s="240"/>
      <c r="Q199" s="108"/>
      <c r="R199" s="240"/>
      <c r="S199" s="240"/>
      <c r="T199" s="240"/>
      <c r="U199" s="240"/>
      <c r="V199" s="83"/>
      <c r="W199" s="83"/>
      <c r="X199" s="83"/>
      <c r="Y199" s="83"/>
    </row>
    <row r="200" ht="16.5" spans="1:25">
      <c r="A200" s="107"/>
      <c r="B200" s="5"/>
      <c r="C200" s="107"/>
      <c r="D200" s="107"/>
      <c r="E200" s="108"/>
      <c r="F200" s="257"/>
      <c r="G200" s="108"/>
      <c r="H200" s="108"/>
      <c r="I200" s="108"/>
      <c r="J200" s="108"/>
      <c r="K200" s="240"/>
      <c r="L200" s="240"/>
      <c r="M200" s="108"/>
      <c r="N200" s="108"/>
      <c r="O200" s="240"/>
      <c r="P200" s="240"/>
      <c r="Q200" s="108"/>
      <c r="R200" s="240"/>
      <c r="S200" s="240"/>
      <c r="T200" s="240"/>
      <c r="U200" s="240"/>
      <c r="V200" s="83"/>
      <c r="W200" s="83"/>
      <c r="X200" s="83"/>
      <c r="Y200" s="83"/>
    </row>
    <row r="201" ht="16.5" spans="1:25">
      <c r="A201" s="107"/>
      <c r="B201" s="5"/>
      <c r="C201" s="107"/>
      <c r="D201" s="107"/>
      <c r="E201" s="108"/>
      <c r="F201" s="257"/>
      <c r="G201" s="108"/>
      <c r="H201" s="108"/>
      <c r="I201" s="108"/>
      <c r="J201" s="108"/>
      <c r="K201" s="240"/>
      <c r="L201" s="240"/>
      <c r="M201" s="108"/>
      <c r="N201" s="108"/>
      <c r="O201" s="240"/>
      <c r="P201" s="240"/>
      <c r="Q201" s="108"/>
      <c r="R201" s="240"/>
      <c r="S201" s="240"/>
      <c r="T201" s="240"/>
      <c r="U201" s="240"/>
      <c r="V201" s="83"/>
      <c r="W201" s="83"/>
      <c r="X201" s="83"/>
      <c r="Y201" s="83"/>
    </row>
    <row r="202" ht="16.5" spans="1:25">
      <c r="A202" s="107"/>
      <c r="B202" s="5"/>
      <c r="C202" s="107"/>
      <c r="D202" s="107"/>
      <c r="E202" s="108"/>
      <c r="F202" s="257"/>
      <c r="G202" s="108"/>
      <c r="H202" s="108"/>
      <c r="I202" s="108"/>
      <c r="J202" s="108"/>
      <c r="K202" s="240"/>
      <c r="L202" s="240"/>
      <c r="M202" s="108"/>
      <c r="N202" s="108"/>
      <c r="O202" s="240"/>
      <c r="P202" s="240"/>
      <c r="Q202" s="108"/>
      <c r="R202" s="240"/>
      <c r="S202" s="240"/>
      <c r="T202" s="240"/>
      <c r="U202" s="240"/>
      <c r="V202" s="83"/>
      <c r="W202" s="83"/>
      <c r="X202" s="83"/>
      <c r="Y202" s="83"/>
    </row>
    <row r="203" ht="16.5" spans="1:25">
      <c r="A203" s="107"/>
      <c r="B203" s="5"/>
      <c r="C203" s="107"/>
      <c r="D203" s="107"/>
      <c r="E203" s="108"/>
      <c r="F203" s="257"/>
      <c r="G203" s="108"/>
      <c r="H203" s="108"/>
      <c r="I203" s="108"/>
      <c r="J203" s="108"/>
      <c r="K203" s="240"/>
      <c r="L203" s="240"/>
      <c r="M203" s="108"/>
      <c r="N203" s="108"/>
      <c r="O203" s="240"/>
      <c r="P203" s="240"/>
      <c r="Q203" s="108"/>
      <c r="R203" s="240"/>
      <c r="S203" s="240"/>
      <c r="T203" s="240"/>
      <c r="U203" s="240"/>
      <c r="V203" s="83"/>
      <c r="W203" s="83"/>
      <c r="X203" s="83"/>
      <c r="Y203" s="83"/>
    </row>
    <row r="204" ht="16.5" spans="1:25">
      <c r="A204" s="107"/>
      <c r="B204" s="5"/>
      <c r="C204" s="107"/>
      <c r="D204" s="107"/>
      <c r="E204" s="108"/>
      <c r="F204" s="257"/>
      <c r="G204" s="108"/>
      <c r="H204" s="108"/>
      <c r="I204" s="108"/>
      <c r="J204" s="108"/>
      <c r="K204" s="240"/>
      <c r="L204" s="240"/>
      <c r="M204" s="108"/>
      <c r="N204" s="108"/>
      <c r="O204" s="240"/>
      <c r="P204" s="240"/>
      <c r="Q204" s="108"/>
      <c r="R204" s="240"/>
      <c r="S204" s="240"/>
      <c r="T204" s="240"/>
      <c r="U204" s="240"/>
      <c r="V204" s="83"/>
      <c r="W204" s="83"/>
      <c r="X204" s="83"/>
      <c r="Y204" s="83"/>
    </row>
    <row r="205" ht="16.5" spans="1:25">
      <c r="A205" s="107"/>
      <c r="B205" s="5"/>
      <c r="C205" s="107"/>
      <c r="D205" s="107"/>
      <c r="E205" s="108"/>
      <c r="F205" s="257"/>
      <c r="G205" s="108"/>
      <c r="H205" s="108"/>
      <c r="I205" s="108"/>
      <c r="J205" s="108"/>
      <c r="K205" s="240"/>
      <c r="L205" s="240"/>
      <c r="M205" s="108"/>
      <c r="N205" s="108"/>
      <c r="O205" s="240"/>
      <c r="P205" s="240"/>
      <c r="Q205" s="108"/>
      <c r="R205" s="240"/>
      <c r="S205" s="240"/>
      <c r="T205" s="240"/>
      <c r="U205" s="240"/>
      <c r="V205" s="83"/>
      <c r="W205" s="83"/>
      <c r="X205" s="83"/>
      <c r="Y205" s="83"/>
    </row>
    <row r="206" ht="16.5" spans="1:25">
      <c r="A206" s="107"/>
      <c r="B206" s="5"/>
      <c r="C206" s="107"/>
      <c r="D206" s="107"/>
      <c r="E206" s="108"/>
      <c r="F206" s="257"/>
      <c r="G206" s="108"/>
      <c r="H206" s="108"/>
      <c r="I206" s="108"/>
      <c r="J206" s="108"/>
      <c r="K206" s="240"/>
      <c r="L206" s="240"/>
      <c r="M206" s="108"/>
      <c r="N206" s="108"/>
      <c r="O206" s="240"/>
      <c r="P206" s="240"/>
      <c r="Q206" s="108"/>
      <c r="R206" s="240"/>
      <c r="S206" s="240"/>
      <c r="T206" s="240"/>
      <c r="U206" s="240"/>
      <c r="V206" s="83"/>
      <c r="W206" s="83"/>
      <c r="X206" s="83"/>
      <c r="Y206" s="83"/>
    </row>
    <row r="207" ht="16.5" spans="1:25">
      <c r="A207" s="107"/>
      <c r="B207" s="5"/>
      <c r="C207" s="107"/>
      <c r="D207" s="107"/>
      <c r="E207" s="108"/>
      <c r="F207" s="257"/>
      <c r="G207" s="108"/>
      <c r="H207" s="108"/>
      <c r="I207" s="108"/>
      <c r="J207" s="108"/>
      <c r="K207" s="240"/>
      <c r="L207" s="240"/>
      <c r="M207" s="108"/>
      <c r="N207" s="108"/>
      <c r="O207" s="240"/>
      <c r="P207" s="240"/>
      <c r="Q207" s="108"/>
      <c r="R207" s="240"/>
      <c r="S207" s="240"/>
      <c r="T207" s="240"/>
      <c r="U207" s="240"/>
      <c r="V207" s="83"/>
      <c r="W207" s="83"/>
      <c r="X207" s="83"/>
      <c r="Y207" s="83"/>
    </row>
    <row r="208" ht="16.5" spans="1:25">
      <c r="A208" s="107"/>
      <c r="B208" s="5"/>
      <c r="C208" s="107"/>
      <c r="D208" s="107"/>
      <c r="E208" s="108"/>
      <c r="F208" s="257"/>
      <c r="G208" s="108"/>
      <c r="H208" s="108"/>
      <c r="I208" s="108"/>
      <c r="J208" s="108"/>
      <c r="K208" s="240"/>
      <c r="L208" s="240"/>
      <c r="M208" s="108"/>
      <c r="N208" s="108"/>
      <c r="O208" s="240"/>
      <c r="P208" s="240"/>
      <c r="Q208" s="108"/>
      <c r="R208" s="240"/>
      <c r="S208" s="240"/>
      <c r="T208" s="240"/>
      <c r="U208" s="240"/>
      <c r="V208" s="83"/>
      <c r="W208" s="83"/>
      <c r="X208" s="83"/>
      <c r="Y208" s="83"/>
    </row>
    <row r="209" ht="16.5" spans="1:25">
      <c r="A209" s="107"/>
      <c r="B209" s="5"/>
      <c r="C209" s="107"/>
      <c r="D209" s="107"/>
      <c r="E209" s="108"/>
      <c r="F209" s="257"/>
      <c r="G209" s="108"/>
      <c r="H209" s="108"/>
      <c r="I209" s="108"/>
      <c r="J209" s="108"/>
      <c r="K209" s="240"/>
      <c r="L209" s="240"/>
      <c r="M209" s="108"/>
      <c r="N209" s="108"/>
      <c r="O209" s="240"/>
      <c r="P209" s="240"/>
      <c r="Q209" s="108"/>
      <c r="R209" s="240"/>
      <c r="S209" s="240"/>
      <c r="T209" s="240"/>
      <c r="U209" s="240"/>
      <c r="V209" s="83"/>
      <c r="W209" s="83"/>
      <c r="X209" s="83"/>
      <c r="Y209" s="83"/>
    </row>
    <row r="210" ht="16.5" spans="1:25">
      <c r="A210" s="107"/>
      <c r="B210" s="5"/>
      <c r="C210" s="107"/>
      <c r="D210" s="107"/>
      <c r="E210" s="108"/>
      <c r="F210" s="257"/>
      <c r="G210" s="108"/>
      <c r="H210" s="108"/>
      <c r="I210" s="108"/>
      <c r="J210" s="108"/>
      <c r="K210" s="240"/>
      <c r="L210" s="240"/>
      <c r="M210" s="108"/>
      <c r="N210" s="108"/>
      <c r="O210" s="240"/>
      <c r="P210" s="240"/>
      <c r="Q210" s="108"/>
      <c r="R210" s="240"/>
      <c r="S210" s="240"/>
      <c r="T210" s="240"/>
      <c r="U210" s="240"/>
      <c r="V210" s="83"/>
      <c r="W210" s="83"/>
      <c r="X210" s="83"/>
      <c r="Y210" s="83"/>
    </row>
    <row r="211" ht="16.5" spans="1:25">
      <c r="A211" s="107"/>
      <c r="B211" s="5"/>
      <c r="C211" s="107"/>
      <c r="D211" s="107"/>
      <c r="E211" s="108"/>
      <c r="F211" s="257"/>
      <c r="G211" s="108"/>
      <c r="H211" s="108"/>
      <c r="I211" s="108"/>
      <c r="J211" s="108"/>
      <c r="K211" s="240"/>
      <c r="L211" s="240"/>
      <c r="M211" s="108"/>
      <c r="N211" s="108"/>
      <c r="O211" s="240"/>
      <c r="P211" s="240"/>
      <c r="Q211" s="108"/>
      <c r="R211" s="240"/>
      <c r="S211" s="240"/>
      <c r="T211" s="240"/>
      <c r="U211" s="240"/>
      <c r="V211" s="83"/>
      <c r="W211" s="83"/>
      <c r="X211" s="83"/>
      <c r="Y211" s="83"/>
    </row>
    <row r="212" ht="16.5" spans="1:25">
      <c r="A212" s="107"/>
      <c r="B212" s="5"/>
      <c r="C212" s="107"/>
      <c r="D212" s="107"/>
      <c r="E212" s="108"/>
      <c r="F212" s="257"/>
      <c r="G212" s="108"/>
      <c r="H212" s="108"/>
      <c r="I212" s="108"/>
      <c r="J212" s="108"/>
      <c r="K212" s="240"/>
      <c r="L212" s="240"/>
      <c r="M212" s="108"/>
      <c r="N212" s="108"/>
      <c r="O212" s="240"/>
      <c r="P212" s="240"/>
      <c r="Q212" s="108"/>
      <c r="R212" s="240"/>
      <c r="S212" s="240"/>
      <c r="T212" s="240"/>
      <c r="U212" s="240"/>
      <c r="V212" s="83"/>
      <c r="W212" s="83"/>
      <c r="X212" s="83"/>
      <c r="Y212" s="83"/>
    </row>
    <row r="213" ht="16.5" spans="1:25">
      <c r="A213" s="107"/>
      <c r="B213" s="5"/>
      <c r="C213" s="107"/>
      <c r="D213" s="107"/>
      <c r="E213" s="108"/>
      <c r="F213" s="257"/>
      <c r="G213" s="108"/>
      <c r="H213" s="108"/>
      <c r="I213" s="108"/>
      <c r="J213" s="108"/>
      <c r="K213" s="240"/>
      <c r="L213" s="240"/>
      <c r="M213" s="108"/>
      <c r="N213" s="108"/>
      <c r="O213" s="240"/>
      <c r="P213" s="240"/>
      <c r="Q213" s="108"/>
      <c r="R213" s="240"/>
      <c r="S213" s="240"/>
      <c r="T213" s="240"/>
      <c r="U213" s="240"/>
      <c r="V213" s="83"/>
      <c r="W213" s="83"/>
      <c r="X213" s="83"/>
      <c r="Y213" s="83"/>
    </row>
    <row r="214" ht="16.5" spans="1:25">
      <c r="A214" s="107"/>
      <c r="B214" s="5"/>
      <c r="C214" s="107"/>
      <c r="D214" s="107"/>
      <c r="E214" s="108"/>
      <c r="F214" s="257"/>
      <c r="G214" s="108"/>
      <c r="H214" s="108"/>
      <c r="I214" s="108"/>
      <c r="J214" s="108"/>
      <c r="K214" s="240"/>
      <c r="L214" s="240"/>
      <c r="M214" s="108"/>
      <c r="N214" s="108"/>
      <c r="O214" s="240"/>
      <c r="P214" s="240"/>
      <c r="Q214" s="108"/>
      <c r="R214" s="240"/>
      <c r="S214" s="240"/>
      <c r="T214" s="240"/>
      <c r="U214" s="240"/>
      <c r="V214" s="83"/>
      <c r="W214" s="83"/>
      <c r="X214" s="83"/>
      <c r="Y214" s="83"/>
    </row>
    <row r="215" ht="16.5" spans="1:25">
      <c r="A215" s="107"/>
      <c r="B215" s="5"/>
      <c r="C215" s="107"/>
      <c r="D215" s="107"/>
      <c r="E215" s="108"/>
      <c r="F215" s="257"/>
      <c r="G215" s="108"/>
      <c r="H215" s="108"/>
      <c r="I215" s="108"/>
      <c r="J215" s="108"/>
      <c r="K215" s="240"/>
      <c r="L215" s="240"/>
      <c r="M215" s="108"/>
      <c r="N215" s="108"/>
      <c r="O215" s="240"/>
      <c r="P215" s="240"/>
      <c r="Q215" s="108"/>
      <c r="R215" s="240"/>
      <c r="S215" s="240"/>
      <c r="T215" s="240"/>
      <c r="U215" s="240"/>
      <c r="V215" s="83"/>
      <c r="W215" s="83"/>
      <c r="X215" s="83"/>
      <c r="Y215" s="83"/>
    </row>
    <row r="216" ht="16.5" spans="1:25">
      <c r="A216" s="107"/>
      <c r="B216" s="5"/>
      <c r="C216" s="107"/>
      <c r="D216" s="107"/>
      <c r="E216" s="108"/>
      <c r="F216" s="257"/>
      <c r="G216" s="108"/>
      <c r="H216" s="108"/>
      <c r="I216" s="108"/>
      <c r="J216" s="108"/>
      <c r="K216" s="240"/>
      <c r="L216" s="240"/>
      <c r="M216" s="108"/>
      <c r="N216" s="108"/>
      <c r="O216" s="240"/>
      <c r="P216" s="240"/>
      <c r="Q216" s="108"/>
      <c r="R216" s="240"/>
      <c r="S216" s="240"/>
      <c r="T216" s="240"/>
      <c r="U216" s="240"/>
      <c r="V216" s="83"/>
      <c r="W216" s="83"/>
      <c r="X216" s="83"/>
      <c r="Y216" s="83"/>
    </row>
    <row r="217" ht="16.5" spans="1:25">
      <c r="A217" s="107"/>
      <c r="B217" s="5"/>
      <c r="C217" s="107"/>
      <c r="D217" s="107"/>
      <c r="E217" s="108"/>
      <c r="F217" s="257"/>
      <c r="G217" s="108"/>
      <c r="H217" s="108"/>
      <c r="I217" s="108"/>
      <c r="J217" s="108"/>
      <c r="K217" s="240"/>
      <c r="L217" s="240"/>
      <c r="M217" s="108"/>
      <c r="N217" s="108"/>
      <c r="O217" s="240"/>
      <c r="P217" s="240"/>
      <c r="Q217" s="108"/>
      <c r="R217" s="240"/>
      <c r="S217" s="240"/>
      <c r="T217" s="240"/>
      <c r="U217" s="240"/>
      <c r="V217" s="83"/>
      <c r="W217" s="83"/>
      <c r="X217" s="83"/>
      <c r="Y217" s="83"/>
    </row>
    <row r="218" ht="16.5" spans="1:25">
      <c r="A218" s="107"/>
      <c r="B218" s="5"/>
      <c r="C218" s="107"/>
      <c r="D218" s="107"/>
      <c r="E218" s="108"/>
      <c r="F218" s="257"/>
      <c r="G218" s="108"/>
      <c r="H218" s="108"/>
      <c r="I218" s="108"/>
      <c r="J218" s="108"/>
      <c r="K218" s="240"/>
      <c r="L218" s="240"/>
      <c r="M218" s="108"/>
      <c r="N218" s="108"/>
      <c r="O218" s="240"/>
      <c r="P218" s="240"/>
      <c r="Q218" s="108"/>
      <c r="R218" s="240"/>
      <c r="S218" s="240"/>
      <c r="T218" s="240"/>
      <c r="U218" s="240"/>
      <c r="V218" s="83"/>
      <c r="W218" s="83"/>
      <c r="X218" s="83"/>
      <c r="Y218" s="83"/>
    </row>
    <row r="219" ht="16.5" spans="1:25">
      <c r="A219" s="107"/>
      <c r="B219" s="5"/>
      <c r="C219" s="107"/>
      <c r="D219" s="107"/>
      <c r="E219" s="108"/>
      <c r="F219" s="257"/>
      <c r="G219" s="108"/>
      <c r="H219" s="108"/>
      <c r="I219" s="108"/>
      <c r="J219" s="108"/>
      <c r="K219" s="240"/>
      <c r="L219" s="240"/>
      <c r="M219" s="108"/>
      <c r="N219" s="108"/>
      <c r="O219" s="240"/>
      <c r="P219" s="240"/>
      <c r="Q219" s="108"/>
      <c r="R219" s="240"/>
      <c r="S219" s="240"/>
      <c r="T219" s="240"/>
      <c r="U219" s="240"/>
      <c r="V219" s="83"/>
      <c r="W219" s="83"/>
      <c r="X219" s="83"/>
      <c r="Y219" s="83"/>
    </row>
    <row r="220" ht="16.5" spans="1:25">
      <c r="A220" s="107"/>
      <c r="B220" s="5"/>
      <c r="C220" s="107"/>
      <c r="D220" s="107"/>
      <c r="E220" s="108"/>
      <c r="F220" s="257"/>
      <c r="G220" s="108"/>
      <c r="H220" s="108"/>
      <c r="I220" s="108"/>
      <c r="J220" s="108"/>
      <c r="K220" s="240"/>
      <c r="L220" s="240"/>
      <c r="M220" s="108"/>
      <c r="N220" s="108"/>
      <c r="O220" s="240"/>
      <c r="P220" s="240"/>
      <c r="Q220" s="108"/>
      <c r="R220" s="240"/>
      <c r="S220" s="240"/>
      <c r="T220" s="240"/>
      <c r="U220" s="240"/>
      <c r="V220" s="83"/>
      <c r="W220" s="83"/>
      <c r="X220" s="83"/>
      <c r="Y220" s="83"/>
    </row>
    <row r="221" ht="16.5" spans="1:25">
      <c r="A221" s="107"/>
      <c r="B221" s="5"/>
      <c r="C221" s="107"/>
      <c r="D221" s="107"/>
      <c r="E221" s="108"/>
      <c r="F221" s="257"/>
      <c r="G221" s="108"/>
      <c r="H221" s="108"/>
      <c r="I221" s="108"/>
      <c r="J221" s="108"/>
      <c r="K221" s="240"/>
      <c r="L221" s="240"/>
      <c r="M221" s="108"/>
      <c r="N221" s="108"/>
      <c r="O221" s="240"/>
      <c r="P221" s="240"/>
      <c r="Q221" s="108"/>
      <c r="R221" s="240"/>
      <c r="S221" s="240"/>
      <c r="T221" s="240"/>
      <c r="U221" s="240"/>
      <c r="V221" s="83"/>
      <c r="W221" s="83"/>
      <c r="X221" s="83"/>
      <c r="Y221" s="83"/>
    </row>
    <row r="222" ht="16.5" spans="1:25">
      <c r="A222" s="107"/>
      <c r="B222" s="5"/>
      <c r="C222" s="107"/>
      <c r="D222" s="107"/>
      <c r="E222" s="108"/>
      <c r="F222" s="257"/>
      <c r="G222" s="108"/>
      <c r="H222" s="108"/>
      <c r="I222" s="108"/>
      <c r="J222" s="108"/>
      <c r="K222" s="240"/>
      <c r="L222" s="240"/>
      <c r="M222" s="108"/>
      <c r="N222" s="108"/>
      <c r="O222" s="240"/>
      <c r="P222" s="240"/>
      <c r="Q222" s="108"/>
      <c r="R222" s="240"/>
      <c r="S222" s="240"/>
      <c r="T222" s="240"/>
      <c r="U222" s="240"/>
      <c r="V222" s="83"/>
      <c r="W222" s="83"/>
      <c r="X222" s="83"/>
      <c r="Y222" s="83"/>
    </row>
    <row r="223" ht="16.5" spans="1:25">
      <c r="A223" s="107"/>
      <c r="B223" s="5"/>
      <c r="C223" s="107"/>
      <c r="D223" s="107"/>
      <c r="E223" s="108"/>
      <c r="F223" s="257"/>
      <c r="G223" s="108"/>
      <c r="H223" s="108"/>
      <c r="I223" s="108"/>
      <c r="J223" s="108"/>
      <c r="K223" s="240"/>
      <c r="L223" s="240"/>
      <c r="M223" s="108"/>
      <c r="N223" s="108"/>
      <c r="O223" s="240"/>
      <c r="P223" s="240"/>
      <c r="Q223" s="108"/>
      <c r="R223" s="240"/>
      <c r="S223" s="240"/>
      <c r="T223" s="240"/>
      <c r="U223" s="240"/>
      <c r="V223" s="83"/>
      <c r="W223" s="83"/>
      <c r="X223" s="83"/>
      <c r="Y223" s="83"/>
    </row>
    <row r="224" ht="16.5" spans="1:25">
      <c r="A224" s="107"/>
      <c r="B224" s="5"/>
      <c r="C224" s="107"/>
      <c r="D224" s="107"/>
      <c r="E224" s="108"/>
      <c r="F224" s="257"/>
      <c r="G224" s="108"/>
      <c r="H224" s="108"/>
      <c r="I224" s="108"/>
      <c r="J224" s="108"/>
      <c r="K224" s="240"/>
      <c r="L224" s="240"/>
      <c r="M224" s="108"/>
      <c r="N224" s="108"/>
      <c r="O224" s="240"/>
      <c r="P224" s="240"/>
      <c r="Q224" s="108"/>
      <c r="R224" s="240"/>
      <c r="S224" s="240"/>
      <c r="T224" s="240"/>
      <c r="U224" s="240"/>
      <c r="V224" s="83"/>
      <c r="W224" s="83"/>
      <c r="X224" s="83"/>
      <c r="Y224" s="83"/>
    </row>
    <row r="225" ht="16.5" spans="1:25">
      <c r="A225" s="107"/>
      <c r="B225" s="5"/>
      <c r="C225" s="107"/>
      <c r="D225" s="107"/>
      <c r="E225" s="108"/>
      <c r="F225" s="257"/>
      <c r="G225" s="108"/>
      <c r="H225" s="108"/>
      <c r="I225" s="108"/>
      <c r="J225" s="108"/>
      <c r="K225" s="240"/>
      <c r="L225" s="240"/>
      <c r="M225" s="108"/>
      <c r="N225" s="108"/>
      <c r="O225" s="240"/>
      <c r="P225" s="240"/>
      <c r="Q225" s="108"/>
      <c r="R225" s="240"/>
      <c r="S225" s="240"/>
      <c r="T225" s="240"/>
      <c r="U225" s="240"/>
      <c r="V225" s="83"/>
      <c r="W225" s="83"/>
      <c r="X225" s="83"/>
      <c r="Y225" s="83"/>
    </row>
    <row r="226" ht="16.5" spans="1:25">
      <c r="A226" s="107"/>
      <c r="B226" s="5"/>
      <c r="C226" s="107"/>
      <c r="D226" s="107"/>
      <c r="E226" s="108"/>
      <c r="F226" s="257"/>
      <c r="G226" s="108"/>
      <c r="H226" s="108"/>
      <c r="I226" s="108"/>
      <c r="J226" s="108"/>
      <c r="K226" s="240"/>
      <c r="L226" s="240"/>
      <c r="M226" s="108"/>
      <c r="N226" s="108"/>
      <c r="O226" s="240"/>
      <c r="P226" s="240"/>
      <c r="Q226" s="108"/>
      <c r="R226" s="240"/>
      <c r="S226" s="240"/>
      <c r="T226" s="240"/>
      <c r="U226" s="240"/>
      <c r="V226" s="83"/>
      <c r="W226" s="83"/>
      <c r="X226" s="83"/>
      <c r="Y226" s="83"/>
    </row>
    <row r="227" ht="16.5" spans="1:25">
      <c r="A227" s="107"/>
      <c r="B227" s="5"/>
      <c r="C227" s="107"/>
      <c r="D227" s="107"/>
      <c r="E227" s="108"/>
      <c r="F227" s="257"/>
      <c r="G227" s="108"/>
      <c r="H227" s="108"/>
      <c r="I227" s="108"/>
      <c r="J227" s="108"/>
      <c r="K227" s="240"/>
      <c r="L227" s="240"/>
      <c r="M227" s="108"/>
      <c r="N227" s="108"/>
      <c r="O227" s="240"/>
      <c r="P227" s="240"/>
      <c r="Q227" s="108"/>
      <c r="R227" s="240"/>
      <c r="S227" s="240"/>
      <c r="T227" s="240"/>
      <c r="U227" s="240"/>
      <c r="V227" s="83"/>
      <c r="W227" s="83"/>
      <c r="X227" s="83"/>
      <c r="Y227" s="83"/>
    </row>
    <row r="228" ht="16.5" spans="1:25">
      <c r="A228" s="107"/>
      <c r="B228" s="5"/>
      <c r="C228" s="107"/>
      <c r="D228" s="107"/>
      <c r="E228" s="108"/>
      <c r="F228" s="257"/>
      <c r="G228" s="108"/>
      <c r="H228" s="108"/>
      <c r="I228" s="108"/>
      <c r="J228" s="108"/>
      <c r="K228" s="240"/>
      <c r="L228" s="240"/>
      <c r="M228" s="108"/>
      <c r="N228" s="108"/>
      <c r="O228" s="240"/>
      <c r="P228" s="240"/>
      <c r="Q228" s="108"/>
      <c r="R228" s="240"/>
      <c r="S228" s="240"/>
      <c r="T228" s="240"/>
      <c r="U228" s="240"/>
      <c r="V228" s="83"/>
      <c r="W228" s="83"/>
      <c r="X228" s="83"/>
      <c r="Y228" s="83"/>
    </row>
    <row r="229" ht="16.5" spans="1:25">
      <c r="A229" s="107"/>
      <c r="B229" s="5"/>
      <c r="C229" s="107"/>
      <c r="D229" s="107"/>
      <c r="E229" s="108"/>
      <c r="F229" s="257"/>
      <c r="G229" s="108"/>
      <c r="H229" s="108"/>
      <c r="I229" s="108"/>
      <c r="J229" s="108"/>
      <c r="K229" s="240"/>
      <c r="L229" s="240"/>
      <c r="M229" s="108"/>
      <c r="N229" s="108"/>
      <c r="O229" s="240"/>
      <c r="P229" s="240"/>
      <c r="Q229" s="108"/>
      <c r="R229" s="240"/>
      <c r="S229" s="240"/>
      <c r="T229" s="240"/>
      <c r="U229" s="240"/>
      <c r="V229" s="83"/>
      <c r="W229" s="83"/>
      <c r="X229" s="83"/>
      <c r="Y229" s="83"/>
    </row>
    <row r="230" ht="16.5" spans="1:25">
      <c r="A230" s="107"/>
      <c r="B230" s="5"/>
      <c r="C230" s="107"/>
      <c r="D230" s="107"/>
      <c r="E230" s="108"/>
      <c r="F230" s="257"/>
      <c r="G230" s="108"/>
      <c r="H230" s="108"/>
      <c r="I230" s="108"/>
      <c r="J230" s="108"/>
      <c r="K230" s="240"/>
      <c r="L230" s="240"/>
      <c r="M230" s="108"/>
      <c r="N230" s="108"/>
      <c r="O230" s="240"/>
      <c r="P230" s="240"/>
      <c r="Q230" s="108"/>
      <c r="R230" s="240"/>
      <c r="S230" s="240"/>
      <c r="T230" s="240"/>
      <c r="U230" s="240"/>
      <c r="V230" s="83"/>
      <c r="W230" s="83"/>
      <c r="X230" s="83"/>
      <c r="Y230" s="83"/>
    </row>
    <row r="231" ht="16.5" spans="1:25">
      <c r="A231" s="107"/>
      <c r="B231" s="5"/>
      <c r="C231" s="107"/>
      <c r="D231" s="107"/>
      <c r="E231" s="108"/>
      <c r="F231" s="257"/>
      <c r="G231" s="108"/>
      <c r="H231" s="108"/>
      <c r="I231" s="108"/>
      <c r="J231" s="108"/>
      <c r="K231" s="240"/>
      <c r="L231" s="240"/>
      <c r="M231" s="108"/>
      <c r="N231" s="108"/>
      <c r="O231" s="240"/>
      <c r="P231" s="240"/>
      <c r="Q231" s="108"/>
      <c r="R231" s="240"/>
      <c r="S231" s="240"/>
      <c r="T231" s="240"/>
      <c r="U231" s="240"/>
      <c r="V231" s="83"/>
      <c r="W231" s="83"/>
      <c r="X231" s="83"/>
      <c r="Y231" s="83"/>
    </row>
    <row r="232" ht="16.5" spans="1:25">
      <c r="A232" s="107"/>
      <c r="B232" s="5"/>
      <c r="C232" s="107"/>
      <c r="D232" s="107"/>
      <c r="E232" s="108"/>
      <c r="F232" s="257"/>
      <c r="G232" s="108"/>
      <c r="H232" s="108"/>
      <c r="I232" s="108"/>
      <c r="J232" s="108"/>
      <c r="K232" s="240"/>
      <c r="L232" s="240"/>
      <c r="M232" s="108"/>
      <c r="N232" s="108"/>
      <c r="O232" s="240"/>
      <c r="P232" s="240"/>
      <c r="Q232" s="108"/>
      <c r="R232" s="240"/>
      <c r="S232" s="240"/>
      <c r="T232" s="240"/>
      <c r="U232" s="240"/>
      <c r="V232" s="83"/>
      <c r="W232" s="83"/>
      <c r="X232" s="83"/>
      <c r="Y232" s="83"/>
    </row>
    <row r="233" ht="16.5" spans="1:25">
      <c r="A233" s="107"/>
      <c r="B233" s="5"/>
      <c r="C233" s="107"/>
      <c r="D233" s="107"/>
      <c r="E233" s="108"/>
      <c r="F233" s="257"/>
      <c r="G233" s="108"/>
      <c r="H233" s="108"/>
      <c r="I233" s="108"/>
      <c r="J233" s="108"/>
      <c r="K233" s="240"/>
      <c r="L233" s="240"/>
      <c r="M233" s="108"/>
      <c r="N233" s="108"/>
      <c r="O233" s="240"/>
      <c r="P233" s="240"/>
      <c r="Q233" s="108"/>
      <c r="R233" s="240"/>
      <c r="S233" s="240"/>
      <c r="T233" s="240"/>
      <c r="U233" s="240"/>
      <c r="V233" s="83"/>
      <c r="W233" s="83"/>
      <c r="X233" s="83"/>
      <c r="Y233" s="83"/>
    </row>
    <row r="234" ht="16.5" spans="1:25">
      <c r="A234" s="107"/>
      <c r="B234" s="5"/>
      <c r="C234" s="107"/>
      <c r="D234" s="107"/>
      <c r="E234" s="108"/>
      <c r="F234" s="257"/>
      <c r="G234" s="108"/>
      <c r="H234" s="108"/>
      <c r="I234" s="108"/>
      <c r="J234" s="108"/>
      <c r="K234" s="240"/>
      <c r="L234" s="240"/>
      <c r="M234" s="108"/>
      <c r="N234" s="108"/>
      <c r="O234" s="240"/>
      <c r="P234" s="240"/>
      <c r="Q234" s="108"/>
      <c r="R234" s="240"/>
      <c r="S234" s="240"/>
      <c r="T234" s="240"/>
      <c r="U234" s="240"/>
      <c r="V234" s="83"/>
      <c r="W234" s="83"/>
      <c r="X234" s="83"/>
      <c r="Y234" s="83"/>
    </row>
    <row r="235" ht="16.5" spans="1:25">
      <c r="A235" s="107"/>
      <c r="B235" s="5"/>
      <c r="C235" s="107"/>
      <c r="D235" s="107"/>
      <c r="E235" s="108"/>
      <c r="F235" s="257"/>
      <c r="G235" s="108"/>
      <c r="H235" s="108"/>
      <c r="I235" s="108"/>
      <c r="J235" s="108"/>
      <c r="K235" s="240"/>
      <c r="L235" s="240"/>
      <c r="M235" s="108"/>
      <c r="N235" s="108"/>
      <c r="O235" s="240"/>
      <c r="P235" s="240"/>
      <c r="Q235" s="108"/>
      <c r="R235" s="240"/>
      <c r="S235" s="240"/>
      <c r="T235" s="240"/>
      <c r="U235" s="240"/>
      <c r="V235" s="83"/>
      <c r="W235" s="83"/>
      <c r="X235" s="83"/>
      <c r="Y235" s="83"/>
    </row>
    <row r="236" ht="16.5" spans="1:25">
      <c r="A236" s="107"/>
      <c r="B236" s="5"/>
      <c r="C236" s="107"/>
      <c r="D236" s="107"/>
      <c r="E236" s="108"/>
      <c r="F236" s="257"/>
      <c r="G236" s="108"/>
      <c r="H236" s="108"/>
      <c r="I236" s="108"/>
      <c r="J236" s="108"/>
      <c r="K236" s="240"/>
      <c r="L236" s="240"/>
      <c r="M236" s="108"/>
      <c r="N236" s="108"/>
      <c r="O236" s="240"/>
      <c r="P236" s="240"/>
      <c r="Q236" s="108"/>
      <c r="R236" s="240"/>
      <c r="S236" s="240"/>
      <c r="T236" s="240"/>
      <c r="U236" s="240"/>
      <c r="V236" s="83"/>
      <c r="W236" s="83"/>
      <c r="X236" s="83"/>
      <c r="Y236" s="83"/>
    </row>
    <row r="237" ht="16.5" spans="1:25">
      <c r="A237" s="107"/>
      <c r="B237" s="5"/>
      <c r="C237" s="107"/>
      <c r="D237" s="107"/>
      <c r="E237" s="108"/>
      <c r="F237" s="257"/>
      <c r="G237" s="108"/>
      <c r="H237" s="108"/>
      <c r="I237" s="108"/>
      <c r="J237" s="108"/>
      <c r="K237" s="240"/>
      <c r="L237" s="240"/>
      <c r="M237" s="108"/>
      <c r="N237" s="108"/>
      <c r="O237" s="240"/>
      <c r="P237" s="240"/>
      <c r="Q237" s="108"/>
      <c r="R237" s="240"/>
      <c r="S237" s="240"/>
      <c r="T237" s="240"/>
      <c r="U237" s="240"/>
      <c r="V237" s="83"/>
      <c r="W237" s="83"/>
      <c r="X237" s="83"/>
      <c r="Y237" s="83"/>
    </row>
    <row r="238" ht="16.5" spans="1:25">
      <c r="A238" s="107"/>
      <c r="B238" s="5"/>
      <c r="C238" s="107"/>
      <c r="D238" s="107"/>
      <c r="E238" s="108"/>
      <c r="F238" s="257"/>
      <c r="G238" s="108"/>
      <c r="H238" s="108"/>
      <c r="I238" s="108"/>
      <c r="J238" s="108"/>
      <c r="K238" s="240"/>
      <c r="L238" s="240"/>
      <c r="M238" s="108"/>
      <c r="N238" s="108"/>
      <c r="O238" s="240"/>
      <c r="P238" s="240"/>
      <c r="Q238" s="108"/>
      <c r="R238" s="240"/>
      <c r="S238" s="240"/>
      <c r="T238" s="240"/>
      <c r="U238" s="240"/>
      <c r="V238" s="83"/>
      <c r="W238" s="83"/>
      <c r="X238" s="83"/>
      <c r="Y238" s="83"/>
    </row>
    <row r="239" ht="16.5" spans="1:25">
      <c r="A239" s="107"/>
      <c r="B239" s="5"/>
      <c r="C239" s="107"/>
      <c r="D239" s="107"/>
      <c r="E239" s="108"/>
      <c r="F239" s="257"/>
      <c r="G239" s="108"/>
      <c r="H239" s="108"/>
      <c r="I239" s="108"/>
      <c r="J239" s="108"/>
      <c r="K239" s="240"/>
      <c r="L239" s="240"/>
      <c r="M239" s="108"/>
      <c r="N239" s="108"/>
      <c r="O239" s="240"/>
      <c r="P239" s="240"/>
      <c r="Q239" s="108"/>
      <c r="R239" s="240"/>
      <c r="S239" s="240"/>
      <c r="T239" s="240"/>
      <c r="U239" s="240"/>
      <c r="V239" s="83"/>
      <c r="W239" s="83"/>
      <c r="X239" s="83"/>
      <c r="Y239" s="83"/>
    </row>
    <row r="240" ht="16.5" spans="1:25">
      <c r="A240" s="107"/>
      <c r="B240" s="5"/>
      <c r="C240" s="107"/>
      <c r="D240" s="107"/>
      <c r="E240" s="108"/>
      <c r="F240" s="257"/>
      <c r="G240" s="108"/>
      <c r="H240" s="108"/>
      <c r="I240" s="108"/>
      <c r="J240" s="108"/>
      <c r="K240" s="240"/>
      <c r="L240" s="240"/>
      <c r="M240" s="108"/>
      <c r="N240" s="108"/>
      <c r="O240" s="240"/>
      <c r="P240" s="240"/>
      <c r="Q240" s="108"/>
      <c r="R240" s="240"/>
      <c r="S240" s="240"/>
      <c r="T240" s="240"/>
      <c r="U240" s="240"/>
      <c r="V240" s="83"/>
      <c r="W240" s="83"/>
      <c r="X240" s="83"/>
      <c r="Y240" s="83"/>
    </row>
    <row r="241" ht="16.5" spans="1:25">
      <c r="A241" s="107"/>
      <c r="B241" s="5"/>
      <c r="C241" s="107"/>
      <c r="D241" s="107"/>
      <c r="E241" s="108"/>
      <c r="F241" s="257"/>
      <c r="G241" s="108"/>
      <c r="H241" s="108"/>
      <c r="I241" s="108"/>
      <c r="J241" s="108"/>
      <c r="K241" s="240"/>
      <c r="L241" s="240"/>
      <c r="M241" s="108"/>
      <c r="N241" s="108"/>
      <c r="O241" s="240"/>
      <c r="P241" s="240"/>
      <c r="Q241" s="108"/>
      <c r="R241" s="240"/>
      <c r="S241" s="240"/>
      <c r="T241" s="240"/>
      <c r="U241" s="240"/>
      <c r="V241" s="83"/>
      <c r="W241" s="83"/>
      <c r="X241" s="83"/>
      <c r="Y241" s="83"/>
    </row>
    <row r="242" ht="16.5" spans="1:25">
      <c r="A242" s="107"/>
      <c r="B242" s="5"/>
      <c r="C242" s="107"/>
      <c r="D242" s="107"/>
      <c r="E242" s="108"/>
      <c r="F242" s="257"/>
      <c r="G242" s="108"/>
      <c r="H242" s="108"/>
      <c r="I242" s="108"/>
      <c r="J242" s="108"/>
      <c r="K242" s="240"/>
      <c r="L242" s="240"/>
      <c r="M242" s="108"/>
      <c r="N242" s="108"/>
      <c r="O242" s="240"/>
      <c r="P242" s="240"/>
      <c r="Q242" s="108"/>
      <c r="R242" s="240"/>
      <c r="S242" s="240"/>
      <c r="T242" s="240"/>
      <c r="U242" s="240"/>
      <c r="V242" s="83"/>
      <c r="W242" s="83"/>
      <c r="X242" s="83"/>
      <c r="Y242" s="83"/>
    </row>
    <row r="243" ht="16.5" spans="1:25">
      <c r="A243" s="107"/>
      <c r="B243" s="5"/>
      <c r="C243" s="107"/>
      <c r="D243" s="107"/>
      <c r="E243" s="108"/>
      <c r="F243" s="257"/>
      <c r="G243" s="108"/>
      <c r="H243" s="108"/>
      <c r="I243" s="108"/>
      <c r="J243" s="108"/>
      <c r="K243" s="240"/>
      <c r="L243" s="240"/>
      <c r="M243" s="108"/>
      <c r="N243" s="108"/>
      <c r="O243" s="240"/>
      <c r="P243" s="240"/>
      <c r="Q243" s="108"/>
      <c r="R243" s="240"/>
      <c r="S243" s="240"/>
      <c r="T243" s="240"/>
      <c r="U243" s="240"/>
      <c r="V243" s="83"/>
      <c r="W243" s="83"/>
      <c r="X243" s="83"/>
      <c r="Y243" s="83"/>
    </row>
    <row r="244" ht="16.5" spans="1:25">
      <c r="A244" s="107"/>
      <c r="B244" s="5"/>
      <c r="C244" s="107"/>
      <c r="D244" s="107"/>
      <c r="E244" s="108"/>
      <c r="F244" s="257"/>
      <c r="G244" s="108"/>
      <c r="H244" s="108"/>
      <c r="I244" s="108"/>
      <c r="J244" s="108"/>
      <c r="K244" s="240"/>
      <c r="L244" s="240"/>
      <c r="M244" s="108"/>
      <c r="N244" s="108"/>
      <c r="O244" s="240"/>
      <c r="P244" s="240"/>
      <c r="Q244" s="108"/>
      <c r="R244" s="240"/>
      <c r="S244" s="240"/>
      <c r="T244" s="240"/>
      <c r="U244" s="240"/>
      <c r="V244" s="83"/>
      <c r="W244" s="83"/>
      <c r="X244" s="83"/>
      <c r="Y244" s="83"/>
    </row>
    <row r="245" ht="16.5" spans="1:25">
      <c r="A245" s="107"/>
      <c r="B245" s="5"/>
      <c r="C245" s="107"/>
      <c r="D245" s="107"/>
      <c r="E245" s="108"/>
      <c r="F245" s="257"/>
      <c r="G245" s="108"/>
      <c r="H245" s="108"/>
      <c r="I245" s="108"/>
      <c r="J245" s="108"/>
      <c r="K245" s="240"/>
      <c r="L245" s="240"/>
      <c r="M245" s="108"/>
      <c r="N245" s="108"/>
      <c r="O245" s="240"/>
      <c r="P245" s="240"/>
      <c r="Q245" s="108"/>
      <c r="R245" s="240"/>
      <c r="S245" s="240"/>
      <c r="T245" s="240"/>
      <c r="U245" s="240"/>
      <c r="V245" s="83"/>
      <c r="W245" s="83"/>
      <c r="X245" s="83"/>
      <c r="Y245" s="83"/>
    </row>
    <row r="246" ht="16.5" spans="1:25">
      <c r="A246" s="107"/>
      <c r="B246" s="5"/>
      <c r="C246" s="107"/>
      <c r="D246" s="107"/>
      <c r="E246" s="108"/>
      <c r="F246" s="257"/>
      <c r="G246" s="108"/>
      <c r="H246" s="108"/>
      <c r="I246" s="108"/>
      <c r="J246" s="108"/>
      <c r="K246" s="240"/>
      <c r="L246" s="240"/>
      <c r="M246" s="108"/>
      <c r="N246" s="108"/>
      <c r="O246" s="240"/>
      <c r="P246" s="240"/>
      <c r="Q246" s="108"/>
      <c r="R246" s="240"/>
      <c r="S246" s="240"/>
      <c r="T246" s="240"/>
      <c r="U246" s="240"/>
      <c r="V246" s="83"/>
      <c r="W246" s="83"/>
      <c r="X246" s="83"/>
      <c r="Y246" s="83"/>
    </row>
    <row r="247" ht="16.5" spans="1:25">
      <c r="A247" s="107"/>
      <c r="B247" s="5"/>
      <c r="C247" s="107"/>
      <c r="D247" s="107"/>
      <c r="E247" s="108"/>
      <c r="F247" s="257"/>
      <c r="G247" s="108"/>
      <c r="H247" s="108"/>
      <c r="I247" s="108"/>
      <c r="J247" s="108"/>
      <c r="K247" s="240"/>
      <c r="L247" s="240"/>
      <c r="M247" s="108"/>
      <c r="N247" s="108"/>
      <c r="O247" s="240"/>
      <c r="P247" s="240"/>
      <c r="Q247" s="108"/>
      <c r="R247" s="240"/>
      <c r="S247" s="240"/>
      <c r="T247" s="240"/>
      <c r="U247" s="240"/>
      <c r="V247" s="83"/>
      <c r="W247" s="83"/>
      <c r="X247" s="83"/>
      <c r="Y247" s="83"/>
    </row>
    <row r="248" ht="16.5" spans="1:25">
      <c r="A248" s="107"/>
      <c r="B248" s="5"/>
      <c r="C248" s="107"/>
      <c r="D248" s="107"/>
      <c r="E248" s="108"/>
      <c r="F248" s="257"/>
      <c r="G248" s="108"/>
      <c r="H248" s="108"/>
      <c r="I248" s="108"/>
      <c r="J248" s="108"/>
      <c r="K248" s="240"/>
      <c r="L248" s="240"/>
      <c r="M248" s="108"/>
      <c r="N248" s="108"/>
      <c r="O248" s="240"/>
      <c r="P248" s="240"/>
      <c r="Q248" s="108"/>
      <c r="R248" s="240"/>
      <c r="S248" s="240"/>
      <c r="T248" s="240"/>
      <c r="U248" s="240"/>
      <c r="V248" s="83"/>
      <c r="W248" s="83"/>
      <c r="X248" s="83"/>
      <c r="Y248" s="83"/>
    </row>
    <row r="249" ht="16.5" spans="1:25">
      <c r="A249" s="107"/>
      <c r="B249" s="5"/>
      <c r="C249" s="107"/>
      <c r="D249" s="107"/>
      <c r="E249" s="108"/>
      <c r="F249" s="257"/>
      <c r="G249" s="108"/>
      <c r="H249" s="108"/>
      <c r="I249" s="108"/>
      <c r="J249" s="108"/>
      <c r="K249" s="240"/>
      <c r="L249" s="240"/>
      <c r="M249" s="108"/>
      <c r="N249" s="108"/>
      <c r="O249" s="240"/>
      <c r="P249" s="240"/>
      <c r="Q249" s="108"/>
      <c r="R249" s="240"/>
      <c r="S249" s="240"/>
      <c r="T249" s="240"/>
      <c r="U249" s="240"/>
      <c r="V249" s="83"/>
      <c r="W249" s="83"/>
      <c r="X249" s="83"/>
      <c r="Y249" s="83"/>
    </row>
    <row r="250" ht="16.5" spans="1:25">
      <c r="A250" s="107"/>
      <c r="B250" s="5"/>
      <c r="C250" s="107"/>
      <c r="D250" s="107"/>
      <c r="E250" s="108"/>
      <c r="F250" s="257"/>
      <c r="G250" s="108"/>
      <c r="H250" s="108"/>
      <c r="I250" s="108"/>
      <c r="J250" s="108"/>
      <c r="K250" s="240"/>
      <c r="L250" s="240"/>
      <c r="M250" s="108"/>
      <c r="N250" s="108"/>
      <c r="O250" s="240"/>
      <c r="P250" s="240"/>
      <c r="Q250" s="108"/>
      <c r="R250" s="240"/>
      <c r="S250" s="240"/>
      <c r="T250" s="240"/>
      <c r="U250" s="240"/>
      <c r="V250" s="83"/>
      <c r="W250" s="83"/>
      <c r="X250" s="83"/>
      <c r="Y250" s="83"/>
    </row>
    <row r="251" ht="16.5" spans="1:25">
      <c r="A251" s="107"/>
      <c r="B251" s="5"/>
      <c r="C251" s="107"/>
      <c r="D251" s="107"/>
      <c r="E251" s="108"/>
      <c r="F251" s="257"/>
      <c r="G251" s="108"/>
      <c r="H251" s="108"/>
      <c r="I251" s="108"/>
      <c r="J251" s="108"/>
      <c r="K251" s="240"/>
      <c r="L251" s="240"/>
      <c r="M251" s="108"/>
      <c r="N251" s="108"/>
      <c r="O251" s="240"/>
      <c r="P251" s="240"/>
      <c r="Q251" s="108"/>
      <c r="R251" s="240"/>
      <c r="S251" s="240"/>
      <c r="T251" s="240"/>
      <c r="U251" s="240"/>
      <c r="V251" s="83"/>
      <c r="W251" s="83"/>
      <c r="X251" s="83"/>
      <c r="Y251" s="83"/>
    </row>
    <row r="252" ht="16.5" spans="1:25">
      <c r="A252" s="107"/>
      <c r="B252" s="5"/>
      <c r="C252" s="107"/>
      <c r="D252" s="107"/>
      <c r="E252" s="108"/>
      <c r="F252" s="257"/>
      <c r="G252" s="108"/>
      <c r="H252" s="108"/>
      <c r="I252" s="108"/>
      <c r="J252" s="108"/>
      <c r="K252" s="240"/>
      <c r="L252" s="240"/>
      <c r="M252" s="108"/>
      <c r="N252" s="108"/>
      <c r="O252" s="240"/>
      <c r="P252" s="240"/>
      <c r="Q252" s="108"/>
      <c r="R252" s="240"/>
      <c r="S252" s="240"/>
      <c r="T252" s="240"/>
      <c r="U252" s="240"/>
      <c r="V252" s="83"/>
      <c r="W252" s="83"/>
      <c r="X252" s="83"/>
      <c r="Y252" s="83"/>
    </row>
    <row r="253" ht="16.5" spans="1:25">
      <c r="A253" s="107"/>
      <c r="B253" s="5"/>
      <c r="C253" s="107"/>
      <c r="D253" s="107"/>
      <c r="E253" s="108"/>
      <c r="F253" s="257"/>
      <c r="G253" s="108"/>
      <c r="H253" s="108"/>
      <c r="I253" s="108"/>
      <c r="J253" s="108"/>
      <c r="K253" s="240"/>
      <c r="L253" s="240"/>
      <c r="M253" s="108"/>
      <c r="N253" s="108"/>
      <c r="O253" s="240"/>
      <c r="P253" s="240"/>
      <c r="Q253" s="108"/>
      <c r="R253" s="240"/>
      <c r="S253" s="240"/>
      <c r="T253" s="240"/>
      <c r="U253" s="240"/>
      <c r="V253" s="83"/>
      <c r="W253" s="83"/>
      <c r="X253" s="83"/>
      <c r="Y253" s="83"/>
    </row>
    <row r="254" ht="16.5" spans="1:25">
      <c r="A254" s="107"/>
      <c r="B254" s="5"/>
      <c r="C254" s="107"/>
      <c r="D254" s="107"/>
      <c r="E254" s="108"/>
      <c r="F254" s="257"/>
      <c r="G254" s="108"/>
      <c r="H254" s="108"/>
      <c r="I254" s="108"/>
      <c r="J254" s="108"/>
      <c r="K254" s="240"/>
      <c r="L254" s="240"/>
      <c r="M254" s="108"/>
      <c r="N254" s="108"/>
      <c r="O254" s="240"/>
      <c r="P254" s="240"/>
      <c r="Q254" s="108"/>
      <c r="R254" s="240"/>
      <c r="S254" s="240"/>
      <c r="T254" s="240"/>
      <c r="U254" s="240"/>
      <c r="V254" s="83"/>
      <c r="W254" s="83"/>
      <c r="X254" s="83"/>
      <c r="Y254" s="83"/>
    </row>
    <row r="255" ht="16.5" spans="1:25">
      <c r="A255" s="107"/>
      <c r="B255" s="5"/>
      <c r="C255" s="107"/>
      <c r="D255" s="107"/>
      <c r="E255" s="108"/>
      <c r="F255" s="257"/>
      <c r="G255" s="108"/>
      <c r="H255" s="108"/>
      <c r="I255" s="108"/>
      <c r="J255" s="108"/>
      <c r="K255" s="240"/>
      <c r="L255" s="240"/>
      <c r="M255" s="108"/>
      <c r="N255" s="108"/>
      <c r="O255" s="240"/>
      <c r="P255" s="240"/>
      <c r="Q255" s="108"/>
      <c r="R255" s="240"/>
      <c r="S255" s="240"/>
      <c r="T255" s="240"/>
      <c r="U255" s="240"/>
      <c r="V255" s="83"/>
      <c r="W255" s="83"/>
      <c r="X255" s="83"/>
      <c r="Y255" s="83"/>
    </row>
    <row r="256" ht="16.5" spans="1:25">
      <c r="A256" s="107"/>
      <c r="B256" s="5"/>
      <c r="C256" s="107"/>
      <c r="D256" s="107"/>
      <c r="E256" s="108"/>
      <c r="F256" s="257"/>
      <c r="G256" s="108"/>
      <c r="H256" s="108"/>
      <c r="I256" s="108"/>
      <c r="J256" s="108"/>
      <c r="K256" s="240"/>
      <c r="L256" s="240"/>
      <c r="M256" s="108"/>
      <c r="N256" s="108"/>
      <c r="O256" s="240"/>
      <c r="P256" s="240"/>
      <c r="Q256" s="108"/>
      <c r="R256" s="240"/>
      <c r="S256" s="240"/>
      <c r="T256" s="240"/>
      <c r="U256" s="240"/>
      <c r="V256" s="83"/>
      <c r="W256" s="83"/>
      <c r="X256" s="83"/>
      <c r="Y256" s="83"/>
    </row>
    <row r="257" ht="16.5" spans="1:25">
      <c r="A257" s="107"/>
      <c r="B257" s="5"/>
      <c r="C257" s="107"/>
      <c r="D257" s="107"/>
      <c r="E257" s="108"/>
      <c r="F257" s="257"/>
      <c r="G257" s="108"/>
      <c r="H257" s="108"/>
      <c r="I257" s="108"/>
      <c r="J257" s="108"/>
      <c r="K257" s="240"/>
      <c r="L257" s="240"/>
      <c r="M257" s="108"/>
      <c r="N257" s="108"/>
      <c r="O257" s="240"/>
      <c r="P257" s="240"/>
      <c r="Q257" s="108"/>
      <c r="R257" s="240"/>
      <c r="S257" s="240"/>
      <c r="T257" s="240"/>
      <c r="U257" s="240"/>
      <c r="V257" s="83"/>
      <c r="W257" s="83"/>
      <c r="X257" s="83"/>
      <c r="Y257" s="83"/>
    </row>
    <row r="258" ht="16.5" spans="1:25">
      <c r="A258" s="136"/>
      <c r="B258" s="5"/>
      <c r="C258" s="107"/>
      <c r="D258" s="107"/>
      <c r="E258" s="108"/>
      <c r="F258" s="257"/>
      <c r="G258" s="108"/>
      <c r="H258" s="108"/>
      <c r="I258" s="108"/>
      <c r="J258" s="108"/>
      <c r="K258" s="240"/>
      <c r="L258" s="240"/>
      <c r="M258" s="108"/>
      <c r="N258" s="108"/>
      <c r="O258" s="240"/>
      <c r="P258" s="240"/>
      <c r="Q258" s="108"/>
      <c r="R258" s="240"/>
      <c r="S258" s="240"/>
      <c r="T258" s="240"/>
      <c r="U258" s="240"/>
      <c r="V258" s="83"/>
      <c r="W258" s="83"/>
      <c r="X258" s="83"/>
      <c r="Y258" s="83"/>
    </row>
    <row r="259" ht="16.5" spans="1:25">
      <c r="A259" s="136"/>
      <c r="B259" s="5"/>
      <c r="C259" s="107"/>
      <c r="D259" s="107"/>
      <c r="E259" s="108"/>
      <c r="F259" s="257"/>
      <c r="G259" s="108"/>
      <c r="H259" s="108"/>
      <c r="I259" s="108"/>
      <c r="J259" s="108"/>
      <c r="K259" s="240"/>
      <c r="L259" s="240"/>
      <c r="M259" s="108"/>
      <c r="N259" s="108"/>
      <c r="O259" s="240"/>
      <c r="P259" s="240"/>
      <c r="Q259" s="108"/>
      <c r="R259" s="240"/>
      <c r="S259" s="240"/>
      <c r="T259" s="240"/>
      <c r="U259" s="240"/>
      <c r="V259" s="83"/>
      <c r="W259" s="83"/>
      <c r="X259" s="83"/>
      <c r="Y259" s="83"/>
    </row>
    <row r="260" ht="16.5" spans="1:25">
      <c r="A260" s="136"/>
      <c r="B260" s="5"/>
      <c r="C260" s="107"/>
      <c r="D260" s="107"/>
      <c r="E260" s="108"/>
      <c r="F260" s="257"/>
      <c r="G260" s="108"/>
      <c r="H260" s="108"/>
      <c r="I260" s="108"/>
      <c r="J260" s="108"/>
      <c r="K260" s="240"/>
      <c r="L260" s="240"/>
      <c r="M260" s="108"/>
      <c r="N260" s="108"/>
      <c r="O260" s="240"/>
      <c r="P260" s="240"/>
      <c r="Q260" s="108"/>
      <c r="R260" s="240"/>
      <c r="S260" s="240"/>
      <c r="T260" s="240"/>
      <c r="U260" s="240"/>
      <c r="V260" s="83"/>
      <c r="W260" s="83"/>
      <c r="X260" s="83"/>
      <c r="Y260" s="83"/>
    </row>
    <row r="261" ht="16.5" spans="1:25">
      <c r="A261" s="136"/>
      <c r="B261" s="5"/>
      <c r="C261" s="107"/>
      <c r="D261" s="107"/>
      <c r="E261" s="108"/>
      <c r="F261" s="257"/>
      <c r="G261" s="108"/>
      <c r="H261" s="108"/>
      <c r="I261" s="108"/>
      <c r="J261" s="108"/>
      <c r="K261" s="240"/>
      <c r="L261" s="240"/>
      <c r="M261" s="108"/>
      <c r="N261" s="108"/>
      <c r="O261" s="240"/>
      <c r="P261" s="240"/>
      <c r="Q261" s="108"/>
      <c r="R261" s="240"/>
      <c r="S261" s="240"/>
      <c r="T261" s="240"/>
      <c r="U261" s="240"/>
      <c r="V261" s="83"/>
      <c r="W261" s="83"/>
      <c r="X261" s="83"/>
      <c r="Y261" s="83"/>
    </row>
    <row r="262" ht="16.5" spans="1:25">
      <c r="A262" s="136"/>
      <c r="B262" s="5"/>
      <c r="C262" s="107"/>
      <c r="D262" s="107"/>
      <c r="E262" s="108"/>
      <c r="F262" s="257"/>
      <c r="G262" s="108"/>
      <c r="H262" s="108"/>
      <c r="I262" s="108"/>
      <c r="J262" s="108"/>
      <c r="K262" s="240"/>
      <c r="L262" s="240"/>
      <c r="M262" s="108"/>
      <c r="N262" s="108"/>
      <c r="O262" s="240"/>
      <c r="P262" s="240"/>
      <c r="Q262" s="108"/>
      <c r="R262" s="240"/>
      <c r="S262" s="240"/>
      <c r="T262" s="240"/>
      <c r="U262" s="240"/>
      <c r="V262" s="83"/>
      <c r="W262" s="83"/>
      <c r="X262" s="83"/>
      <c r="Y262" s="83"/>
    </row>
    <row r="263" ht="16.5" spans="1:25">
      <c r="A263" s="136"/>
      <c r="B263" s="5"/>
      <c r="C263" s="107"/>
      <c r="D263" s="107"/>
      <c r="E263" s="108"/>
      <c r="F263" s="257"/>
      <c r="G263" s="108"/>
      <c r="H263" s="108"/>
      <c r="I263" s="108"/>
      <c r="J263" s="108"/>
      <c r="K263" s="240"/>
      <c r="L263" s="240"/>
      <c r="M263" s="108"/>
      <c r="N263" s="108"/>
      <c r="O263" s="240"/>
      <c r="P263" s="240"/>
      <c r="Q263" s="108"/>
      <c r="R263" s="240"/>
      <c r="S263" s="240"/>
      <c r="T263" s="240"/>
      <c r="U263" s="240"/>
      <c r="V263" s="83"/>
      <c r="W263" s="83"/>
      <c r="X263" s="83"/>
      <c r="Y263" s="83"/>
    </row>
    <row r="264" ht="16.5" spans="1:25">
      <c r="A264" s="136"/>
      <c r="B264" s="5"/>
      <c r="C264" s="107"/>
      <c r="D264" s="107"/>
      <c r="E264" s="108"/>
      <c r="F264" s="257"/>
      <c r="G264" s="108"/>
      <c r="H264" s="108"/>
      <c r="I264" s="108"/>
      <c r="J264" s="108"/>
      <c r="K264" s="240"/>
      <c r="L264" s="240"/>
      <c r="M264" s="108"/>
      <c r="N264" s="108"/>
      <c r="O264" s="240"/>
      <c r="P264" s="240"/>
      <c r="Q264" s="108"/>
      <c r="R264" s="240"/>
      <c r="S264" s="240"/>
      <c r="T264" s="240"/>
      <c r="U264" s="240"/>
      <c r="V264" s="83"/>
      <c r="W264" s="83"/>
      <c r="X264" s="83"/>
      <c r="Y264" s="83"/>
    </row>
    <row r="265" ht="16.5" spans="1:25">
      <c r="A265" s="136"/>
      <c r="B265" s="5"/>
      <c r="C265" s="107"/>
      <c r="D265" s="107"/>
      <c r="E265" s="108"/>
      <c r="F265" s="257"/>
      <c r="G265" s="108"/>
      <c r="H265" s="108"/>
      <c r="I265" s="108"/>
      <c r="J265" s="108"/>
      <c r="K265" s="240"/>
      <c r="L265" s="240"/>
      <c r="M265" s="108"/>
      <c r="N265" s="108"/>
      <c r="O265" s="240"/>
      <c r="P265" s="240"/>
      <c r="Q265" s="108"/>
      <c r="R265" s="240"/>
      <c r="S265" s="240"/>
      <c r="T265" s="240"/>
      <c r="U265" s="240"/>
      <c r="V265" s="83"/>
      <c r="W265" s="83"/>
      <c r="X265" s="83"/>
      <c r="Y265" s="83"/>
    </row>
    <row r="266" ht="16.5" spans="1:25">
      <c r="A266" s="136"/>
      <c r="B266" s="5"/>
      <c r="C266" s="107"/>
      <c r="D266" s="107"/>
      <c r="E266" s="108"/>
      <c r="F266" s="257"/>
      <c r="G266" s="108"/>
      <c r="H266" s="108"/>
      <c r="I266" s="108"/>
      <c r="J266" s="108"/>
      <c r="K266" s="240"/>
      <c r="L266" s="240"/>
      <c r="M266" s="108"/>
      <c r="N266" s="108"/>
      <c r="O266" s="240"/>
      <c r="P266" s="240"/>
      <c r="Q266" s="108"/>
      <c r="R266" s="240"/>
      <c r="S266" s="240"/>
      <c r="T266" s="240"/>
      <c r="U266" s="240"/>
      <c r="V266" s="83"/>
      <c r="W266" s="83"/>
      <c r="X266" s="83"/>
      <c r="Y266" s="83"/>
    </row>
    <row r="267" ht="16.5" spans="1:25">
      <c r="A267" s="136"/>
      <c r="B267" s="5"/>
      <c r="C267" s="107"/>
      <c r="D267" s="107"/>
      <c r="E267" s="108"/>
      <c r="F267" s="257"/>
      <c r="G267" s="108"/>
      <c r="H267" s="108"/>
      <c r="I267" s="108"/>
      <c r="J267" s="108"/>
      <c r="K267" s="240"/>
      <c r="L267" s="240"/>
      <c r="M267" s="108"/>
      <c r="N267" s="108"/>
      <c r="O267" s="240"/>
      <c r="P267" s="240"/>
      <c r="Q267" s="108"/>
      <c r="R267" s="240"/>
      <c r="S267" s="240"/>
      <c r="T267" s="240"/>
      <c r="U267" s="240"/>
      <c r="V267" s="83"/>
      <c r="W267" s="83"/>
      <c r="X267" s="83"/>
      <c r="Y267" s="83"/>
    </row>
    <row r="268" ht="16.5" spans="1:25">
      <c r="A268" s="136"/>
      <c r="B268" s="5"/>
      <c r="C268" s="107"/>
      <c r="D268" s="107"/>
      <c r="E268" s="108"/>
      <c r="F268" s="257"/>
      <c r="G268" s="108"/>
      <c r="H268" s="108"/>
      <c r="I268" s="108"/>
      <c r="J268" s="108"/>
      <c r="K268" s="240"/>
      <c r="L268" s="240"/>
      <c r="M268" s="108"/>
      <c r="N268" s="108"/>
      <c r="O268" s="240"/>
      <c r="P268" s="240"/>
      <c r="Q268" s="108"/>
      <c r="R268" s="240"/>
      <c r="S268" s="240"/>
      <c r="T268" s="240"/>
      <c r="U268" s="240"/>
      <c r="V268" s="83"/>
      <c r="W268" s="83"/>
      <c r="X268" s="83"/>
      <c r="Y268" s="83"/>
    </row>
    <row r="269" ht="16.5" spans="1:25">
      <c r="A269" s="136"/>
      <c r="B269" s="5"/>
      <c r="C269" s="107"/>
      <c r="D269" s="107"/>
      <c r="E269" s="108"/>
      <c r="F269" s="257"/>
      <c r="G269" s="108"/>
      <c r="H269" s="108"/>
      <c r="I269" s="108"/>
      <c r="J269" s="108"/>
      <c r="K269" s="240"/>
      <c r="L269" s="240"/>
      <c r="M269" s="108"/>
      <c r="N269" s="108"/>
      <c r="O269" s="240"/>
      <c r="P269" s="240"/>
      <c r="Q269" s="108"/>
      <c r="R269" s="240"/>
      <c r="S269" s="240"/>
      <c r="T269" s="240"/>
      <c r="U269" s="240"/>
      <c r="V269" s="83"/>
      <c r="W269" s="83"/>
      <c r="X269" s="83"/>
      <c r="Y269" s="83"/>
    </row>
    <row r="270" ht="15.75" customHeight="1" spans="1:25">
      <c r="A270" s="136"/>
      <c r="B270" s="5"/>
      <c r="C270" s="136"/>
      <c r="D270" s="136"/>
      <c r="E270" s="141"/>
      <c r="F270" s="265"/>
      <c r="G270" s="141"/>
      <c r="H270" s="141"/>
      <c r="I270" s="141"/>
      <c r="J270" s="141"/>
      <c r="K270" s="266"/>
      <c r="L270" s="266"/>
      <c r="M270" s="141"/>
      <c r="N270" s="141"/>
      <c r="O270" s="266"/>
      <c r="P270" s="266"/>
      <c r="Q270" s="141"/>
      <c r="R270" s="266"/>
      <c r="S270" s="266"/>
      <c r="T270" s="266"/>
      <c r="U270" s="266"/>
      <c r="V270" s="83"/>
      <c r="W270" s="83"/>
      <c r="X270" s="83"/>
      <c r="Y270" s="83"/>
    </row>
    <row r="271" ht="15.75" customHeight="1" spans="1:25">
      <c r="A271" s="136"/>
      <c r="B271" s="5"/>
      <c r="C271" s="136"/>
      <c r="D271" s="136"/>
      <c r="E271" s="141"/>
      <c r="F271" s="265"/>
      <c r="G271" s="141"/>
      <c r="H271" s="141"/>
      <c r="I271" s="141"/>
      <c r="J271" s="141"/>
      <c r="K271" s="266"/>
      <c r="L271" s="266"/>
      <c r="M271" s="141"/>
      <c r="N271" s="141"/>
      <c r="O271" s="266"/>
      <c r="P271" s="266"/>
      <c r="Q271" s="141"/>
      <c r="R271" s="266"/>
      <c r="S271" s="266"/>
      <c r="T271" s="266"/>
      <c r="U271" s="266"/>
      <c r="V271" s="83"/>
      <c r="W271" s="83"/>
      <c r="X271" s="83"/>
      <c r="Y271" s="83"/>
    </row>
    <row r="272" ht="15.75" customHeight="1" spans="1:25">
      <c r="A272" s="136"/>
      <c r="B272" s="5"/>
      <c r="C272" s="136"/>
      <c r="D272" s="136"/>
      <c r="E272" s="141"/>
      <c r="F272" s="265"/>
      <c r="G272" s="141"/>
      <c r="H272" s="141"/>
      <c r="I272" s="141"/>
      <c r="J272" s="141"/>
      <c r="K272" s="266"/>
      <c r="L272" s="266"/>
      <c r="M272" s="141"/>
      <c r="N272" s="141"/>
      <c r="O272" s="266"/>
      <c r="P272" s="266"/>
      <c r="Q272" s="141"/>
      <c r="R272" s="266"/>
      <c r="S272" s="266"/>
      <c r="T272" s="266"/>
      <c r="U272" s="266"/>
      <c r="V272" s="83"/>
      <c r="W272" s="83"/>
      <c r="X272" s="83"/>
      <c r="Y272" s="83"/>
    </row>
    <row r="273" ht="15.75" customHeight="1" spans="1:25">
      <c r="A273" s="136"/>
      <c r="B273" s="5"/>
      <c r="C273" s="136"/>
      <c r="D273" s="136"/>
      <c r="E273" s="141"/>
      <c r="F273" s="265"/>
      <c r="G273" s="141"/>
      <c r="H273" s="141"/>
      <c r="I273" s="141"/>
      <c r="J273" s="141"/>
      <c r="K273" s="266"/>
      <c r="L273" s="266"/>
      <c r="M273" s="141"/>
      <c r="N273" s="141"/>
      <c r="O273" s="266"/>
      <c r="P273" s="266"/>
      <c r="Q273" s="141"/>
      <c r="R273" s="266"/>
      <c r="S273" s="266"/>
      <c r="T273" s="266"/>
      <c r="U273" s="266"/>
      <c r="V273" s="83"/>
      <c r="W273" s="83"/>
      <c r="X273" s="83"/>
      <c r="Y273" s="83"/>
    </row>
    <row r="274" ht="15.75" customHeight="1" spans="1:25">
      <c r="A274" s="136"/>
      <c r="B274" s="5"/>
      <c r="C274" s="136"/>
      <c r="D274" s="136"/>
      <c r="E274" s="141"/>
      <c r="F274" s="265"/>
      <c r="G274" s="141"/>
      <c r="H274" s="141"/>
      <c r="I274" s="141"/>
      <c r="J274" s="141"/>
      <c r="K274" s="266"/>
      <c r="L274" s="266"/>
      <c r="M274" s="141"/>
      <c r="N274" s="141"/>
      <c r="O274" s="266"/>
      <c r="P274" s="266"/>
      <c r="Q274" s="141"/>
      <c r="R274" s="266"/>
      <c r="S274" s="266"/>
      <c r="T274" s="266"/>
      <c r="U274" s="266"/>
      <c r="V274" s="83"/>
      <c r="W274" s="83"/>
      <c r="X274" s="83"/>
      <c r="Y274" s="83"/>
    </row>
    <row r="275" ht="15.75" customHeight="1" spans="1:25">
      <c r="A275" s="136"/>
      <c r="B275" s="5"/>
      <c r="C275" s="136"/>
      <c r="D275" s="136"/>
      <c r="E275" s="141"/>
      <c r="F275" s="265"/>
      <c r="G275" s="141"/>
      <c r="H275" s="141"/>
      <c r="I275" s="141"/>
      <c r="J275" s="141"/>
      <c r="K275" s="266"/>
      <c r="L275" s="266"/>
      <c r="M275" s="141"/>
      <c r="N275" s="141"/>
      <c r="O275" s="266"/>
      <c r="P275" s="266"/>
      <c r="Q275" s="141"/>
      <c r="R275" s="266"/>
      <c r="S275" s="266"/>
      <c r="T275" s="266"/>
      <c r="U275" s="266"/>
      <c r="V275" s="83"/>
      <c r="W275" s="83"/>
      <c r="X275" s="83"/>
      <c r="Y275" s="83"/>
    </row>
    <row r="276" ht="15.75" customHeight="1" spans="1:25">
      <c r="A276" s="136"/>
      <c r="B276" s="5"/>
      <c r="C276" s="136"/>
      <c r="D276" s="136"/>
      <c r="E276" s="141"/>
      <c r="F276" s="265"/>
      <c r="G276" s="141"/>
      <c r="H276" s="141"/>
      <c r="I276" s="141"/>
      <c r="J276" s="141"/>
      <c r="K276" s="266"/>
      <c r="L276" s="266"/>
      <c r="M276" s="141"/>
      <c r="N276" s="141"/>
      <c r="O276" s="266"/>
      <c r="P276" s="266"/>
      <c r="Q276" s="141"/>
      <c r="R276" s="266"/>
      <c r="S276" s="266"/>
      <c r="T276" s="266"/>
      <c r="U276" s="266"/>
      <c r="V276" s="83"/>
      <c r="W276" s="83"/>
      <c r="X276" s="83"/>
      <c r="Y276" s="83"/>
    </row>
    <row r="277" ht="15.75" customHeight="1" spans="1:25">
      <c r="A277" s="136"/>
      <c r="B277" s="5"/>
      <c r="C277" s="136"/>
      <c r="D277" s="136"/>
      <c r="E277" s="141"/>
      <c r="F277" s="265"/>
      <c r="G277" s="141"/>
      <c r="H277" s="141"/>
      <c r="I277" s="141"/>
      <c r="J277" s="141"/>
      <c r="K277" s="266"/>
      <c r="L277" s="266"/>
      <c r="M277" s="141"/>
      <c r="N277" s="141"/>
      <c r="O277" s="266"/>
      <c r="P277" s="266"/>
      <c r="Q277" s="141"/>
      <c r="R277" s="266"/>
      <c r="S277" s="266"/>
      <c r="T277" s="266"/>
      <c r="U277" s="266"/>
      <c r="V277" s="83"/>
      <c r="W277" s="83"/>
      <c r="X277" s="83"/>
      <c r="Y277" s="83"/>
    </row>
    <row r="278" ht="15.75" customHeight="1" spans="1:25">
      <c r="A278" s="136"/>
      <c r="B278" s="5"/>
      <c r="C278" s="136"/>
      <c r="D278" s="136"/>
      <c r="E278" s="141"/>
      <c r="F278" s="265"/>
      <c r="G278" s="141"/>
      <c r="H278" s="141"/>
      <c r="I278" s="141"/>
      <c r="J278" s="141"/>
      <c r="K278" s="266"/>
      <c r="L278" s="266"/>
      <c r="M278" s="141"/>
      <c r="N278" s="141"/>
      <c r="O278" s="266"/>
      <c r="P278" s="266"/>
      <c r="Q278" s="141"/>
      <c r="R278" s="266"/>
      <c r="S278" s="266"/>
      <c r="T278" s="266"/>
      <c r="U278" s="266"/>
      <c r="V278" s="83"/>
      <c r="W278" s="83"/>
      <c r="X278" s="83"/>
      <c r="Y278" s="83"/>
    </row>
    <row r="279" ht="15.75" customHeight="1" spans="1:25">
      <c r="A279" s="136"/>
      <c r="B279" s="5"/>
      <c r="C279" s="136"/>
      <c r="D279" s="136"/>
      <c r="E279" s="141"/>
      <c r="F279" s="265"/>
      <c r="G279" s="141"/>
      <c r="H279" s="141"/>
      <c r="I279" s="141"/>
      <c r="J279" s="141"/>
      <c r="K279" s="266"/>
      <c r="L279" s="266"/>
      <c r="M279" s="141"/>
      <c r="N279" s="141"/>
      <c r="O279" s="266"/>
      <c r="P279" s="266"/>
      <c r="Q279" s="141"/>
      <c r="R279" s="266"/>
      <c r="S279" s="266"/>
      <c r="T279" s="266"/>
      <c r="U279" s="266"/>
      <c r="V279" s="83"/>
      <c r="W279" s="83"/>
      <c r="X279" s="83"/>
      <c r="Y279" s="83"/>
    </row>
    <row r="280" ht="15.75" customHeight="1" spans="1:25">
      <c r="A280" s="136"/>
      <c r="B280" s="5"/>
      <c r="C280" s="136"/>
      <c r="D280" s="136"/>
      <c r="E280" s="141"/>
      <c r="F280" s="265"/>
      <c r="G280" s="141"/>
      <c r="H280" s="141"/>
      <c r="I280" s="141"/>
      <c r="J280" s="141"/>
      <c r="K280" s="266"/>
      <c r="L280" s="266"/>
      <c r="M280" s="141"/>
      <c r="N280" s="141"/>
      <c r="O280" s="266"/>
      <c r="P280" s="266"/>
      <c r="Q280" s="141"/>
      <c r="R280" s="266"/>
      <c r="S280" s="266"/>
      <c r="T280" s="266"/>
      <c r="U280" s="266"/>
      <c r="V280" s="83"/>
      <c r="W280" s="83"/>
      <c r="X280" s="83"/>
      <c r="Y280" s="83"/>
    </row>
    <row r="281" ht="15.75" customHeight="1" spans="1:25">
      <c r="A281" s="136"/>
      <c r="B281" s="5"/>
      <c r="C281" s="136"/>
      <c r="D281" s="136"/>
      <c r="E281" s="141"/>
      <c r="F281" s="265"/>
      <c r="G281" s="141"/>
      <c r="H281" s="141"/>
      <c r="I281" s="141"/>
      <c r="J281" s="141"/>
      <c r="K281" s="266"/>
      <c r="L281" s="266"/>
      <c r="M281" s="141"/>
      <c r="N281" s="141"/>
      <c r="O281" s="266"/>
      <c r="P281" s="266"/>
      <c r="Q281" s="141"/>
      <c r="R281" s="266"/>
      <c r="S281" s="266"/>
      <c r="T281" s="266"/>
      <c r="U281" s="266"/>
      <c r="V281" s="83"/>
      <c r="W281" s="83"/>
      <c r="X281" s="83"/>
      <c r="Y281" s="83"/>
    </row>
    <row r="282" ht="15.75" customHeight="1" spans="1:25">
      <c r="A282" s="136"/>
      <c r="B282" s="5"/>
      <c r="C282" s="136"/>
      <c r="D282" s="136"/>
      <c r="E282" s="141"/>
      <c r="F282" s="265"/>
      <c r="G282" s="141"/>
      <c r="H282" s="141"/>
      <c r="I282" s="141"/>
      <c r="J282" s="141"/>
      <c r="K282" s="266"/>
      <c r="L282" s="266"/>
      <c r="M282" s="141"/>
      <c r="N282" s="141"/>
      <c r="O282" s="266"/>
      <c r="P282" s="266"/>
      <c r="Q282" s="141"/>
      <c r="R282" s="266"/>
      <c r="S282" s="266"/>
      <c r="T282" s="266"/>
      <c r="U282" s="266"/>
      <c r="V282" s="83"/>
      <c r="W282" s="83"/>
      <c r="X282" s="83"/>
      <c r="Y282" s="83"/>
    </row>
    <row r="283" ht="15.75" customHeight="1" spans="1:25">
      <c r="A283" s="136"/>
      <c r="B283" s="5"/>
      <c r="C283" s="136"/>
      <c r="D283" s="136"/>
      <c r="E283" s="141"/>
      <c r="F283" s="265"/>
      <c r="G283" s="141"/>
      <c r="H283" s="141"/>
      <c r="I283" s="141"/>
      <c r="J283" s="141"/>
      <c r="K283" s="266"/>
      <c r="L283" s="266"/>
      <c r="M283" s="141"/>
      <c r="N283" s="141"/>
      <c r="O283" s="266"/>
      <c r="P283" s="266"/>
      <c r="Q283" s="141"/>
      <c r="R283" s="266"/>
      <c r="S283" s="266"/>
      <c r="T283" s="266"/>
      <c r="U283" s="266"/>
      <c r="V283" s="83"/>
      <c r="W283" s="83"/>
      <c r="X283" s="83"/>
      <c r="Y283" s="83"/>
    </row>
    <row r="284" ht="15.75" customHeight="1" spans="1:25">
      <c r="A284" s="136"/>
      <c r="B284" s="5"/>
      <c r="C284" s="136"/>
      <c r="D284" s="136"/>
      <c r="E284" s="141"/>
      <c r="F284" s="265"/>
      <c r="G284" s="141"/>
      <c r="H284" s="141"/>
      <c r="I284" s="141"/>
      <c r="J284" s="141"/>
      <c r="K284" s="266"/>
      <c r="L284" s="266"/>
      <c r="M284" s="141"/>
      <c r="N284" s="141"/>
      <c r="O284" s="266"/>
      <c r="P284" s="266"/>
      <c r="Q284" s="141"/>
      <c r="R284" s="266"/>
      <c r="S284" s="266"/>
      <c r="T284" s="266"/>
      <c r="U284" s="266"/>
      <c r="V284" s="83"/>
      <c r="W284" s="83"/>
      <c r="X284" s="83"/>
      <c r="Y284" s="83"/>
    </row>
    <row r="285" ht="15.75" customHeight="1" spans="1:25">
      <c r="A285" s="136"/>
      <c r="B285" s="5"/>
      <c r="C285" s="136"/>
      <c r="D285" s="136"/>
      <c r="E285" s="141"/>
      <c r="F285" s="265"/>
      <c r="G285" s="141"/>
      <c r="H285" s="141"/>
      <c r="I285" s="141"/>
      <c r="J285" s="141"/>
      <c r="K285" s="266"/>
      <c r="L285" s="266"/>
      <c r="M285" s="141"/>
      <c r="N285" s="141"/>
      <c r="O285" s="266"/>
      <c r="P285" s="266"/>
      <c r="Q285" s="141"/>
      <c r="R285" s="266"/>
      <c r="S285" s="266"/>
      <c r="T285" s="266"/>
      <c r="U285" s="266"/>
      <c r="V285" s="83"/>
      <c r="W285" s="83"/>
      <c r="X285" s="83"/>
      <c r="Y285" s="83"/>
    </row>
    <row r="286" ht="15.75" customHeight="1" spans="22:25">
      <c r="V286" s="83"/>
      <c r="W286" s="83"/>
      <c r="X286" s="83"/>
      <c r="Y286" s="83"/>
    </row>
    <row r="287" ht="15.75" customHeight="1" spans="22:25">
      <c r="V287" s="83"/>
      <c r="W287" s="83"/>
      <c r="X287" s="83"/>
      <c r="Y287" s="83"/>
    </row>
    <row r="288" ht="15.75" customHeight="1" spans="22:25">
      <c r="V288" s="83"/>
      <c r="W288" s="83"/>
      <c r="X288" s="83"/>
      <c r="Y288" s="83"/>
    </row>
    <row r="289" ht="15.75" customHeight="1" spans="22:25">
      <c r="V289" s="83"/>
      <c r="W289" s="83"/>
      <c r="X289" s="83"/>
      <c r="Y289" s="83"/>
    </row>
    <row r="290" ht="15.75" customHeight="1" spans="22:25">
      <c r="V290" s="83"/>
      <c r="W290" s="83"/>
      <c r="X290" s="83"/>
      <c r="Y290" s="83"/>
    </row>
    <row r="291" ht="15.75" customHeight="1" spans="22:25">
      <c r="V291" s="83"/>
      <c r="W291" s="83"/>
      <c r="X291" s="83"/>
      <c r="Y291" s="83"/>
    </row>
    <row r="292" ht="15.75" customHeight="1" spans="22:25">
      <c r="V292" s="83"/>
      <c r="W292" s="83"/>
      <c r="X292" s="83"/>
      <c r="Y292" s="83"/>
    </row>
    <row r="293" ht="15.75" customHeight="1" spans="22:25">
      <c r="V293" s="83"/>
      <c r="W293" s="83"/>
      <c r="X293" s="83"/>
      <c r="Y293" s="83"/>
    </row>
    <row r="294" ht="15.75" customHeight="1" spans="22:25">
      <c r="V294" s="83"/>
      <c r="W294" s="83"/>
      <c r="X294" s="83"/>
      <c r="Y294" s="83"/>
    </row>
    <row r="295" ht="15.75" customHeight="1" spans="22:25">
      <c r="V295" s="83"/>
      <c r="W295" s="83"/>
      <c r="X295" s="83"/>
      <c r="Y295" s="83"/>
    </row>
    <row r="296" ht="15.75" customHeight="1" spans="22:25">
      <c r="V296" s="83"/>
      <c r="W296" s="83"/>
      <c r="X296" s="83"/>
      <c r="Y296" s="83"/>
    </row>
    <row r="297" ht="15.75" customHeight="1" spans="22:25">
      <c r="V297" s="83"/>
      <c r="W297" s="83"/>
      <c r="X297" s="83"/>
      <c r="Y297" s="83"/>
    </row>
    <row r="298" ht="15.75" customHeight="1" spans="22:25">
      <c r="V298" s="83"/>
      <c r="W298" s="83"/>
      <c r="X298" s="83"/>
      <c r="Y298" s="83"/>
    </row>
    <row r="299" ht="15.75" customHeight="1" spans="22:25">
      <c r="V299" s="83"/>
      <c r="W299" s="83"/>
      <c r="X299" s="83"/>
      <c r="Y299" s="83"/>
    </row>
    <row r="300" ht="15.75" customHeight="1" spans="22:25">
      <c r="V300" s="83"/>
      <c r="W300" s="83"/>
      <c r="X300" s="83"/>
      <c r="Y300" s="83"/>
    </row>
    <row r="301" ht="15.75" customHeight="1" spans="22:25">
      <c r="V301" s="83"/>
      <c r="W301" s="83"/>
      <c r="X301" s="83"/>
      <c r="Y301" s="83"/>
    </row>
    <row r="302" ht="15.75" customHeight="1" spans="22:25">
      <c r="V302" s="83"/>
      <c r="W302" s="83"/>
      <c r="X302" s="83"/>
      <c r="Y302" s="83"/>
    </row>
    <row r="303" ht="15.75" customHeight="1" spans="22:25">
      <c r="V303" s="83"/>
      <c r="W303" s="83"/>
      <c r="X303" s="83"/>
      <c r="Y303" s="83"/>
    </row>
    <row r="304" ht="15.75" customHeight="1" spans="22:25">
      <c r="V304" s="83"/>
      <c r="W304" s="83"/>
      <c r="X304" s="83"/>
      <c r="Y304" s="83"/>
    </row>
    <row r="305" ht="15.75" customHeight="1" spans="22:25">
      <c r="V305" s="83"/>
      <c r="W305" s="83"/>
      <c r="X305" s="83"/>
      <c r="Y305" s="83"/>
    </row>
    <row r="306" ht="15.75" customHeight="1" spans="22:25">
      <c r="V306" s="83"/>
      <c r="W306" s="83"/>
      <c r="X306" s="83"/>
      <c r="Y306" s="83"/>
    </row>
    <row r="307" ht="15.75" customHeight="1" spans="22:25">
      <c r="V307" s="83"/>
      <c r="W307" s="83"/>
      <c r="X307" s="83"/>
      <c r="Y307" s="83"/>
    </row>
    <row r="308" ht="15.75" customHeight="1" spans="22:25">
      <c r="V308" s="83"/>
      <c r="W308" s="83"/>
      <c r="X308" s="83"/>
      <c r="Y308" s="83"/>
    </row>
    <row r="309" ht="15.75" customHeight="1" spans="22:25">
      <c r="V309" s="83"/>
      <c r="W309" s="83"/>
      <c r="X309" s="83"/>
      <c r="Y309" s="83"/>
    </row>
    <row r="310" ht="15.75" customHeight="1" spans="22:25">
      <c r="V310" s="83"/>
      <c r="W310" s="83"/>
      <c r="X310" s="83"/>
      <c r="Y310" s="83"/>
    </row>
    <row r="311" ht="15.75" customHeight="1" spans="22:25">
      <c r="V311" s="83"/>
      <c r="W311" s="83"/>
      <c r="X311" s="83"/>
      <c r="Y311" s="83"/>
    </row>
    <row r="312" ht="15.75" customHeight="1" spans="22:25">
      <c r="V312" s="83"/>
      <c r="W312" s="83"/>
      <c r="X312" s="83"/>
      <c r="Y312" s="83"/>
    </row>
    <row r="313" ht="15.75" customHeight="1" spans="22:25">
      <c r="V313" s="83"/>
      <c r="W313" s="83"/>
      <c r="X313" s="83"/>
      <c r="Y313" s="83"/>
    </row>
    <row r="314" ht="15.75" customHeight="1" spans="22:25">
      <c r="V314" s="83"/>
      <c r="W314" s="83"/>
      <c r="X314" s="83"/>
      <c r="Y314" s="83"/>
    </row>
    <row r="315" ht="15.75" customHeight="1" spans="22:25">
      <c r="V315" s="83"/>
      <c r="W315" s="83"/>
      <c r="X315" s="83"/>
      <c r="Y315" s="83"/>
    </row>
    <row r="316" ht="15.75" customHeight="1" spans="22:25">
      <c r="V316" s="83"/>
      <c r="W316" s="83"/>
      <c r="X316" s="83"/>
      <c r="Y316" s="83"/>
    </row>
    <row r="317" ht="15.75" customHeight="1" spans="22:25">
      <c r="V317" s="83"/>
      <c r="W317" s="83"/>
      <c r="X317" s="83"/>
      <c r="Y317" s="83"/>
    </row>
    <row r="318" ht="15.75" customHeight="1" spans="22:25">
      <c r="V318" s="83"/>
      <c r="W318" s="83"/>
      <c r="X318" s="83"/>
      <c r="Y318" s="83"/>
    </row>
    <row r="319" ht="15.75" customHeight="1" spans="22:25">
      <c r="V319" s="83"/>
      <c r="W319" s="83"/>
      <c r="X319" s="83"/>
      <c r="Y319" s="83"/>
    </row>
    <row r="320" ht="15.75" customHeight="1" spans="22:25">
      <c r="V320" s="83"/>
      <c r="W320" s="83"/>
      <c r="X320" s="83"/>
      <c r="Y320" s="83"/>
    </row>
    <row r="321" ht="15.75" customHeight="1" spans="22:25">
      <c r="V321" s="83"/>
      <c r="W321" s="83"/>
      <c r="X321" s="83"/>
      <c r="Y321" s="83"/>
    </row>
    <row r="322" ht="15.75" customHeight="1" spans="22:25">
      <c r="V322" s="83"/>
      <c r="W322" s="83"/>
      <c r="X322" s="83"/>
      <c r="Y322" s="83"/>
    </row>
    <row r="323" ht="15.75" customHeight="1" spans="22:25">
      <c r="V323" s="83"/>
      <c r="W323" s="83"/>
      <c r="X323" s="83"/>
      <c r="Y323" s="83"/>
    </row>
    <row r="324" ht="15.75" customHeight="1" spans="22:25">
      <c r="V324" s="83"/>
      <c r="W324" s="83"/>
      <c r="X324" s="83"/>
      <c r="Y324" s="83"/>
    </row>
    <row r="325" ht="15.75" customHeight="1" spans="22:25">
      <c r="V325" s="83"/>
      <c r="W325" s="83"/>
      <c r="X325" s="83"/>
      <c r="Y325" s="83"/>
    </row>
    <row r="326" ht="15.75" customHeight="1" spans="22:25">
      <c r="V326" s="83"/>
      <c r="W326" s="83"/>
      <c r="X326" s="83"/>
      <c r="Y326" s="83"/>
    </row>
    <row r="327" ht="15.75" customHeight="1" spans="22:25">
      <c r="V327" s="83"/>
      <c r="W327" s="83"/>
      <c r="X327" s="83"/>
      <c r="Y327" s="83"/>
    </row>
    <row r="328" ht="15.75" customHeight="1" spans="22:25">
      <c r="V328" s="83"/>
      <c r="W328" s="83"/>
      <c r="X328" s="83"/>
      <c r="Y328" s="83"/>
    </row>
    <row r="329" ht="15.75" customHeight="1" spans="22:25">
      <c r="V329" s="83"/>
      <c r="W329" s="83"/>
      <c r="X329" s="83"/>
      <c r="Y329" s="83"/>
    </row>
    <row r="330" ht="15.75" customHeight="1" spans="22:25">
      <c r="V330" s="83"/>
      <c r="W330" s="83"/>
      <c r="X330" s="83"/>
      <c r="Y330" s="83"/>
    </row>
    <row r="331" ht="15.75" customHeight="1" spans="22:25">
      <c r="V331" s="83"/>
      <c r="W331" s="83"/>
      <c r="X331" s="83"/>
      <c r="Y331" s="83"/>
    </row>
    <row r="332" ht="15.75" customHeight="1" spans="22:25">
      <c r="V332" s="83"/>
      <c r="W332" s="83"/>
      <c r="X332" s="83"/>
      <c r="Y332" s="83"/>
    </row>
    <row r="333" ht="15.75" customHeight="1" spans="22:25">
      <c r="V333" s="83"/>
      <c r="W333" s="83"/>
      <c r="X333" s="83"/>
      <c r="Y333" s="83"/>
    </row>
    <row r="334" ht="15.75" customHeight="1" spans="22:25">
      <c r="V334" s="83"/>
      <c r="W334" s="83"/>
      <c r="X334" s="83"/>
      <c r="Y334" s="83"/>
    </row>
    <row r="335" ht="15.75" customHeight="1" spans="22:25">
      <c r="V335" s="83"/>
      <c r="W335" s="83"/>
      <c r="X335" s="83"/>
      <c r="Y335" s="83"/>
    </row>
    <row r="336" ht="15.75" customHeight="1" spans="22:25">
      <c r="V336" s="83"/>
      <c r="W336" s="83"/>
      <c r="X336" s="83"/>
      <c r="Y336" s="83"/>
    </row>
    <row r="337" ht="15.75" customHeight="1" spans="22:25">
      <c r="V337" s="83"/>
      <c r="W337" s="83"/>
      <c r="X337" s="83"/>
      <c r="Y337" s="83"/>
    </row>
    <row r="338" ht="15.75" customHeight="1" spans="22:25">
      <c r="V338" s="83"/>
      <c r="W338" s="83"/>
      <c r="X338" s="83"/>
      <c r="Y338" s="83"/>
    </row>
    <row r="339" ht="15.75" customHeight="1" spans="22:25">
      <c r="V339" s="83"/>
      <c r="W339" s="83"/>
      <c r="X339" s="83"/>
      <c r="Y339" s="83"/>
    </row>
    <row r="340" ht="15.75" customHeight="1" spans="22:25">
      <c r="V340" s="83"/>
      <c r="W340" s="83"/>
      <c r="X340" s="83"/>
      <c r="Y340" s="83"/>
    </row>
    <row r="341" ht="15.75" customHeight="1" spans="22:25">
      <c r="V341" s="83"/>
      <c r="W341" s="83"/>
      <c r="X341" s="83"/>
      <c r="Y341" s="83"/>
    </row>
    <row r="342" ht="15.75" customHeight="1" spans="22:25">
      <c r="V342" s="83"/>
      <c r="W342" s="83"/>
      <c r="X342" s="83"/>
      <c r="Y342" s="83"/>
    </row>
    <row r="343" ht="15.75" customHeight="1" spans="22:25">
      <c r="V343" s="83"/>
      <c r="W343" s="83"/>
      <c r="X343" s="83"/>
      <c r="Y343" s="83"/>
    </row>
    <row r="344" ht="15.75" customHeight="1" spans="22:25">
      <c r="V344" s="83"/>
      <c r="W344" s="83"/>
      <c r="X344" s="83"/>
      <c r="Y344" s="83"/>
    </row>
    <row r="345" ht="15.75" customHeight="1" spans="22:25">
      <c r="V345" s="83"/>
      <c r="W345" s="83"/>
      <c r="X345" s="83"/>
      <c r="Y345" s="83"/>
    </row>
    <row r="346" ht="15.75" customHeight="1" spans="22:25">
      <c r="V346" s="83"/>
      <c r="W346" s="83"/>
      <c r="X346" s="83"/>
      <c r="Y346" s="83"/>
    </row>
    <row r="347" ht="15.75" customHeight="1" spans="22:25">
      <c r="V347" s="83"/>
      <c r="W347" s="83"/>
      <c r="X347" s="83"/>
      <c r="Y347" s="83"/>
    </row>
    <row r="348" ht="15.75" customHeight="1" spans="22:25">
      <c r="V348" s="83"/>
      <c r="W348" s="83"/>
      <c r="X348" s="83"/>
      <c r="Y348" s="83"/>
    </row>
    <row r="349" ht="15.75" customHeight="1" spans="22:25">
      <c r="V349" s="83"/>
      <c r="W349" s="83"/>
      <c r="X349" s="83"/>
      <c r="Y349" s="83"/>
    </row>
    <row r="350" ht="15.75" customHeight="1" spans="22:25">
      <c r="V350" s="83"/>
      <c r="W350" s="83"/>
      <c r="X350" s="83"/>
      <c r="Y350" s="83"/>
    </row>
    <row r="351" ht="15.75" customHeight="1" spans="22:25">
      <c r="V351" s="83"/>
      <c r="W351" s="83"/>
      <c r="X351" s="83"/>
      <c r="Y351" s="83"/>
    </row>
    <row r="352" ht="15.75" customHeight="1" spans="22:25">
      <c r="V352" s="83"/>
      <c r="W352" s="83"/>
      <c r="X352" s="83"/>
      <c r="Y352" s="83"/>
    </row>
    <row r="353" ht="15.75" customHeight="1" spans="22:25">
      <c r="V353" s="83"/>
      <c r="W353" s="83"/>
      <c r="X353" s="83"/>
      <c r="Y353" s="83"/>
    </row>
    <row r="354" ht="15.75" customHeight="1" spans="22:25">
      <c r="V354" s="83"/>
      <c r="W354" s="83"/>
      <c r="X354" s="83"/>
      <c r="Y354" s="83"/>
    </row>
    <row r="355" ht="15.75" customHeight="1" spans="22:25">
      <c r="V355" s="83"/>
      <c r="W355" s="83"/>
      <c r="X355" s="83"/>
      <c r="Y355" s="83"/>
    </row>
    <row r="356" ht="15.75" customHeight="1" spans="22:25">
      <c r="V356" s="83"/>
      <c r="W356" s="83"/>
      <c r="X356" s="83"/>
      <c r="Y356" s="83"/>
    </row>
    <row r="357" ht="15.75" customHeight="1" spans="22:25">
      <c r="V357" s="83"/>
      <c r="W357" s="83"/>
      <c r="X357" s="83"/>
      <c r="Y357" s="83"/>
    </row>
    <row r="358" ht="15.75" customHeight="1" spans="22:25">
      <c r="V358" s="83"/>
      <c r="W358" s="83"/>
      <c r="X358" s="83"/>
      <c r="Y358" s="83"/>
    </row>
    <row r="359" ht="15.75" customHeight="1" spans="22:25">
      <c r="V359" s="83"/>
      <c r="W359" s="83"/>
      <c r="X359" s="83"/>
      <c r="Y359" s="83"/>
    </row>
    <row r="360" ht="15.75" customHeight="1" spans="22:25">
      <c r="V360" s="83"/>
      <c r="W360" s="83"/>
      <c r="X360" s="83"/>
      <c r="Y360" s="83"/>
    </row>
    <row r="361" ht="15.75" customHeight="1" spans="22:25">
      <c r="V361" s="83"/>
      <c r="W361" s="83"/>
      <c r="X361" s="83"/>
      <c r="Y361" s="83"/>
    </row>
    <row r="362" ht="15.75" customHeight="1" spans="22:25">
      <c r="V362" s="83"/>
      <c r="W362" s="83"/>
      <c r="X362" s="83"/>
      <c r="Y362" s="83"/>
    </row>
    <row r="363" ht="15.75" customHeight="1" spans="22:25">
      <c r="V363" s="83"/>
      <c r="W363" s="83"/>
      <c r="X363" s="83"/>
      <c r="Y363" s="83"/>
    </row>
    <row r="364" ht="15.75" customHeight="1" spans="22:25">
      <c r="V364" s="83"/>
      <c r="W364" s="83"/>
      <c r="X364" s="83"/>
      <c r="Y364" s="83"/>
    </row>
    <row r="365" ht="15.75" customHeight="1" spans="22:25">
      <c r="V365" s="83"/>
      <c r="W365" s="83"/>
      <c r="X365" s="83"/>
      <c r="Y365" s="83"/>
    </row>
    <row r="366" ht="15.75" customHeight="1" spans="22:25">
      <c r="V366" s="83"/>
      <c r="W366" s="83"/>
      <c r="X366" s="83"/>
      <c r="Y366" s="83"/>
    </row>
    <row r="367" ht="15.75" customHeight="1" spans="22:25">
      <c r="V367" s="83"/>
      <c r="W367" s="83"/>
      <c r="X367" s="83"/>
      <c r="Y367" s="83"/>
    </row>
    <row r="368" ht="15.75" customHeight="1" spans="22:25">
      <c r="V368" s="83"/>
      <c r="W368" s="83"/>
      <c r="X368" s="83"/>
      <c r="Y368" s="83"/>
    </row>
    <row r="369" ht="15.75" customHeight="1" spans="22:25">
      <c r="V369" s="83"/>
      <c r="W369" s="83"/>
      <c r="X369" s="83"/>
      <c r="Y369" s="83"/>
    </row>
    <row r="370" ht="15.75" customHeight="1" spans="22:25">
      <c r="V370" s="83"/>
      <c r="W370" s="83"/>
      <c r="X370" s="83"/>
      <c r="Y370" s="83"/>
    </row>
    <row r="371" ht="15.75" customHeight="1" spans="22:25">
      <c r="V371" s="83"/>
      <c r="W371" s="83"/>
      <c r="X371" s="83"/>
      <c r="Y371" s="83"/>
    </row>
    <row r="372" ht="15.75" customHeight="1" spans="22:25">
      <c r="V372" s="83"/>
      <c r="W372" s="83"/>
      <c r="X372" s="83"/>
      <c r="Y372" s="83"/>
    </row>
    <row r="373" ht="15.75" customHeight="1" spans="22:25">
      <c r="V373" s="83"/>
      <c r="W373" s="83"/>
      <c r="X373" s="83"/>
      <c r="Y373" s="83"/>
    </row>
    <row r="374" ht="15.75" customHeight="1" spans="22:25">
      <c r="V374" s="83"/>
      <c r="W374" s="83"/>
      <c r="X374" s="83"/>
      <c r="Y374" s="83"/>
    </row>
    <row r="375" ht="15.75" customHeight="1" spans="22:25">
      <c r="V375" s="83"/>
      <c r="W375" s="83"/>
      <c r="X375" s="83"/>
      <c r="Y375" s="83"/>
    </row>
    <row r="376" ht="15.75" customHeight="1" spans="22:25">
      <c r="V376" s="83"/>
      <c r="W376" s="83"/>
      <c r="X376" s="83"/>
      <c r="Y376" s="83"/>
    </row>
    <row r="377" ht="15.75" customHeight="1" spans="22:25">
      <c r="V377" s="83"/>
      <c r="W377" s="83"/>
      <c r="X377" s="83"/>
      <c r="Y377" s="83"/>
    </row>
    <row r="378" ht="15.75" customHeight="1" spans="22:25">
      <c r="V378" s="83"/>
      <c r="W378" s="83"/>
      <c r="X378" s="83"/>
      <c r="Y378" s="83"/>
    </row>
    <row r="379" ht="15.75" customHeight="1" spans="22:25">
      <c r="V379" s="83"/>
      <c r="W379" s="83"/>
      <c r="X379" s="83"/>
      <c r="Y379" s="83"/>
    </row>
    <row r="380" ht="15.75" customHeight="1" spans="22:25">
      <c r="V380" s="83"/>
      <c r="W380" s="83"/>
      <c r="X380" s="83"/>
      <c r="Y380" s="83"/>
    </row>
    <row r="381" ht="15.75" customHeight="1" spans="22:25">
      <c r="V381" s="83"/>
      <c r="W381" s="83"/>
      <c r="X381" s="83"/>
      <c r="Y381" s="83"/>
    </row>
    <row r="382" ht="15.75" customHeight="1" spans="22:25">
      <c r="V382" s="83"/>
      <c r="W382" s="83"/>
      <c r="X382" s="83"/>
      <c r="Y382" s="83"/>
    </row>
    <row r="383" ht="15.75" customHeight="1" spans="22:25">
      <c r="V383" s="83"/>
      <c r="W383" s="83"/>
      <c r="X383" s="83"/>
      <c r="Y383" s="83"/>
    </row>
    <row r="384" ht="15.75" customHeight="1" spans="22:25">
      <c r="V384" s="83"/>
      <c r="W384" s="83"/>
      <c r="X384" s="83"/>
      <c r="Y384" s="83"/>
    </row>
    <row r="385" ht="15.75" customHeight="1" spans="22:25">
      <c r="V385" s="83"/>
      <c r="W385" s="83"/>
      <c r="X385" s="83"/>
      <c r="Y385" s="83"/>
    </row>
    <row r="386" ht="15.75" customHeight="1" spans="22:25">
      <c r="V386" s="83"/>
      <c r="W386" s="83"/>
      <c r="X386" s="83"/>
      <c r="Y386" s="83"/>
    </row>
    <row r="387" ht="15.75" customHeight="1" spans="22:25">
      <c r="V387" s="83"/>
      <c r="W387" s="83"/>
      <c r="X387" s="83"/>
      <c r="Y387" s="83"/>
    </row>
    <row r="388" ht="15.75" customHeight="1" spans="22:25">
      <c r="V388" s="83"/>
      <c r="W388" s="83"/>
      <c r="X388" s="83"/>
      <c r="Y388" s="83"/>
    </row>
    <row r="389" ht="15.75" customHeight="1" spans="22:25">
      <c r="V389" s="83"/>
      <c r="W389" s="83"/>
      <c r="X389" s="83"/>
      <c r="Y389" s="83"/>
    </row>
    <row r="390" ht="15.75" customHeight="1" spans="22:25">
      <c r="V390" s="83"/>
      <c r="W390" s="83"/>
      <c r="X390" s="83"/>
      <c r="Y390" s="83"/>
    </row>
    <row r="391" ht="15.75" customHeight="1" spans="22:25">
      <c r="V391" s="83"/>
      <c r="W391" s="83"/>
      <c r="X391" s="83"/>
      <c r="Y391" s="83"/>
    </row>
    <row r="392" ht="15.75" customHeight="1" spans="22:25">
      <c r="V392" s="83"/>
      <c r="W392" s="83"/>
      <c r="X392" s="83"/>
      <c r="Y392" s="83"/>
    </row>
    <row r="393" ht="15.75" customHeight="1" spans="22:25">
      <c r="V393" s="83"/>
      <c r="W393" s="83"/>
      <c r="X393" s="83"/>
      <c r="Y393" s="83"/>
    </row>
    <row r="394" ht="15.75" customHeight="1" spans="22:25">
      <c r="V394" s="83"/>
      <c r="W394" s="83"/>
      <c r="X394" s="83"/>
      <c r="Y394" s="83"/>
    </row>
    <row r="395" ht="15.75" customHeight="1" spans="22:25">
      <c r="V395" s="83"/>
      <c r="W395" s="83"/>
      <c r="X395" s="83"/>
      <c r="Y395" s="83"/>
    </row>
    <row r="396" ht="15.75" customHeight="1" spans="22:25">
      <c r="V396" s="83"/>
      <c r="W396" s="83"/>
      <c r="X396" s="83"/>
      <c r="Y396" s="83"/>
    </row>
    <row r="397" ht="15.75" customHeight="1" spans="22:25">
      <c r="V397" s="83"/>
      <c r="W397" s="83"/>
      <c r="X397" s="83"/>
      <c r="Y397" s="83"/>
    </row>
    <row r="398" ht="15.75" customHeight="1" spans="22:25">
      <c r="V398" s="83"/>
      <c r="W398" s="83"/>
      <c r="X398" s="83"/>
      <c r="Y398" s="83"/>
    </row>
    <row r="399" ht="15.75" customHeight="1" spans="22:25">
      <c r="V399" s="83"/>
      <c r="W399" s="83"/>
      <c r="X399" s="83"/>
      <c r="Y399" s="83"/>
    </row>
    <row r="400" ht="15.75" customHeight="1" spans="22:25">
      <c r="V400" s="83"/>
      <c r="W400" s="83"/>
      <c r="X400" s="83"/>
      <c r="Y400" s="83"/>
    </row>
    <row r="401" ht="15.75" customHeight="1" spans="22:25">
      <c r="V401" s="83"/>
      <c r="W401" s="83"/>
      <c r="X401" s="83"/>
      <c r="Y401" s="83"/>
    </row>
    <row r="402" ht="15.75" customHeight="1" spans="22:25">
      <c r="V402" s="83"/>
      <c r="W402" s="83"/>
      <c r="X402" s="83"/>
      <c r="Y402" s="83"/>
    </row>
    <row r="403" ht="15.75" customHeight="1" spans="22:25">
      <c r="V403" s="83"/>
      <c r="W403" s="83"/>
      <c r="X403" s="83"/>
      <c r="Y403" s="83"/>
    </row>
    <row r="404" ht="15.75" customHeight="1" spans="22:25">
      <c r="V404" s="83"/>
      <c r="W404" s="83"/>
      <c r="X404" s="83"/>
      <c r="Y404" s="83"/>
    </row>
    <row r="405" ht="15.75" customHeight="1" spans="22:25">
      <c r="V405" s="83"/>
      <c r="W405" s="83"/>
      <c r="X405" s="83"/>
      <c r="Y405" s="83"/>
    </row>
    <row r="406" ht="15.75" customHeight="1" spans="22:25">
      <c r="V406" s="83"/>
      <c r="W406" s="83"/>
      <c r="X406" s="83"/>
      <c r="Y406" s="83"/>
    </row>
    <row r="407" ht="15.75" customHeight="1" spans="22:25">
      <c r="V407" s="83"/>
      <c r="W407" s="83"/>
      <c r="X407" s="83"/>
      <c r="Y407" s="83"/>
    </row>
    <row r="408" ht="15.75" customHeight="1" spans="22:25">
      <c r="V408" s="83"/>
      <c r="W408" s="83"/>
      <c r="X408" s="83"/>
      <c r="Y408" s="83"/>
    </row>
    <row r="409" ht="15.75" customHeight="1" spans="22:25">
      <c r="V409" s="83"/>
      <c r="W409" s="83"/>
      <c r="X409" s="83"/>
      <c r="Y409" s="83"/>
    </row>
    <row r="410" ht="15.75" customHeight="1" spans="22:25">
      <c r="V410" s="83"/>
      <c r="W410" s="83"/>
      <c r="X410" s="83"/>
      <c r="Y410" s="83"/>
    </row>
    <row r="411" ht="15.75" customHeight="1" spans="22:25">
      <c r="V411" s="83"/>
      <c r="W411" s="83"/>
      <c r="X411" s="83"/>
      <c r="Y411" s="83"/>
    </row>
    <row r="412" ht="15.75" customHeight="1" spans="22:25">
      <c r="V412" s="83"/>
      <c r="W412" s="83"/>
      <c r="X412" s="83"/>
      <c r="Y412" s="83"/>
    </row>
    <row r="413" ht="15.75" customHeight="1" spans="22:25">
      <c r="V413" s="83"/>
      <c r="W413" s="83"/>
      <c r="X413" s="83"/>
      <c r="Y413" s="83"/>
    </row>
    <row r="414" ht="15.75" customHeight="1" spans="22:25">
      <c r="V414" s="83"/>
      <c r="W414" s="83"/>
      <c r="X414" s="83"/>
      <c r="Y414" s="83"/>
    </row>
    <row r="415" ht="15.75" customHeight="1" spans="22:25">
      <c r="V415" s="83"/>
      <c r="W415" s="83"/>
      <c r="X415" s="83"/>
      <c r="Y415" s="83"/>
    </row>
    <row r="416" ht="15.75" customHeight="1" spans="22:25">
      <c r="V416" s="83"/>
      <c r="W416" s="83"/>
      <c r="X416" s="83"/>
      <c r="Y416" s="83"/>
    </row>
    <row r="417" ht="15.75" customHeight="1" spans="22:25">
      <c r="V417" s="83"/>
      <c r="W417" s="83"/>
      <c r="X417" s="83"/>
      <c r="Y417" s="83"/>
    </row>
    <row r="418" ht="15.75" customHeight="1" spans="22:25">
      <c r="V418" s="83"/>
      <c r="W418" s="83"/>
      <c r="X418" s="83"/>
      <c r="Y418" s="83"/>
    </row>
    <row r="419" ht="15.75" customHeight="1" spans="22:25">
      <c r="V419" s="83"/>
      <c r="W419" s="83"/>
      <c r="X419" s="83"/>
      <c r="Y419" s="83"/>
    </row>
    <row r="420" ht="15.75" customHeight="1" spans="22:25">
      <c r="V420" s="83"/>
      <c r="W420" s="83"/>
      <c r="X420" s="83"/>
      <c r="Y420" s="83"/>
    </row>
    <row r="421" ht="15.75" customHeight="1" spans="22:25">
      <c r="V421" s="83"/>
      <c r="W421" s="83"/>
      <c r="X421" s="83"/>
      <c r="Y421" s="83"/>
    </row>
    <row r="422" ht="15.75" customHeight="1" spans="22:25">
      <c r="V422" s="83"/>
      <c r="W422" s="83"/>
      <c r="X422" s="83"/>
      <c r="Y422" s="83"/>
    </row>
    <row r="423" ht="15.75" customHeight="1" spans="22:25">
      <c r="V423" s="83"/>
      <c r="W423" s="83"/>
      <c r="X423" s="83"/>
      <c r="Y423" s="83"/>
    </row>
    <row r="424" ht="15.75" customHeight="1" spans="22:25">
      <c r="V424" s="83"/>
      <c r="W424" s="83"/>
      <c r="X424" s="83"/>
      <c r="Y424" s="83"/>
    </row>
    <row r="425" ht="15.75" customHeight="1" spans="22:25">
      <c r="V425" s="83"/>
      <c r="W425" s="83"/>
      <c r="X425" s="83"/>
      <c r="Y425" s="83"/>
    </row>
    <row r="426" ht="15.75" customHeight="1" spans="22:25">
      <c r="V426" s="83"/>
      <c r="W426" s="83"/>
      <c r="X426" s="83"/>
      <c r="Y426" s="83"/>
    </row>
    <row r="427" ht="15.75" customHeight="1" spans="22:25">
      <c r="V427" s="83"/>
      <c r="W427" s="83"/>
      <c r="X427" s="83"/>
      <c r="Y427" s="83"/>
    </row>
    <row r="428" ht="15.75" customHeight="1" spans="22:25">
      <c r="V428" s="83"/>
      <c r="W428" s="83"/>
      <c r="X428" s="83"/>
      <c r="Y428" s="83"/>
    </row>
    <row r="429" ht="15.75" customHeight="1" spans="22:25">
      <c r="V429" s="83"/>
      <c r="W429" s="83"/>
      <c r="X429" s="83"/>
      <c r="Y429" s="83"/>
    </row>
    <row r="430" ht="15.75" customHeight="1" spans="22:25">
      <c r="V430" s="83"/>
      <c r="W430" s="83"/>
      <c r="X430" s="83"/>
      <c r="Y430" s="83"/>
    </row>
    <row r="431" ht="15.75" customHeight="1" spans="22:25">
      <c r="V431" s="83"/>
      <c r="W431" s="83"/>
      <c r="X431" s="83"/>
      <c r="Y431" s="83"/>
    </row>
    <row r="432" ht="15.75" customHeight="1" spans="22:25">
      <c r="V432" s="83"/>
      <c r="W432" s="83"/>
      <c r="X432" s="83"/>
      <c r="Y432" s="83"/>
    </row>
    <row r="433" ht="15.75" customHeight="1" spans="22:25">
      <c r="V433" s="83"/>
      <c r="W433" s="83"/>
      <c r="X433" s="83"/>
      <c r="Y433" s="83"/>
    </row>
    <row r="434" ht="15.75" customHeight="1" spans="22:25">
      <c r="V434" s="83"/>
      <c r="W434" s="83"/>
      <c r="X434" s="83"/>
      <c r="Y434" s="83"/>
    </row>
    <row r="435" ht="15.75" customHeight="1" spans="22:25">
      <c r="V435" s="83"/>
      <c r="W435" s="83"/>
      <c r="X435" s="83"/>
      <c r="Y435" s="83"/>
    </row>
    <row r="436" ht="15.75" customHeight="1" spans="22:25">
      <c r="V436" s="83"/>
      <c r="W436" s="83"/>
      <c r="X436" s="83"/>
      <c r="Y436" s="83"/>
    </row>
    <row r="437" ht="15.75" customHeight="1" spans="22:25">
      <c r="V437" s="83"/>
      <c r="W437" s="83"/>
      <c r="X437" s="83"/>
      <c r="Y437" s="83"/>
    </row>
    <row r="438" ht="15.75" customHeight="1" spans="22:25">
      <c r="V438" s="83"/>
      <c r="W438" s="83"/>
      <c r="X438" s="83"/>
      <c r="Y438" s="83"/>
    </row>
    <row r="439" ht="15.75" customHeight="1" spans="22:25">
      <c r="V439" s="83"/>
      <c r="W439" s="83"/>
      <c r="X439" s="83"/>
      <c r="Y439" s="83"/>
    </row>
    <row r="440" ht="15.75" customHeight="1" spans="22:25">
      <c r="V440" s="83"/>
      <c r="W440" s="83"/>
      <c r="X440" s="83"/>
      <c r="Y440" s="83"/>
    </row>
    <row r="441" ht="15.75" customHeight="1" spans="22:25">
      <c r="V441" s="83"/>
      <c r="W441" s="83"/>
      <c r="X441" s="83"/>
      <c r="Y441" s="83"/>
    </row>
    <row r="442" ht="15.75" customHeight="1" spans="22:25">
      <c r="V442" s="83"/>
      <c r="W442" s="83"/>
      <c r="X442" s="83"/>
      <c r="Y442" s="83"/>
    </row>
    <row r="443" ht="15.75" customHeight="1" spans="22:25">
      <c r="V443" s="83"/>
      <c r="W443" s="83"/>
      <c r="X443" s="83"/>
      <c r="Y443" s="83"/>
    </row>
    <row r="444" ht="15.75" customHeight="1" spans="22:25">
      <c r="V444" s="83"/>
      <c r="W444" s="83"/>
      <c r="X444" s="83"/>
      <c r="Y444" s="83"/>
    </row>
    <row r="445" ht="15.75" customHeight="1" spans="22:25">
      <c r="V445" s="83"/>
      <c r="W445" s="83"/>
      <c r="X445" s="83"/>
      <c r="Y445" s="83"/>
    </row>
    <row r="446" ht="15.75" customHeight="1" spans="22:25">
      <c r="V446" s="83"/>
      <c r="W446" s="83"/>
      <c r="X446" s="83"/>
      <c r="Y446" s="83"/>
    </row>
    <row r="447" ht="15.75" customHeight="1" spans="22:25">
      <c r="V447" s="83"/>
      <c r="W447" s="83"/>
      <c r="X447" s="83"/>
      <c r="Y447" s="83"/>
    </row>
    <row r="448" ht="15.75" customHeight="1" spans="22:25">
      <c r="V448" s="83"/>
      <c r="W448" s="83"/>
      <c r="X448" s="83"/>
      <c r="Y448" s="83"/>
    </row>
    <row r="449" ht="15.75" customHeight="1" spans="22:25">
      <c r="V449" s="83"/>
      <c r="W449" s="83"/>
      <c r="X449" s="83"/>
      <c r="Y449" s="83"/>
    </row>
    <row r="450" ht="15.75" customHeight="1" spans="22:25">
      <c r="V450" s="83"/>
      <c r="W450" s="83"/>
      <c r="X450" s="83"/>
      <c r="Y450" s="83"/>
    </row>
    <row r="451" ht="15.75" customHeight="1" spans="22:25">
      <c r="V451" s="83"/>
      <c r="W451" s="83"/>
      <c r="X451" s="83"/>
      <c r="Y451" s="83"/>
    </row>
    <row r="452" ht="15.75" customHeight="1" spans="22:25">
      <c r="V452" s="83"/>
      <c r="W452" s="83"/>
      <c r="X452" s="83"/>
      <c r="Y452" s="83"/>
    </row>
    <row r="453" ht="15.75" customHeight="1" spans="22:25">
      <c r="V453" s="83"/>
      <c r="W453" s="83"/>
      <c r="X453" s="83"/>
      <c r="Y453" s="83"/>
    </row>
    <row r="454" ht="15.75" customHeight="1" spans="22:25">
      <c r="V454" s="83"/>
      <c r="W454" s="83"/>
      <c r="X454" s="83"/>
      <c r="Y454" s="83"/>
    </row>
    <row r="455" ht="15.75" customHeight="1" spans="22:25">
      <c r="V455" s="83"/>
      <c r="W455" s="83"/>
      <c r="X455" s="83"/>
      <c r="Y455" s="83"/>
    </row>
    <row r="456" ht="15.75" customHeight="1" spans="22:25">
      <c r="V456" s="83"/>
      <c r="W456" s="83"/>
      <c r="X456" s="83"/>
      <c r="Y456" s="83"/>
    </row>
    <row r="457" ht="15.75" customHeight="1" spans="22:25">
      <c r="V457" s="83"/>
      <c r="W457" s="83"/>
      <c r="X457" s="83"/>
      <c r="Y457" s="83"/>
    </row>
    <row r="458" ht="15.75" customHeight="1" spans="22:25">
      <c r="V458" s="83"/>
      <c r="W458" s="83"/>
      <c r="X458" s="83"/>
      <c r="Y458" s="83"/>
    </row>
    <row r="459" ht="15.75" customHeight="1" spans="22:25">
      <c r="V459" s="83"/>
      <c r="W459" s="83"/>
      <c r="X459" s="83"/>
      <c r="Y459" s="83"/>
    </row>
    <row r="460" ht="15.75" customHeight="1" spans="22:25">
      <c r="V460" s="83"/>
      <c r="W460" s="83"/>
      <c r="X460" s="83"/>
      <c r="Y460" s="83"/>
    </row>
    <row r="461" ht="15.75" customHeight="1" spans="22:25">
      <c r="V461" s="83"/>
      <c r="W461" s="83"/>
      <c r="X461" s="83"/>
      <c r="Y461" s="83"/>
    </row>
    <row r="462" ht="15.75" customHeight="1" spans="22:25">
      <c r="V462" s="83"/>
      <c r="W462" s="83"/>
      <c r="X462" s="83"/>
      <c r="Y462" s="83"/>
    </row>
    <row r="463" ht="15.75" customHeight="1" spans="22:25">
      <c r="V463" s="83"/>
      <c r="W463" s="83"/>
      <c r="X463" s="83"/>
      <c r="Y463" s="83"/>
    </row>
    <row r="464" ht="15.75" customHeight="1" spans="22:25">
      <c r="V464" s="83"/>
      <c r="W464" s="83"/>
      <c r="X464" s="83"/>
      <c r="Y464" s="83"/>
    </row>
    <row r="465" ht="15.75" customHeight="1" spans="22:25">
      <c r="V465" s="83"/>
      <c r="W465" s="83"/>
      <c r="X465" s="83"/>
      <c r="Y465" s="83"/>
    </row>
    <row r="466" ht="15.75" customHeight="1" spans="22:25">
      <c r="V466" s="83"/>
      <c r="W466" s="83"/>
      <c r="X466" s="83"/>
      <c r="Y466" s="83"/>
    </row>
    <row r="467" ht="15.75" customHeight="1" spans="22:25">
      <c r="V467" s="83"/>
      <c r="W467" s="83"/>
      <c r="X467" s="83"/>
      <c r="Y467" s="83"/>
    </row>
    <row r="468" ht="15.75" customHeight="1" spans="22:25">
      <c r="V468" s="83"/>
      <c r="W468" s="83"/>
      <c r="X468" s="83"/>
      <c r="Y468" s="83"/>
    </row>
    <row r="469" ht="15.75" customHeight="1" spans="22:25">
      <c r="V469" s="83"/>
      <c r="W469" s="83"/>
      <c r="X469" s="83"/>
      <c r="Y469" s="83"/>
    </row>
    <row r="470" ht="15.75" customHeight="1" spans="22:25">
      <c r="V470" s="83"/>
      <c r="W470" s="83"/>
      <c r="X470" s="83"/>
      <c r="Y470" s="83"/>
    </row>
    <row r="471" ht="15.75" customHeight="1" spans="22:25">
      <c r="V471" s="83"/>
      <c r="W471" s="83"/>
      <c r="X471" s="83"/>
      <c r="Y471" s="83"/>
    </row>
    <row r="472" ht="15.75" customHeight="1" spans="22:25">
      <c r="V472" s="83"/>
      <c r="W472" s="83"/>
      <c r="X472" s="83"/>
      <c r="Y472" s="83"/>
    </row>
    <row r="473" ht="15.75" customHeight="1" spans="22:25">
      <c r="V473" s="83"/>
      <c r="W473" s="83"/>
      <c r="X473" s="83"/>
      <c r="Y473" s="83"/>
    </row>
    <row r="474" ht="15.75" customHeight="1" spans="22:25">
      <c r="V474" s="83"/>
      <c r="W474" s="83"/>
      <c r="X474" s="83"/>
      <c r="Y474" s="83"/>
    </row>
    <row r="475" ht="15.75" customHeight="1" spans="22:25">
      <c r="V475" s="83"/>
      <c r="W475" s="83"/>
      <c r="X475" s="83"/>
      <c r="Y475" s="83"/>
    </row>
    <row r="476" ht="15.75" customHeight="1" spans="22:25">
      <c r="V476" s="83"/>
      <c r="W476" s="83"/>
      <c r="X476" s="83"/>
      <c r="Y476" s="83"/>
    </row>
    <row r="477" ht="15.75" customHeight="1" spans="22:25">
      <c r="V477" s="83"/>
      <c r="W477" s="83"/>
      <c r="X477" s="83"/>
      <c r="Y477" s="83"/>
    </row>
    <row r="478" ht="15.75" customHeight="1" spans="22:25">
      <c r="V478" s="83"/>
      <c r="W478" s="83"/>
      <c r="X478" s="83"/>
      <c r="Y478" s="83"/>
    </row>
    <row r="479" ht="15.75" customHeight="1" spans="22:25">
      <c r="V479" s="83"/>
      <c r="W479" s="83"/>
      <c r="X479" s="83"/>
      <c r="Y479" s="83"/>
    </row>
    <row r="480" ht="15.75" customHeight="1" spans="22:25">
      <c r="V480" s="83"/>
      <c r="W480" s="83"/>
      <c r="X480" s="83"/>
      <c r="Y480" s="83"/>
    </row>
    <row r="481" ht="15.75" customHeight="1" spans="22:25">
      <c r="V481" s="83"/>
      <c r="W481" s="83"/>
      <c r="X481" s="83"/>
      <c r="Y481" s="83"/>
    </row>
    <row r="482" ht="15.75" customHeight="1" spans="22:25">
      <c r="V482" s="83"/>
      <c r="W482" s="83"/>
      <c r="X482" s="83"/>
      <c r="Y482" s="83"/>
    </row>
    <row r="483" ht="15.75" customHeight="1" spans="22:25">
      <c r="V483" s="83"/>
      <c r="W483" s="83"/>
      <c r="X483" s="83"/>
      <c r="Y483" s="83"/>
    </row>
    <row r="484" ht="15.75" customHeight="1" spans="22:25">
      <c r="V484" s="83"/>
      <c r="W484" s="83"/>
      <c r="X484" s="83"/>
      <c r="Y484" s="83"/>
    </row>
    <row r="485" ht="15.75" customHeight="1" spans="22:25">
      <c r="V485" s="83"/>
      <c r="W485" s="83"/>
      <c r="X485" s="83"/>
      <c r="Y485" s="83"/>
    </row>
    <row r="486" ht="15.75" customHeight="1" spans="22:25">
      <c r="V486" s="83"/>
      <c r="W486" s="83"/>
      <c r="X486" s="83"/>
      <c r="Y486" s="83"/>
    </row>
    <row r="487" ht="15.75" customHeight="1" spans="22:25">
      <c r="V487" s="83"/>
      <c r="W487" s="83"/>
      <c r="X487" s="83"/>
      <c r="Y487" s="83"/>
    </row>
    <row r="488" ht="15.75" customHeight="1" spans="22:25">
      <c r="V488" s="83"/>
      <c r="W488" s="83"/>
      <c r="X488" s="83"/>
      <c r="Y488" s="83"/>
    </row>
    <row r="489" ht="15.75" customHeight="1" spans="22:25">
      <c r="V489" s="83"/>
      <c r="W489" s="83"/>
      <c r="X489" s="83"/>
      <c r="Y489" s="83"/>
    </row>
    <row r="490" ht="15.75" customHeight="1" spans="22:25">
      <c r="V490" s="83"/>
      <c r="W490" s="83"/>
      <c r="X490" s="83"/>
      <c r="Y490" s="83"/>
    </row>
    <row r="491" ht="15.75" customHeight="1" spans="22:25">
      <c r="V491" s="83"/>
      <c r="W491" s="83"/>
      <c r="X491" s="83"/>
      <c r="Y491" s="83"/>
    </row>
    <row r="492" ht="15.75" customHeight="1" spans="22:25">
      <c r="V492" s="83"/>
      <c r="W492" s="83"/>
      <c r="X492" s="83"/>
      <c r="Y492" s="83"/>
    </row>
    <row r="493" ht="15.75" customHeight="1" spans="22:25">
      <c r="V493" s="83"/>
      <c r="W493" s="83"/>
      <c r="X493" s="83"/>
      <c r="Y493" s="83"/>
    </row>
    <row r="494" ht="15.75" customHeight="1" spans="22:25">
      <c r="V494" s="83"/>
      <c r="W494" s="83"/>
      <c r="X494" s="83"/>
      <c r="Y494" s="83"/>
    </row>
    <row r="495" ht="15.75" customHeight="1" spans="22:25">
      <c r="V495" s="83"/>
      <c r="W495" s="83"/>
      <c r="X495" s="83"/>
      <c r="Y495" s="83"/>
    </row>
    <row r="496" ht="15.75" customHeight="1" spans="22:25">
      <c r="V496" s="83"/>
      <c r="W496" s="83"/>
      <c r="X496" s="83"/>
      <c r="Y496" s="83"/>
    </row>
    <row r="497" ht="15.75" customHeight="1" spans="22:25">
      <c r="V497" s="83"/>
      <c r="W497" s="83"/>
      <c r="X497" s="83"/>
      <c r="Y497" s="83"/>
    </row>
    <row r="498" ht="15.75" customHeight="1" spans="22:25">
      <c r="V498" s="83"/>
      <c r="W498" s="83"/>
      <c r="X498" s="83"/>
      <c r="Y498" s="83"/>
    </row>
    <row r="499" ht="15.75" customHeight="1" spans="22:25">
      <c r="V499" s="83"/>
      <c r="W499" s="83"/>
      <c r="X499" s="83"/>
      <c r="Y499" s="83"/>
    </row>
    <row r="500" ht="15.75" customHeight="1" spans="22:25">
      <c r="V500" s="83"/>
      <c r="W500" s="83"/>
      <c r="X500" s="83"/>
      <c r="Y500" s="83"/>
    </row>
    <row r="501" ht="15.75" customHeight="1" spans="22:25">
      <c r="V501" s="83"/>
      <c r="W501" s="83"/>
      <c r="X501" s="83"/>
      <c r="Y501" s="83"/>
    </row>
    <row r="502" ht="15.75" customHeight="1" spans="22:25">
      <c r="V502" s="83"/>
      <c r="W502" s="83"/>
      <c r="X502" s="83"/>
      <c r="Y502" s="83"/>
    </row>
    <row r="503" ht="15.75" customHeight="1" spans="22:25">
      <c r="V503" s="83"/>
      <c r="W503" s="83"/>
      <c r="X503" s="83"/>
      <c r="Y503" s="83"/>
    </row>
    <row r="504" ht="15.75" customHeight="1" spans="22:25">
      <c r="V504" s="83"/>
      <c r="W504" s="83"/>
      <c r="X504" s="83"/>
      <c r="Y504" s="83"/>
    </row>
    <row r="505" ht="15.75" customHeight="1" spans="22:25">
      <c r="V505" s="83"/>
      <c r="W505" s="83"/>
      <c r="X505" s="83"/>
      <c r="Y505" s="83"/>
    </row>
    <row r="506" ht="15.75" customHeight="1" spans="22:25">
      <c r="V506" s="83"/>
      <c r="W506" s="83"/>
      <c r="X506" s="83"/>
      <c r="Y506" s="83"/>
    </row>
    <row r="507" ht="15.75" customHeight="1" spans="22:25">
      <c r="V507" s="83"/>
      <c r="W507" s="83"/>
      <c r="X507" s="83"/>
      <c r="Y507" s="83"/>
    </row>
    <row r="508" ht="15.75" customHeight="1" spans="22:25">
      <c r="V508" s="83"/>
      <c r="W508" s="83"/>
      <c r="X508" s="83"/>
      <c r="Y508" s="83"/>
    </row>
    <row r="509" ht="15.75" customHeight="1" spans="22:25">
      <c r="V509" s="83"/>
      <c r="W509" s="83"/>
      <c r="X509" s="83"/>
      <c r="Y509" s="83"/>
    </row>
    <row r="510" ht="15.75" customHeight="1" spans="22:25">
      <c r="V510" s="83"/>
      <c r="W510" s="83"/>
      <c r="X510" s="83"/>
      <c r="Y510" s="83"/>
    </row>
    <row r="511" ht="15.75" customHeight="1" spans="22:25">
      <c r="V511" s="83"/>
      <c r="W511" s="83"/>
      <c r="X511" s="83"/>
      <c r="Y511" s="83"/>
    </row>
    <row r="512" ht="15.75" customHeight="1" spans="22:25">
      <c r="V512" s="83"/>
      <c r="W512" s="83"/>
      <c r="X512" s="83"/>
      <c r="Y512" s="83"/>
    </row>
    <row r="513" ht="15.75" customHeight="1" spans="22:25">
      <c r="V513" s="83"/>
      <c r="W513" s="83"/>
      <c r="X513" s="83"/>
      <c r="Y513" s="83"/>
    </row>
    <row r="514" ht="15.75" customHeight="1" spans="22:25">
      <c r="V514" s="83"/>
      <c r="W514" s="83"/>
      <c r="X514" s="83"/>
      <c r="Y514" s="83"/>
    </row>
    <row r="515" ht="15.75" customHeight="1" spans="22:25">
      <c r="V515" s="83"/>
      <c r="W515" s="83"/>
      <c r="X515" s="83"/>
      <c r="Y515" s="83"/>
    </row>
    <row r="516" ht="15.75" customHeight="1" spans="22:25">
      <c r="V516" s="83"/>
      <c r="W516" s="83"/>
      <c r="X516" s="83"/>
      <c r="Y516" s="83"/>
    </row>
    <row r="517" ht="15.75" customHeight="1" spans="22:25">
      <c r="V517" s="83"/>
      <c r="W517" s="83"/>
      <c r="X517" s="83"/>
      <c r="Y517" s="83"/>
    </row>
    <row r="518" ht="15.75" customHeight="1" spans="22:25">
      <c r="V518" s="83"/>
      <c r="W518" s="83"/>
      <c r="X518" s="83"/>
      <c r="Y518" s="83"/>
    </row>
    <row r="519" ht="15.75" customHeight="1" spans="22:25">
      <c r="V519" s="83"/>
      <c r="W519" s="83"/>
      <c r="X519" s="83"/>
      <c r="Y519" s="83"/>
    </row>
    <row r="520" ht="15.75" customHeight="1" spans="22:25">
      <c r="V520" s="83"/>
      <c r="W520" s="83"/>
      <c r="X520" s="83"/>
      <c r="Y520" s="83"/>
    </row>
    <row r="521" ht="15.75" customHeight="1" spans="22:25">
      <c r="V521" s="83"/>
      <c r="W521" s="83"/>
      <c r="X521" s="83"/>
      <c r="Y521" s="83"/>
    </row>
    <row r="522" ht="15.75" customHeight="1" spans="22:25">
      <c r="V522" s="83"/>
      <c r="W522" s="83"/>
      <c r="X522" s="83"/>
      <c r="Y522" s="83"/>
    </row>
    <row r="523" ht="15.75" customHeight="1" spans="22:25">
      <c r="V523" s="83"/>
      <c r="W523" s="83"/>
      <c r="X523" s="83"/>
      <c r="Y523" s="83"/>
    </row>
    <row r="524" ht="15.75" customHeight="1" spans="22:25">
      <c r="V524" s="83"/>
      <c r="W524" s="83"/>
      <c r="X524" s="83"/>
      <c r="Y524" s="83"/>
    </row>
    <row r="525" ht="15.75" customHeight="1" spans="22:25">
      <c r="V525" s="83"/>
      <c r="W525" s="83"/>
      <c r="X525" s="83"/>
      <c r="Y525" s="83"/>
    </row>
    <row r="526" ht="15.75" customHeight="1" spans="22:25">
      <c r="V526" s="83"/>
      <c r="W526" s="83"/>
      <c r="X526" s="83"/>
      <c r="Y526" s="83"/>
    </row>
    <row r="527" ht="15.75" customHeight="1" spans="22:25">
      <c r="V527" s="83"/>
      <c r="W527" s="83"/>
      <c r="X527" s="83"/>
      <c r="Y527" s="83"/>
    </row>
    <row r="528" ht="15.75" customHeight="1" spans="22:25">
      <c r="V528" s="83"/>
      <c r="W528" s="83"/>
      <c r="X528" s="83"/>
      <c r="Y528" s="83"/>
    </row>
    <row r="529" ht="15.75" customHeight="1" spans="22:25">
      <c r="V529" s="83"/>
      <c r="W529" s="83"/>
      <c r="X529" s="83"/>
      <c r="Y529" s="83"/>
    </row>
    <row r="530" ht="15.75" customHeight="1" spans="22:25">
      <c r="V530" s="83"/>
      <c r="W530" s="83"/>
      <c r="X530" s="83"/>
      <c r="Y530" s="83"/>
    </row>
    <row r="531" ht="15.75" customHeight="1" spans="22:25">
      <c r="V531" s="83"/>
      <c r="W531" s="83"/>
      <c r="X531" s="83"/>
      <c r="Y531" s="83"/>
    </row>
    <row r="532" ht="15.75" customHeight="1" spans="22:25">
      <c r="V532" s="83"/>
      <c r="W532" s="83"/>
      <c r="X532" s="83"/>
      <c r="Y532" s="83"/>
    </row>
    <row r="533" ht="15.75" customHeight="1" spans="22:25">
      <c r="V533" s="83"/>
      <c r="W533" s="83"/>
      <c r="X533" s="83"/>
      <c r="Y533" s="83"/>
    </row>
    <row r="534" ht="15.75" customHeight="1" spans="22:25">
      <c r="V534" s="83"/>
      <c r="W534" s="83"/>
      <c r="X534" s="83"/>
      <c r="Y534" s="83"/>
    </row>
    <row r="535" ht="15.75" customHeight="1" spans="22:25">
      <c r="V535" s="83"/>
      <c r="W535" s="83"/>
      <c r="X535" s="83"/>
      <c r="Y535" s="83"/>
    </row>
    <row r="536" ht="15.75" customHeight="1" spans="22:25">
      <c r="V536" s="83"/>
      <c r="W536" s="83"/>
      <c r="X536" s="83"/>
      <c r="Y536" s="83"/>
    </row>
    <row r="537" ht="15.75" customHeight="1" spans="22:25">
      <c r="V537" s="83"/>
      <c r="W537" s="83"/>
      <c r="X537" s="83"/>
      <c r="Y537" s="83"/>
    </row>
    <row r="538" ht="15.75" customHeight="1" spans="22:25">
      <c r="V538" s="83"/>
      <c r="W538" s="83"/>
      <c r="X538" s="83"/>
      <c r="Y538" s="83"/>
    </row>
    <row r="539" ht="15.75" customHeight="1" spans="22:25">
      <c r="V539" s="83"/>
      <c r="W539" s="83"/>
      <c r="X539" s="83"/>
      <c r="Y539" s="83"/>
    </row>
    <row r="540" ht="15.75" customHeight="1" spans="22:25">
      <c r="V540" s="83"/>
      <c r="W540" s="83"/>
      <c r="X540" s="83"/>
      <c r="Y540" s="83"/>
    </row>
    <row r="541" ht="15.75" customHeight="1" spans="22:25">
      <c r="V541" s="83"/>
      <c r="W541" s="83"/>
      <c r="X541" s="83"/>
      <c r="Y541" s="83"/>
    </row>
    <row r="542" ht="15.75" customHeight="1" spans="22:25">
      <c r="V542" s="83"/>
      <c r="W542" s="83"/>
      <c r="X542" s="83"/>
      <c r="Y542" s="83"/>
    </row>
    <row r="543" ht="15.75" customHeight="1" spans="22:25">
      <c r="V543" s="83"/>
      <c r="W543" s="83"/>
      <c r="X543" s="83"/>
      <c r="Y543" s="83"/>
    </row>
    <row r="544" ht="15.75" customHeight="1" spans="22:25">
      <c r="V544" s="83"/>
      <c r="W544" s="83"/>
      <c r="X544" s="83"/>
      <c r="Y544" s="83"/>
    </row>
    <row r="545" ht="15.75" customHeight="1" spans="22:25">
      <c r="V545" s="83"/>
      <c r="W545" s="83"/>
      <c r="X545" s="83"/>
      <c r="Y545" s="83"/>
    </row>
    <row r="546" ht="15.75" customHeight="1" spans="22:25">
      <c r="V546" s="83"/>
      <c r="W546" s="83"/>
      <c r="X546" s="83"/>
      <c r="Y546" s="83"/>
    </row>
    <row r="547" ht="15.75" customHeight="1" spans="22:25">
      <c r="V547" s="83"/>
      <c r="W547" s="83"/>
      <c r="X547" s="83"/>
      <c r="Y547" s="83"/>
    </row>
    <row r="548" ht="15.75" customHeight="1" spans="22:25">
      <c r="V548" s="83"/>
      <c r="W548" s="83"/>
      <c r="X548" s="83"/>
      <c r="Y548" s="83"/>
    </row>
    <row r="549" ht="15.75" customHeight="1" spans="22:25">
      <c r="V549" s="83"/>
      <c r="W549" s="83"/>
      <c r="X549" s="83"/>
      <c r="Y549" s="83"/>
    </row>
    <row r="550" ht="15.75" customHeight="1" spans="22:25">
      <c r="V550" s="83"/>
      <c r="W550" s="83"/>
      <c r="X550" s="83"/>
      <c r="Y550" s="83"/>
    </row>
    <row r="551" ht="15.75" customHeight="1" spans="22:25">
      <c r="V551" s="83"/>
      <c r="W551" s="83"/>
      <c r="X551" s="83"/>
      <c r="Y551" s="83"/>
    </row>
    <row r="552" ht="15.75" customHeight="1" spans="22:25">
      <c r="V552" s="83"/>
      <c r="W552" s="83"/>
      <c r="X552" s="83"/>
      <c r="Y552" s="83"/>
    </row>
    <row r="553" ht="15.75" customHeight="1" spans="22:25">
      <c r="V553" s="83"/>
      <c r="W553" s="83"/>
      <c r="X553" s="83"/>
      <c r="Y553" s="83"/>
    </row>
    <row r="554" ht="15.75" customHeight="1" spans="22:25">
      <c r="V554" s="83"/>
      <c r="W554" s="83"/>
      <c r="X554" s="83"/>
      <c r="Y554" s="83"/>
    </row>
    <row r="555" ht="15.75" customHeight="1" spans="22:25">
      <c r="V555" s="83"/>
      <c r="W555" s="83"/>
      <c r="X555" s="83"/>
      <c r="Y555" s="83"/>
    </row>
    <row r="556" ht="15.75" customHeight="1" spans="22:25">
      <c r="V556" s="83"/>
      <c r="W556" s="83"/>
      <c r="X556" s="83"/>
      <c r="Y556" s="83"/>
    </row>
    <row r="557" ht="15.75" customHeight="1" spans="22:25">
      <c r="V557" s="83"/>
      <c r="W557" s="83"/>
      <c r="X557" s="83"/>
      <c r="Y557" s="83"/>
    </row>
    <row r="558" ht="15.75" customHeight="1" spans="22:25">
      <c r="V558" s="83"/>
      <c r="W558" s="83"/>
      <c r="X558" s="83"/>
      <c r="Y558" s="83"/>
    </row>
    <row r="559" ht="15.75" customHeight="1" spans="22:25">
      <c r="V559" s="83"/>
      <c r="W559" s="83"/>
      <c r="X559" s="83"/>
      <c r="Y559" s="83"/>
    </row>
    <row r="560" ht="15.75" customHeight="1" spans="22:25">
      <c r="V560" s="83"/>
      <c r="W560" s="83"/>
      <c r="X560" s="83"/>
      <c r="Y560" s="83"/>
    </row>
    <row r="561" ht="15.75" customHeight="1" spans="22:25">
      <c r="V561" s="83"/>
      <c r="W561" s="83"/>
      <c r="X561" s="83"/>
      <c r="Y561" s="83"/>
    </row>
    <row r="562" ht="15.75" customHeight="1" spans="22:25">
      <c r="V562" s="83"/>
      <c r="W562" s="83"/>
      <c r="X562" s="83"/>
      <c r="Y562" s="83"/>
    </row>
    <row r="563" ht="15.75" customHeight="1" spans="22:25">
      <c r="V563" s="83"/>
      <c r="W563" s="83"/>
      <c r="X563" s="83"/>
      <c r="Y563" s="83"/>
    </row>
    <row r="564" ht="15.75" customHeight="1" spans="22:25">
      <c r="V564" s="83"/>
      <c r="W564" s="83"/>
      <c r="X564" s="83"/>
      <c r="Y564" s="83"/>
    </row>
    <row r="565" ht="15.75" customHeight="1" spans="22:25">
      <c r="V565" s="83"/>
      <c r="W565" s="83"/>
      <c r="X565" s="83"/>
      <c r="Y565" s="83"/>
    </row>
    <row r="566" ht="15.75" customHeight="1" spans="22:25">
      <c r="V566" s="83"/>
      <c r="W566" s="83"/>
      <c r="X566" s="83"/>
      <c r="Y566" s="83"/>
    </row>
    <row r="567" ht="15.75" customHeight="1" spans="22:25">
      <c r="V567" s="83"/>
      <c r="W567" s="83"/>
      <c r="X567" s="83"/>
      <c r="Y567" s="83"/>
    </row>
    <row r="568" ht="15.75" customHeight="1" spans="22:25">
      <c r="V568" s="83"/>
      <c r="W568" s="83"/>
      <c r="X568" s="83"/>
      <c r="Y568" s="83"/>
    </row>
    <row r="569" ht="15.75" customHeight="1" spans="22:25">
      <c r="V569" s="83"/>
      <c r="W569" s="83"/>
      <c r="X569" s="83"/>
      <c r="Y569" s="83"/>
    </row>
    <row r="570" ht="15.75" customHeight="1" spans="22:25">
      <c r="V570" s="83"/>
      <c r="W570" s="83"/>
      <c r="X570" s="83"/>
      <c r="Y570" s="83"/>
    </row>
    <row r="571" ht="15.75" customHeight="1" spans="22:25">
      <c r="V571" s="83"/>
      <c r="W571" s="83"/>
      <c r="X571" s="83"/>
      <c r="Y571" s="83"/>
    </row>
    <row r="572" ht="15.75" customHeight="1" spans="22:25">
      <c r="V572" s="83"/>
      <c r="W572" s="83"/>
      <c r="X572" s="83"/>
      <c r="Y572" s="83"/>
    </row>
    <row r="573" ht="15.75" customHeight="1" spans="22:25">
      <c r="V573" s="83"/>
      <c r="W573" s="83"/>
      <c r="X573" s="83"/>
      <c r="Y573" s="83"/>
    </row>
    <row r="574" ht="15.75" customHeight="1" spans="22:25">
      <c r="V574" s="83"/>
      <c r="W574" s="83"/>
      <c r="X574" s="83"/>
      <c r="Y574" s="83"/>
    </row>
    <row r="575" ht="15.75" customHeight="1" spans="22:25">
      <c r="V575" s="83"/>
      <c r="W575" s="83"/>
      <c r="X575" s="83"/>
      <c r="Y575" s="83"/>
    </row>
    <row r="576" ht="15.75" customHeight="1" spans="22:25">
      <c r="V576" s="83"/>
      <c r="W576" s="83"/>
      <c r="X576" s="83"/>
      <c r="Y576" s="83"/>
    </row>
    <row r="577" ht="15.75" customHeight="1" spans="22:25">
      <c r="V577" s="83"/>
      <c r="W577" s="83"/>
      <c r="X577" s="83"/>
      <c r="Y577" s="83"/>
    </row>
    <row r="578" ht="15.75" customHeight="1" spans="22:25">
      <c r="V578" s="83"/>
      <c r="W578" s="83"/>
      <c r="X578" s="83"/>
      <c r="Y578" s="83"/>
    </row>
    <row r="579" ht="15.75" customHeight="1" spans="22:25">
      <c r="V579" s="83"/>
      <c r="W579" s="83"/>
      <c r="X579" s="83"/>
      <c r="Y579" s="83"/>
    </row>
    <row r="580" ht="15.75" customHeight="1" spans="22:25">
      <c r="V580" s="83"/>
      <c r="W580" s="83"/>
      <c r="X580" s="83"/>
      <c r="Y580" s="83"/>
    </row>
    <row r="581" ht="15.75" customHeight="1" spans="22:25">
      <c r="V581" s="83"/>
      <c r="W581" s="83"/>
      <c r="X581" s="83"/>
      <c r="Y581" s="83"/>
    </row>
    <row r="582" ht="15.75" customHeight="1" spans="22:25">
      <c r="V582" s="83"/>
      <c r="W582" s="83"/>
      <c r="X582" s="83"/>
      <c r="Y582" s="83"/>
    </row>
    <row r="583" ht="15.75" customHeight="1" spans="22:25">
      <c r="V583" s="83"/>
      <c r="W583" s="83"/>
      <c r="X583" s="83"/>
      <c r="Y583" s="83"/>
    </row>
    <row r="584" ht="15.75" customHeight="1" spans="22:25">
      <c r="V584" s="83"/>
      <c r="W584" s="83"/>
      <c r="X584" s="83"/>
      <c r="Y584" s="83"/>
    </row>
    <row r="585" ht="15.75" customHeight="1" spans="22:25">
      <c r="V585" s="83"/>
      <c r="W585" s="83"/>
      <c r="X585" s="83"/>
      <c r="Y585" s="83"/>
    </row>
    <row r="586" ht="15.75" customHeight="1" spans="22:25">
      <c r="V586" s="83"/>
      <c r="W586" s="83"/>
      <c r="X586" s="83"/>
      <c r="Y586" s="83"/>
    </row>
    <row r="587" ht="15.75" customHeight="1" spans="22:25">
      <c r="V587" s="83"/>
      <c r="W587" s="83"/>
      <c r="X587" s="83"/>
      <c r="Y587" s="83"/>
    </row>
    <row r="588" ht="15.75" customHeight="1" spans="22:25">
      <c r="V588" s="83"/>
      <c r="W588" s="83"/>
      <c r="X588" s="83"/>
      <c r="Y588" s="83"/>
    </row>
    <row r="589" ht="15.75" customHeight="1" spans="22:25">
      <c r="V589" s="83"/>
      <c r="W589" s="83"/>
      <c r="X589" s="83"/>
      <c r="Y589" s="83"/>
    </row>
    <row r="590" ht="15.75" customHeight="1" spans="22:25">
      <c r="V590" s="83"/>
      <c r="W590" s="83"/>
      <c r="X590" s="83"/>
      <c r="Y590" s="83"/>
    </row>
    <row r="591" ht="15.75" customHeight="1" spans="22:25">
      <c r="V591" s="83"/>
      <c r="W591" s="83"/>
      <c r="X591" s="83"/>
      <c r="Y591" s="83"/>
    </row>
    <row r="592" ht="15.75" customHeight="1" spans="22:25">
      <c r="V592" s="83"/>
      <c r="W592" s="83"/>
      <c r="X592" s="83"/>
      <c r="Y592" s="83"/>
    </row>
    <row r="593" ht="15.75" customHeight="1" spans="22:25">
      <c r="V593" s="83"/>
      <c r="W593" s="83"/>
      <c r="X593" s="83"/>
      <c r="Y593" s="83"/>
    </row>
    <row r="594" ht="15.75" customHeight="1" spans="22:25">
      <c r="V594" s="83"/>
      <c r="W594" s="83"/>
      <c r="X594" s="83"/>
      <c r="Y594" s="83"/>
    </row>
    <row r="595" ht="15.75" customHeight="1" spans="22:25">
      <c r="V595" s="83"/>
      <c r="W595" s="83"/>
      <c r="X595" s="83"/>
      <c r="Y595" s="83"/>
    </row>
    <row r="596" ht="15.75" customHeight="1" spans="22:25">
      <c r="V596" s="83"/>
      <c r="W596" s="83"/>
      <c r="X596" s="83"/>
      <c r="Y596" s="83"/>
    </row>
    <row r="597" ht="15.75" customHeight="1" spans="22:25">
      <c r="V597" s="83"/>
      <c r="W597" s="83"/>
      <c r="X597" s="83"/>
      <c r="Y597" s="83"/>
    </row>
    <row r="598" ht="15.75" customHeight="1" spans="22:25">
      <c r="V598" s="83"/>
      <c r="W598" s="83"/>
      <c r="X598" s="83"/>
      <c r="Y598" s="83"/>
    </row>
    <row r="599" ht="15.75" customHeight="1" spans="22:25">
      <c r="V599" s="83"/>
      <c r="W599" s="83"/>
      <c r="X599" s="83"/>
      <c r="Y599" s="83"/>
    </row>
    <row r="600" ht="15.75" customHeight="1" spans="22:25">
      <c r="V600" s="83"/>
      <c r="W600" s="83"/>
      <c r="X600" s="83"/>
      <c r="Y600" s="83"/>
    </row>
    <row r="601" ht="15.75" customHeight="1" spans="22:25">
      <c r="V601" s="83"/>
      <c r="W601" s="83"/>
      <c r="X601" s="83"/>
      <c r="Y601" s="83"/>
    </row>
    <row r="602" ht="15.75" customHeight="1" spans="22:25">
      <c r="V602" s="83"/>
      <c r="W602" s="83"/>
      <c r="X602" s="83"/>
      <c r="Y602" s="83"/>
    </row>
    <row r="603" ht="15.75" customHeight="1" spans="22:25">
      <c r="V603" s="83"/>
      <c r="W603" s="83"/>
      <c r="X603" s="83"/>
      <c r="Y603" s="83"/>
    </row>
    <row r="604" ht="15.75" customHeight="1" spans="22:25">
      <c r="V604" s="83"/>
      <c r="W604" s="83"/>
      <c r="X604" s="83"/>
      <c r="Y604" s="83"/>
    </row>
    <row r="605" ht="15.75" customHeight="1" spans="22:25">
      <c r="V605" s="83"/>
      <c r="W605" s="83"/>
      <c r="X605" s="83"/>
      <c r="Y605" s="83"/>
    </row>
    <row r="606" ht="15.75" customHeight="1" spans="22:25">
      <c r="V606" s="83"/>
      <c r="W606" s="83"/>
      <c r="X606" s="83"/>
      <c r="Y606" s="83"/>
    </row>
    <row r="607" ht="15.75" customHeight="1" spans="22:25">
      <c r="V607" s="83"/>
      <c r="W607" s="83"/>
      <c r="X607" s="83"/>
      <c r="Y607" s="83"/>
    </row>
    <row r="608" ht="15.75" customHeight="1" spans="22:25">
      <c r="V608" s="83"/>
      <c r="W608" s="83"/>
      <c r="X608" s="83"/>
      <c r="Y608" s="83"/>
    </row>
    <row r="609" ht="15.75" customHeight="1" spans="22:25">
      <c r="V609" s="83"/>
      <c r="W609" s="83"/>
      <c r="X609" s="83"/>
      <c r="Y609" s="83"/>
    </row>
    <row r="610" ht="15.75" customHeight="1" spans="22:25">
      <c r="V610" s="83"/>
      <c r="W610" s="83"/>
      <c r="X610" s="83"/>
      <c r="Y610" s="83"/>
    </row>
    <row r="611" ht="15.75" customHeight="1" spans="22:25">
      <c r="V611" s="83"/>
      <c r="W611" s="83"/>
      <c r="X611" s="83"/>
      <c r="Y611" s="83"/>
    </row>
    <row r="612" ht="15.75" customHeight="1" spans="22:25">
      <c r="V612" s="83"/>
      <c r="W612" s="83"/>
      <c r="X612" s="83"/>
      <c r="Y612" s="83"/>
    </row>
    <row r="613" ht="15.75" customHeight="1" spans="22:25">
      <c r="V613" s="83"/>
      <c r="W613" s="83"/>
      <c r="X613" s="83"/>
      <c r="Y613" s="83"/>
    </row>
    <row r="614" ht="15.75" customHeight="1" spans="22:25">
      <c r="V614" s="83"/>
      <c r="W614" s="83"/>
      <c r="X614" s="83"/>
      <c r="Y614" s="83"/>
    </row>
    <row r="615" ht="15.75" customHeight="1" spans="22:25">
      <c r="V615" s="83"/>
      <c r="W615" s="83"/>
      <c r="X615" s="83"/>
      <c r="Y615" s="83"/>
    </row>
    <row r="616" ht="15.75" customHeight="1" spans="22:25">
      <c r="V616" s="83"/>
      <c r="W616" s="83"/>
      <c r="X616" s="83"/>
      <c r="Y616" s="83"/>
    </row>
    <row r="617" ht="15.75" customHeight="1" spans="22:25">
      <c r="V617" s="83"/>
      <c r="W617" s="83"/>
      <c r="X617" s="83"/>
      <c r="Y617" s="83"/>
    </row>
    <row r="618" ht="15.75" customHeight="1" spans="22:25">
      <c r="V618" s="83"/>
      <c r="W618" s="83"/>
      <c r="X618" s="83"/>
      <c r="Y618" s="83"/>
    </row>
    <row r="619" ht="15.75" customHeight="1" spans="22:25">
      <c r="V619" s="83"/>
      <c r="W619" s="83"/>
      <c r="X619" s="83"/>
      <c r="Y619" s="83"/>
    </row>
    <row r="620" ht="15.75" customHeight="1" spans="22:25">
      <c r="V620" s="83"/>
      <c r="W620" s="83"/>
      <c r="X620" s="83"/>
      <c r="Y620" s="83"/>
    </row>
    <row r="621" ht="15.75" customHeight="1" spans="22:25">
      <c r="V621" s="83"/>
      <c r="W621" s="83"/>
      <c r="X621" s="83"/>
      <c r="Y621" s="83"/>
    </row>
    <row r="622" ht="15.75" customHeight="1" spans="22:25">
      <c r="V622" s="83"/>
      <c r="W622" s="83"/>
      <c r="X622" s="83"/>
      <c r="Y622" s="83"/>
    </row>
    <row r="623" ht="15.75" customHeight="1" spans="22:25">
      <c r="V623" s="83"/>
      <c r="W623" s="83"/>
      <c r="X623" s="83"/>
      <c r="Y623" s="83"/>
    </row>
    <row r="624" ht="15.75" customHeight="1" spans="22:25">
      <c r="V624" s="83"/>
      <c r="W624" s="83"/>
      <c r="X624" s="83"/>
      <c r="Y624" s="83"/>
    </row>
    <row r="625" ht="15.75" customHeight="1" spans="22:25">
      <c r="V625" s="83"/>
      <c r="W625" s="83"/>
      <c r="X625" s="83"/>
      <c r="Y625" s="83"/>
    </row>
    <row r="626" ht="15.75" customHeight="1" spans="22:25">
      <c r="V626" s="83"/>
      <c r="W626" s="83"/>
      <c r="X626" s="83"/>
      <c r="Y626" s="83"/>
    </row>
    <row r="627" ht="15.75" customHeight="1" spans="22:25">
      <c r="V627" s="83"/>
      <c r="W627" s="83"/>
      <c r="X627" s="83"/>
      <c r="Y627" s="83"/>
    </row>
    <row r="628" ht="15.75" customHeight="1" spans="22:25">
      <c r="V628" s="83"/>
      <c r="W628" s="83"/>
      <c r="X628" s="83"/>
      <c r="Y628" s="83"/>
    </row>
    <row r="629" ht="15.75" customHeight="1" spans="22:25">
      <c r="V629" s="83"/>
      <c r="W629" s="83"/>
      <c r="X629" s="83"/>
      <c r="Y629" s="83"/>
    </row>
    <row r="630" ht="15.75" customHeight="1" spans="22:25">
      <c r="V630" s="83"/>
      <c r="W630" s="83"/>
      <c r="X630" s="83"/>
      <c r="Y630" s="83"/>
    </row>
    <row r="631" ht="15.75" customHeight="1" spans="22:25">
      <c r="V631" s="83"/>
      <c r="W631" s="83"/>
      <c r="X631" s="83"/>
      <c r="Y631" s="83"/>
    </row>
    <row r="632" ht="15.75" customHeight="1" spans="22:25">
      <c r="V632" s="83"/>
      <c r="W632" s="83"/>
      <c r="X632" s="83"/>
      <c r="Y632" s="83"/>
    </row>
    <row r="633" ht="15.75" customHeight="1" spans="22:25">
      <c r="V633" s="83"/>
      <c r="W633" s="83"/>
      <c r="X633" s="83"/>
      <c r="Y633" s="83"/>
    </row>
    <row r="634" ht="15.75" customHeight="1" spans="22:25">
      <c r="V634" s="83"/>
      <c r="W634" s="83"/>
      <c r="X634" s="83"/>
      <c r="Y634" s="83"/>
    </row>
    <row r="635" ht="15.75" customHeight="1" spans="22:25">
      <c r="V635" s="83"/>
      <c r="W635" s="83"/>
      <c r="X635" s="83"/>
      <c r="Y635" s="83"/>
    </row>
    <row r="636" ht="15.75" customHeight="1" spans="22:25">
      <c r="V636" s="83"/>
      <c r="W636" s="83"/>
      <c r="X636" s="83"/>
      <c r="Y636" s="83"/>
    </row>
    <row r="637" ht="15.75" customHeight="1" spans="22:25">
      <c r="V637" s="83"/>
      <c r="W637" s="83"/>
      <c r="X637" s="83"/>
      <c r="Y637" s="83"/>
    </row>
    <row r="638" ht="15.75" customHeight="1" spans="22:25">
      <c r="V638" s="83"/>
      <c r="W638" s="83"/>
      <c r="X638" s="83"/>
      <c r="Y638" s="83"/>
    </row>
    <row r="639" ht="15.75" customHeight="1" spans="22:25">
      <c r="V639" s="83"/>
      <c r="W639" s="83"/>
      <c r="X639" s="83"/>
      <c r="Y639" s="83"/>
    </row>
    <row r="640" ht="15.75" customHeight="1" spans="22:25">
      <c r="V640" s="83"/>
      <c r="W640" s="83"/>
      <c r="X640" s="83"/>
      <c r="Y640" s="83"/>
    </row>
    <row r="641" ht="15.75" customHeight="1" spans="22:25">
      <c r="V641" s="83"/>
      <c r="W641" s="83"/>
      <c r="X641" s="83"/>
      <c r="Y641" s="83"/>
    </row>
    <row r="642" ht="15.75" customHeight="1" spans="22:25">
      <c r="V642" s="83"/>
      <c r="W642" s="83"/>
      <c r="X642" s="83"/>
      <c r="Y642" s="83"/>
    </row>
    <row r="643" ht="15.75" customHeight="1" spans="22:25">
      <c r="V643" s="83"/>
      <c r="W643" s="83"/>
      <c r="X643" s="83"/>
      <c r="Y643" s="83"/>
    </row>
    <row r="644" ht="15.75" customHeight="1" spans="22:25">
      <c r="V644" s="83"/>
      <c r="W644" s="83"/>
      <c r="X644" s="83"/>
      <c r="Y644" s="83"/>
    </row>
    <row r="645" ht="15.75" customHeight="1" spans="22:25">
      <c r="V645" s="83"/>
      <c r="W645" s="83"/>
      <c r="X645" s="83"/>
      <c r="Y645" s="83"/>
    </row>
    <row r="646" ht="15.75" customHeight="1" spans="22:25">
      <c r="V646" s="83"/>
      <c r="W646" s="83"/>
      <c r="X646" s="83"/>
      <c r="Y646" s="83"/>
    </row>
    <row r="647" ht="15.75" customHeight="1" spans="22:25">
      <c r="V647" s="83"/>
      <c r="W647" s="83"/>
      <c r="X647" s="83"/>
      <c r="Y647" s="83"/>
    </row>
    <row r="648" ht="15.75" customHeight="1" spans="22:25">
      <c r="V648" s="83"/>
      <c r="W648" s="83"/>
      <c r="X648" s="83"/>
      <c r="Y648" s="83"/>
    </row>
    <row r="649" ht="15.75" customHeight="1" spans="22:25">
      <c r="V649" s="83"/>
      <c r="W649" s="83"/>
      <c r="X649" s="83"/>
      <c r="Y649" s="83"/>
    </row>
    <row r="650" ht="15.75" customHeight="1" spans="22:25">
      <c r="V650" s="83"/>
      <c r="W650" s="83"/>
      <c r="X650" s="83"/>
      <c r="Y650" s="83"/>
    </row>
    <row r="651" ht="15.75" customHeight="1" spans="22:25">
      <c r="V651" s="83"/>
      <c r="W651" s="83"/>
      <c r="X651" s="83"/>
      <c r="Y651" s="83"/>
    </row>
    <row r="652" ht="15.75" customHeight="1" spans="22:25">
      <c r="V652" s="83"/>
      <c r="W652" s="83"/>
      <c r="X652" s="83"/>
      <c r="Y652" s="83"/>
    </row>
    <row r="653" ht="15.75" customHeight="1" spans="22:25">
      <c r="V653" s="83"/>
      <c r="W653" s="83"/>
      <c r="X653" s="83"/>
      <c r="Y653" s="83"/>
    </row>
    <row r="654" ht="15.75" customHeight="1" spans="22:25">
      <c r="V654" s="83"/>
      <c r="W654" s="83"/>
      <c r="X654" s="83"/>
      <c r="Y654" s="83"/>
    </row>
    <row r="655" ht="15.75" customHeight="1" spans="22:25">
      <c r="V655" s="83"/>
      <c r="W655" s="83"/>
      <c r="X655" s="83"/>
      <c r="Y655" s="83"/>
    </row>
    <row r="656" ht="15.75" customHeight="1" spans="22:25">
      <c r="V656" s="83"/>
      <c r="W656" s="83"/>
      <c r="X656" s="83"/>
      <c r="Y656" s="83"/>
    </row>
    <row r="657" ht="15.75" customHeight="1" spans="22:25">
      <c r="V657" s="83"/>
      <c r="W657" s="83"/>
      <c r="X657" s="83"/>
      <c r="Y657" s="83"/>
    </row>
    <row r="658" ht="15.75" customHeight="1" spans="22:25">
      <c r="V658" s="83"/>
      <c r="W658" s="83"/>
      <c r="X658" s="83"/>
      <c r="Y658" s="83"/>
    </row>
    <row r="659" ht="15.75" customHeight="1" spans="22:25">
      <c r="V659" s="83"/>
      <c r="W659" s="83"/>
      <c r="X659" s="83"/>
      <c r="Y659" s="83"/>
    </row>
    <row r="660" ht="15.75" customHeight="1" spans="22:25">
      <c r="V660" s="83"/>
      <c r="W660" s="83"/>
      <c r="X660" s="83"/>
      <c r="Y660" s="83"/>
    </row>
    <row r="661" ht="15.75" customHeight="1" spans="22:25">
      <c r="V661" s="83"/>
      <c r="W661" s="83"/>
      <c r="X661" s="83"/>
      <c r="Y661" s="83"/>
    </row>
    <row r="662" ht="15.75" customHeight="1" spans="22:25">
      <c r="V662" s="83"/>
      <c r="W662" s="83"/>
      <c r="X662" s="83"/>
      <c r="Y662" s="83"/>
    </row>
    <row r="663" ht="15.75" customHeight="1" spans="22:25">
      <c r="V663" s="83"/>
      <c r="W663" s="83"/>
      <c r="X663" s="83"/>
      <c r="Y663" s="83"/>
    </row>
    <row r="664" ht="15.75" customHeight="1" spans="22:25">
      <c r="V664" s="83"/>
      <c r="W664" s="83"/>
      <c r="X664" s="83"/>
      <c r="Y664" s="83"/>
    </row>
    <row r="665" ht="15.75" customHeight="1" spans="22:25">
      <c r="V665" s="83"/>
      <c r="W665" s="83"/>
      <c r="X665" s="83"/>
      <c r="Y665" s="83"/>
    </row>
    <row r="666" ht="15.75" customHeight="1" spans="22:25">
      <c r="V666" s="83"/>
      <c r="W666" s="83"/>
      <c r="X666" s="83"/>
      <c r="Y666" s="83"/>
    </row>
    <row r="667" ht="15.75" customHeight="1" spans="22:25">
      <c r="V667" s="83"/>
      <c r="W667" s="83"/>
      <c r="X667" s="83"/>
      <c r="Y667" s="83"/>
    </row>
    <row r="668" ht="15.75" customHeight="1" spans="22:25">
      <c r="V668" s="83"/>
      <c r="W668" s="83"/>
      <c r="X668" s="83"/>
      <c r="Y668" s="83"/>
    </row>
    <row r="669" ht="15.75" customHeight="1" spans="22:25">
      <c r="V669" s="83"/>
      <c r="W669" s="83"/>
      <c r="X669" s="83"/>
      <c r="Y669" s="83"/>
    </row>
    <row r="670" ht="15.75" customHeight="1" spans="22:25">
      <c r="V670" s="83"/>
      <c r="W670" s="83"/>
      <c r="X670" s="83"/>
      <c r="Y670" s="83"/>
    </row>
    <row r="671" ht="15.75" customHeight="1" spans="22:25">
      <c r="V671" s="83"/>
      <c r="W671" s="83"/>
      <c r="X671" s="83"/>
      <c r="Y671" s="83"/>
    </row>
    <row r="672" ht="15.75" customHeight="1" spans="22:25">
      <c r="V672" s="83"/>
      <c r="W672" s="83"/>
      <c r="X672" s="83"/>
      <c r="Y672" s="83"/>
    </row>
    <row r="673" ht="15.75" customHeight="1" spans="22:25">
      <c r="V673" s="83"/>
      <c r="W673" s="83"/>
      <c r="X673" s="83"/>
      <c r="Y673" s="83"/>
    </row>
    <row r="674" ht="15.75" customHeight="1" spans="22:25">
      <c r="V674" s="83"/>
      <c r="W674" s="83"/>
      <c r="X674" s="83"/>
      <c r="Y674" s="83"/>
    </row>
    <row r="675" ht="15.75" customHeight="1" spans="22:25">
      <c r="V675" s="83"/>
      <c r="W675" s="83"/>
      <c r="X675" s="83"/>
      <c r="Y675" s="83"/>
    </row>
    <row r="676" ht="15.75" customHeight="1" spans="22:25">
      <c r="V676" s="83"/>
      <c r="W676" s="83"/>
      <c r="X676" s="83"/>
      <c r="Y676" s="83"/>
    </row>
    <row r="677" ht="15.75" customHeight="1" spans="22:25">
      <c r="V677" s="83"/>
      <c r="W677" s="83"/>
      <c r="X677" s="83"/>
      <c r="Y677" s="83"/>
    </row>
    <row r="678" ht="15.75" customHeight="1" spans="22:25">
      <c r="V678" s="83"/>
      <c r="W678" s="83"/>
      <c r="X678" s="83"/>
      <c r="Y678" s="83"/>
    </row>
    <row r="679" ht="15.75" customHeight="1" spans="22:25">
      <c r="V679" s="83"/>
      <c r="W679" s="83"/>
      <c r="X679" s="83"/>
      <c r="Y679" s="83"/>
    </row>
    <row r="680" ht="15.75" customHeight="1" spans="22:25">
      <c r="V680" s="83"/>
      <c r="W680" s="83"/>
      <c r="X680" s="83"/>
      <c r="Y680" s="83"/>
    </row>
    <row r="681" ht="15.75" customHeight="1" spans="22:25">
      <c r="V681" s="83"/>
      <c r="W681" s="83"/>
      <c r="X681" s="83"/>
      <c r="Y681" s="83"/>
    </row>
    <row r="682" ht="15.75" customHeight="1" spans="22:25">
      <c r="V682" s="83"/>
      <c r="W682" s="83"/>
      <c r="X682" s="83"/>
      <c r="Y682" s="83"/>
    </row>
    <row r="683" ht="15.75" customHeight="1" spans="22:25">
      <c r="V683" s="83"/>
      <c r="W683" s="83"/>
      <c r="X683" s="83"/>
      <c r="Y683" s="83"/>
    </row>
    <row r="684" ht="15.75" customHeight="1" spans="22:25">
      <c r="V684" s="83"/>
      <c r="W684" s="83"/>
      <c r="X684" s="83"/>
      <c r="Y684" s="83"/>
    </row>
    <row r="685" ht="15.75" customHeight="1" spans="22:25">
      <c r="V685" s="83"/>
      <c r="W685" s="83"/>
      <c r="X685" s="83"/>
      <c r="Y685" s="83"/>
    </row>
    <row r="686" ht="15.75" customHeight="1" spans="22:25">
      <c r="V686" s="83"/>
      <c r="W686" s="83"/>
      <c r="X686" s="83"/>
      <c r="Y686" s="83"/>
    </row>
    <row r="687" ht="15.75" customHeight="1" spans="22:25">
      <c r="V687" s="83"/>
      <c r="W687" s="83"/>
      <c r="X687" s="83"/>
      <c r="Y687" s="83"/>
    </row>
    <row r="688" ht="15.75" customHeight="1" spans="22:25">
      <c r="V688" s="83"/>
      <c r="W688" s="83"/>
      <c r="X688" s="83"/>
      <c r="Y688" s="83"/>
    </row>
    <row r="689" ht="15.75" customHeight="1" spans="22:25">
      <c r="V689" s="83"/>
      <c r="W689" s="83"/>
      <c r="X689" s="83"/>
      <c r="Y689" s="83"/>
    </row>
    <row r="690" ht="15.75" customHeight="1" spans="22:25">
      <c r="V690" s="83"/>
      <c r="W690" s="83"/>
      <c r="X690" s="83"/>
      <c r="Y690" s="83"/>
    </row>
    <row r="691" ht="15.75" customHeight="1" spans="22:25">
      <c r="V691" s="83"/>
      <c r="W691" s="83"/>
      <c r="X691" s="83"/>
      <c r="Y691" s="83"/>
    </row>
    <row r="692" ht="15.75" customHeight="1" spans="22:25">
      <c r="V692" s="83"/>
      <c r="W692" s="83"/>
      <c r="X692" s="83"/>
      <c r="Y692" s="83"/>
    </row>
    <row r="693" ht="15.75" customHeight="1" spans="22:25">
      <c r="V693" s="83"/>
      <c r="W693" s="83"/>
      <c r="X693" s="83"/>
      <c r="Y693" s="83"/>
    </row>
    <row r="694" ht="15.75" customHeight="1" spans="22:25">
      <c r="V694" s="83"/>
      <c r="W694" s="83"/>
      <c r="X694" s="83"/>
      <c r="Y694" s="83"/>
    </row>
    <row r="695" ht="15.75" customHeight="1" spans="22:25">
      <c r="V695" s="83"/>
      <c r="W695" s="83"/>
      <c r="X695" s="83"/>
      <c r="Y695" s="83"/>
    </row>
    <row r="696" ht="15.75" customHeight="1" spans="22:25">
      <c r="V696" s="83"/>
      <c r="W696" s="83"/>
      <c r="X696" s="83"/>
      <c r="Y696" s="83"/>
    </row>
    <row r="697" ht="15.75" customHeight="1" spans="22:25">
      <c r="V697" s="83"/>
      <c r="W697" s="83"/>
      <c r="X697" s="83"/>
      <c r="Y697" s="83"/>
    </row>
    <row r="698" ht="15.75" customHeight="1" spans="22:25">
      <c r="V698" s="83"/>
      <c r="W698" s="83"/>
      <c r="X698" s="83"/>
      <c r="Y698" s="83"/>
    </row>
    <row r="699" ht="15.75" customHeight="1" spans="22:25">
      <c r="V699" s="83"/>
      <c r="W699" s="83"/>
      <c r="X699" s="83"/>
      <c r="Y699" s="83"/>
    </row>
    <row r="700" ht="15.75" customHeight="1" spans="22:25">
      <c r="V700" s="83"/>
      <c r="W700" s="83"/>
      <c r="X700" s="83"/>
      <c r="Y700" s="83"/>
    </row>
    <row r="701" ht="15.75" customHeight="1" spans="22:25">
      <c r="V701" s="83"/>
      <c r="W701" s="83"/>
      <c r="X701" s="83"/>
      <c r="Y701" s="83"/>
    </row>
    <row r="702" ht="15.75" customHeight="1" spans="22:25">
      <c r="V702" s="83"/>
      <c r="W702" s="83"/>
      <c r="X702" s="83"/>
      <c r="Y702" s="83"/>
    </row>
    <row r="703" ht="15.75" customHeight="1" spans="22:25">
      <c r="V703" s="83"/>
      <c r="W703" s="83"/>
      <c r="X703" s="83"/>
      <c r="Y703" s="83"/>
    </row>
    <row r="704" ht="15.75" customHeight="1" spans="22:25">
      <c r="V704" s="83"/>
      <c r="W704" s="83"/>
      <c r="X704" s="83"/>
      <c r="Y704" s="83"/>
    </row>
    <row r="705" ht="15.75" customHeight="1" spans="22:25">
      <c r="V705" s="83"/>
      <c r="W705" s="83"/>
      <c r="X705" s="83"/>
      <c r="Y705" s="83"/>
    </row>
    <row r="706" ht="15.75" customHeight="1" spans="22:25">
      <c r="V706" s="83"/>
      <c r="W706" s="83"/>
      <c r="X706" s="83"/>
      <c r="Y706" s="83"/>
    </row>
    <row r="707" ht="15.75" customHeight="1" spans="22:25">
      <c r="V707" s="83"/>
      <c r="W707" s="83"/>
      <c r="X707" s="83"/>
      <c r="Y707" s="83"/>
    </row>
    <row r="708" ht="15.75" customHeight="1" spans="22:25">
      <c r="V708" s="83"/>
      <c r="W708" s="83"/>
      <c r="X708" s="83"/>
      <c r="Y708" s="83"/>
    </row>
    <row r="709" ht="15.75" customHeight="1" spans="22:25">
      <c r="V709" s="83"/>
      <c r="W709" s="83"/>
      <c r="X709" s="83"/>
      <c r="Y709" s="83"/>
    </row>
    <row r="710" ht="15.75" customHeight="1" spans="22:25">
      <c r="V710" s="83"/>
      <c r="W710" s="83"/>
      <c r="X710" s="83"/>
      <c r="Y710" s="83"/>
    </row>
    <row r="711" ht="15.75" customHeight="1" spans="22:25">
      <c r="V711" s="83"/>
      <c r="W711" s="83"/>
      <c r="X711" s="83"/>
      <c r="Y711" s="83"/>
    </row>
    <row r="712" ht="15.75" customHeight="1" spans="22:25">
      <c r="V712" s="83"/>
      <c r="W712" s="83"/>
      <c r="X712" s="83"/>
      <c r="Y712" s="83"/>
    </row>
    <row r="713" ht="15.75" customHeight="1" spans="22:25">
      <c r="V713" s="83"/>
      <c r="W713" s="83"/>
      <c r="X713" s="83"/>
      <c r="Y713" s="83"/>
    </row>
    <row r="714" ht="15.75" customHeight="1" spans="22:25">
      <c r="V714" s="83"/>
      <c r="W714" s="83"/>
      <c r="X714" s="83"/>
      <c r="Y714" s="83"/>
    </row>
    <row r="715" ht="15.75" customHeight="1" spans="22:25">
      <c r="V715" s="83"/>
      <c r="W715" s="83"/>
      <c r="X715" s="83"/>
      <c r="Y715" s="83"/>
    </row>
    <row r="716" ht="15.75" customHeight="1" spans="22:25">
      <c r="V716" s="83"/>
      <c r="W716" s="83"/>
      <c r="X716" s="83"/>
      <c r="Y716" s="83"/>
    </row>
    <row r="717" ht="15.75" customHeight="1" spans="22:25">
      <c r="V717" s="83"/>
      <c r="W717" s="83"/>
      <c r="X717" s="83"/>
      <c r="Y717" s="83"/>
    </row>
    <row r="718" ht="15.75" customHeight="1" spans="22:25">
      <c r="V718" s="83"/>
      <c r="W718" s="83"/>
      <c r="X718" s="83"/>
      <c r="Y718" s="83"/>
    </row>
    <row r="719" ht="15.75" customHeight="1" spans="22:25">
      <c r="V719" s="83"/>
      <c r="W719" s="83"/>
      <c r="X719" s="83"/>
      <c r="Y719" s="83"/>
    </row>
    <row r="720" ht="15.75" customHeight="1" spans="22:25">
      <c r="V720" s="83"/>
      <c r="W720" s="83"/>
      <c r="X720" s="83"/>
      <c r="Y720" s="83"/>
    </row>
    <row r="721" ht="15.75" customHeight="1" spans="22:25">
      <c r="V721" s="83"/>
      <c r="W721" s="83"/>
      <c r="X721" s="83"/>
      <c r="Y721" s="83"/>
    </row>
    <row r="722" ht="15.75" customHeight="1" spans="22:25">
      <c r="V722" s="83"/>
      <c r="W722" s="83"/>
      <c r="X722" s="83"/>
      <c r="Y722" s="83"/>
    </row>
    <row r="723" ht="15.75" customHeight="1" spans="22:25">
      <c r="V723" s="83"/>
      <c r="W723" s="83"/>
      <c r="X723" s="83"/>
      <c r="Y723" s="83"/>
    </row>
    <row r="724" ht="15.75" customHeight="1" spans="22:25">
      <c r="V724" s="83"/>
      <c r="W724" s="83"/>
      <c r="X724" s="83"/>
      <c r="Y724" s="83"/>
    </row>
    <row r="725" ht="15.75" customHeight="1" spans="22:25">
      <c r="V725" s="83"/>
      <c r="W725" s="83"/>
      <c r="X725" s="83"/>
      <c r="Y725" s="83"/>
    </row>
    <row r="726" ht="15.75" customHeight="1" spans="22:25">
      <c r="V726" s="83"/>
      <c r="W726" s="83"/>
      <c r="X726" s="83"/>
      <c r="Y726" s="83"/>
    </row>
    <row r="727" ht="15.75" customHeight="1" spans="22:25">
      <c r="V727" s="83"/>
      <c r="W727" s="83"/>
      <c r="X727" s="83"/>
      <c r="Y727" s="83"/>
    </row>
    <row r="728" ht="15.75" customHeight="1" spans="22:25">
      <c r="V728" s="83"/>
      <c r="W728" s="83"/>
      <c r="X728" s="83"/>
      <c r="Y728" s="83"/>
    </row>
    <row r="729" ht="15.75" customHeight="1" spans="22:25">
      <c r="V729" s="83"/>
      <c r="W729" s="83"/>
      <c r="X729" s="83"/>
      <c r="Y729" s="83"/>
    </row>
    <row r="730" ht="15.75" customHeight="1" spans="22:25">
      <c r="V730" s="83"/>
      <c r="W730" s="83"/>
      <c r="X730" s="83"/>
      <c r="Y730" s="83"/>
    </row>
    <row r="731" ht="15.75" customHeight="1" spans="22:25">
      <c r="V731" s="83"/>
      <c r="W731" s="83"/>
      <c r="X731" s="83"/>
      <c r="Y731" s="83"/>
    </row>
    <row r="732" ht="15.75" customHeight="1" spans="22:25">
      <c r="V732" s="83"/>
      <c r="W732" s="83"/>
      <c r="X732" s="83"/>
      <c r="Y732" s="83"/>
    </row>
    <row r="733" ht="15.75" customHeight="1" spans="22:25">
      <c r="V733" s="83"/>
      <c r="W733" s="83"/>
      <c r="X733" s="83"/>
      <c r="Y733" s="83"/>
    </row>
    <row r="734" ht="15.75" customHeight="1" spans="22:25">
      <c r="V734" s="83"/>
      <c r="W734" s="83"/>
      <c r="X734" s="83"/>
      <c r="Y734" s="83"/>
    </row>
    <row r="735" ht="15.75" customHeight="1" spans="22:25">
      <c r="V735" s="83"/>
      <c r="W735" s="83"/>
      <c r="X735" s="83"/>
      <c r="Y735" s="83"/>
    </row>
    <row r="736" ht="15.75" customHeight="1" spans="22:25">
      <c r="V736" s="83"/>
      <c r="W736" s="83"/>
      <c r="X736" s="83"/>
      <c r="Y736" s="83"/>
    </row>
    <row r="737" ht="15.75" customHeight="1" spans="22:25">
      <c r="V737" s="83"/>
      <c r="W737" s="83"/>
      <c r="X737" s="83"/>
      <c r="Y737" s="83"/>
    </row>
    <row r="738" ht="15.75" customHeight="1" spans="22:25">
      <c r="V738" s="83"/>
      <c r="W738" s="83"/>
      <c r="X738" s="83"/>
      <c r="Y738" s="83"/>
    </row>
  </sheetData>
  <mergeCells count="19">
    <mergeCell ref="A1:X1"/>
    <mergeCell ref="A2:X2"/>
    <mergeCell ref="A3:X3"/>
    <mergeCell ref="F4:G4"/>
    <mergeCell ref="H4:I4"/>
    <mergeCell ref="W4:X4"/>
    <mergeCell ref="A92:B92"/>
    <mergeCell ref="V93:W93"/>
    <mergeCell ref="R95:T95"/>
    <mergeCell ref="R96:T96"/>
    <mergeCell ref="R97:T97"/>
    <mergeCell ref="R98:T98"/>
    <mergeCell ref="R99:T99"/>
    <mergeCell ref="R100:T100"/>
    <mergeCell ref="A4:A5"/>
    <mergeCell ref="B4:B5"/>
    <mergeCell ref="C4:C5"/>
    <mergeCell ref="E4:E5"/>
    <mergeCell ref="V4:V5"/>
  </mergeCells>
  <conditionalFormatting sqref="D6">
    <cfRule type="duplicateValues" dxfId="1" priority="20"/>
  </conditionalFormatting>
  <conditionalFormatting sqref="D7">
    <cfRule type="duplicateValues" dxfId="1" priority="19"/>
  </conditionalFormatting>
  <conditionalFormatting sqref="D9">
    <cfRule type="duplicateValues" dxfId="1" priority="18"/>
  </conditionalFormatting>
  <conditionalFormatting sqref="D14">
    <cfRule type="duplicateValues" dxfId="1" priority="17"/>
  </conditionalFormatting>
  <conditionalFormatting sqref="D22">
    <cfRule type="duplicateValues" dxfId="1" priority="16"/>
  </conditionalFormatting>
  <conditionalFormatting sqref="D24">
    <cfRule type="duplicateValues" dxfId="1" priority="15"/>
  </conditionalFormatting>
  <conditionalFormatting sqref="D41">
    <cfRule type="duplicateValues" dxfId="1" priority="13"/>
  </conditionalFormatting>
  <conditionalFormatting sqref="D46">
    <cfRule type="duplicateValues" dxfId="1" priority="12"/>
  </conditionalFormatting>
  <conditionalFormatting sqref="D49">
    <cfRule type="duplicateValues" dxfId="1" priority="11"/>
  </conditionalFormatting>
  <conditionalFormatting sqref="D58">
    <cfRule type="duplicateValues" dxfId="1" priority="10"/>
  </conditionalFormatting>
  <conditionalFormatting sqref="D67">
    <cfRule type="duplicateValues" dxfId="1" priority="9"/>
  </conditionalFormatting>
  <conditionalFormatting sqref="D70">
    <cfRule type="duplicateValues" dxfId="1" priority="8"/>
  </conditionalFormatting>
  <conditionalFormatting sqref="D71">
    <cfRule type="duplicateValues" dxfId="1" priority="7"/>
  </conditionalFormatting>
  <conditionalFormatting sqref="D76">
    <cfRule type="duplicateValues" dxfId="1" priority="6"/>
  </conditionalFormatting>
  <conditionalFormatting sqref="D77">
    <cfRule type="duplicateValues" dxfId="1" priority="5"/>
  </conditionalFormatting>
  <conditionalFormatting sqref="D80">
    <cfRule type="duplicateValues" dxfId="1" priority="4"/>
  </conditionalFormatting>
  <conditionalFormatting sqref="D83">
    <cfRule type="duplicateValues" dxfId="1" priority="3"/>
  </conditionalFormatting>
  <conditionalFormatting sqref="D84">
    <cfRule type="duplicateValues" dxfId="1" priority="2"/>
  </conditionalFormatting>
  <conditionalFormatting sqref="D30:D31">
    <cfRule type="duplicateValues" dxfId="1" priority="14"/>
  </conditionalFormatting>
  <conditionalFormatting sqref="D85:D86">
    <cfRule type="duplicateValues" dxfId="1" priority="1"/>
  </conditionalFormatting>
  <pageMargins left="0.25" right="0.25" top="0.25" bottom="0.25" header="0.3" footer="0.3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30"/>
  <sheetViews>
    <sheetView workbookViewId="0">
      <pane xSplit="2" ySplit="5" topLeftCell="S263" activePane="bottomRight" state="frozen"/>
      <selection/>
      <selection pane="topRight"/>
      <selection pane="bottomLeft"/>
      <selection pane="bottomRight" activeCell="X209" sqref="X209"/>
    </sheetView>
  </sheetViews>
  <sheetFormatPr defaultColWidth="9" defaultRowHeight="16.5"/>
  <cols>
    <col min="1" max="1" width="6.42666666666667" style="7" customWidth="1"/>
    <col min="2" max="2" width="24.14" style="8" customWidth="1"/>
    <col min="3" max="3" width="6.71333333333333" style="7" customWidth="1"/>
    <col min="4" max="4" width="12.8533333333333" style="9" customWidth="1"/>
    <col min="5" max="5" width="16.4266666666667" style="7" customWidth="1"/>
    <col min="6" max="6" width="16" style="8" customWidth="1"/>
    <col min="7" max="7" width="16.8533333333333" style="147" customWidth="1"/>
    <col min="8" max="8" width="19" style="15" customWidth="1"/>
    <col min="9" max="9" width="19.2866666666667" style="148" customWidth="1"/>
    <col min="10" max="10" width="15.5733333333333" style="148" customWidth="1"/>
    <col min="11" max="11" width="17" style="15" customWidth="1"/>
    <col min="12" max="12" width="21.2866666666667" style="149" customWidth="1"/>
    <col min="13" max="13" width="17" style="13" customWidth="1"/>
    <col min="14" max="14" width="15" style="15" customWidth="1"/>
    <col min="15" max="15" width="15.5733333333333" style="15" customWidth="1"/>
    <col min="16" max="16" width="17.8533333333333" style="149" customWidth="1"/>
    <col min="17" max="17" width="15.5733333333333" style="149" customWidth="1"/>
    <col min="18" max="18" width="15.8533333333333" style="150" customWidth="1"/>
    <col min="19" max="19" width="16.2866666666667" style="149" customWidth="1"/>
    <col min="20" max="20" width="15.4266666666667" style="149" customWidth="1"/>
    <col min="21" max="21" width="16.14" style="149" customWidth="1"/>
    <col min="22" max="22" width="17.14" style="149" customWidth="1"/>
    <col min="23" max="23" width="21" style="15" customWidth="1"/>
    <col min="24" max="24" width="17.5733333333333" style="151" customWidth="1"/>
    <col min="25" max="25" width="20.5733333333333" style="15" customWidth="1"/>
    <col min="26" max="26" width="12" style="152" customWidth="1"/>
    <col min="27" max="27" width="9.57333333333333" style="152" customWidth="1"/>
    <col min="28" max="31" width="9.14" style="152" customWidth="1"/>
    <col min="32" max="50" width="9.14" style="152"/>
    <col min="51" max="16384" width="9.14" style="146"/>
  </cols>
  <sheetData>
    <row r="1" spans="1:25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</row>
    <row r="2" spans="1:25">
      <c r="A2" s="153" t="s">
        <v>258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</row>
    <row r="3" spans="1:25">
      <c r="A3" s="154" t="s">
        <v>259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</row>
    <row r="4" customHeight="1" spans="1:25">
      <c r="A4" s="19" t="s">
        <v>3</v>
      </c>
      <c r="B4" s="19" t="s">
        <v>4</v>
      </c>
      <c r="C4" s="155" t="s">
        <v>5</v>
      </c>
      <c r="D4" s="156" t="s">
        <v>260</v>
      </c>
      <c r="E4" s="39" t="s">
        <v>199</v>
      </c>
      <c r="F4" s="19"/>
      <c r="G4" s="160" t="s">
        <v>261</v>
      </c>
      <c r="H4" s="161"/>
      <c r="I4" s="172" t="s">
        <v>8</v>
      </c>
      <c r="J4" s="173"/>
      <c r="K4" s="76"/>
      <c r="L4" s="174"/>
      <c r="M4" s="66"/>
      <c r="N4" s="76"/>
      <c r="O4" s="76"/>
      <c r="P4" s="174"/>
      <c r="Q4" s="174"/>
      <c r="R4" s="180"/>
      <c r="S4" s="174"/>
      <c r="T4" s="174"/>
      <c r="U4" s="174"/>
      <c r="V4" s="174"/>
      <c r="W4" s="185" t="s">
        <v>9</v>
      </c>
      <c r="X4" s="186" t="s">
        <v>10</v>
      </c>
      <c r="Y4" s="41"/>
    </row>
    <row r="5" ht="18" customHeight="1" spans="1:25">
      <c r="A5" s="19"/>
      <c r="B5" s="19"/>
      <c r="C5" s="19"/>
      <c r="D5" s="30"/>
      <c r="E5" s="19" t="s">
        <v>262</v>
      </c>
      <c r="F5" s="162" t="s">
        <v>263</v>
      </c>
      <c r="G5" s="163" t="s">
        <v>264</v>
      </c>
      <c r="H5" s="76" t="s">
        <v>12</v>
      </c>
      <c r="I5" s="175" t="s">
        <v>13</v>
      </c>
      <c r="J5" s="175" t="s">
        <v>14</v>
      </c>
      <c r="K5" s="76" t="s">
        <v>15</v>
      </c>
      <c r="L5" s="174" t="s">
        <v>16</v>
      </c>
      <c r="M5" s="66" t="s">
        <v>265</v>
      </c>
      <c r="N5" s="76" t="s">
        <v>18</v>
      </c>
      <c r="O5" s="76" t="s">
        <v>19</v>
      </c>
      <c r="P5" s="174" t="s">
        <v>20</v>
      </c>
      <c r="Q5" s="174" t="s">
        <v>21</v>
      </c>
      <c r="R5" s="180" t="s">
        <v>22</v>
      </c>
      <c r="S5" s="174" t="s">
        <v>23</v>
      </c>
      <c r="T5" s="174" t="s">
        <v>266</v>
      </c>
      <c r="U5" s="174" t="s">
        <v>267</v>
      </c>
      <c r="V5" s="174" t="s">
        <v>26</v>
      </c>
      <c r="W5" s="76"/>
      <c r="X5" s="187" t="s">
        <v>13</v>
      </c>
      <c r="Y5" s="76" t="s">
        <v>14</v>
      </c>
    </row>
    <row r="6" s="142" customFormat="1" spans="1:50">
      <c r="A6" s="24">
        <v>1</v>
      </c>
      <c r="B6" s="93" t="s">
        <v>268</v>
      </c>
      <c r="C6" s="24">
        <v>16</v>
      </c>
      <c r="D6" s="24">
        <v>100363366</v>
      </c>
      <c r="E6" s="46"/>
      <c r="F6" s="69"/>
      <c r="G6" s="69"/>
      <c r="H6" s="69"/>
      <c r="I6" s="69">
        <v>1572</v>
      </c>
      <c r="J6" s="69"/>
      <c r="K6" s="69"/>
      <c r="L6" s="69"/>
      <c r="M6" s="69">
        <v>2594</v>
      </c>
      <c r="N6" s="69"/>
      <c r="O6" s="69"/>
      <c r="P6" s="69"/>
      <c r="Q6" s="69"/>
      <c r="R6" s="181"/>
      <c r="S6" s="69"/>
      <c r="T6" s="69"/>
      <c r="U6" s="96"/>
      <c r="V6" s="69"/>
      <c r="W6" s="69">
        <f>SUM(K6:V6)</f>
        <v>2594</v>
      </c>
      <c r="X6" s="188">
        <f>IF(((G6+H6+I6)-(J6+W6))&gt;0,+((G6+H6+I6)-(J6+W6)),0)</f>
        <v>0</v>
      </c>
      <c r="Y6" s="69">
        <f>IF(((G6+H6+I6)-(J6+W6))&lt;0,-((G6+H6+I6)-(J6+W6)),0)</f>
        <v>1022</v>
      </c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</row>
    <row r="7" s="142" customFormat="1" spans="1:50">
      <c r="A7" s="24">
        <v>2</v>
      </c>
      <c r="B7" s="93" t="s">
        <v>27</v>
      </c>
      <c r="C7" s="24">
        <v>5</v>
      </c>
      <c r="D7" s="24">
        <v>102326015</v>
      </c>
      <c r="E7" s="46"/>
      <c r="F7" s="69"/>
      <c r="G7" s="24"/>
      <c r="H7" s="69"/>
      <c r="I7" s="96"/>
      <c r="J7" s="96">
        <v>2618</v>
      </c>
      <c r="K7" s="69"/>
      <c r="L7" s="69"/>
      <c r="M7" s="69"/>
      <c r="N7" s="69"/>
      <c r="O7" s="69"/>
      <c r="P7" s="96"/>
      <c r="Q7" s="69"/>
      <c r="R7" s="181"/>
      <c r="S7" s="69"/>
      <c r="T7" s="69"/>
      <c r="U7" s="69"/>
      <c r="V7" s="69"/>
      <c r="W7" s="69">
        <f t="shared" ref="W7:W70" si="0">SUM(K7:V7)</f>
        <v>0</v>
      </c>
      <c r="X7" s="188">
        <f t="shared" ref="X7:X70" si="1">IF(((G7+H7+I7)-(J7+W7))&gt;0,+((G7+H7+I7)-(J7+W7)),0)</f>
        <v>0</v>
      </c>
      <c r="Y7" s="69">
        <f t="shared" ref="Y7:Y70" si="2">IF(((G7+H7+I7)-(J7+W7))&lt;0,-((G7+H7+I7)-(J7+W7)),0)</f>
        <v>2618</v>
      </c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</row>
    <row r="8" s="143" customFormat="1" spans="1:50">
      <c r="A8" s="27">
        <v>3</v>
      </c>
      <c r="B8" s="34" t="s">
        <v>31</v>
      </c>
      <c r="C8" s="27">
        <v>23</v>
      </c>
      <c r="D8" s="60">
        <v>103658115</v>
      </c>
      <c r="E8" s="49"/>
      <c r="F8" s="35"/>
      <c r="G8" s="35">
        <v>61940.37</v>
      </c>
      <c r="H8" s="35"/>
      <c r="I8" s="58">
        <v>3155250</v>
      </c>
      <c r="J8" s="58"/>
      <c r="K8" s="35"/>
      <c r="L8" s="35"/>
      <c r="M8" s="35">
        <v>40054.26</v>
      </c>
      <c r="N8" s="35"/>
      <c r="O8" s="35"/>
      <c r="P8" s="58">
        <v>40054.26</v>
      </c>
      <c r="Q8" s="35"/>
      <c r="R8" s="102"/>
      <c r="S8" s="35">
        <f>13351.42+26702.84</f>
        <v>40054.26</v>
      </c>
      <c r="T8" s="35"/>
      <c r="U8" s="35"/>
      <c r="V8" s="35">
        <v>40054.26</v>
      </c>
      <c r="W8" s="35">
        <f t="shared" si="0"/>
        <v>160217.04</v>
      </c>
      <c r="X8" s="99">
        <f t="shared" si="1"/>
        <v>3056973.33</v>
      </c>
      <c r="Y8" s="35">
        <f t="shared" si="2"/>
        <v>0</v>
      </c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</row>
    <row r="9" s="143" customFormat="1" spans="1:50">
      <c r="A9" s="27">
        <v>4</v>
      </c>
      <c r="B9" s="34" t="s">
        <v>203</v>
      </c>
      <c r="C9" s="27">
        <v>20</v>
      </c>
      <c r="D9" s="60">
        <v>102937826</v>
      </c>
      <c r="E9" s="49"/>
      <c r="F9" s="35"/>
      <c r="G9" s="35">
        <v>34890</v>
      </c>
      <c r="H9" s="35"/>
      <c r="I9" s="58">
        <v>1748555.66</v>
      </c>
      <c r="J9" s="58"/>
      <c r="K9" s="35"/>
      <c r="L9" s="35"/>
      <c r="M9" s="35">
        <v>24179.46</v>
      </c>
      <c r="N9" s="35"/>
      <c r="O9" s="35"/>
      <c r="P9" s="58">
        <v>24179.46</v>
      </c>
      <c r="Q9" s="35"/>
      <c r="R9" s="102"/>
      <c r="S9" s="35"/>
      <c r="T9" s="35"/>
      <c r="U9" s="35"/>
      <c r="V9" s="35">
        <v>48358.92</v>
      </c>
      <c r="W9" s="35">
        <f t="shared" si="0"/>
        <v>96717.84</v>
      </c>
      <c r="X9" s="99">
        <f t="shared" si="1"/>
        <v>1686727.82</v>
      </c>
      <c r="Y9" s="35">
        <f t="shared" si="2"/>
        <v>0</v>
      </c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</row>
    <row r="10" s="143" customFormat="1" spans="1:50">
      <c r="A10" s="27">
        <v>5</v>
      </c>
      <c r="B10" s="34" t="s">
        <v>32</v>
      </c>
      <c r="C10" s="27">
        <v>19</v>
      </c>
      <c r="D10" s="27">
        <v>102326015</v>
      </c>
      <c r="E10" s="49"/>
      <c r="F10" s="35"/>
      <c r="G10" s="35">
        <v>34075.5</v>
      </c>
      <c r="H10" s="35"/>
      <c r="I10" s="58">
        <v>1751887.77</v>
      </c>
      <c r="J10" s="58"/>
      <c r="K10" s="35"/>
      <c r="L10" s="35"/>
      <c r="M10" s="35"/>
      <c r="N10" s="35"/>
      <c r="O10" s="35"/>
      <c r="P10" s="58">
        <v>61350.66</v>
      </c>
      <c r="Q10" s="35"/>
      <c r="R10" s="102"/>
      <c r="S10" s="35"/>
      <c r="T10" s="35"/>
      <c r="U10" s="35"/>
      <c r="V10" s="35">
        <v>62455.56</v>
      </c>
      <c r="W10" s="35">
        <f t="shared" si="0"/>
        <v>123806.22</v>
      </c>
      <c r="X10" s="99">
        <f t="shared" si="1"/>
        <v>1662157.05</v>
      </c>
      <c r="Y10" s="35">
        <f t="shared" si="2"/>
        <v>0</v>
      </c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</row>
    <row r="11" s="143" customFormat="1" spans="1:50">
      <c r="A11" s="27">
        <v>6</v>
      </c>
      <c r="B11" s="34" t="s">
        <v>269</v>
      </c>
      <c r="C11" s="27">
        <v>17</v>
      </c>
      <c r="D11" s="100">
        <v>102269994</v>
      </c>
      <c r="E11" s="49"/>
      <c r="F11" s="35"/>
      <c r="G11" s="35">
        <v>51822.74</v>
      </c>
      <c r="H11" s="35"/>
      <c r="I11" s="58">
        <v>2656807.56</v>
      </c>
      <c r="J11" s="58"/>
      <c r="K11" s="35"/>
      <c r="L11" s="35"/>
      <c r="M11" s="35">
        <v>35829.66</v>
      </c>
      <c r="N11" s="35"/>
      <c r="O11" s="35"/>
      <c r="P11" s="58">
        <v>35829.66</v>
      </c>
      <c r="Q11" s="35"/>
      <c r="R11" s="102"/>
      <c r="S11" s="35">
        <v>35829.66</v>
      </c>
      <c r="T11" s="35">
        <v>11943.22</v>
      </c>
      <c r="U11" s="35">
        <v>11943.22</v>
      </c>
      <c r="V11" s="35">
        <v>11943.22</v>
      </c>
      <c r="W11" s="35">
        <f t="shared" si="0"/>
        <v>143318.64</v>
      </c>
      <c r="X11" s="99">
        <f t="shared" si="1"/>
        <v>2565311.66</v>
      </c>
      <c r="Y11" s="35">
        <f t="shared" si="2"/>
        <v>0</v>
      </c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</row>
    <row r="12" s="143" customFormat="1" spans="1:50">
      <c r="A12" s="27">
        <v>7</v>
      </c>
      <c r="B12" s="34" t="s">
        <v>270</v>
      </c>
      <c r="C12" s="27">
        <v>4</v>
      </c>
      <c r="D12" s="27">
        <v>100201398</v>
      </c>
      <c r="E12" s="49"/>
      <c r="F12" s="35"/>
      <c r="G12" s="35">
        <v>3550</v>
      </c>
      <c r="H12" s="35"/>
      <c r="I12" s="35">
        <v>108275</v>
      </c>
      <c r="J12" s="35"/>
      <c r="K12" s="35"/>
      <c r="L12" s="35"/>
      <c r="M12" s="35"/>
      <c r="N12" s="101"/>
      <c r="O12" s="35"/>
      <c r="P12" s="58">
        <v>10650</v>
      </c>
      <c r="Q12" s="35"/>
      <c r="R12" s="102"/>
      <c r="S12" s="35"/>
      <c r="T12" s="35"/>
      <c r="U12" s="35"/>
      <c r="V12" s="35">
        <v>10650</v>
      </c>
      <c r="W12" s="35">
        <f t="shared" si="0"/>
        <v>21300</v>
      </c>
      <c r="X12" s="99">
        <f t="shared" si="1"/>
        <v>90525</v>
      </c>
      <c r="Y12" s="35">
        <f t="shared" si="2"/>
        <v>0</v>
      </c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</row>
    <row r="13" s="143" customFormat="1" spans="1:50">
      <c r="A13" s="27">
        <v>8</v>
      </c>
      <c r="B13" s="34" t="s">
        <v>271</v>
      </c>
      <c r="C13" s="27">
        <v>24</v>
      </c>
      <c r="D13" s="27"/>
      <c r="E13" s="164"/>
      <c r="F13" s="165"/>
      <c r="G13" s="35">
        <v>43353.61</v>
      </c>
      <c r="H13" s="58">
        <v>3745000</v>
      </c>
      <c r="I13" s="35"/>
      <c r="J13" s="35"/>
      <c r="K13" s="35"/>
      <c r="L13" s="35"/>
      <c r="M13" s="35"/>
      <c r="N13" s="101"/>
      <c r="O13" s="35"/>
      <c r="P13" s="58"/>
      <c r="Q13" s="35"/>
      <c r="R13" s="102"/>
      <c r="S13" s="35">
        <v>47620.05</v>
      </c>
      <c r="T13" s="35">
        <v>15873.35</v>
      </c>
      <c r="U13" s="35">
        <v>15873.35</v>
      </c>
      <c r="V13" s="35">
        <v>15873.35</v>
      </c>
      <c r="W13" s="35">
        <f t="shared" si="0"/>
        <v>95240.1</v>
      </c>
      <c r="X13" s="99">
        <f t="shared" si="1"/>
        <v>3693113.51</v>
      </c>
      <c r="Y13" s="35">
        <f t="shared" si="2"/>
        <v>0</v>
      </c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</row>
    <row r="14" s="143" customFormat="1" spans="1:50">
      <c r="A14" s="27">
        <v>9</v>
      </c>
      <c r="B14" s="34" t="s">
        <v>272</v>
      </c>
      <c r="C14" s="27">
        <v>14</v>
      </c>
      <c r="D14" s="60">
        <v>102961261</v>
      </c>
      <c r="E14" s="164"/>
      <c r="F14" s="166"/>
      <c r="G14" s="35"/>
      <c r="H14" s="35"/>
      <c r="I14" s="35">
        <v>1493581.5</v>
      </c>
      <c r="J14" s="35"/>
      <c r="K14" s="35"/>
      <c r="L14" s="35"/>
      <c r="M14" s="35">
        <v>13139.5</v>
      </c>
      <c r="N14" s="101"/>
      <c r="O14" s="35"/>
      <c r="P14" s="35">
        <v>19709.25</v>
      </c>
      <c r="Q14" s="35"/>
      <c r="R14" s="102"/>
      <c r="S14" s="35"/>
      <c r="T14" s="35">
        <v>26279</v>
      </c>
      <c r="U14" s="35">
        <v>6569.75</v>
      </c>
      <c r="V14" s="35">
        <v>6569.75</v>
      </c>
      <c r="W14" s="35">
        <f t="shared" si="0"/>
        <v>72267.25</v>
      </c>
      <c r="X14" s="99">
        <f t="shared" si="1"/>
        <v>1421314.25</v>
      </c>
      <c r="Y14" s="35">
        <f t="shared" si="2"/>
        <v>0</v>
      </c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</row>
    <row r="15" s="142" customFormat="1" spans="1:50">
      <c r="A15" s="24">
        <v>10</v>
      </c>
      <c r="B15" s="93" t="s">
        <v>273</v>
      </c>
      <c r="C15" s="24">
        <v>8</v>
      </c>
      <c r="D15" s="24"/>
      <c r="E15" s="46"/>
      <c r="F15" s="69"/>
      <c r="G15" s="69"/>
      <c r="H15" s="69"/>
      <c r="I15" s="96"/>
      <c r="J15" s="96">
        <v>5510</v>
      </c>
      <c r="K15" s="69"/>
      <c r="L15" s="69"/>
      <c r="M15" s="69"/>
      <c r="N15" s="176"/>
      <c r="O15" s="69"/>
      <c r="P15" s="69"/>
      <c r="Q15" s="69"/>
      <c r="R15" s="181"/>
      <c r="S15" s="69"/>
      <c r="T15" s="69"/>
      <c r="U15" s="69"/>
      <c r="V15" s="69"/>
      <c r="W15" s="69">
        <f t="shared" si="0"/>
        <v>0</v>
      </c>
      <c r="X15" s="188">
        <f t="shared" si="1"/>
        <v>0</v>
      </c>
      <c r="Y15" s="69">
        <f t="shared" si="2"/>
        <v>5510</v>
      </c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190"/>
      <c r="AM15" s="190"/>
      <c r="AN15" s="190"/>
      <c r="AO15" s="190"/>
      <c r="AP15" s="190"/>
      <c r="AQ15" s="190"/>
      <c r="AR15" s="190"/>
      <c r="AS15" s="190"/>
      <c r="AT15" s="190"/>
      <c r="AU15" s="190"/>
      <c r="AV15" s="190"/>
      <c r="AW15" s="190"/>
      <c r="AX15" s="190"/>
    </row>
    <row r="16" s="143" customFormat="1" spans="1:50">
      <c r="A16" s="27">
        <v>11</v>
      </c>
      <c r="B16" s="157" t="s">
        <v>274</v>
      </c>
      <c r="C16" s="27">
        <v>9</v>
      </c>
      <c r="D16" s="27">
        <v>100518986</v>
      </c>
      <c r="E16" s="49"/>
      <c r="F16" s="35"/>
      <c r="G16" s="35">
        <v>5020</v>
      </c>
      <c r="H16" s="35"/>
      <c r="I16" s="35">
        <v>230133.69</v>
      </c>
      <c r="J16" s="35"/>
      <c r="K16" s="35"/>
      <c r="L16" s="35"/>
      <c r="M16" s="35">
        <v>8229</v>
      </c>
      <c r="N16" s="101"/>
      <c r="O16" s="35"/>
      <c r="P16" s="35">
        <v>8229</v>
      </c>
      <c r="Q16" s="35"/>
      <c r="R16" s="102"/>
      <c r="S16" s="35"/>
      <c r="T16" s="35"/>
      <c r="U16" s="35"/>
      <c r="V16" s="35">
        <v>16458</v>
      </c>
      <c r="W16" s="35">
        <f t="shared" si="0"/>
        <v>32916</v>
      </c>
      <c r="X16" s="99">
        <f t="shared" si="1"/>
        <v>202237.69</v>
      </c>
      <c r="Y16" s="35">
        <f t="shared" si="2"/>
        <v>0</v>
      </c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</row>
    <row r="17" s="142" customFormat="1" spans="1:50">
      <c r="A17" s="24">
        <v>12</v>
      </c>
      <c r="B17" s="93" t="s">
        <v>275</v>
      </c>
      <c r="C17" s="24">
        <v>11</v>
      </c>
      <c r="D17" s="24">
        <v>102404913</v>
      </c>
      <c r="E17" s="46"/>
      <c r="F17" s="69"/>
      <c r="G17" s="167"/>
      <c r="H17" s="69"/>
      <c r="I17" s="96"/>
      <c r="J17" s="96">
        <v>14500.17</v>
      </c>
      <c r="K17" s="69"/>
      <c r="L17" s="69"/>
      <c r="M17" s="69"/>
      <c r="N17" s="176"/>
      <c r="O17" s="69"/>
      <c r="P17" s="69"/>
      <c r="Q17" s="69"/>
      <c r="R17" s="181"/>
      <c r="S17" s="69"/>
      <c r="T17" s="69"/>
      <c r="U17" s="69"/>
      <c r="V17" s="69"/>
      <c r="W17" s="69">
        <f t="shared" si="0"/>
        <v>0</v>
      </c>
      <c r="X17" s="188">
        <f t="shared" si="1"/>
        <v>0</v>
      </c>
      <c r="Y17" s="69">
        <f t="shared" si="2"/>
        <v>14500.17</v>
      </c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0"/>
      <c r="AT17" s="190"/>
      <c r="AU17" s="190"/>
      <c r="AV17" s="190"/>
      <c r="AW17" s="190"/>
      <c r="AX17" s="190"/>
    </row>
    <row r="18" s="142" customFormat="1" spans="1:50">
      <c r="A18" s="24">
        <v>13</v>
      </c>
      <c r="B18" s="93" t="s">
        <v>276</v>
      </c>
      <c r="C18" s="24">
        <v>12</v>
      </c>
      <c r="D18" s="24">
        <v>100281257</v>
      </c>
      <c r="E18" s="46"/>
      <c r="F18" s="69"/>
      <c r="G18" s="69"/>
      <c r="H18" s="69"/>
      <c r="I18" s="96"/>
      <c r="J18" s="96">
        <v>1717.6</v>
      </c>
      <c r="K18" s="69"/>
      <c r="L18" s="69"/>
      <c r="M18" s="69"/>
      <c r="N18" s="176"/>
      <c r="O18" s="69"/>
      <c r="P18" s="69"/>
      <c r="Q18" s="69"/>
      <c r="R18" s="181"/>
      <c r="S18" s="69"/>
      <c r="T18" s="69"/>
      <c r="U18" s="69"/>
      <c r="V18" s="69"/>
      <c r="W18" s="69">
        <f t="shared" si="0"/>
        <v>0</v>
      </c>
      <c r="X18" s="188">
        <f t="shared" si="1"/>
        <v>0</v>
      </c>
      <c r="Y18" s="69">
        <f t="shared" si="2"/>
        <v>1717.6</v>
      </c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190"/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</row>
    <row r="19" s="142" customFormat="1" spans="1:50">
      <c r="A19" s="24">
        <v>14</v>
      </c>
      <c r="B19" s="93" t="s">
        <v>277</v>
      </c>
      <c r="C19" s="24">
        <v>13</v>
      </c>
      <c r="D19" s="24"/>
      <c r="E19" s="46"/>
      <c r="F19" s="69"/>
      <c r="G19" s="69"/>
      <c r="H19" s="69"/>
      <c r="I19" s="96"/>
      <c r="J19" s="96">
        <v>3882</v>
      </c>
      <c r="K19" s="69"/>
      <c r="L19" s="69"/>
      <c r="M19" s="69"/>
      <c r="N19" s="176"/>
      <c r="O19" s="69"/>
      <c r="P19" s="69"/>
      <c r="Q19" s="69"/>
      <c r="R19" s="181"/>
      <c r="S19" s="69"/>
      <c r="T19" s="69"/>
      <c r="U19" s="69"/>
      <c r="V19" s="69"/>
      <c r="W19" s="69">
        <f t="shared" si="0"/>
        <v>0</v>
      </c>
      <c r="X19" s="188">
        <f t="shared" si="1"/>
        <v>0</v>
      </c>
      <c r="Y19" s="69">
        <f t="shared" si="2"/>
        <v>3882</v>
      </c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</row>
    <row r="20" s="142" customFormat="1" spans="1:50">
      <c r="A20" s="24">
        <v>15</v>
      </c>
      <c r="B20" s="93" t="s">
        <v>35</v>
      </c>
      <c r="C20" s="24">
        <v>36</v>
      </c>
      <c r="D20" s="24">
        <v>100281048</v>
      </c>
      <c r="E20" s="46"/>
      <c r="F20" s="69"/>
      <c r="G20" s="167"/>
      <c r="H20" s="69"/>
      <c r="I20" s="96"/>
      <c r="J20" s="96">
        <v>5977</v>
      </c>
      <c r="K20" s="69"/>
      <c r="L20" s="69"/>
      <c r="M20" s="69"/>
      <c r="N20" s="176"/>
      <c r="O20" s="69"/>
      <c r="P20" s="69"/>
      <c r="Q20" s="69"/>
      <c r="R20" s="181"/>
      <c r="S20" s="69"/>
      <c r="T20" s="69"/>
      <c r="U20" s="69"/>
      <c r="V20" s="69"/>
      <c r="W20" s="69">
        <f t="shared" si="0"/>
        <v>0</v>
      </c>
      <c r="X20" s="188">
        <f t="shared" si="1"/>
        <v>0</v>
      </c>
      <c r="Y20" s="69">
        <f t="shared" si="2"/>
        <v>5977</v>
      </c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</row>
    <row r="21" s="142" customFormat="1" spans="1:50">
      <c r="A21" s="24">
        <v>16</v>
      </c>
      <c r="B21" s="93" t="s">
        <v>36</v>
      </c>
      <c r="C21" s="24">
        <v>39</v>
      </c>
      <c r="D21" s="24">
        <v>102361607</v>
      </c>
      <c r="E21" s="46"/>
      <c r="F21" s="69"/>
      <c r="G21" s="69">
        <v>3458.3</v>
      </c>
      <c r="H21" s="69"/>
      <c r="I21" s="69">
        <v>86496.67</v>
      </c>
      <c r="J21" s="69"/>
      <c r="K21" s="69"/>
      <c r="L21" s="69"/>
      <c r="M21" s="69">
        <v>12570</v>
      </c>
      <c r="N21" s="69"/>
      <c r="O21" s="69"/>
      <c r="P21" s="96">
        <v>12570</v>
      </c>
      <c r="Q21" s="69"/>
      <c r="R21" s="181"/>
      <c r="S21" s="69"/>
      <c r="T21" s="69">
        <v>16760</v>
      </c>
      <c r="U21" s="69"/>
      <c r="V21" s="69">
        <v>48054.97</v>
      </c>
      <c r="W21" s="69">
        <f t="shared" si="0"/>
        <v>89954.97</v>
      </c>
      <c r="X21" s="188">
        <f t="shared" si="1"/>
        <v>0</v>
      </c>
      <c r="Y21" s="69">
        <f t="shared" si="2"/>
        <v>0</v>
      </c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</row>
    <row r="22" s="143" customFormat="1" spans="1:50">
      <c r="A22" s="27">
        <v>17</v>
      </c>
      <c r="B22" s="34" t="s">
        <v>278</v>
      </c>
      <c r="C22" s="27">
        <v>77</v>
      </c>
      <c r="D22" s="60">
        <v>102326002</v>
      </c>
      <c r="E22" s="49"/>
      <c r="F22" s="35"/>
      <c r="G22" s="35">
        <v>49711.64</v>
      </c>
      <c r="H22" s="35"/>
      <c r="I22" s="35">
        <v>2582918.26</v>
      </c>
      <c r="J22" s="35"/>
      <c r="K22" s="35"/>
      <c r="L22" s="35"/>
      <c r="M22" s="35">
        <v>65712.48</v>
      </c>
      <c r="N22" s="35"/>
      <c r="O22" s="35"/>
      <c r="P22" s="58">
        <v>65712.48</v>
      </c>
      <c r="Q22" s="35"/>
      <c r="R22" s="102"/>
      <c r="S22" s="35">
        <v>65712.48</v>
      </c>
      <c r="T22" s="35">
        <v>21904.16</v>
      </c>
      <c r="U22" s="35">
        <v>21904.16</v>
      </c>
      <c r="V22" s="35">
        <v>21904.16</v>
      </c>
      <c r="W22" s="35">
        <f t="shared" si="0"/>
        <v>262849.92</v>
      </c>
      <c r="X22" s="99">
        <f t="shared" si="1"/>
        <v>2369779.98</v>
      </c>
      <c r="Y22" s="35">
        <f t="shared" si="2"/>
        <v>0</v>
      </c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</row>
    <row r="23" s="143" customFormat="1" spans="1:50">
      <c r="A23" s="27">
        <v>18</v>
      </c>
      <c r="B23" s="34" t="s">
        <v>279</v>
      </c>
      <c r="C23" s="27">
        <v>69</v>
      </c>
      <c r="D23" s="60">
        <v>100125274</v>
      </c>
      <c r="E23" s="168"/>
      <c r="F23" s="168"/>
      <c r="G23" s="35">
        <v>48880.85</v>
      </c>
      <c r="H23" s="35"/>
      <c r="I23" s="35">
        <v>2494909.64</v>
      </c>
      <c r="J23" s="35"/>
      <c r="K23" s="35"/>
      <c r="L23" s="35"/>
      <c r="M23" s="35">
        <v>40065.99</v>
      </c>
      <c r="N23" s="35"/>
      <c r="O23" s="35"/>
      <c r="P23" s="58">
        <v>40065.99</v>
      </c>
      <c r="Q23" s="35"/>
      <c r="R23" s="102"/>
      <c r="S23" s="35">
        <v>40065.99</v>
      </c>
      <c r="T23" s="35">
        <v>13355.33</v>
      </c>
      <c r="U23" s="58">
        <v>13355.33</v>
      </c>
      <c r="V23" s="35">
        <v>13355.33</v>
      </c>
      <c r="W23" s="35">
        <f t="shared" si="0"/>
        <v>160263.96</v>
      </c>
      <c r="X23" s="99">
        <f t="shared" si="1"/>
        <v>2383526.53</v>
      </c>
      <c r="Y23" s="35">
        <f t="shared" si="2"/>
        <v>0</v>
      </c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</row>
    <row r="24" s="143" customFormat="1" spans="1:50">
      <c r="A24" s="27">
        <v>19</v>
      </c>
      <c r="B24" s="34" t="s">
        <v>280</v>
      </c>
      <c r="C24" s="27">
        <v>70</v>
      </c>
      <c r="D24" s="60">
        <v>103603591</v>
      </c>
      <c r="E24" s="168"/>
      <c r="F24" s="168"/>
      <c r="G24" s="35">
        <v>59608.08</v>
      </c>
      <c r="H24" s="35"/>
      <c r="I24" s="35">
        <v>3049427.21</v>
      </c>
      <c r="J24" s="35"/>
      <c r="K24" s="35"/>
      <c r="L24" s="35"/>
      <c r="M24" s="35">
        <v>44556.57</v>
      </c>
      <c r="N24" s="35"/>
      <c r="O24" s="35"/>
      <c r="P24" s="58">
        <v>44556.57</v>
      </c>
      <c r="Q24" s="35"/>
      <c r="R24" s="102"/>
      <c r="S24" s="35">
        <v>44556.57</v>
      </c>
      <c r="T24" s="35">
        <v>14852.19</v>
      </c>
      <c r="U24" s="35">
        <v>14852.19</v>
      </c>
      <c r="V24" s="35">
        <v>14852.19</v>
      </c>
      <c r="W24" s="35">
        <f t="shared" si="0"/>
        <v>178226.28</v>
      </c>
      <c r="X24" s="99">
        <f t="shared" si="1"/>
        <v>2930809.01</v>
      </c>
      <c r="Y24" s="35">
        <f t="shared" si="2"/>
        <v>0</v>
      </c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</row>
    <row r="25" s="142" customFormat="1" spans="1:50">
      <c r="A25" s="24">
        <v>20</v>
      </c>
      <c r="B25" s="93" t="s">
        <v>281</v>
      </c>
      <c r="C25" s="24">
        <v>41</v>
      </c>
      <c r="D25" s="24">
        <v>101500625</v>
      </c>
      <c r="E25" s="46"/>
      <c r="F25" s="69"/>
      <c r="G25" s="69"/>
      <c r="H25" s="69"/>
      <c r="I25" s="96"/>
      <c r="J25" s="96">
        <v>11173</v>
      </c>
      <c r="K25" s="69"/>
      <c r="L25" s="69"/>
      <c r="M25" s="69"/>
      <c r="N25" s="69"/>
      <c r="O25" s="69"/>
      <c r="P25" s="69"/>
      <c r="Q25" s="69"/>
      <c r="R25" s="181"/>
      <c r="S25" s="69"/>
      <c r="T25" s="69"/>
      <c r="U25" s="69"/>
      <c r="V25" s="69"/>
      <c r="W25" s="69"/>
      <c r="X25" s="188">
        <f t="shared" si="1"/>
        <v>0</v>
      </c>
      <c r="Y25" s="69">
        <f t="shared" si="2"/>
        <v>11173</v>
      </c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</row>
    <row r="26" s="143" customFormat="1" spans="1:50">
      <c r="A26" s="27">
        <v>21</v>
      </c>
      <c r="B26" s="34" t="s">
        <v>38</v>
      </c>
      <c r="C26" s="27">
        <v>43</v>
      </c>
      <c r="D26" s="27">
        <v>100601213</v>
      </c>
      <c r="E26" s="49"/>
      <c r="F26" s="35"/>
      <c r="G26" s="35">
        <v>3300.6</v>
      </c>
      <c r="H26" s="35"/>
      <c r="I26" s="35">
        <v>111213.8</v>
      </c>
      <c r="J26" s="35"/>
      <c r="K26" s="35"/>
      <c r="L26" s="35"/>
      <c r="M26" s="35">
        <v>5091</v>
      </c>
      <c r="N26" s="35"/>
      <c r="O26" s="35"/>
      <c r="P26" s="58">
        <v>5091</v>
      </c>
      <c r="Q26" s="35"/>
      <c r="R26" s="102"/>
      <c r="S26" s="35"/>
      <c r="T26" s="35"/>
      <c r="U26" s="35"/>
      <c r="V26" s="35">
        <v>10182</v>
      </c>
      <c r="W26" s="35">
        <f t="shared" si="0"/>
        <v>20364</v>
      </c>
      <c r="X26" s="99">
        <f t="shared" si="1"/>
        <v>94150.4</v>
      </c>
      <c r="Y26" s="35">
        <f t="shared" si="2"/>
        <v>0</v>
      </c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</row>
    <row r="27" s="143" customFormat="1" spans="1:50">
      <c r="A27" s="27">
        <v>22</v>
      </c>
      <c r="B27" s="34" t="s">
        <v>40</v>
      </c>
      <c r="C27" s="27">
        <v>45</v>
      </c>
      <c r="D27" s="27">
        <v>100602184</v>
      </c>
      <c r="E27" s="49"/>
      <c r="F27" s="35"/>
      <c r="G27" s="35">
        <v>9000</v>
      </c>
      <c r="H27" s="35"/>
      <c r="I27" s="35">
        <v>591190</v>
      </c>
      <c r="J27" s="35"/>
      <c r="K27" s="35"/>
      <c r="L27" s="35"/>
      <c r="M27" s="35">
        <v>12480</v>
      </c>
      <c r="N27" s="35"/>
      <c r="O27" s="35"/>
      <c r="P27" s="58">
        <v>12480</v>
      </c>
      <c r="Q27" s="35"/>
      <c r="R27" s="102"/>
      <c r="S27" s="35">
        <v>12480</v>
      </c>
      <c r="T27" s="35"/>
      <c r="U27" s="35"/>
      <c r="V27" s="35">
        <v>12480</v>
      </c>
      <c r="W27" s="35">
        <f t="shared" si="0"/>
        <v>49920</v>
      </c>
      <c r="X27" s="99">
        <f t="shared" si="1"/>
        <v>550270</v>
      </c>
      <c r="Y27" s="35">
        <f t="shared" si="2"/>
        <v>0</v>
      </c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</row>
    <row r="28" s="142" customFormat="1" spans="1:50">
      <c r="A28" s="24">
        <v>23</v>
      </c>
      <c r="B28" s="93" t="s">
        <v>282</v>
      </c>
      <c r="C28" s="24">
        <v>47</v>
      </c>
      <c r="D28" s="24"/>
      <c r="E28" s="46"/>
      <c r="F28" s="69"/>
      <c r="G28" s="69"/>
      <c r="H28" s="69"/>
      <c r="I28" s="96"/>
      <c r="J28" s="96">
        <v>1924</v>
      </c>
      <c r="K28" s="69"/>
      <c r="L28" s="69"/>
      <c r="M28" s="69"/>
      <c r="N28" s="69"/>
      <c r="O28" s="69"/>
      <c r="P28" s="69"/>
      <c r="Q28" s="69"/>
      <c r="R28" s="181"/>
      <c r="S28" s="69"/>
      <c r="T28" s="69"/>
      <c r="U28" s="69"/>
      <c r="V28" s="69"/>
      <c r="W28" s="69">
        <f t="shared" si="0"/>
        <v>0</v>
      </c>
      <c r="X28" s="188">
        <f t="shared" si="1"/>
        <v>0</v>
      </c>
      <c r="Y28" s="69">
        <f t="shared" si="2"/>
        <v>1924</v>
      </c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</row>
    <row r="29" s="142" customFormat="1" spans="1:50">
      <c r="A29" s="24">
        <v>24</v>
      </c>
      <c r="B29" s="93" t="s">
        <v>283</v>
      </c>
      <c r="C29" s="24">
        <v>48</v>
      </c>
      <c r="D29" s="24">
        <v>103360652</v>
      </c>
      <c r="E29" s="46"/>
      <c r="F29" s="69"/>
      <c r="G29" s="169"/>
      <c r="H29" s="69"/>
      <c r="I29" s="96"/>
      <c r="J29" s="96">
        <v>1071</v>
      </c>
      <c r="K29" s="69"/>
      <c r="L29" s="69"/>
      <c r="M29" s="69"/>
      <c r="N29" s="69"/>
      <c r="O29" s="69"/>
      <c r="P29" s="69"/>
      <c r="Q29" s="69"/>
      <c r="R29" s="181"/>
      <c r="S29" s="69"/>
      <c r="T29" s="69"/>
      <c r="U29" s="69"/>
      <c r="V29" s="69"/>
      <c r="W29" s="69">
        <f t="shared" si="0"/>
        <v>0</v>
      </c>
      <c r="X29" s="188">
        <f t="shared" si="1"/>
        <v>0</v>
      </c>
      <c r="Y29" s="69">
        <f t="shared" si="2"/>
        <v>1071</v>
      </c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</row>
    <row r="30" s="143" customFormat="1" spans="1:50">
      <c r="A30" s="27">
        <v>25</v>
      </c>
      <c r="B30" s="34" t="s">
        <v>284</v>
      </c>
      <c r="C30" s="27">
        <v>49</v>
      </c>
      <c r="D30" s="27">
        <v>100865772</v>
      </c>
      <c r="E30" s="49"/>
      <c r="F30" s="35"/>
      <c r="G30" s="35">
        <v>2910</v>
      </c>
      <c r="H30" s="35"/>
      <c r="I30" s="35">
        <v>58200</v>
      </c>
      <c r="J30" s="35"/>
      <c r="K30" s="35"/>
      <c r="L30" s="58"/>
      <c r="M30" s="35"/>
      <c r="N30" s="35"/>
      <c r="O30" s="35"/>
      <c r="P30" s="58">
        <v>8730</v>
      </c>
      <c r="Q30" s="35"/>
      <c r="R30" s="182"/>
      <c r="S30" s="35"/>
      <c r="T30" s="35"/>
      <c r="U30" s="35"/>
      <c r="V30" s="58">
        <v>8730</v>
      </c>
      <c r="W30" s="35">
        <f t="shared" si="0"/>
        <v>17460</v>
      </c>
      <c r="X30" s="99">
        <f t="shared" si="1"/>
        <v>43650</v>
      </c>
      <c r="Y30" s="35">
        <f t="shared" si="2"/>
        <v>0</v>
      </c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</row>
    <row r="31" s="144" customFormat="1" spans="1:50">
      <c r="A31" s="21">
        <v>26</v>
      </c>
      <c r="B31" s="158" t="s">
        <v>211</v>
      </c>
      <c r="C31" s="21">
        <v>52</v>
      </c>
      <c r="D31" s="21">
        <v>100213670</v>
      </c>
      <c r="E31" s="23"/>
      <c r="F31" s="170"/>
      <c r="G31" s="170"/>
      <c r="H31" s="170"/>
      <c r="I31" s="170">
        <v>385491.75</v>
      </c>
      <c r="J31" s="170"/>
      <c r="K31" s="170"/>
      <c r="L31" s="170"/>
      <c r="M31" s="170">
        <v>8358</v>
      </c>
      <c r="N31" s="170"/>
      <c r="O31" s="170"/>
      <c r="P31" s="177">
        <f>376951.92+2786</f>
        <v>379737.92</v>
      </c>
      <c r="Q31" s="170"/>
      <c r="R31" s="183"/>
      <c r="S31" s="170"/>
      <c r="T31" s="170"/>
      <c r="U31" s="170"/>
      <c r="V31" s="170"/>
      <c r="W31" s="170">
        <f t="shared" si="0"/>
        <v>388095.92</v>
      </c>
      <c r="X31" s="189">
        <f t="shared" si="1"/>
        <v>0</v>
      </c>
      <c r="Y31" s="170">
        <f t="shared" si="2"/>
        <v>2604.16999999998</v>
      </c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</row>
    <row r="32" s="143" customFormat="1" spans="1:50">
      <c r="A32" s="27">
        <v>27</v>
      </c>
      <c r="B32" s="34" t="s">
        <v>42</v>
      </c>
      <c r="C32" s="27">
        <v>54</v>
      </c>
      <c r="D32" s="27">
        <v>103603546</v>
      </c>
      <c r="E32" s="49"/>
      <c r="F32" s="35"/>
      <c r="G32" s="35">
        <v>5875</v>
      </c>
      <c r="H32" s="35"/>
      <c r="I32" s="35">
        <v>346208</v>
      </c>
      <c r="J32" s="35"/>
      <c r="K32" s="35"/>
      <c r="L32" s="35"/>
      <c r="M32" s="35"/>
      <c r="N32" s="35"/>
      <c r="O32" s="35"/>
      <c r="P32" s="58">
        <v>15335</v>
      </c>
      <c r="Q32" s="35"/>
      <c r="R32" s="102"/>
      <c r="S32" s="35"/>
      <c r="T32" s="35"/>
      <c r="U32" s="35">
        <v>3067</v>
      </c>
      <c r="V32" s="35">
        <v>18402</v>
      </c>
      <c r="W32" s="35">
        <f t="shared" si="0"/>
        <v>36804</v>
      </c>
      <c r="X32" s="99">
        <f t="shared" si="1"/>
        <v>315279</v>
      </c>
      <c r="Y32" s="35">
        <f t="shared" si="2"/>
        <v>0</v>
      </c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</row>
    <row r="33" s="143" customFormat="1" spans="1:50">
      <c r="A33" s="27">
        <v>28</v>
      </c>
      <c r="B33" s="34" t="s">
        <v>285</v>
      </c>
      <c r="C33" s="27">
        <v>75</v>
      </c>
      <c r="D33" s="60">
        <v>100987944</v>
      </c>
      <c r="E33" s="49"/>
      <c r="F33" s="35"/>
      <c r="G33" s="35">
        <v>29433.23</v>
      </c>
      <c r="H33" s="35"/>
      <c r="I33" s="35">
        <v>1498802.85</v>
      </c>
      <c r="J33" s="35"/>
      <c r="K33" s="35"/>
      <c r="L33" s="35"/>
      <c r="M33" s="35">
        <v>26848.17</v>
      </c>
      <c r="N33" s="35"/>
      <c r="O33" s="35"/>
      <c r="P33" s="58">
        <v>26848.17</v>
      </c>
      <c r="Q33" s="35"/>
      <c r="R33" s="102"/>
      <c r="S33" s="35">
        <v>26848.17</v>
      </c>
      <c r="T33" s="35"/>
      <c r="U33" s="35">
        <v>17898.78</v>
      </c>
      <c r="V33" s="35">
        <v>8949</v>
      </c>
      <c r="W33" s="35">
        <f t="shared" si="0"/>
        <v>107392.29</v>
      </c>
      <c r="X33" s="99">
        <f t="shared" si="1"/>
        <v>1420843.79</v>
      </c>
      <c r="Y33" s="35">
        <f t="shared" si="2"/>
        <v>0</v>
      </c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</row>
    <row r="34" s="143" customFormat="1" spans="1:50">
      <c r="A34" s="27">
        <v>29</v>
      </c>
      <c r="B34" s="34" t="s">
        <v>46</v>
      </c>
      <c r="C34" s="27">
        <v>82</v>
      </c>
      <c r="D34" s="60">
        <v>103087258</v>
      </c>
      <c r="E34" s="49"/>
      <c r="F34" s="35"/>
      <c r="G34" s="35">
        <v>33989.45</v>
      </c>
      <c r="H34" s="35"/>
      <c r="I34" s="35">
        <v>1749903.31</v>
      </c>
      <c r="J34" s="35"/>
      <c r="K34" s="35"/>
      <c r="L34" s="35"/>
      <c r="M34" s="35"/>
      <c r="N34" s="35"/>
      <c r="O34" s="35"/>
      <c r="P34" s="58">
        <v>52903.02</v>
      </c>
      <c r="Q34" s="35"/>
      <c r="R34" s="102"/>
      <c r="S34" s="35">
        <v>26452.41</v>
      </c>
      <c r="T34" s="35"/>
      <c r="U34" s="35"/>
      <c r="V34" s="35">
        <v>26452.41</v>
      </c>
      <c r="W34" s="35">
        <f t="shared" si="0"/>
        <v>105807.84</v>
      </c>
      <c r="X34" s="99">
        <f t="shared" si="1"/>
        <v>1678084.92</v>
      </c>
      <c r="Y34" s="35">
        <f t="shared" si="2"/>
        <v>0</v>
      </c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</row>
    <row r="35" s="142" customFormat="1" spans="1:50">
      <c r="A35" s="24">
        <v>30</v>
      </c>
      <c r="B35" s="93" t="s">
        <v>286</v>
      </c>
      <c r="C35" s="24">
        <v>55</v>
      </c>
      <c r="D35" s="24">
        <v>103603591</v>
      </c>
      <c r="E35" s="46"/>
      <c r="F35" s="69"/>
      <c r="G35" s="167"/>
      <c r="H35" s="69"/>
      <c r="I35" s="96"/>
      <c r="J35" s="96">
        <v>3800</v>
      </c>
      <c r="K35" s="69"/>
      <c r="L35" s="69"/>
      <c r="M35" s="69"/>
      <c r="N35" s="69"/>
      <c r="O35" s="69"/>
      <c r="P35" s="69"/>
      <c r="Q35" s="69"/>
      <c r="R35" s="181"/>
      <c r="S35" s="69"/>
      <c r="T35" s="69"/>
      <c r="U35" s="69"/>
      <c r="V35" s="69"/>
      <c r="W35" s="69">
        <f t="shared" si="0"/>
        <v>0</v>
      </c>
      <c r="X35" s="188">
        <f t="shared" si="1"/>
        <v>0</v>
      </c>
      <c r="Y35" s="69">
        <f t="shared" si="2"/>
        <v>3800</v>
      </c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</row>
    <row r="36" s="143" customFormat="1" spans="1:50">
      <c r="A36" s="27"/>
      <c r="B36" s="34" t="s">
        <v>287</v>
      </c>
      <c r="C36" s="27">
        <v>93</v>
      </c>
      <c r="D36" s="27"/>
      <c r="E36" s="49"/>
      <c r="F36" s="35"/>
      <c r="G36" s="171"/>
      <c r="H36" s="58">
        <v>2234000</v>
      </c>
      <c r="I36" s="58"/>
      <c r="J36" s="58"/>
      <c r="K36" s="35"/>
      <c r="L36" s="35"/>
      <c r="M36" s="35"/>
      <c r="N36" s="35"/>
      <c r="O36" s="35"/>
      <c r="P36" s="35"/>
      <c r="Q36" s="35"/>
      <c r="R36" s="102"/>
      <c r="S36" s="35"/>
      <c r="T36" s="35"/>
      <c r="U36" s="35"/>
      <c r="V36" s="35"/>
      <c r="W36" s="35">
        <f t="shared" si="0"/>
        <v>0</v>
      </c>
      <c r="X36" s="99">
        <f t="shared" si="1"/>
        <v>2234000</v>
      </c>
      <c r="Y36" s="35">
        <f t="shared" si="2"/>
        <v>0</v>
      </c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</row>
    <row r="37" s="142" customFormat="1" spans="1:50">
      <c r="A37" s="24">
        <v>31</v>
      </c>
      <c r="B37" s="93" t="s">
        <v>45</v>
      </c>
      <c r="C37" s="24">
        <v>56</v>
      </c>
      <c r="D37" s="24"/>
      <c r="E37" s="46"/>
      <c r="F37" s="69"/>
      <c r="G37" s="69"/>
      <c r="H37" s="69"/>
      <c r="I37" s="69">
        <v>291190</v>
      </c>
      <c r="J37" s="69"/>
      <c r="K37" s="69"/>
      <c r="L37" s="69"/>
      <c r="M37" s="69"/>
      <c r="N37" s="69"/>
      <c r="O37" s="69"/>
      <c r="P37" s="69"/>
      <c r="Q37" s="69"/>
      <c r="R37" s="181">
        <v>291190</v>
      </c>
      <c r="S37" s="69"/>
      <c r="T37" s="69"/>
      <c r="U37" s="69"/>
      <c r="V37" s="69"/>
      <c r="W37" s="69">
        <f t="shared" si="0"/>
        <v>291190</v>
      </c>
      <c r="X37" s="188">
        <f t="shared" si="1"/>
        <v>0</v>
      </c>
      <c r="Y37" s="69">
        <f t="shared" si="2"/>
        <v>0</v>
      </c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</row>
    <row r="38" s="143" customFormat="1" spans="1:50">
      <c r="A38" s="27">
        <v>32</v>
      </c>
      <c r="B38" s="34" t="s">
        <v>288</v>
      </c>
      <c r="C38" s="27">
        <v>83</v>
      </c>
      <c r="D38" s="27"/>
      <c r="E38" s="49"/>
      <c r="F38" s="35"/>
      <c r="G38" s="35">
        <v>11532.22</v>
      </c>
      <c r="H38" s="58">
        <v>900000</v>
      </c>
      <c r="I38" s="35"/>
      <c r="J38" s="35"/>
      <c r="K38" s="35"/>
      <c r="L38" s="35"/>
      <c r="M38" s="35"/>
      <c r="N38" s="35"/>
      <c r="O38" s="35"/>
      <c r="P38" s="35">
        <v>22981.4</v>
      </c>
      <c r="Q38" s="35"/>
      <c r="R38" s="102"/>
      <c r="S38" s="35"/>
      <c r="T38" s="35"/>
      <c r="U38" s="35">
        <v>22981.4</v>
      </c>
      <c r="V38" s="35">
        <v>34472.1</v>
      </c>
      <c r="W38" s="35">
        <f t="shared" si="0"/>
        <v>80434.9</v>
      </c>
      <c r="X38" s="99">
        <f t="shared" si="1"/>
        <v>831097.32</v>
      </c>
      <c r="Y38" s="35">
        <f t="shared" si="2"/>
        <v>0</v>
      </c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</row>
    <row r="39" s="143" customFormat="1" spans="1:50">
      <c r="A39" s="27"/>
      <c r="B39" s="34" t="s">
        <v>289</v>
      </c>
      <c r="C39" s="27">
        <v>92</v>
      </c>
      <c r="D39" s="27"/>
      <c r="E39" s="49"/>
      <c r="F39" s="35"/>
      <c r="G39" s="35">
        <v>15706.09</v>
      </c>
      <c r="H39" s="58">
        <v>2369000</v>
      </c>
      <c r="I39" s="35"/>
      <c r="J39" s="35"/>
      <c r="K39" s="35"/>
      <c r="L39" s="35"/>
      <c r="M39" s="35"/>
      <c r="N39" s="35"/>
      <c r="O39" s="35"/>
      <c r="P39" s="35"/>
      <c r="Q39" s="35"/>
      <c r="R39" s="102"/>
      <c r="S39" s="35">
        <v>12688.35</v>
      </c>
      <c r="T39" s="184"/>
      <c r="U39" s="35"/>
      <c r="V39" s="35">
        <v>38065.05</v>
      </c>
      <c r="W39" s="35">
        <f t="shared" si="0"/>
        <v>50753.4</v>
      </c>
      <c r="X39" s="99">
        <f t="shared" si="1"/>
        <v>2333952.69</v>
      </c>
      <c r="Y39" s="35">
        <f t="shared" si="2"/>
        <v>0</v>
      </c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</row>
    <row r="40" s="142" customFormat="1" spans="1:50">
      <c r="A40" s="24">
        <v>33</v>
      </c>
      <c r="B40" s="93" t="s">
        <v>290</v>
      </c>
      <c r="C40" s="24">
        <v>57</v>
      </c>
      <c r="D40" s="24">
        <v>102893935</v>
      </c>
      <c r="E40" s="46"/>
      <c r="F40" s="69"/>
      <c r="G40" s="167"/>
      <c r="H40" s="69"/>
      <c r="I40" s="96"/>
      <c r="J40" s="96">
        <v>11538.93</v>
      </c>
      <c r="K40" s="69"/>
      <c r="L40" s="69"/>
      <c r="M40" s="96">
        <v>467.2</v>
      </c>
      <c r="N40" s="69"/>
      <c r="O40" s="69"/>
      <c r="P40" s="178">
        <v>2336</v>
      </c>
      <c r="Q40" s="69"/>
      <c r="R40" s="181"/>
      <c r="S40" s="69"/>
      <c r="T40" s="69"/>
      <c r="U40" s="69"/>
      <c r="V40" s="69">
        <v>2803.2</v>
      </c>
      <c r="W40" s="69">
        <f t="shared" si="0"/>
        <v>5606.4</v>
      </c>
      <c r="X40" s="188">
        <f t="shared" si="1"/>
        <v>0</v>
      </c>
      <c r="Y40" s="69">
        <f t="shared" si="2"/>
        <v>17145.33</v>
      </c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</row>
    <row r="41" s="143" customFormat="1" spans="1:50">
      <c r="A41" s="27">
        <v>34</v>
      </c>
      <c r="B41" s="34" t="s">
        <v>291</v>
      </c>
      <c r="C41" s="27">
        <v>71</v>
      </c>
      <c r="D41" s="60">
        <v>100989371</v>
      </c>
      <c r="E41" s="164"/>
      <c r="F41" s="166"/>
      <c r="G41" s="35">
        <v>24833.31</v>
      </c>
      <c r="H41" s="35"/>
      <c r="I41" s="58">
        <v>1291176.66</v>
      </c>
      <c r="J41" s="58"/>
      <c r="K41" s="35"/>
      <c r="L41" s="35"/>
      <c r="M41" s="58">
        <v>28171.62</v>
      </c>
      <c r="N41" s="35"/>
      <c r="O41" s="35"/>
      <c r="P41" s="179">
        <v>28171.62</v>
      </c>
      <c r="Q41" s="35"/>
      <c r="R41" s="102"/>
      <c r="S41" s="35">
        <v>28171.62</v>
      </c>
      <c r="T41" s="35"/>
      <c r="U41" s="35"/>
      <c r="V41" s="35">
        <v>28171.62</v>
      </c>
      <c r="W41" s="35">
        <f t="shared" si="0"/>
        <v>112686.48</v>
      </c>
      <c r="X41" s="99">
        <f t="shared" si="1"/>
        <v>1203323.49</v>
      </c>
      <c r="Y41" s="35">
        <f t="shared" si="2"/>
        <v>0</v>
      </c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</row>
    <row r="42" s="142" customFormat="1" spans="1:50">
      <c r="A42" s="24">
        <v>35</v>
      </c>
      <c r="B42" s="93" t="s">
        <v>292</v>
      </c>
      <c r="C42" s="24">
        <v>59</v>
      </c>
      <c r="D42" s="24"/>
      <c r="E42" s="46"/>
      <c r="F42" s="69"/>
      <c r="G42" s="69"/>
      <c r="H42" s="69"/>
      <c r="I42" s="96"/>
      <c r="J42" s="96">
        <v>5850</v>
      </c>
      <c r="K42" s="69"/>
      <c r="L42" s="69"/>
      <c r="M42" s="69"/>
      <c r="N42" s="69"/>
      <c r="O42" s="69"/>
      <c r="P42" s="69"/>
      <c r="Q42" s="69"/>
      <c r="R42" s="181"/>
      <c r="S42" s="69"/>
      <c r="T42" s="69"/>
      <c r="U42" s="69"/>
      <c r="V42" s="69"/>
      <c r="W42" s="69">
        <f t="shared" si="0"/>
        <v>0</v>
      </c>
      <c r="X42" s="188">
        <f t="shared" si="1"/>
        <v>0</v>
      </c>
      <c r="Y42" s="69">
        <f t="shared" si="2"/>
        <v>5850</v>
      </c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</row>
    <row r="43" s="142" customFormat="1" spans="1:50">
      <c r="A43" s="24">
        <v>36</v>
      </c>
      <c r="B43" s="93" t="s">
        <v>293</v>
      </c>
      <c r="C43" s="24">
        <v>67</v>
      </c>
      <c r="D43" s="24">
        <v>100781522</v>
      </c>
      <c r="E43" s="46"/>
      <c r="F43" s="69"/>
      <c r="G43" s="167"/>
      <c r="H43" s="69"/>
      <c r="I43" s="69"/>
      <c r="J43" s="69">
        <v>700</v>
      </c>
      <c r="K43" s="69"/>
      <c r="L43" s="69"/>
      <c r="M43" s="69"/>
      <c r="N43" s="69"/>
      <c r="O43" s="69"/>
      <c r="P43" s="69"/>
      <c r="Q43" s="69"/>
      <c r="R43" s="181"/>
      <c r="S43" s="69"/>
      <c r="T43" s="69"/>
      <c r="U43" s="96"/>
      <c r="V43" s="69"/>
      <c r="W43" s="69">
        <f t="shared" si="0"/>
        <v>0</v>
      </c>
      <c r="X43" s="188">
        <f t="shared" si="1"/>
        <v>0</v>
      </c>
      <c r="Y43" s="69">
        <f t="shared" si="2"/>
        <v>700</v>
      </c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</row>
    <row r="44" s="143" customFormat="1" spans="1:50">
      <c r="A44" s="27">
        <v>37</v>
      </c>
      <c r="B44" s="34" t="s">
        <v>294</v>
      </c>
      <c r="C44" s="27">
        <v>62</v>
      </c>
      <c r="D44" s="27">
        <v>101164337</v>
      </c>
      <c r="E44" s="49"/>
      <c r="F44" s="35"/>
      <c r="G44" s="35">
        <v>4000</v>
      </c>
      <c r="H44" s="35"/>
      <c r="I44" s="35">
        <v>207971.72</v>
      </c>
      <c r="J44" s="35"/>
      <c r="K44" s="35"/>
      <c r="L44" s="35"/>
      <c r="M44" s="35"/>
      <c r="N44" s="35"/>
      <c r="O44" s="35"/>
      <c r="P44" s="58">
        <v>12000</v>
      </c>
      <c r="Q44" s="35"/>
      <c r="R44" s="102"/>
      <c r="S44" s="35"/>
      <c r="T44" s="35"/>
      <c r="U44" s="35"/>
      <c r="V44" s="35">
        <v>12000</v>
      </c>
      <c r="W44" s="35">
        <f t="shared" si="0"/>
        <v>24000</v>
      </c>
      <c r="X44" s="99">
        <f t="shared" si="1"/>
        <v>187971.72</v>
      </c>
      <c r="Y44" s="35">
        <f t="shared" si="2"/>
        <v>0</v>
      </c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</row>
    <row r="45" s="142" customFormat="1" spans="1:50">
      <c r="A45" s="24">
        <v>38</v>
      </c>
      <c r="B45" s="93" t="s">
        <v>50</v>
      </c>
      <c r="C45" s="24">
        <v>63</v>
      </c>
      <c r="D45" s="24">
        <v>100989654</v>
      </c>
      <c r="E45" s="46"/>
      <c r="F45" s="69"/>
      <c r="G45" s="167"/>
      <c r="H45" s="69"/>
      <c r="I45" s="96"/>
      <c r="J45" s="96">
        <v>7006.68</v>
      </c>
      <c r="K45" s="69"/>
      <c r="L45" s="69"/>
      <c r="M45" s="69"/>
      <c r="N45" s="69"/>
      <c r="O45" s="69"/>
      <c r="P45" s="69"/>
      <c r="Q45" s="69"/>
      <c r="R45" s="181"/>
      <c r="S45" s="69"/>
      <c r="T45" s="69"/>
      <c r="U45" s="69"/>
      <c r="V45" s="69"/>
      <c r="W45" s="69">
        <f t="shared" si="0"/>
        <v>0</v>
      </c>
      <c r="X45" s="188">
        <f t="shared" si="1"/>
        <v>0</v>
      </c>
      <c r="Y45" s="69">
        <f t="shared" si="2"/>
        <v>7006.68</v>
      </c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</row>
    <row r="46" s="143" customFormat="1" spans="1:50">
      <c r="A46" s="27">
        <v>39</v>
      </c>
      <c r="B46" s="34" t="s">
        <v>295</v>
      </c>
      <c r="C46" s="27">
        <v>81</v>
      </c>
      <c r="D46" s="60">
        <v>103603456</v>
      </c>
      <c r="E46" s="49"/>
      <c r="F46" s="35"/>
      <c r="G46" s="35">
        <v>28244.84</v>
      </c>
      <c r="H46" s="35"/>
      <c r="I46" s="58">
        <v>1454462.64</v>
      </c>
      <c r="J46" s="58"/>
      <c r="K46" s="35"/>
      <c r="L46" s="35"/>
      <c r="M46" s="35">
        <v>30174</v>
      </c>
      <c r="N46" s="35"/>
      <c r="O46" s="35"/>
      <c r="P46" s="35">
        <v>30174</v>
      </c>
      <c r="Q46" s="35"/>
      <c r="R46" s="102"/>
      <c r="S46" s="35">
        <v>30174</v>
      </c>
      <c r="T46" s="35"/>
      <c r="U46" s="35"/>
      <c r="V46" s="35">
        <v>30174</v>
      </c>
      <c r="W46" s="35">
        <f t="shared" si="0"/>
        <v>120696</v>
      </c>
      <c r="X46" s="99">
        <f t="shared" si="1"/>
        <v>1362011.48</v>
      </c>
      <c r="Y46" s="35">
        <f t="shared" si="2"/>
        <v>0</v>
      </c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</row>
    <row r="47" s="143" customFormat="1" spans="1:50">
      <c r="A47" s="27">
        <v>40</v>
      </c>
      <c r="B47" s="34" t="s">
        <v>296</v>
      </c>
      <c r="C47" s="27">
        <v>84</v>
      </c>
      <c r="D47" s="60"/>
      <c r="E47" s="49"/>
      <c r="F47" s="35"/>
      <c r="G47" s="35">
        <v>24157.52</v>
      </c>
      <c r="H47" s="58">
        <v>1250000</v>
      </c>
      <c r="I47" s="58"/>
      <c r="J47" s="58"/>
      <c r="K47" s="35"/>
      <c r="L47" s="35"/>
      <c r="M47" s="35"/>
      <c r="N47" s="35"/>
      <c r="O47" s="35"/>
      <c r="P47" s="35">
        <v>23450.52</v>
      </c>
      <c r="Q47" s="35"/>
      <c r="R47" s="102"/>
      <c r="S47" s="35"/>
      <c r="T47" s="35"/>
      <c r="U47" s="35">
        <v>11725.26</v>
      </c>
      <c r="V47" s="35">
        <v>58626.3</v>
      </c>
      <c r="W47" s="35">
        <f t="shared" si="0"/>
        <v>93802.08</v>
      </c>
      <c r="X47" s="99">
        <f t="shared" si="1"/>
        <v>1180355.44</v>
      </c>
      <c r="Y47" s="35">
        <f t="shared" si="2"/>
        <v>0</v>
      </c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</row>
    <row r="48" s="142" customFormat="1" spans="1:50">
      <c r="A48" s="24">
        <v>41</v>
      </c>
      <c r="B48" s="93" t="s">
        <v>297</v>
      </c>
      <c r="C48" s="24">
        <v>64</v>
      </c>
      <c r="D48" s="24">
        <v>102960943</v>
      </c>
      <c r="E48" s="46"/>
      <c r="F48" s="69"/>
      <c r="G48" s="169"/>
      <c r="H48" s="69"/>
      <c r="I48" s="96"/>
      <c r="J48" s="96"/>
      <c r="K48" s="69"/>
      <c r="L48" s="69"/>
      <c r="M48" s="69"/>
      <c r="N48" s="69"/>
      <c r="O48" s="69"/>
      <c r="P48" s="69"/>
      <c r="Q48" s="69"/>
      <c r="R48" s="181"/>
      <c r="S48" s="69"/>
      <c r="T48" s="69"/>
      <c r="U48" s="69"/>
      <c r="V48" s="69"/>
      <c r="W48" s="69">
        <f t="shared" si="0"/>
        <v>0</v>
      </c>
      <c r="X48" s="188">
        <f t="shared" si="1"/>
        <v>0</v>
      </c>
      <c r="Y48" s="69">
        <f t="shared" si="2"/>
        <v>0</v>
      </c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</row>
    <row r="49" s="143" customFormat="1" spans="1:50">
      <c r="A49" s="27">
        <v>42</v>
      </c>
      <c r="B49" s="34" t="s">
        <v>298</v>
      </c>
      <c r="C49" s="27">
        <v>79</v>
      </c>
      <c r="D49" s="27"/>
      <c r="E49" s="49"/>
      <c r="F49" s="35"/>
      <c r="G49" s="35">
        <v>40160.51</v>
      </c>
      <c r="H49" s="35"/>
      <c r="I49" s="58">
        <v>2039025.02</v>
      </c>
      <c r="J49" s="58"/>
      <c r="K49" s="35"/>
      <c r="L49" s="35"/>
      <c r="M49" s="35"/>
      <c r="N49" s="35"/>
      <c r="O49" s="35"/>
      <c r="P49" s="35">
        <v>54020.46</v>
      </c>
      <c r="Q49" s="35"/>
      <c r="R49" s="102"/>
      <c r="S49" s="35"/>
      <c r="T49" s="35"/>
      <c r="U49" s="102">
        <v>9003.41</v>
      </c>
      <c r="V49" s="35">
        <v>45017.05</v>
      </c>
      <c r="W49" s="35">
        <f t="shared" si="0"/>
        <v>108040.92</v>
      </c>
      <c r="X49" s="99">
        <f t="shared" si="1"/>
        <v>1971144.61</v>
      </c>
      <c r="Y49" s="35">
        <f t="shared" si="2"/>
        <v>0</v>
      </c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</row>
    <row r="50" s="143" customFormat="1" spans="1:50">
      <c r="A50" s="27">
        <v>43</v>
      </c>
      <c r="B50" s="34" t="s">
        <v>299</v>
      </c>
      <c r="C50" s="27">
        <v>74</v>
      </c>
      <c r="D50" s="27">
        <v>100363340</v>
      </c>
      <c r="E50" s="49"/>
      <c r="F50" s="35"/>
      <c r="G50" s="35">
        <v>48646.38</v>
      </c>
      <c r="H50" s="35"/>
      <c r="I50" s="35">
        <v>2503016.85</v>
      </c>
      <c r="J50" s="35"/>
      <c r="K50" s="35"/>
      <c r="L50" s="35"/>
      <c r="M50" s="35">
        <v>43026</v>
      </c>
      <c r="N50" s="35"/>
      <c r="O50" s="35"/>
      <c r="P50" s="35">
        <v>43026</v>
      </c>
      <c r="Q50" s="35"/>
      <c r="R50" s="102"/>
      <c r="S50" s="35">
        <v>43026</v>
      </c>
      <c r="T50" s="35"/>
      <c r="U50" s="58"/>
      <c r="V50" s="58">
        <v>43026</v>
      </c>
      <c r="W50" s="35">
        <f t="shared" si="0"/>
        <v>172104</v>
      </c>
      <c r="X50" s="99">
        <f t="shared" si="1"/>
        <v>2379559.23</v>
      </c>
      <c r="Y50" s="35">
        <f t="shared" si="2"/>
        <v>0</v>
      </c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</row>
    <row r="51" s="143" customFormat="1" spans="1:50">
      <c r="A51" s="27">
        <v>44</v>
      </c>
      <c r="B51" s="34" t="s">
        <v>300</v>
      </c>
      <c r="C51" s="27">
        <v>136</v>
      </c>
      <c r="D51" s="95">
        <v>102960927</v>
      </c>
      <c r="E51" s="49"/>
      <c r="F51" s="35"/>
      <c r="G51" s="35">
        <v>43617.72</v>
      </c>
      <c r="H51" s="35"/>
      <c r="I51" s="35">
        <v>2222217.39</v>
      </c>
      <c r="J51" s="35"/>
      <c r="K51" s="35"/>
      <c r="L51" s="35"/>
      <c r="M51" s="35">
        <v>28355.88</v>
      </c>
      <c r="N51" s="35"/>
      <c r="O51" s="35"/>
      <c r="P51" s="35">
        <v>28355.88</v>
      </c>
      <c r="Q51" s="35"/>
      <c r="R51" s="102"/>
      <c r="S51" s="35">
        <v>28355.88</v>
      </c>
      <c r="T51" s="35"/>
      <c r="U51" s="58"/>
      <c r="V51" s="35">
        <v>28355.88</v>
      </c>
      <c r="W51" s="35">
        <f t="shared" si="0"/>
        <v>113423.52</v>
      </c>
      <c r="X51" s="99">
        <f t="shared" si="1"/>
        <v>2152411.59</v>
      </c>
      <c r="Y51" s="35">
        <f t="shared" si="2"/>
        <v>0</v>
      </c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</row>
    <row r="52" s="143" customFormat="1" spans="1:50">
      <c r="A52" s="27">
        <v>45</v>
      </c>
      <c r="B52" s="34" t="s">
        <v>301</v>
      </c>
      <c r="C52" s="27">
        <v>130</v>
      </c>
      <c r="D52" s="27">
        <v>101733793</v>
      </c>
      <c r="E52" s="49"/>
      <c r="F52" s="35"/>
      <c r="G52" s="35">
        <v>89930.53</v>
      </c>
      <c r="H52" s="58">
        <v>1720000</v>
      </c>
      <c r="I52" s="35">
        <v>1601028.35</v>
      </c>
      <c r="J52" s="35"/>
      <c r="K52" s="35"/>
      <c r="L52" s="35"/>
      <c r="M52" s="35">
        <v>27221.91</v>
      </c>
      <c r="N52" s="35"/>
      <c r="O52" s="35"/>
      <c r="P52" s="35">
        <v>45369.57</v>
      </c>
      <c r="Q52" s="35"/>
      <c r="R52" s="102"/>
      <c r="S52" s="35">
        <v>54443.4</v>
      </c>
      <c r="T52" s="35">
        <v>18147.8</v>
      </c>
      <c r="U52" s="58">
        <v>18147.8</v>
      </c>
      <c r="V52" s="35">
        <v>18147.8</v>
      </c>
      <c r="W52" s="35">
        <f t="shared" si="0"/>
        <v>181478.28</v>
      </c>
      <c r="X52" s="99">
        <f t="shared" si="1"/>
        <v>3229480.6</v>
      </c>
      <c r="Y52" s="35">
        <f t="shared" si="2"/>
        <v>0</v>
      </c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</row>
    <row r="53" s="143" customFormat="1" spans="1:50">
      <c r="A53" s="27">
        <v>46</v>
      </c>
      <c r="B53" s="159" t="s">
        <v>302</v>
      </c>
      <c r="C53" s="27">
        <v>131</v>
      </c>
      <c r="D53" s="100">
        <v>100987870</v>
      </c>
      <c r="E53" s="49"/>
      <c r="F53" s="35"/>
      <c r="G53" s="35">
        <v>37740.12</v>
      </c>
      <c r="H53" s="35"/>
      <c r="I53" s="35">
        <v>1939236.05</v>
      </c>
      <c r="J53" s="35"/>
      <c r="K53" s="35"/>
      <c r="L53" s="35"/>
      <c r="M53" s="35">
        <v>30100.05</v>
      </c>
      <c r="N53" s="35"/>
      <c r="O53" s="35"/>
      <c r="P53" s="35">
        <v>30100.05</v>
      </c>
      <c r="Q53" s="35"/>
      <c r="R53" s="102"/>
      <c r="S53" s="35">
        <v>30100.05</v>
      </c>
      <c r="T53" s="35"/>
      <c r="U53" s="35">
        <v>10033.35</v>
      </c>
      <c r="V53" s="35">
        <v>20066.7</v>
      </c>
      <c r="W53" s="35">
        <f t="shared" si="0"/>
        <v>120400.2</v>
      </c>
      <c r="X53" s="99">
        <f t="shared" si="1"/>
        <v>1856575.97</v>
      </c>
      <c r="Y53" s="35">
        <f t="shared" si="2"/>
        <v>0</v>
      </c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</row>
    <row r="54" s="142" customFormat="1" spans="1:50">
      <c r="A54" s="24">
        <v>47</v>
      </c>
      <c r="B54" s="93" t="s">
        <v>303</v>
      </c>
      <c r="C54" s="24">
        <v>122</v>
      </c>
      <c r="D54" s="24">
        <v>100280968</v>
      </c>
      <c r="E54" s="46"/>
      <c r="F54" s="69"/>
      <c r="G54" s="169"/>
      <c r="H54" s="69"/>
      <c r="I54" s="96"/>
      <c r="J54" s="96"/>
      <c r="K54" s="69"/>
      <c r="L54" s="69"/>
      <c r="M54" s="69"/>
      <c r="N54" s="69"/>
      <c r="O54" s="69"/>
      <c r="P54" s="69"/>
      <c r="Q54" s="69"/>
      <c r="R54" s="181"/>
      <c r="S54" s="69"/>
      <c r="T54" s="69"/>
      <c r="U54" s="69"/>
      <c r="V54" s="69"/>
      <c r="W54" s="69">
        <f t="shared" si="0"/>
        <v>0</v>
      </c>
      <c r="X54" s="188">
        <f t="shared" si="1"/>
        <v>0</v>
      </c>
      <c r="Y54" s="69">
        <f t="shared" si="2"/>
        <v>0</v>
      </c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90"/>
      <c r="AW54" s="190"/>
      <c r="AX54" s="190"/>
    </row>
    <row r="55" s="142" customFormat="1" spans="1:50">
      <c r="A55" s="24">
        <v>48</v>
      </c>
      <c r="B55" s="93" t="s">
        <v>304</v>
      </c>
      <c r="C55" s="24">
        <v>123</v>
      </c>
      <c r="D55" s="24">
        <v>102553709</v>
      </c>
      <c r="E55" s="46"/>
      <c r="F55" s="69"/>
      <c r="G55" s="69"/>
      <c r="H55" s="69"/>
      <c r="I55" s="96"/>
      <c r="J55" s="96">
        <v>4917</v>
      </c>
      <c r="K55" s="69"/>
      <c r="L55" s="69"/>
      <c r="M55" s="69"/>
      <c r="N55" s="69"/>
      <c r="O55" s="69"/>
      <c r="P55" s="69"/>
      <c r="Q55" s="69"/>
      <c r="R55" s="181"/>
      <c r="S55" s="69"/>
      <c r="T55" s="69"/>
      <c r="U55" s="69"/>
      <c r="V55" s="69"/>
      <c r="W55" s="69">
        <f t="shared" si="0"/>
        <v>0</v>
      </c>
      <c r="X55" s="188">
        <f t="shared" si="1"/>
        <v>0</v>
      </c>
      <c r="Y55" s="69">
        <f t="shared" si="2"/>
        <v>4917</v>
      </c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0"/>
      <c r="AR55" s="190"/>
      <c r="AS55" s="190"/>
      <c r="AT55" s="190"/>
      <c r="AU55" s="190"/>
      <c r="AV55" s="190"/>
      <c r="AW55" s="190"/>
      <c r="AX55" s="190"/>
    </row>
    <row r="56" s="143" customFormat="1" spans="1:50">
      <c r="A56" s="27">
        <v>49</v>
      </c>
      <c r="B56" s="34" t="s">
        <v>305</v>
      </c>
      <c r="C56" s="27">
        <v>138</v>
      </c>
      <c r="D56" s="27"/>
      <c r="E56" s="49"/>
      <c r="F56" s="35"/>
      <c r="G56" s="35">
        <v>37663.51</v>
      </c>
      <c r="H56" s="58">
        <v>2295000</v>
      </c>
      <c r="I56" s="58"/>
      <c r="J56" s="58"/>
      <c r="K56" s="35"/>
      <c r="L56" s="35"/>
      <c r="M56" s="35"/>
      <c r="N56" s="35"/>
      <c r="O56" s="35"/>
      <c r="P56" s="35">
        <v>34830.09</v>
      </c>
      <c r="Q56" s="35"/>
      <c r="R56" s="102"/>
      <c r="S56" s="35">
        <v>34830.09</v>
      </c>
      <c r="T56" s="35"/>
      <c r="U56" s="35"/>
      <c r="V56" s="35">
        <v>34830.09</v>
      </c>
      <c r="W56" s="35">
        <f t="shared" si="0"/>
        <v>104490.27</v>
      </c>
      <c r="X56" s="99">
        <f t="shared" si="1"/>
        <v>2228173.24</v>
      </c>
      <c r="Y56" s="35">
        <f t="shared" si="2"/>
        <v>0</v>
      </c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</row>
    <row r="57" s="142" customFormat="1" spans="1:50">
      <c r="A57" s="24">
        <v>50</v>
      </c>
      <c r="B57" s="93" t="s">
        <v>306</v>
      </c>
      <c r="C57" s="24">
        <v>124</v>
      </c>
      <c r="D57" s="24">
        <v>101733896</v>
      </c>
      <c r="E57" s="46"/>
      <c r="F57" s="69"/>
      <c r="G57" s="167"/>
      <c r="H57" s="69"/>
      <c r="I57" s="96"/>
      <c r="J57" s="96">
        <v>16.02</v>
      </c>
      <c r="K57" s="69"/>
      <c r="L57" s="69"/>
      <c r="M57" s="69"/>
      <c r="N57" s="69"/>
      <c r="O57" s="69"/>
      <c r="P57" s="69"/>
      <c r="Q57" s="69"/>
      <c r="R57" s="181"/>
      <c r="S57" s="69"/>
      <c r="T57" s="69"/>
      <c r="U57" s="69"/>
      <c r="V57" s="69"/>
      <c r="W57" s="69">
        <f t="shared" si="0"/>
        <v>0</v>
      </c>
      <c r="X57" s="188">
        <f t="shared" si="1"/>
        <v>0</v>
      </c>
      <c r="Y57" s="69">
        <f t="shared" si="2"/>
        <v>16.02</v>
      </c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90"/>
      <c r="AW57" s="190"/>
      <c r="AX57" s="190"/>
    </row>
    <row r="58" s="142" customFormat="1" spans="1:50">
      <c r="A58" s="24">
        <v>51</v>
      </c>
      <c r="B58" s="93" t="s">
        <v>307</v>
      </c>
      <c r="C58" s="24">
        <v>126</v>
      </c>
      <c r="D58" s="24">
        <v>100261231</v>
      </c>
      <c r="E58" s="46"/>
      <c r="F58" s="69"/>
      <c r="G58" s="69"/>
      <c r="H58" s="69"/>
      <c r="I58" s="96"/>
      <c r="J58" s="96">
        <v>25375.52</v>
      </c>
      <c r="K58" s="69"/>
      <c r="L58" s="69"/>
      <c r="M58" s="69"/>
      <c r="N58" s="69"/>
      <c r="O58" s="69"/>
      <c r="P58" s="69"/>
      <c r="Q58" s="69"/>
      <c r="R58" s="181"/>
      <c r="S58" s="69"/>
      <c r="T58" s="69"/>
      <c r="U58" s="69"/>
      <c r="V58" s="69"/>
      <c r="W58" s="69">
        <f t="shared" si="0"/>
        <v>0</v>
      </c>
      <c r="X58" s="188">
        <f t="shared" si="1"/>
        <v>0</v>
      </c>
      <c r="Y58" s="69">
        <f t="shared" si="2"/>
        <v>25375.52</v>
      </c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0"/>
      <c r="AT58" s="190"/>
      <c r="AU58" s="190"/>
      <c r="AV58" s="190"/>
      <c r="AW58" s="190"/>
      <c r="AX58" s="190"/>
    </row>
    <row r="59" s="143" customFormat="1" spans="1:50">
      <c r="A59" s="27">
        <v>52</v>
      </c>
      <c r="B59" s="34" t="s">
        <v>308</v>
      </c>
      <c r="C59" s="27">
        <v>137</v>
      </c>
      <c r="D59" s="60">
        <v>102981373</v>
      </c>
      <c r="E59" s="49"/>
      <c r="F59" s="35"/>
      <c r="G59" s="35">
        <v>38075.54</v>
      </c>
      <c r="H59" s="58">
        <v>1000000</v>
      </c>
      <c r="I59" s="58">
        <v>980803.89</v>
      </c>
      <c r="J59" s="58"/>
      <c r="K59" s="35"/>
      <c r="L59" s="35"/>
      <c r="M59" s="35">
        <v>43709.85</v>
      </c>
      <c r="N59" s="35"/>
      <c r="O59" s="35"/>
      <c r="P59" s="35">
        <v>43709.85</v>
      </c>
      <c r="Q59" s="35"/>
      <c r="R59" s="102"/>
      <c r="S59" s="35">
        <v>29139.9</v>
      </c>
      <c r="T59" s="35"/>
      <c r="U59" s="35"/>
      <c r="V59" s="35">
        <v>58279.8</v>
      </c>
      <c r="W59" s="35">
        <f t="shared" si="0"/>
        <v>174839.4</v>
      </c>
      <c r="X59" s="99">
        <f t="shared" si="1"/>
        <v>1844040.03</v>
      </c>
      <c r="Y59" s="35">
        <f t="shared" si="2"/>
        <v>0</v>
      </c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</row>
    <row r="60" s="143" customFormat="1" spans="1:50">
      <c r="A60" s="27">
        <v>53</v>
      </c>
      <c r="B60" s="159" t="s">
        <v>309</v>
      </c>
      <c r="C60" s="27">
        <v>133</v>
      </c>
      <c r="D60" s="60">
        <v>101524054</v>
      </c>
      <c r="E60" s="49"/>
      <c r="F60" s="35"/>
      <c r="G60" s="35">
        <v>34753.16</v>
      </c>
      <c r="H60" s="35"/>
      <c r="I60" s="58">
        <v>1763504.19</v>
      </c>
      <c r="J60" s="58"/>
      <c r="K60" s="35"/>
      <c r="L60" s="35"/>
      <c r="M60" s="35"/>
      <c r="N60" s="35"/>
      <c r="O60" s="35"/>
      <c r="P60" s="35">
        <v>45674.58</v>
      </c>
      <c r="Q60" s="35"/>
      <c r="R60" s="102"/>
      <c r="S60" s="35"/>
      <c r="T60" s="35"/>
      <c r="U60" s="35">
        <v>15224.86</v>
      </c>
      <c r="V60" s="35">
        <v>30449.72</v>
      </c>
      <c r="W60" s="35">
        <f t="shared" si="0"/>
        <v>91349.16</v>
      </c>
      <c r="X60" s="99">
        <f t="shared" si="1"/>
        <v>1706908.19</v>
      </c>
      <c r="Y60" s="35">
        <f t="shared" si="2"/>
        <v>0</v>
      </c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</row>
    <row r="61" s="143" customFormat="1" spans="1:50">
      <c r="A61" s="27">
        <v>54</v>
      </c>
      <c r="B61" s="34" t="s">
        <v>56</v>
      </c>
      <c r="C61" s="27">
        <v>135</v>
      </c>
      <c r="D61" s="27">
        <v>101500551</v>
      </c>
      <c r="E61" s="49"/>
      <c r="F61" s="35"/>
      <c r="G61" s="35">
        <v>3630</v>
      </c>
      <c r="H61" s="35"/>
      <c r="I61" s="35">
        <v>178004</v>
      </c>
      <c r="J61" s="35"/>
      <c r="K61" s="35"/>
      <c r="L61" s="35"/>
      <c r="M61" s="35">
        <v>4947</v>
      </c>
      <c r="N61" s="35"/>
      <c r="O61" s="35"/>
      <c r="P61" s="35">
        <v>4947</v>
      </c>
      <c r="Q61" s="35"/>
      <c r="R61" s="102"/>
      <c r="S61" s="35">
        <v>4947</v>
      </c>
      <c r="T61" s="35">
        <v>1649</v>
      </c>
      <c r="U61" s="58">
        <v>1649</v>
      </c>
      <c r="V61" s="35">
        <v>1649</v>
      </c>
      <c r="W61" s="35">
        <f t="shared" si="0"/>
        <v>19788</v>
      </c>
      <c r="X61" s="99">
        <f t="shared" si="1"/>
        <v>161846</v>
      </c>
      <c r="Y61" s="35">
        <f t="shared" si="2"/>
        <v>0</v>
      </c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</row>
    <row r="62" s="143" customFormat="1" spans="1:50">
      <c r="A62" s="27">
        <v>55</v>
      </c>
      <c r="B62" s="34" t="s">
        <v>310</v>
      </c>
      <c r="C62" s="27">
        <v>352</v>
      </c>
      <c r="D62" s="27"/>
      <c r="E62" s="164"/>
      <c r="F62" s="165"/>
      <c r="G62" s="35">
        <v>37887.7</v>
      </c>
      <c r="H62" s="58">
        <v>2300000</v>
      </c>
      <c r="I62" s="35"/>
      <c r="J62" s="35"/>
      <c r="K62" s="35"/>
      <c r="L62" s="35"/>
      <c r="M62" s="35"/>
      <c r="N62" s="35"/>
      <c r="O62" s="35"/>
      <c r="P62" s="35">
        <v>29245.95</v>
      </c>
      <c r="Q62" s="35"/>
      <c r="R62" s="102"/>
      <c r="S62" s="35">
        <v>29245.95</v>
      </c>
      <c r="T62" s="35"/>
      <c r="U62" s="58">
        <v>19497.3</v>
      </c>
      <c r="V62" s="35">
        <v>9748.65</v>
      </c>
      <c r="W62" s="35">
        <f t="shared" si="0"/>
        <v>87737.85</v>
      </c>
      <c r="X62" s="99">
        <f t="shared" si="1"/>
        <v>2250149.85</v>
      </c>
      <c r="Y62" s="35">
        <f t="shared" si="2"/>
        <v>0</v>
      </c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</row>
    <row r="63" s="143" customFormat="1" spans="1:50">
      <c r="A63" s="27">
        <v>56</v>
      </c>
      <c r="B63" s="34" t="s">
        <v>311</v>
      </c>
      <c r="C63" s="27">
        <v>351</v>
      </c>
      <c r="D63" s="60">
        <v>103603588</v>
      </c>
      <c r="E63" s="164"/>
      <c r="F63" s="166"/>
      <c r="G63" s="35">
        <v>47020.59</v>
      </c>
      <c r="H63" s="35"/>
      <c r="I63" s="35">
        <v>2425549.23</v>
      </c>
      <c r="J63" s="35"/>
      <c r="K63" s="35"/>
      <c r="L63" s="35"/>
      <c r="M63" s="35">
        <f>29626.74+14813.37</f>
        <v>44440.11</v>
      </c>
      <c r="N63" s="35"/>
      <c r="O63" s="35"/>
      <c r="P63" s="35">
        <v>44440.11</v>
      </c>
      <c r="Q63" s="35"/>
      <c r="R63" s="102"/>
      <c r="S63" s="35">
        <v>44440.11</v>
      </c>
      <c r="T63" s="35">
        <v>14813.37</v>
      </c>
      <c r="U63" s="35">
        <v>14813.37</v>
      </c>
      <c r="V63" s="35">
        <v>14813.37</v>
      </c>
      <c r="W63" s="35">
        <f t="shared" si="0"/>
        <v>177760.44</v>
      </c>
      <c r="X63" s="99">
        <f t="shared" si="1"/>
        <v>2294809.38</v>
      </c>
      <c r="Y63" s="35">
        <f t="shared" si="2"/>
        <v>0</v>
      </c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</row>
    <row r="64" s="142" customFormat="1" spans="1:50">
      <c r="A64" s="24">
        <v>57</v>
      </c>
      <c r="B64" s="93" t="s">
        <v>312</v>
      </c>
      <c r="C64" s="24">
        <v>155</v>
      </c>
      <c r="D64" s="24">
        <v>100519114</v>
      </c>
      <c r="E64" s="46"/>
      <c r="F64" s="69"/>
      <c r="G64" s="167"/>
      <c r="H64" s="69"/>
      <c r="I64" s="96"/>
      <c r="J64" s="96">
        <v>3897.5</v>
      </c>
      <c r="K64" s="69"/>
      <c r="L64" s="69"/>
      <c r="M64" s="69"/>
      <c r="N64" s="69"/>
      <c r="O64" s="69"/>
      <c r="P64" s="69"/>
      <c r="Q64" s="69"/>
      <c r="R64" s="181"/>
      <c r="S64" s="69"/>
      <c r="T64" s="69"/>
      <c r="U64" s="69"/>
      <c r="V64" s="69"/>
      <c r="W64" s="69">
        <f t="shared" si="0"/>
        <v>0</v>
      </c>
      <c r="X64" s="188">
        <f t="shared" si="1"/>
        <v>0</v>
      </c>
      <c r="Y64" s="69">
        <f t="shared" si="2"/>
        <v>3897.5</v>
      </c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90"/>
      <c r="AW64" s="190"/>
      <c r="AX64" s="190"/>
    </row>
    <row r="65" s="142" customFormat="1" spans="1:50">
      <c r="A65" s="24">
        <v>58</v>
      </c>
      <c r="B65" s="93" t="s">
        <v>63</v>
      </c>
      <c r="C65" s="24">
        <v>156</v>
      </c>
      <c r="D65" s="24"/>
      <c r="E65" s="46"/>
      <c r="F65" s="69"/>
      <c r="G65" s="69"/>
      <c r="H65" s="69"/>
      <c r="I65" s="96"/>
      <c r="J65" s="96">
        <v>1184</v>
      </c>
      <c r="K65" s="69"/>
      <c r="L65" s="69"/>
      <c r="M65" s="69"/>
      <c r="N65" s="69"/>
      <c r="O65" s="69"/>
      <c r="P65" s="69"/>
      <c r="Q65" s="69"/>
      <c r="R65" s="181"/>
      <c r="S65" s="69"/>
      <c r="T65" s="69"/>
      <c r="U65" s="69"/>
      <c r="V65" s="69"/>
      <c r="W65" s="69">
        <f t="shared" si="0"/>
        <v>0</v>
      </c>
      <c r="X65" s="188">
        <f t="shared" si="1"/>
        <v>0</v>
      </c>
      <c r="Y65" s="69">
        <f t="shared" si="2"/>
        <v>1184</v>
      </c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90"/>
      <c r="AW65" s="190"/>
      <c r="AX65" s="190"/>
    </row>
    <row r="66" s="142" customFormat="1" spans="1:50">
      <c r="A66" s="24">
        <v>59</v>
      </c>
      <c r="B66" s="93" t="s">
        <v>57</v>
      </c>
      <c r="C66" s="24">
        <v>157</v>
      </c>
      <c r="D66" s="24">
        <v>102002722</v>
      </c>
      <c r="E66" s="46"/>
      <c r="F66" s="69"/>
      <c r="G66" s="167"/>
      <c r="H66" s="69"/>
      <c r="I66" s="96"/>
      <c r="J66" s="96">
        <v>1850.76</v>
      </c>
      <c r="K66" s="69"/>
      <c r="L66" s="69"/>
      <c r="M66" s="69"/>
      <c r="N66" s="69"/>
      <c r="O66" s="69"/>
      <c r="P66" s="69"/>
      <c r="Q66" s="69"/>
      <c r="R66" s="181"/>
      <c r="S66" s="69"/>
      <c r="T66" s="69"/>
      <c r="U66" s="69"/>
      <c r="V66" s="69"/>
      <c r="W66" s="69">
        <f t="shared" si="0"/>
        <v>0</v>
      </c>
      <c r="X66" s="188">
        <f t="shared" si="1"/>
        <v>0</v>
      </c>
      <c r="Y66" s="69">
        <f t="shared" si="2"/>
        <v>1850.76</v>
      </c>
      <c r="Z66" s="190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  <c r="AS66" s="190"/>
      <c r="AT66" s="190"/>
      <c r="AU66" s="190"/>
      <c r="AV66" s="190"/>
      <c r="AW66" s="190"/>
      <c r="AX66" s="190"/>
    </row>
    <row r="67" s="144" customFormat="1" spans="1:50">
      <c r="A67" s="21">
        <v>60</v>
      </c>
      <c r="B67" s="158" t="s">
        <v>313</v>
      </c>
      <c r="C67" s="21">
        <v>158</v>
      </c>
      <c r="D67" s="21">
        <v>100989911</v>
      </c>
      <c r="E67" s="195"/>
      <c r="F67" s="183"/>
      <c r="G67" s="183"/>
      <c r="H67" s="183"/>
      <c r="I67" s="170">
        <v>15570.67</v>
      </c>
      <c r="J67" s="183"/>
      <c r="K67" s="183"/>
      <c r="L67" s="183"/>
      <c r="M67" s="170">
        <v>8277</v>
      </c>
      <c r="N67" s="183"/>
      <c r="O67" s="183"/>
      <c r="P67" s="177">
        <v>8277</v>
      </c>
      <c r="Q67" s="183"/>
      <c r="R67" s="170">
        <v>9049.5</v>
      </c>
      <c r="S67" s="170">
        <v>5518</v>
      </c>
      <c r="T67" s="170"/>
      <c r="U67" s="170"/>
      <c r="V67" s="170"/>
      <c r="W67" s="170">
        <f t="shared" si="0"/>
        <v>31121.5</v>
      </c>
      <c r="X67" s="189">
        <f t="shared" si="1"/>
        <v>0</v>
      </c>
      <c r="Y67" s="170">
        <f t="shared" si="2"/>
        <v>15550.83</v>
      </c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</row>
    <row r="68" s="143" customFormat="1" spans="1:50">
      <c r="A68" s="27">
        <v>61</v>
      </c>
      <c r="B68" s="34" t="s">
        <v>314</v>
      </c>
      <c r="C68" s="27">
        <v>183</v>
      </c>
      <c r="D68" s="27"/>
      <c r="E68" s="49"/>
      <c r="F68" s="35"/>
      <c r="G68" s="35">
        <v>22287.11</v>
      </c>
      <c r="H68" s="58">
        <v>1700000</v>
      </c>
      <c r="I68" s="35"/>
      <c r="J68" s="35"/>
      <c r="K68" s="35"/>
      <c r="L68" s="35"/>
      <c r="M68" s="35"/>
      <c r="N68" s="35"/>
      <c r="O68" s="35"/>
      <c r="P68" s="58">
        <v>21879.3</v>
      </c>
      <c r="Q68" s="35"/>
      <c r="R68" s="102"/>
      <c r="S68" s="35">
        <v>32818.95</v>
      </c>
      <c r="T68" s="35"/>
      <c r="U68" s="35"/>
      <c r="V68" s="35">
        <v>32818.95</v>
      </c>
      <c r="W68" s="35">
        <f t="shared" si="0"/>
        <v>87517.2</v>
      </c>
      <c r="X68" s="99">
        <f t="shared" si="1"/>
        <v>1634769.91</v>
      </c>
      <c r="Y68" s="35">
        <f t="shared" si="2"/>
        <v>0</v>
      </c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</row>
    <row r="69" s="144" customFormat="1" spans="1:50">
      <c r="A69" s="21">
        <v>62</v>
      </c>
      <c r="B69" s="158" t="s">
        <v>315</v>
      </c>
      <c r="C69" s="21">
        <v>159</v>
      </c>
      <c r="D69" s="21">
        <v>100989625</v>
      </c>
      <c r="E69" s="23"/>
      <c r="F69" s="170"/>
      <c r="G69" s="170"/>
      <c r="H69" s="170"/>
      <c r="I69" s="170">
        <v>378651.92</v>
      </c>
      <c r="J69" s="170"/>
      <c r="K69" s="170"/>
      <c r="L69" s="170"/>
      <c r="M69" s="170"/>
      <c r="N69" s="170"/>
      <c r="O69" s="170"/>
      <c r="P69" s="170"/>
      <c r="Q69" s="170"/>
      <c r="R69" s="183"/>
      <c r="S69" s="170"/>
      <c r="T69" s="170"/>
      <c r="U69" s="170"/>
      <c r="V69" s="170"/>
      <c r="W69" s="170">
        <f t="shared" si="0"/>
        <v>0</v>
      </c>
      <c r="X69" s="189">
        <f t="shared" si="1"/>
        <v>378651.92</v>
      </c>
      <c r="Y69" s="170">
        <f t="shared" si="2"/>
        <v>0</v>
      </c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</row>
    <row r="70" s="142" customFormat="1" spans="1:50">
      <c r="A70" s="24">
        <v>63</v>
      </c>
      <c r="B70" s="93" t="s">
        <v>316</v>
      </c>
      <c r="C70" s="24">
        <v>161</v>
      </c>
      <c r="D70" s="24"/>
      <c r="E70" s="46"/>
      <c r="F70" s="69"/>
      <c r="G70" s="69"/>
      <c r="H70" s="69"/>
      <c r="I70" s="96"/>
      <c r="J70" s="96">
        <v>11508.67</v>
      </c>
      <c r="K70" s="69"/>
      <c r="L70" s="69"/>
      <c r="M70" s="69"/>
      <c r="N70" s="69"/>
      <c r="O70" s="69"/>
      <c r="P70" s="69"/>
      <c r="Q70" s="69"/>
      <c r="R70" s="181"/>
      <c r="S70" s="69"/>
      <c r="T70" s="69"/>
      <c r="U70" s="69"/>
      <c r="V70" s="69"/>
      <c r="W70" s="69">
        <f t="shared" si="0"/>
        <v>0</v>
      </c>
      <c r="X70" s="188">
        <f t="shared" si="1"/>
        <v>0</v>
      </c>
      <c r="Y70" s="69">
        <f t="shared" si="2"/>
        <v>11508.67</v>
      </c>
      <c r="Z70" s="190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</row>
    <row r="71" s="143" customFormat="1" spans="1:50">
      <c r="A71" s="27">
        <v>64</v>
      </c>
      <c r="B71" s="34" t="s">
        <v>317</v>
      </c>
      <c r="C71" s="27">
        <v>182</v>
      </c>
      <c r="D71" s="60">
        <v>103255590</v>
      </c>
      <c r="E71" s="49"/>
      <c r="F71" s="35"/>
      <c r="G71" s="35">
        <v>22463.55</v>
      </c>
      <c r="H71" s="58">
        <v>737500</v>
      </c>
      <c r="I71" s="58">
        <v>730091.56</v>
      </c>
      <c r="J71" s="58"/>
      <c r="K71" s="35"/>
      <c r="L71" s="35"/>
      <c r="M71" s="35"/>
      <c r="N71" s="35"/>
      <c r="O71" s="35"/>
      <c r="P71" s="35">
        <v>44239.65</v>
      </c>
      <c r="Q71" s="35"/>
      <c r="R71" s="102"/>
      <c r="S71" s="35"/>
      <c r="T71" s="35"/>
      <c r="U71" s="35"/>
      <c r="V71" s="35">
        <v>58986.18</v>
      </c>
      <c r="W71" s="35">
        <f t="shared" ref="W71:W134" si="3">SUM(K71:V71)</f>
        <v>103225.83</v>
      </c>
      <c r="X71" s="99">
        <f t="shared" ref="X71:X134" si="4">IF(((G71+H71+I71)-(J71+W71))&gt;0,+((G71+H71+I71)-(J71+W71)),0)</f>
        <v>1386829.28</v>
      </c>
      <c r="Y71" s="35">
        <f t="shared" ref="Y71:Y134" si="5">IF(((G71+H71+I71)-(J71+W71))&lt;0,-((G71+H71+I71)-(J71+W71)),0)</f>
        <v>0</v>
      </c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</row>
    <row r="72" s="143" customFormat="1" spans="1:50">
      <c r="A72" s="27">
        <v>65</v>
      </c>
      <c r="B72" s="34" t="s">
        <v>318</v>
      </c>
      <c r="C72" s="27">
        <v>179</v>
      </c>
      <c r="D72" s="60">
        <v>103040361</v>
      </c>
      <c r="E72" s="49"/>
      <c r="F72" s="35"/>
      <c r="G72" s="35">
        <v>39432.54</v>
      </c>
      <c r="H72" s="35"/>
      <c r="I72" s="58">
        <v>2034515.13</v>
      </c>
      <c r="J72" s="58"/>
      <c r="K72" s="35"/>
      <c r="L72" s="35"/>
      <c r="M72" s="35"/>
      <c r="N72" s="35"/>
      <c r="O72" s="35"/>
      <c r="P72" s="35">
        <v>64889.4</v>
      </c>
      <c r="Q72" s="35"/>
      <c r="R72" s="102"/>
      <c r="S72" s="35"/>
      <c r="T72" s="35"/>
      <c r="U72" s="35"/>
      <c r="V72" s="35">
        <v>64889.4</v>
      </c>
      <c r="W72" s="35">
        <f t="shared" si="3"/>
        <v>129778.8</v>
      </c>
      <c r="X72" s="99">
        <f t="shared" si="4"/>
        <v>1944168.87</v>
      </c>
      <c r="Y72" s="35">
        <f t="shared" si="5"/>
        <v>0</v>
      </c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</row>
    <row r="73" s="143" customFormat="1" spans="1:50">
      <c r="A73" s="27">
        <v>66</v>
      </c>
      <c r="B73" s="34" t="s">
        <v>319</v>
      </c>
      <c r="C73" s="27">
        <v>180</v>
      </c>
      <c r="D73" s="60">
        <v>102208951</v>
      </c>
      <c r="E73" s="49"/>
      <c r="F73" s="35"/>
      <c r="G73" s="35">
        <v>30955.16</v>
      </c>
      <c r="H73" s="35"/>
      <c r="I73" s="58">
        <v>1611379.85</v>
      </c>
      <c r="J73" s="58"/>
      <c r="K73" s="35"/>
      <c r="L73" s="35"/>
      <c r="M73" s="35">
        <v>42567.39</v>
      </c>
      <c r="N73" s="35"/>
      <c r="O73" s="35"/>
      <c r="P73" s="35">
        <v>42567.39</v>
      </c>
      <c r="Q73" s="35"/>
      <c r="R73" s="102"/>
      <c r="S73" s="35"/>
      <c r="T73" s="35"/>
      <c r="U73" s="35"/>
      <c r="V73" s="35">
        <v>85134.78</v>
      </c>
      <c r="W73" s="35">
        <f t="shared" si="3"/>
        <v>170269.56</v>
      </c>
      <c r="X73" s="99">
        <f t="shared" si="4"/>
        <v>1472065.45</v>
      </c>
      <c r="Y73" s="35">
        <f t="shared" si="5"/>
        <v>0</v>
      </c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</row>
    <row r="74" s="142" customFormat="1" spans="1:50">
      <c r="A74" s="24">
        <v>67</v>
      </c>
      <c r="B74" s="93" t="s">
        <v>219</v>
      </c>
      <c r="C74" s="24">
        <v>162</v>
      </c>
      <c r="D74" s="24">
        <v>100213641</v>
      </c>
      <c r="E74" s="46"/>
      <c r="F74" s="69"/>
      <c r="G74" s="69"/>
      <c r="H74" s="69"/>
      <c r="I74" s="96"/>
      <c r="J74" s="96">
        <v>8872.8</v>
      </c>
      <c r="K74" s="69"/>
      <c r="L74" s="69"/>
      <c r="M74" s="69"/>
      <c r="N74" s="69"/>
      <c r="O74" s="69"/>
      <c r="P74" s="69"/>
      <c r="Q74" s="69"/>
      <c r="R74" s="181"/>
      <c r="S74" s="69"/>
      <c r="T74" s="69"/>
      <c r="U74" s="69"/>
      <c r="V74" s="69"/>
      <c r="W74" s="69">
        <f t="shared" si="3"/>
        <v>0</v>
      </c>
      <c r="X74" s="188">
        <f t="shared" si="4"/>
        <v>0</v>
      </c>
      <c r="Y74" s="69">
        <f t="shared" si="5"/>
        <v>8872.8</v>
      </c>
      <c r="Z74" s="190"/>
      <c r="AA74" s="190"/>
      <c r="AB74" s="190"/>
      <c r="AC74" s="190"/>
      <c r="AD74" s="190"/>
      <c r="AE74" s="190"/>
      <c r="AF74" s="190"/>
      <c r="AG74" s="190"/>
      <c r="AH74" s="190"/>
      <c r="AI74" s="190"/>
      <c r="AJ74" s="190"/>
      <c r="AK74" s="190"/>
      <c r="AL74" s="190"/>
      <c r="AM74" s="190"/>
      <c r="AN74" s="190"/>
      <c r="AO74" s="190"/>
      <c r="AP74" s="190"/>
      <c r="AQ74" s="190"/>
      <c r="AR74" s="190"/>
      <c r="AS74" s="190"/>
      <c r="AT74" s="190"/>
      <c r="AU74" s="190"/>
      <c r="AV74" s="190"/>
      <c r="AW74" s="190"/>
      <c r="AX74" s="190"/>
    </row>
    <row r="75" s="143" customFormat="1" spans="1:50">
      <c r="A75" s="27">
        <v>68</v>
      </c>
      <c r="B75" s="34" t="s">
        <v>58</v>
      </c>
      <c r="C75" s="27">
        <v>164</v>
      </c>
      <c r="D75" s="27">
        <v>100989702</v>
      </c>
      <c r="E75" s="49"/>
      <c r="F75" s="35"/>
      <c r="G75" s="35">
        <v>3370</v>
      </c>
      <c r="H75" s="35"/>
      <c r="I75" s="35">
        <v>108754</v>
      </c>
      <c r="J75" s="35"/>
      <c r="K75" s="35"/>
      <c r="L75" s="35"/>
      <c r="M75" s="35">
        <v>4926</v>
      </c>
      <c r="N75" s="35"/>
      <c r="O75" s="35"/>
      <c r="P75" s="58">
        <v>4926</v>
      </c>
      <c r="Q75" s="35"/>
      <c r="R75" s="102"/>
      <c r="S75" s="35">
        <v>4926</v>
      </c>
      <c r="T75" s="35"/>
      <c r="U75" s="35"/>
      <c r="V75" s="35">
        <v>4926</v>
      </c>
      <c r="W75" s="35">
        <f t="shared" si="3"/>
        <v>19704</v>
      </c>
      <c r="X75" s="99">
        <f t="shared" si="4"/>
        <v>92420</v>
      </c>
      <c r="Y75" s="35">
        <f t="shared" si="5"/>
        <v>0</v>
      </c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</row>
    <row r="76" s="142" customFormat="1" spans="1:50">
      <c r="A76" s="24">
        <v>69</v>
      </c>
      <c r="B76" s="93" t="s">
        <v>320</v>
      </c>
      <c r="C76" s="24">
        <v>165</v>
      </c>
      <c r="D76" s="24"/>
      <c r="E76" s="46"/>
      <c r="F76" s="69"/>
      <c r="G76" s="69"/>
      <c r="H76" s="69"/>
      <c r="I76" s="96"/>
      <c r="J76" s="96">
        <v>378</v>
      </c>
      <c r="K76" s="69"/>
      <c r="L76" s="69"/>
      <c r="M76" s="69"/>
      <c r="N76" s="69"/>
      <c r="O76" s="69"/>
      <c r="P76" s="69"/>
      <c r="Q76" s="69"/>
      <c r="R76" s="181"/>
      <c r="S76" s="69"/>
      <c r="T76" s="69"/>
      <c r="U76" s="69"/>
      <c r="V76" s="69"/>
      <c r="W76" s="69">
        <f t="shared" si="3"/>
        <v>0</v>
      </c>
      <c r="X76" s="188">
        <f t="shared" si="4"/>
        <v>0</v>
      </c>
      <c r="Y76" s="69">
        <f t="shared" si="5"/>
        <v>378</v>
      </c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</row>
    <row r="77" s="143" customFormat="1" spans="1:50">
      <c r="A77" s="27">
        <v>70</v>
      </c>
      <c r="B77" s="34" t="s">
        <v>321</v>
      </c>
      <c r="C77" s="27">
        <v>167</v>
      </c>
      <c r="D77" s="27">
        <v>102210989</v>
      </c>
      <c r="E77" s="49"/>
      <c r="F77" s="35"/>
      <c r="G77" s="35">
        <v>5600</v>
      </c>
      <c r="H77" s="35"/>
      <c r="I77" s="35">
        <v>192620.53</v>
      </c>
      <c r="J77" s="35"/>
      <c r="K77" s="35"/>
      <c r="L77" s="58"/>
      <c r="M77" s="35"/>
      <c r="N77" s="35"/>
      <c r="O77" s="35"/>
      <c r="P77" s="58"/>
      <c r="Q77" s="35"/>
      <c r="R77" s="182"/>
      <c r="S77" s="35"/>
      <c r="T77" s="35"/>
      <c r="U77" s="35"/>
      <c r="V77" s="35">
        <v>21956.04</v>
      </c>
      <c r="W77" s="35">
        <f t="shared" si="3"/>
        <v>21956.04</v>
      </c>
      <c r="X77" s="99">
        <f t="shared" si="4"/>
        <v>176264.49</v>
      </c>
      <c r="Y77" s="35">
        <f t="shared" si="5"/>
        <v>0</v>
      </c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</row>
    <row r="78" s="143" customFormat="1" spans="1:50">
      <c r="A78" s="27">
        <v>71</v>
      </c>
      <c r="B78" s="34" t="s">
        <v>322</v>
      </c>
      <c r="C78" s="27">
        <v>168</v>
      </c>
      <c r="D78" s="27">
        <v>102858121</v>
      </c>
      <c r="E78" s="49"/>
      <c r="F78" s="35"/>
      <c r="G78" s="35">
        <v>2365</v>
      </c>
      <c r="H78" s="35"/>
      <c r="I78" s="35">
        <v>26305</v>
      </c>
      <c r="J78" s="35"/>
      <c r="K78" s="35"/>
      <c r="L78" s="35"/>
      <c r="M78" s="35"/>
      <c r="N78" s="35"/>
      <c r="O78" s="35"/>
      <c r="P78" s="58">
        <v>7308</v>
      </c>
      <c r="Q78" s="35"/>
      <c r="R78" s="102"/>
      <c r="S78" s="35">
        <v>3654</v>
      </c>
      <c r="T78" s="35"/>
      <c r="U78" s="35"/>
      <c r="V78" s="35">
        <v>3654</v>
      </c>
      <c r="W78" s="35">
        <f t="shared" si="3"/>
        <v>14616</v>
      </c>
      <c r="X78" s="99">
        <f t="shared" si="4"/>
        <v>14054</v>
      </c>
      <c r="Y78" s="35">
        <f t="shared" si="5"/>
        <v>0</v>
      </c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</row>
    <row r="79" s="143" customFormat="1" spans="1:50">
      <c r="A79" s="27">
        <v>72</v>
      </c>
      <c r="B79" s="34" t="s">
        <v>323</v>
      </c>
      <c r="C79" s="27">
        <v>170</v>
      </c>
      <c r="D79" s="27">
        <v>102974205</v>
      </c>
      <c r="E79" s="49"/>
      <c r="F79" s="35"/>
      <c r="G79" s="35">
        <v>6375</v>
      </c>
      <c r="H79" s="35"/>
      <c r="I79" s="35">
        <v>660187.5</v>
      </c>
      <c r="J79" s="35"/>
      <c r="K79" s="35"/>
      <c r="L79" s="35"/>
      <c r="M79" s="35">
        <v>5437.5</v>
      </c>
      <c r="N79" s="35"/>
      <c r="O79" s="35"/>
      <c r="P79" s="58">
        <v>32625</v>
      </c>
      <c r="Q79" s="35"/>
      <c r="R79" s="102"/>
      <c r="S79" s="58"/>
      <c r="T79" s="35"/>
      <c r="U79" s="35">
        <v>21750</v>
      </c>
      <c r="V79" s="35">
        <v>5437.5</v>
      </c>
      <c r="W79" s="35">
        <f t="shared" si="3"/>
        <v>65250</v>
      </c>
      <c r="X79" s="99">
        <f t="shared" si="4"/>
        <v>601312.5</v>
      </c>
      <c r="Y79" s="35">
        <f t="shared" si="5"/>
        <v>0</v>
      </c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</row>
    <row r="80" s="144" customFormat="1" spans="1:50">
      <c r="A80" s="21">
        <v>73</v>
      </c>
      <c r="B80" s="158" t="s">
        <v>65</v>
      </c>
      <c r="C80" s="21">
        <v>246</v>
      </c>
      <c r="D80" s="21">
        <v>100989638</v>
      </c>
      <c r="E80" s="23"/>
      <c r="F80" s="170"/>
      <c r="G80" s="170"/>
      <c r="H80" s="170"/>
      <c r="I80" s="170">
        <v>333778</v>
      </c>
      <c r="J80" s="170"/>
      <c r="K80" s="170"/>
      <c r="L80" s="170"/>
      <c r="M80" s="170">
        <v>10326</v>
      </c>
      <c r="N80" s="170"/>
      <c r="O80" s="170"/>
      <c r="P80" s="177">
        <v>10326</v>
      </c>
      <c r="Q80" s="170"/>
      <c r="R80" s="183"/>
      <c r="S80" s="170">
        <v>10326</v>
      </c>
      <c r="T80" s="170"/>
      <c r="U80" s="170"/>
      <c r="V80" s="170"/>
      <c r="W80" s="170">
        <f t="shared" si="3"/>
        <v>30978</v>
      </c>
      <c r="X80" s="189">
        <f t="shared" si="4"/>
        <v>302800</v>
      </c>
      <c r="Y80" s="170">
        <f t="shared" si="5"/>
        <v>0</v>
      </c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</row>
    <row r="81" s="144" customFormat="1" spans="1:50">
      <c r="A81" s="21">
        <v>74</v>
      </c>
      <c r="B81" s="158" t="s">
        <v>324</v>
      </c>
      <c r="C81" s="21">
        <v>249</v>
      </c>
      <c r="D81" s="21">
        <v>100810505</v>
      </c>
      <c r="E81" s="23"/>
      <c r="F81" s="170"/>
      <c r="G81" s="170"/>
      <c r="H81" s="170"/>
      <c r="I81" s="170"/>
      <c r="J81" s="170">
        <v>6642</v>
      </c>
      <c r="K81" s="170"/>
      <c r="L81" s="170"/>
      <c r="M81" s="170"/>
      <c r="N81" s="170"/>
      <c r="O81" s="170"/>
      <c r="P81" s="177"/>
      <c r="Q81" s="170"/>
      <c r="R81" s="183"/>
      <c r="S81" s="170"/>
      <c r="T81" s="170"/>
      <c r="U81" s="170"/>
      <c r="V81" s="170"/>
      <c r="W81" s="170">
        <f t="shared" si="3"/>
        <v>0</v>
      </c>
      <c r="X81" s="189">
        <f t="shared" si="4"/>
        <v>0</v>
      </c>
      <c r="Y81" s="170">
        <f t="shared" si="5"/>
        <v>6642</v>
      </c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</row>
    <row r="82" s="144" customFormat="1" spans="1:50">
      <c r="A82" s="21">
        <v>75</v>
      </c>
      <c r="B82" s="158" t="s">
        <v>76</v>
      </c>
      <c r="C82" s="21">
        <v>250</v>
      </c>
      <c r="D82" s="21">
        <v>100988114</v>
      </c>
      <c r="E82" s="23"/>
      <c r="F82" s="170"/>
      <c r="G82" s="170"/>
      <c r="H82" s="170"/>
      <c r="I82" s="177"/>
      <c r="J82" s="177">
        <v>2056</v>
      </c>
      <c r="K82" s="170"/>
      <c r="L82" s="170"/>
      <c r="M82" s="170"/>
      <c r="N82" s="170"/>
      <c r="O82" s="170"/>
      <c r="P82" s="170"/>
      <c r="Q82" s="170"/>
      <c r="R82" s="183"/>
      <c r="S82" s="170"/>
      <c r="T82" s="170"/>
      <c r="U82" s="170"/>
      <c r="V82" s="170"/>
      <c r="W82" s="170">
        <f t="shared" si="3"/>
        <v>0</v>
      </c>
      <c r="X82" s="189">
        <f t="shared" si="4"/>
        <v>0</v>
      </c>
      <c r="Y82" s="170">
        <f t="shared" si="5"/>
        <v>2056</v>
      </c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</row>
    <row r="83" s="143" customFormat="1" spans="1:50">
      <c r="A83" s="27"/>
      <c r="B83" s="34" t="s">
        <v>325</v>
      </c>
      <c r="C83" s="27">
        <v>264</v>
      </c>
      <c r="D83" s="27"/>
      <c r="E83" s="54">
        <v>1085000</v>
      </c>
      <c r="F83" s="58">
        <v>1085000</v>
      </c>
      <c r="G83" s="35">
        <v>12590.75</v>
      </c>
      <c r="H83" s="58">
        <v>2170000</v>
      </c>
      <c r="I83" s="58"/>
      <c r="J83" s="58"/>
      <c r="K83" s="35"/>
      <c r="L83" s="35"/>
      <c r="M83" s="35"/>
      <c r="N83" s="35"/>
      <c r="O83" s="35"/>
      <c r="P83" s="35"/>
      <c r="Q83" s="35"/>
      <c r="R83" s="102"/>
      <c r="S83" s="35"/>
      <c r="T83" s="35"/>
      <c r="U83" s="35">
        <v>43910.68</v>
      </c>
      <c r="V83" s="35">
        <v>10977.67</v>
      </c>
      <c r="W83" s="35">
        <f t="shared" si="3"/>
        <v>54888.35</v>
      </c>
      <c r="X83" s="99">
        <f t="shared" si="4"/>
        <v>2127702.4</v>
      </c>
      <c r="Y83" s="35">
        <f t="shared" si="5"/>
        <v>0</v>
      </c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</row>
    <row r="84" s="143" customFormat="1" spans="1:50">
      <c r="A84" s="27"/>
      <c r="B84" s="34" t="s">
        <v>326</v>
      </c>
      <c r="C84" s="27">
        <v>268</v>
      </c>
      <c r="D84" s="27"/>
      <c r="E84" s="49"/>
      <c r="F84" s="35"/>
      <c r="G84" s="35">
        <v>12133.25</v>
      </c>
      <c r="H84" s="58">
        <v>2434000</v>
      </c>
      <c r="I84" s="58"/>
      <c r="J84" s="58"/>
      <c r="K84" s="35"/>
      <c r="L84" s="35"/>
      <c r="M84" s="35"/>
      <c r="N84" s="35"/>
      <c r="O84" s="35"/>
      <c r="P84" s="35"/>
      <c r="Q84" s="35"/>
      <c r="R84" s="102"/>
      <c r="S84" s="35"/>
      <c r="T84" s="35"/>
      <c r="U84" s="35"/>
      <c r="V84" s="35">
        <v>34211.58</v>
      </c>
      <c r="W84" s="35">
        <f t="shared" si="3"/>
        <v>34211.58</v>
      </c>
      <c r="X84" s="99">
        <f t="shared" si="4"/>
        <v>2411921.67</v>
      </c>
      <c r="Y84" s="35">
        <f t="shared" si="5"/>
        <v>0</v>
      </c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</row>
    <row r="85" s="143" customFormat="1" spans="1:50">
      <c r="A85" s="27">
        <v>76</v>
      </c>
      <c r="B85" s="34" t="s">
        <v>327</v>
      </c>
      <c r="C85" s="27">
        <v>262</v>
      </c>
      <c r="D85" s="60">
        <v>103603324</v>
      </c>
      <c r="E85" s="49"/>
      <c r="F85" s="35"/>
      <c r="G85" s="35">
        <v>40883.33</v>
      </c>
      <c r="H85" s="35"/>
      <c r="I85" s="58">
        <v>2233716.67</v>
      </c>
      <c r="J85" s="58"/>
      <c r="K85" s="35"/>
      <c r="L85" s="35"/>
      <c r="M85" s="35"/>
      <c r="N85" s="35"/>
      <c r="O85" s="35"/>
      <c r="P85" s="35"/>
      <c r="Q85" s="35"/>
      <c r="R85" s="102"/>
      <c r="S85" s="35"/>
      <c r="T85" s="35"/>
      <c r="U85" s="35"/>
      <c r="V85" s="35">
        <v>9451.96</v>
      </c>
      <c r="W85" s="35">
        <f t="shared" si="3"/>
        <v>9451.96</v>
      </c>
      <c r="X85" s="99">
        <f t="shared" si="4"/>
        <v>2265148.04</v>
      </c>
      <c r="Y85" s="35">
        <f t="shared" si="5"/>
        <v>0</v>
      </c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</row>
    <row r="86" s="144" customFormat="1" spans="1:50">
      <c r="A86" s="21">
        <v>77</v>
      </c>
      <c r="B86" s="158" t="s">
        <v>67</v>
      </c>
      <c r="C86" s="21">
        <v>251</v>
      </c>
      <c r="D86" s="21">
        <v>100990203</v>
      </c>
      <c r="E86" s="23"/>
      <c r="F86" s="170"/>
      <c r="G86" s="170"/>
      <c r="H86" s="170"/>
      <c r="I86" s="177"/>
      <c r="J86" s="177">
        <v>3214.32</v>
      </c>
      <c r="K86" s="170"/>
      <c r="L86" s="170"/>
      <c r="M86" s="170"/>
      <c r="N86" s="170"/>
      <c r="O86" s="170"/>
      <c r="P86" s="170"/>
      <c r="Q86" s="170"/>
      <c r="R86" s="183"/>
      <c r="S86" s="170"/>
      <c r="T86" s="170"/>
      <c r="U86" s="170"/>
      <c r="V86" s="170"/>
      <c r="W86" s="170">
        <f t="shared" si="3"/>
        <v>0</v>
      </c>
      <c r="X86" s="189">
        <f t="shared" si="4"/>
        <v>0</v>
      </c>
      <c r="Y86" s="170">
        <f t="shared" si="5"/>
        <v>3214.32</v>
      </c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</row>
    <row r="87" s="142" customFormat="1" spans="1:50">
      <c r="A87" s="24">
        <v>78</v>
      </c>
      <c r="B87" s="93" t="s">
        <v>69</v>
      </c>
      <c r="C87" s="24">
        <v>256</v>
      </c>
      <c r="D87" s="50">
        <v>103183844</v>
      </c>
      <c r="E87" s="46"/>
      <c r="F87" s="69"/>
      <c r="G87" s="69"/>
      <c r="H87" s="69"/>
      <c r="I87" s="96"/>
      <c r="J87" s="96">
        <v>2424</v>
      </c>
      <c r="K87" s="69"/>
      <c r="L87" s="69"/>
      <c r="M87" s="69"/>
      <c r="N87" s="69"/>
      <c r="O87" s="69"/>
      <c r="P87" s="69"/>
      <c r="Q87" s="69"/>
      <c r="R87" s="181"/>
      <c r="S87" s="69"/>
      <c r="T87" s="69"/>
      <c r="U87" s="69"/>
      <c r="V87" s="69"/>
      <c r="W87" s="69">
        <f t="shared" si="3"/>
        <v>0</v>
      </c>
      <c r="X87" s="188">
        <f t="shared" si="4"/>
        <v>0</v>
      </c>
      <c r="Y87" s="69">
        <f t="shared" si="5"/>
        <v>2424</v>
      </c>
      <c r="Z87" s="190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190"/>
      <c r="AV87" s="190"/>
      <c r="AW87" s="190"/>
      <c r="AX87" s="190"/>
    </row>
    <row r="88" s="143" customFormat="1" spans="1:50">
      <c r="A88" s="27">
        <v>79</v>
      </c>
      <c r="B88" s="34" t="s">
        <v>328</v>
      </c>
      <c r="C88" s="27">
        <v>258</v>
      </c>
      <c r="D88" s="60">
        <v>102290147</v>
      </c>
      <c r="E88" s="49"/>
      <c r="F88" s="35"/>
      <c r="G88" s="35">
        <v>44122.76</v>
      </c>
      <c r="H88" s="35"/>
      <c r="I88" s="58">
        <v>2240860.26</v>
      </c>
      <c r="J88" s="58"/>
      <c r="K88" s="35"/>
      <c r="L88" s="35"/>
      <c r="M88" s="35">
        <v>29400</v>
      </c>
      <c r="N88" s="35"/>
      <c r="O88" s="35"/>
      <c r="P88" s="35">
        <v>29400</v>
      </c>
      <c r="Q88" s="35"/>
      <c r="R88" s="102"/>
      <c r="S88" s="35">
        <v>29400</v>
      </c>
      <c r="T88" s="35">
        <v>9800</v>
      </c>
      <c r="U88" s="35"/>
      <c r="V88" s="35">
        <v>19600</v>
      </c>
      <c r="W88" s="35">
        <f t="shared" si="3"/>
        <v>117600</v>
      </c>
      <c r="X88" s="99">
        <f t="shared" si="4"/>
        <v>2167383.02</v>
      </c>
      <c r="Y88" s="35">
        <f t="shared" si="5"/>
        <v>0</v>
      </c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</row>
    <row r="89" s="143" customFormat="1" spans="1:50">
      <c r="A89" s="27">
        <v>80</v>
      </c>
      <c r="B89" s="34" t="s">
        <v>329</v>
      </c>
      <c r="C89" s="27">
        <v>263</v>
      </c>
      <c r="D89" s="60"/>
      <c r="E89" s="49"/>
      <c r="F89" s="35"/>
      <c r="G89" s="35">
        <v>32042.04</v>
      </c>
      <c r="H89" s="58">
        <v>2434000</v>
      </c>
      <c r="I89" s="58"/>
      <c r="J89" s="58"/>
      <c r="K89" s="35"/>
      <c r="L89" s="35"/>
      <c r="M89" s="35"/>
      <c r="N89" s="35"/>
      <c r="O89" s="35"/>
      <c r="P89" s="35">
        <v>25681.44</v>
      </c>
      <c r="Q89" s="35"/>
      <c r="R89" s="102"/>
      <c r="S89" s="35">
        <v>38522.16</v>
      </c>
      <c r="T89" s="35">
        <v>12840.72</v>
      </c>
      <c r="U89" s="35"/>
      <c r="V89" s="35">
        <v>25681.44</v>
      </c>
      <c r="W89" s="35">
        <f t="shared" si="3"/>
        <v>102725.76</v>
      </c>
      <c r="X89" s="99">
        <f t="shared" si="4"/>
        <v>2363316.28</v>
      </c>
      <c r="Y89" s="35">
        <f t="shared" si="5"/>
        <v>0</v>
      </c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</row>
    <row r="90" s="142" customFormat="1" spans="1:50">
      <c r="A90" s="24">
        <v>81</v>
      </c>
      <c r="B90" s="93" t="s">
        <v>330</v>
      </c>
      <c r="C90" s="24">
        <v>252</v>
      </c>
      <c r="D90" s="24">
        <v>102974247</v>
      </c>
      <c r="E90" s="46"/>
      <c r="F90" s="69"/>
      <c r="G90" s="69"/>
      <c r="H90" s="69"/>
      <c r="I90" s="96"/>
      <c r="J90" s="96">
        <v>5400</v>
      </c>
      <c r="K90" s="69"/>
      <c r="L90" s="69"/>
      <c r="M90" s="69"/>
      <c r="N90" s="69"/>
      <c r="O90" s="69"/>
      <c r="P90" s="69"/>
      <c r="Q90" s="69"/>
      <c r="R90" s="181"/>
      <c r="S90" s="69"/>
      <c r="T90" s="69"/>
      <c r="U90" s="69"/>
      <c r="V90" s="69"/>
      <c r="W90" s="69">
        <f t="shared" si="3"/>
        <v>0</v>
      </c>
      <c r="X90" s="188">
        <f t="shared" si="4"/>
        <v>0</v>
      </c>
      <c r="Y90" s="69">
        <f t="shared" si="5"/>
        <v>5400</v>
      </c>
      <c r="Z90" s="190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90"/>
      <c r="AM90" s="190"/>
      <c r="AN90" s="190"/>
      <c r="AO90" s="190"/>
      <c r="AP90" s="190"/>
      <c r="AQ90" s="190"/>
      <c r="AR90" s="190"/>
      <c r="AS90" s="190"/>
      <c r="AT90" s="190"/>
      <c r="AU90" s="190"/>
      <c r="AV90" s="190"/>
      <c r="AW90" s="190"/>
      <c r="AX90" s="190"/>
    </row>
    <row r="91" s="142" customFormat="1" spans="1:50">
      <c r="A91" s="24">
        <v>82</v>
      </c>
      <c r="B91" s="93" t="s">
        <v>70</v>
      </c>
      <c r="C91" s="24">
        <v>253</v>
      </c>
      <c r="D91" s="24">
        <v>102974234</v>
      </c>
      <c r="E91" s="46"/>
      <c r="F91" s="69"/>
      <c r="G91" s="69"/>
      <c r="H91" s="69"/>
      <c r="I91" s="96"/>
      <c r="J91" s="96">
        <v>6410</v>
      </c>
      <c r="K91" s="69"/>
      <c r="L91" s="69"/>
      <c r="M91" s="69"/>
      <c r="N91" s="69"/>
      <c r="O91" s="69"/>
      <c r="P91" s="69"/>
      <c r="Q91" s="69"/>
      <c r="R91" s="181"/>
      <c r="S91" s="69"/>
      <c r="T91" s="69"/>
      <c r="U91" s="69"/>
      <c r="V91" s="69"/>
      <c r="W91" s="69">
        <f t="shared" si="3"/>
        <v>0</v>
      </c>
      <c r="X91" s="188">
        <f t="shared" si="4"/>
        <v>0</v>
      </c>
      <c r="Y91" s="69">
        <f t="shared" si="5"/>
        <v>6410</v>
      </c>
      <c r="Z91" s="190"/>
      <c r="AA91" s="190"/>
      <c r="AB91" s="190"/>
      <c r="AC91" s="190"/>
      <c r="AD91" s="190"/>
      <c r="AE91" s="190"/>
      <c r="AF91" s="190"/>
      <c r="AG91" s="190"/>
      <c r="AH91" s="190"/>
      <c r="AI91" s="190"/>
      <c r="AJ91" s="190"/>
      <c r="AK91" s="190"/>
      <c r="AL91" s="190"/>
      <c r="AM91" s="190"/>
      <c r="AN91" s="190"/>
      <c r="AO91" s="190"/>
      <c r="AP91" s="190"/>
      <c r="AQ91" s="190"/>
      <c r="AR91" s="190"/>
      <c r="AS91" s="190"/>
      <c r="AT91" s="190"/>
      <c r="AU91" s="190"/>
      <c r="AV91" s="190"/>
      <c r="AW91" s="190"/>
      <c r="AX91" s="190"/>
    </row>
    <row r="92" s="143" customFormat="1" spans="1:50">
      <c r="A92" s="27">
        <v>83</v>
      </c>
      <c r="B92" s="34" t="s">
        <v>331</v>
      </c>
      <c r="C92" s="27">
        <v>260</v>
      </c>
      <c r="D92" s="60">
        <v>103454326</v>
      </c>
      <c r="E92" s="49"/>
      <c r="F92" s="35"/>
      <c r="G92" s="35">
        <v>50338.83</v>
      </c>
      <c r="H92" s="35"/>
      <c r="I92" s="58">
        <v>2564266.67</v>
      </c>
      <c r="J92" s="58"/>
      <c r="K92" s="35"/>
      <c r="L92" s="35"/>
      <c r="M92" s="35"/>
      <c r="N92" s="35"/>
      <c r="O92" s="35"/>
      <c r="P92" s="35"/>
      <c r="Q92" s="35"/>
      <c r="R92" s="102"/>
      <c r="S92" s="35">
        <v>32552.04</v>
      </c>
      <c r="T92" s="35">
        <v>10850.68</v>
      </c>
      <c r="U92" s="35">
        <v>10850.68</v>
      </c>
      <c r="V92" s="35">
        <v>10850.68</v>
      </c>
      <c r="W92" s="35">
        <f t="shared" si="3"/>
        <v>65104.08</v>
      </c>
      <c r="X92" s="99">
        <f t="shared" si="4"/>
        <v>2549501.42</v>
      </c>
      <c r="Y92" s="35">
        <f t="shared" si="5"/>
        <v>0</v>
      </c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</row>
    <row r="93" s="144" customFormat="1" spans="1:50">
      <c r="A93" s="21">
        <v>84</v>
      </c>
      <c r="B93" s="158" t="s">
        <v>71</v>
      </c>
      <c r="C93" s="21">
        <v>254</v>
      </c>
      <c r="D93" s="21">
        <v>103457682</v>
      </c>
      <c r="E93" s="23"/>
      <c r="F93" s="170"/>
      <c r="G93" s="170"/>
      <c r="H93" s="170"/>
      <c r="I93" s="170">
        <v>2748.42</v>
      </c>
      <c r="J93" s="170"/>
      <c r="K93" s="170"/>
      <c r="L93" s="170"/>
      <c r="M93" s="170"/>
      <c r="N93" s="170"/>
      <c r="O93" s="170"/>
      <c r="P93" s="177"/>
      <c r="Q93" s="170"/>
      <c r="R93" s="183"/>
      <c r="S93" s="170"/>
      <c r="T93" s="170"/>
      <c r="U93" s="170"/>
      <c r="V93" s="170"/>
      <c r="W93" s="170">
        <f t="shared" si="3"/>
        <v>0</v>
      </c>
      <c r="X93" s="189">
        <f t="shared" si="4"/>
        <v>2748.42</v>
      </c>
      <c r="Y93" s="170">
        <f t="shared" si="5"/>
        <v>0</v>
      </c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</row>
    <row r="94" s="142" customFormat="1" spans="1:50">
      <c r="A94" s="24">
        <v>85</v>
      </c>
      <c r="B94" s="93" t="s">
        <v>73</v>
      </c>
      <c r="C94" s="24">
        <v>255</v>
      </c>
      <c r="D94" s="24">
        <v>300675302</v>
      </c>
      <c r="E94" s="46"/>
      <c r="F94" s="69"/>
      <c r="G94" s="69"/>
      <c r="H94" s="176"/>
      <c r="I94" s="96"/>
      <c r="J94" s="96">
        <v>29815</v>
      </c>
      <c r="K94" s="69"/>
      <c r="L94" s="69"/>
      <c r="M94" s="69"/>
      <c r="N94" s="69"/>
      <c r="O94" s="69"/>
      <c r="P94" s="69"/>
      <c r="Q94" s="69"/>
      <c r="R94" s="181"/>
      <c r="S94" s="69"/>
      <c r="T94" s="69"/>
      <c r="U94" s="69"/>
      <c r="V94" s="69"/>
      <c r="W94" s="69">
        <f t="shared" si="3"/>
        <v>0</v>
      </c>
      <c r="X94" s="188">
        <f t="shared" si="4"/>
        <v>0</v>
      </c>
      <c r="Y94" s="69">
        <f t="shared" si="5"/>
        <v>29815</v>
      </c>
      <c r="Z94" s="190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</row>
    <row r="95" s="143" customFormat="1" spans="1:50">
      <c r="A95" s="27">
        <v>86</v>
      </c>
      <c r="B95" s="34" t="s">
        <v>77</v>
      </c>
      <c r="C95" s="27">
        <v>286</v>
      </c>
      <c r="D95" s="27">
        <v>101500953</v>
      </c>
      <c r="E95" s="49"/>
      <c r="F95" s="35"/>
      <c r="G95" s="35">
        <v>5000</v>
      </c>
      <c r="H95" s="35"/>
      <c r="I95" s="35">
        <v>224357.33</v>
      </c>
      <c r="J95" s="35"/>
      <c r="K95" s="35"/>
      <c r="L95" s="35"/>
      <c r="M95" s="35">
        <v>9063</v>
      </c>
      <c r="N95" s="35"/>
      <c r="O95" s="35"/>
      <c r="P95" s="35">
        <v>9063</v>
      </c>
      <c r="Q95" s="35"/>
      <c r="R95" s="102"/>
      <c r="S95" s="35">
        <v>9063</v>
      </c>
      <c r="T95" s="35">
        <v>3021</v>
      </c>
      <c r="U95" s="58">
        <v>3021</v>
      </c>
      <c r="V95" s="35">
        <v>3021</v>
      </c>
      <c r="W95" s="35">
        <f t="shared" si="3"/>
        <v>36252</v>
      </c>
      <c r="X95" s="99">
        <f t="shared" si="4"/>
        <v>193105.33</v>
      </c>
      <c r="Y95" s="35">
        <f t="shared" si="5"/>
        <v>0</v>
      </c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</row>
    <row r="96" s="143" customFormat="1" spans="1:50">
      <c r="A96" s="27">
        <v>87</v>
      </c>
      <c r="B96" s="34" t="s">
        <v>332</v>
      </c>
      <c r="C96" s="27">
        <v>295</v>
      </c>
      <c r="D96" s="27"/>
      <c r="E96" s="49"/>
      <c r="F96" s="35"/>
      <c r="G96" s="35">
        <v>31524.99</v>
      </c>
      <c r="H96" s="58">
        <v>2730000</v>
      </c>
      <c r="I96" s="35"/>
      <c r="J96" s="35"/>
      <c r="K96" s="35"/>
      <c r="L96" s="35"/>
      <c r="M96" s="35"/>
      <c r="N96" s="35"/>
      <c r="O96" s="35"/>
      <c r="P96" s="35">
        <v>13810.62</v>
      </c>
      <c r="Q96" s="35"/>
      <c r="R96" s="102"/>
      <c r="S96" s="35">
        <v>41431.86</v>
      </c>
      <c r="T96" s="35">
        <v>13810.62</v>
      </c>
      <c r="U96" s="58">
        <v>13810.62</v>
      </c>
      <c r="V96" s="35">
        <v>13810.62</v>
      </c>
      <c r="W96" s="35">
        <f t="shared" si="3"/>
        <v>96674.34</v>
      </c>
      <c r="X96" s="99">
        <f t="shared" si="4"/>
        <v>2664850.65</v>
      </c>
      <c r="Y96" s="35">
        <f t="shared" si="5"/>
        <v>0</v>
      </c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</row>
    <row r="97" s="142" customFormat="1" spans="1:50">
      <c r="A97" s="24">
        <v>88</v>
      </c>
      <c r="B97" s="93" t="s">
        <v>81</v>
      </c>
      <c r="C97" s="24">
        <v>288</v>
      </c>
      <c r="D97" s="24">
        <v>102961184</v>
      </c>
      <c r="E97" s="46"/>
      <c r="F97" s="69"/>
      <c r="G97" s="69"/>
      <c r="H97" s="69"/>
      <c r="I97" s="96"/>
      <c r="J97" s="96">
        <v>4724</v>
      </c>
      <c r="K97" s="69"/>
      <c r="L97" s="69"/>
      <c r="M97" s="69"/>
      <c r="N97" s="69"/>
      <c r="O97" s="69"/>
      <c r="P97" s="69"/>
      <c r="Q97" s="69"/>
      <c r="R97" s="181"/>
      <c r="S97" s="69"/>
      <c r="T97" s="69"/>
      <c r="U97" s="69"/>
      <c r="V97" s="69"/>
      <c r="W97" s="69">
        <f t="shared" si="3"/>
        <v>0</v>
      </c>
      <c r="X97" s="188">
        <f t="shared" si="4"/>
        <v>0</v>
      </c>
      <c r="Y97" s="69">
        <f t="shared" si="5"/>
        <v>4724</v>
      </c>
      <c r="Z97" s="190"/>
      <c r="AA97" s="190"/>
      <c r="AB97" s="190"/>
      <c r="AC97" s="190"/>
      <c r="AD97" s="190"/>
      <c r="AE97" s="190"/>
      <c r="AF97" s="190"/>
      <c r="AG97" s="190"/>
      <c r="AH97" s="190"/>
      <c r="AI97" s="190"/>
      <c r="AJ97" s="190"/>
      <c r="AK97" s="190"/>
      <c r="AL97" s="190"/>
      <c r="AM97" s="190"/>
      <c r="AN97" s="190"/>
      <c r="AO97" s="190"/>
      <c r="AP97" s="190"/>
      <c r="AQ97" s="190"/>
      <c r="AR97" s="190"/>
      <c r="AS97" s="190"/>
      <c r="AT97" s="190"/>
      <c r="AU97" s="190"/>
      <c r="AV97" s="190"/>
      <c r="AW97" s="190"/>
      <c r="AX97" s="190"/>
    </row>
    <row r="98" s="142" customFormat="1" spans="1:50">
      <c r="A98" s="24">
        <v>89</v>
      </c>
      <c r="B98" s="93" t="s">
        <v>83</v>
      </c>
      <c r="C98" s="24">
        <v>291</v>
      </c>
      <c r="D98" s="24">
        <v>100615768</v>
      </c>
      <c r="E98" s="46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181"/>
      <c r="S98" s="69"/>
      <c r="T98" s="69"/>
      <c r="U98" s="69"/>
      <c r="V98" s="69"/>
      <c r="W98" s="69">
        <f t="shared" si="3"/>
        <v>0</v>
      </c>
      <c r="X98" s="188">
        <f t="shared" si="4"/>
        <v>0</v>
      </c>
      <c r="Y98" s="69">
        <f t="shared" si="5"/>
        <v>0</v>
      </c>
      <c r="Z98" s="190"/>
      <c r="AA98" s="190"/>
      <c r="AB98" s="190"/>
      <c r="AC98" s="190"/>
      <c r="AD98" s="190"/>
      <c r="AE98" s="190"/>
      <c r="AF98" s="190"/>
      <c r="AG98" s="190"/>
      <c r="AH98" s="190"/>
      <c r="AI98" s="190"/>
      <c r="AJ98" s="190"/>
      <c r="AK98" s="190"/>
      <c r="AL98" s="190"/>
      <c r="AM98" s="190"/>
      <c r="AN98" s="190"/>
      <c r="AO98" s="190"/>
      <c r="AP98" s="190"/>
      <c r="AQ98" s="190"/>
      <c r="AR98" s="190"/>
      <c r="AS98" s="190"/>
      <c r="AT98" s="190"/>
      <c r="AU98" s="190"/>
      <c r="AV98" s="190"/>
      <c r="AW98" s="190"/>
      <c r="AX98" s="190"/>
    </row>
    <row r="99" s="143" customFormat="1" spans="1:50">
      <c r="A99" s="27">
        <v>90</v>
      </c>
      <c r="B99" s="34" t="s">
        <v>333</v>
      </c>
      <c r="C99" s="27">
        <v>294</v>
      </c>
      <c r="D99" s="95">
        <v>102391680</v>
      </c>
      <c r="E99" s="49"/>
      <c r="F99" s="35"/>
      <c r="G99" s="35">
        <v>34324.3</v>
      </c>
      <c r="H99" s="35"/>
      <c r="I99" s="35">
        <v>1744834.05</v>
      </c>
      <c r="J99" s="35"/>
      <c r="K99" s="35"/>
      <c r="L99" s="35"/>
      <c r="M99" s="35">
        <v>24247.86</v>
      </c>
      <c r="N99" s="35"/>
      <c r="O99" s="35"/>
      <c r="P99" s="35">
        <v>24247.86</v>
      </c>
      <c r="Q99" s="35"/>
      <c r="R99" s="102"/>
      <c r="S99" s="35">
        <v>24247.86</v>
      </c>
      <c r="T99" s="35"/>
      <c r="U99" s="35"/>
      <c r="V99" s="35">
        <v>24247.86</v>
      </c>
      <c r="W99" s="35">
        <f t="shared" si="3"/>
        <v>96991.44</v>
      </c>
      <c r="X99" s="99">
        <f t="shared" si="4"/>
        <v>1682166.91</v>
      </c>
      <c r="Y99" s="35">
        <f t="shared" si="5"/>
        <v>0</v>
      </c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</row>
    <row r="100" s="142" customFormat="1" spans="1:50">
      <c r="A100" s="24">
        <v>91</v>
      </c>
      <c r="B100" s="93" t="s">
        <v>334</v>
      </c>
      <c r="C100" s="24">
        <v>292</v>
      </c>
      <c r="D100" s="24"/>
      <c r="E100" s="46"/>
      <c r="F100" s="69"/>
      <c r="G100" s="69"/>
      <c r="H100" s="69"/>
      <c r="I100" s="96"/>
      <c r="J100" s="96">
        <v>45888</v>
      </c>
      <c r="K100" s="69"/>
      <c r="L100" s="69"/>
      <c r="M100" s="69"/>
      <c r="N100" s="69"/>
      <c r="O100" s="69"/>
      <c r="P100" s="69"/>
      <c r="Q100" s="69"/>
      <c r="R100" s="181"/>
      <c r="S100" s="69"/>
      <c r="T100" s="69"/>
      <c r="U100" s="69"/>
      <c r="V100" s="69"/>
      <c r="W100" s="69">
        <f t="shared" si="3"/>
        <v>0</v>
      </c>
      <c r="X100" s="188">
        <f t="shared" si="4"/>
        <v>0</v>
      </c>
      <c r="Y100" s="69">
        <f t="shared" si="5"/>
        <v>45888</v>
      </c>
      <c r="Z100" s="190"/>
      <c r="AA100" s="190"/>
      <c r="AB100" s="190"/>
      <c r="AC100" s="190"/>
      <c r="AD100" s="190"/>
      <c r="AE100" s="190"/>
      <c r="AF100" s="190"/>
      <c r="AG100" s="190"/>
      <c r="AH100" s="190"/>
      <c r="AI100" s="190"/>
      <c r="AJ100" s="190"/>
      <c r="AK100" s="190"/>
      <c r="AL100" s="190"/>
      <c r="AM100" s="190"/>
      <c r="AN100" s="190"/>
      <c r="AO100" s="190"/>
      <c r="AP100" s="190"/>
      <c r="AQ100" s="190"/>
      <c r="AR100" s="190"/>
      <c r="AS100" s="190"/>
      <c r="AT100" s="190"/>
      <c r="AU100" s="190"/>
      <c r="AV100" s="190"/>
      <c r="AW100" s="190"/>
      <c r="AX100" s="190"/>
    </row>
    <row r="101" s="142" customFormat="1" spans="1:50">
      <c r="A101" s="24">
        <v>92</v>
      </c>
      <c r="B101" s="93" t="s">
        <v>335</v>
      </c>
      <c r="C101" s="24">
        <v>293</v>
      </c>
      <c r="D101" s="24"/>
      <c r="E101" s="46"/>
      <c r="F101" s="69"/>
      <c r="G101" s="69"/>
      <c r="H101" s="69"/>
      <c r="I101" s="96"/>
      <c r="J101" s="96">
        <v>393.5</v>
      </c>
      <c r="K101" s="69"/>
      <c r="L101" s="69"/>
      <c r="M101" s="69"/>
      <c r="N101" s="69"/>
      <c r="O101" s="69"/>
      <c r="P101" s="69"/>
      <c r="Q101" s="69"/>
      <c r="R101" s="181"/>
      <c r="S101" s="69"/>
      <c r="T101" s="69"/>
      <c r="U101" s="69"/>
      <c r="V101" s="69"/>
      <c r="W101" s="69">
        <f t="shared" si="3"/>
        <v>0</v>
      </c>
      <c r="X101" s="188">
        <f t="shared" si="4"/>
        <v>0</v>
      </c>
      <c r="Y101" s="69">
        <f t="shared" si="5"/>
        <v>393.5</v>
      </c>
      <c r="Z101" s="190"/>
      <c r="AA101" s="190"/>
      <c r="AB101" s="190"/>
      <c r="AC101" s="190"/>
      <c r="AD101" s="190"/>
      <c r="AE101" s="190"/>
      <c r="AF101" s="190"/>
      <c r="AG101" s="190"/>
      <c r="AH101" s="190"/>
      <c r="AI101" s="190"/>
      <c r="AJ101" s="190"/>
      <c r="AK101" s="190"/>
      <c r="AL101" s="190"/>
      <c r="AM101" s="190"/>
      <c r="AN101" s="190"/>
      <c r="AO101" s="190"/>
      <c r="AP101" s="190"/>
      <c r="AQ101" s="190"/>
      <c r="AR101" s="190"/>
      <c r="AS101" s="190"/>
      <c r="AT101" s="190"/>
      <c r="AU101" s="190"/>
      <c r="AV101" s="190"/>
      <c r="AW101" s="190"/>
      <c r="AX101" s="190"/>
    </row>
    <row r="102" s="142" customFormat="1" spans="1:50">
      <c r="A102" s="24">
        <v>93</v>
      </c>
      <c r="B102" s="93" t="s">
        <v>84</v>
      </c>
      <c r="C102" s="24">
        <v>330</v>
      </c>
      <c r="D102" s="24">
        <v>100531550</v>
      </c>
      <c r="E102" s="46"/>
      <c r="F102" s="69"/>
      <c r="G102" s="69"/>
      <c r="H102" s="69"/>
      <c r="I102" s="69">
        <v>2355</v>
      </c>
      <c r="J102" s="69"/>
      <c r="K102" s="69"/>
      <c r="L102" s="69"/>
      <c r="M102" s="69"/>
      <c r="N102" s="69">
        <v>2355</v>
      </c>
      <c r="O102" s="69"/>
      <c r="P102" s="96"/>
      <c r="Q102" s="69"/>
      <c r="R102" s="181"/>
      <c r="S102" s="69"/>
      <c r="T102" s="69"/>
      <c r="U102" s="69"/>
      <c r="V102" s="69"/>
      <c r="W102" s="69">
        <f t="shared" si="3"/>
        <v>2355</v>
      </c>
      <c r="X102" s="188">
        <f t="shared" si="4"/>
        <v>0</v>
      </c>
      <c r="Y102" s="69">
        <f t="shared" si="5"/>
        <v>0</v>
      </c>
      <c r="Z102" s="190"/>
      <c r="AA102" s="190"/>
      <c r="AB102" s="190"/>
      <c r="AC102" s="190"/>
      <c r="AD102" s="190"/>
      <c r="AE102" s="190"/>
      <c r="AF102" s="190"/>
      <c r="AG102" s="190"/>
      <c r="AH102" s="190"/>
      <c r="AI102" s="190"/>
      <c r="AJ102" s="190"/>
      <c r="AK102" s="190"/>
      <c r="AL102" s="190"/>
      <c r="AM102" s="190"/>
      <c r="AN102" s="190"/>
      <c r="AO102" s="190"/>
      <c r="AP102" s="190"/>
      <c r="AQ102" s="190"/>
      <c r="AR102" s="190"/>
      <c r="AS102" s="190"/>
      <c r="AT102" s="190"/>
      <c r="AU102" s="190"/>
      <c r="AV102" s="190"/>
      <c r="AW102" s="190"/>
      <c r="AX102" s="190"/>
    </row>
    <row r="103" s="143" customFormat="1" spans="1:50">
      <c r="A103" s="27">
        <v>94</v>
      </c>
      <c r="B103" s="34" t="s">
        <v>336</v>
      </c>
      <c r="C103" s="27">
        <v>340</v>
      </c>
      <c r="D103" s="60">
        <v>100531772</v>
      </c>
      <c r="E103" s="164"/>
      <c r="F103" s="165"/>
      <c r="G103" s="35">
        <v>17589.27</v>
      </c>
      <c r="H103" s="35"/>
      <c r="I103" s="35">
        <v>926411.24</v>
      </c>
      <c r="J103" s="35"/>
      <c r="K103" s="35"/>
      <c r="L103" s="35"/>
      <c r="M103" s="35">
        <v>25453.53</v>
      </c>
      <c r="N103" s="35"/>
      <c r="O103" s="35"/>
      <c r="P103" s="58">
        <v>25453.53</v>
      </c>
      <c r="Q103" s="35"/>
      <c r="R103" s="102"/>
      <c r="S103" s="35">
        <v>25453.53</v>
      </c>
      <c r="T103" s="35">
        <v>8484.51</v>
      </c>
      <c r="U103" s="35">
        <v>8484.51</v>
      </c>
      <c r="V103" s="35">
        <v>8484.51</v>
      </c>
      <c r="W103" s="35">
        <f t="shared" si="3"/>
        <v>101814.12</v>
      </c>
      <c r="X103" s="99">
        <f t="shared" si="4"/>
        <v>842186.39</v>
      </c>
      <c r="Y103" s="35">
        <f t="shared" si="5"/>
        <v>0</v>
      </c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</row>
    <row r="104" s="143" customFormat="1" spans="1:50">
      <c r="A104" s="27">
        <v>95</v>
      </c>
      <c r="B104" s="34" t="s">
        <v>337</v>
      </c>
      <c r="C104" s="27">
        <v>338</v>
      </c>
      <c r="D104" s="60">
        <v>100781728</v>
      </c>
      <c r="E104" s="164"/>
      <c r="F104" s="166"/>
      <c r="G104" s="35">
        <v>19977.67</v>
      </c>
      <c r="H104" s="35"/>
      <c r="I104" s="35">
        <v>1068495.92</v>
      </c>
      <c r="J104" s="35"/>
      <c r="K104" s="35"/>
      <c r="L104" s="35"/>
      <c r="M104" s="35">
        <v>36450.99</v>
      </c>
      <c r="N104" s="35"/>
      <c r="O104" s="35"/>
      <c r="P104" s="58">
        <v>36450.99</v>
      </c>
      <c r="Q104" s="35"/>
      <c r="R104" s="102"/>
      <c r="S104" s="35">
        <v>36450.99</v>
      </c>
      <c r="T104" s="35"/>
      <c r="U104" s="35"/>
      <c r="V104" s="35">
        <v>36450.99</v>
      </c>
      <c r="W104" s="35">
        <f t="shared" si="3"/>
        <v>145803.96</v>
      </c>
      <c r="X104" s="99">
        <f t="shared" si="4"/>
        <v>942669.63</v>
      </c>
      <c r="Y104" s="35">
        <f t="shared" si="5"/>
        <v>0</v>
      </c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</row>
    <row r="105" s="142" customFormat="1" spans="1:50">
      <c r="A105" s="24">
        <v>96</v>
      </c>
      <c r="B105" s="93" t="s">
        <v>85</v>
      </c>
      <c r="C105" s="24">
        <v>332</v>
      </c>
      <c r="D105" s="98">
        <v>102974250</v>
      </c>
      <c r="E105" s="46"/>
      <c r="F105" s="69"/>
      <c r="G105" s="69"/>
      <c r="H105" s="69"/>
      <c r="I105" s="96"/>
      <c r="J105" s="96">
        <v>791</v>
      </c>
      <c r="K105" s="69"/>
      <c r="L105" s="69"/>
      <c r="M105" s="69"/>
      <c r="N105" s="69"/>
      <c r="O105" s="69"/>
      <c r="P105" s="69"/>
      <c r="Q105" s="69"/>
      <c r="R105" s="181"/>
      <c r="S105" s="69"/>
      <c r="T105" s="69"/>
      <c r="U105" s="69"/>
      <c r="V105" s="69"/>
      <c r="W105" s="69">
        <f t="shared" si="3"/>
        <v>0</v>
      </c>
      <c r="X105" s="188">
        <f t="shared" si="4"/>
        <v>0</v>
      </c>
      <c r="Y105" s="69">
        <f t="shared" si="5"/>
        <v>791</v>
      </c>
      <c r="Z105" s="190"/>
      <c r="AA105" s="190"/>
      <c r="AB105" s="190"/>
      <c r="AC105" s="190"/>
      <c r="AD105" s="190"/>
      <c r="AE105" s="190"/>
      <c r="AF105" s="190"/>
      <c r="AG105" s="190"/>
      <c r="AH105" s="190"/>
      <c r="AI105" s="190"/>
      <c r="AJ105" s="190"/>
      <c r="AK105" s="190"/>
      <c r="AL105" s="190"/>
      <c r="AM105" s="190"/>
      <c r="AN105" s="190"/>
      <c r="AO105" s="190"/>
      <c r="AP105" s="190"/>
      <c r="AQ105" s="190"/>
      <c r="AR105" s="190"/>
      <c r="AS105" s="190"/>
      <c r="AT105" s="190"/>
      <c r="AU105" s="190"/>
      <c r="AV105" s="190"/>
      <c r="AW105" s="190"/>
      <c r="AX105" s="190"/>
    </row>
    <row r="106" s="142" customFormat="1" spans="1:50">
      <c r="A106" s="24">
        <v>97</v>
      </c>
      <c r="B106" s="93" t="s">
        <v>338</v>
      </c>
      <c r="C106" s="24">
        <v>333</v>
      </c>
      <c r="D106" s="24">
        <v>100125962</v>
      </c>
      <c r="E106" s="46"/>
      <c r="F106" s="69"/>
      <c r="G106" s="69"/>
      <c r="H106" s="69"/>
      <c r="I106" s="96"/>
      <c r="J106" s="96">
        <v>4</v>
      </c>
      <c r="K106" s="69"/>
      <c r="L106" s="69"/>
      <c r="M106" s="69"/>
      <c r="N106" s="69"/>
      <c r="O106" s="69"/>
      <c r="P106" s="69"/>
      <c r="Q106" s="69"/>
      <c r="R106" s="181"/>
      <c r="S106" s="69"/>
      <c r="T106" s="69"/>
      <c r="U106" s="69"/>
      <c r="V106" s="69"/>
      <c r="W106" s="69">
        <f t="shared" si="3"/>
        <v>0</v>
      </c>
      <c r="X106" s="188">
        <f t="shared" si="4"/>
        <v>0</v>
      </c>
      <c r="Y106" s="69">
        <f t="shared" si="5"/>
        <v>4</v>
      </c>
      <c r="Z106" s="190"/>
      <c r="AA106" s="190"/>
      <c r="AB106" s="190"/>
      <c r="AC106" s="190"/>
      <c r="AD106" s="190"/>
      <c r="AE106" s="190"/>
      <c r="AF106" s="190"/>
      <c r="AG106" s="190"/>
      <c r="AH106" s="190"/>
      <c r="AI106" s="190"/>
      <c r="AJ106" s="190"/>
      <c r="AK106" s="190"/>
      <c r="AL106" s="190"/>
      <c r="AM106" s="190"/>
      <c r="AN106" s="190"/>
      <c r="AO106" s="190"/>
      <c r="AP106" s="190"/>
      <c r="AQ106" s="190"/>
      <c r="AR106" s="190"/>
      <c r="AS106" s="190"/>
      <c r="AT106" s="190"/>
      <c r="AU106" s="190"/>
      <c r="AV106" s="190"/>
      <c r="AW106" s="190"/>
      <c r="AX106" s="190"/>
    </row>
    <row r="107" s="142" customFormat="1" spans="1:50">
      <c r="A107" s="24">
        <v>98</v>
      </c>
      <c r="B107" s="93" t="s">
        <v>86</v>
      </c>
      <c r="C107" s="24">
        <v>347</v>
      </c>
      <c r="D107" s="24">
        <v>102429882</v>
      </c>
      <c r="E107" s="46"/>
      <c r="F107" s="69"/>
      <c r="G107" s="69"/>
      <c r="H107" s="69"/>
      <c r="I107" s="96"/>
      <c r="J107" s="96">
        <v>2633.47</v>
      </c>
      <c r="K107" s="69"/>
      <c r="L107" s="69"/>
      <c r="M107" s="69"/>
      <c r="N107" s="69"/>
      <c r="O107" s="69"/>
      <c r="P107" s="69"/>
      <c r="Q107" s="69"/>
      <c r="R107" s="181"/>
      <c r="S107" s="69"/>
      <c r="T107" s="69"/>
      <c r="U107" s="69"/>
      <c r="V107" s="69"/>
      <c r="W107" s="69">
        <f t="shared" si="3"/>
        <v>0</v>
      </c>
      <c r="X107" s="188">
        <f t="shared" si="4"/>
        <v>0</v>
      </c>
      <c r="Y107" s="69">
        <f t="shared" si="5"/>
        <v>2633.47</v>
      </c>
      <c r="Z107" s="190"/>
      <c r="AA107" s="190"/>
      <c r="AB107" s="190"/>
      <c r="AC107" s="190"/>
      <c r="AD107" s="190"/>
      <c r="AE107" s="190"/>
      <c r="AF107" s="190"/>
      <c r="AG107" s="190"/>
      <c r="AH107" s="190"/>
      <c r="AI107" s="190"/>
      <c r="AJ107" s="190"/>
      <c r="AK107" s="190"/>
      <c r="AL107" s="190"/>
      <c r="AM107" s="190"/>
      <c r="AN107" s="190"/>
      <c r="AO107" s="190"/>
      <c r="AP107" s="190"/>
      <c r="AQ107" s="190"/>
      <c r="AR107" s="190"/>
      <c r="AS107" s="190"/>
      <c r="AT107" s="190"/>
      <c r="AU107" s="190"/>
      <c r="AV107" s="190"/>
      <c r="AW107" s="190"/>
      <c r="AX107" s="190"/>
    </row>
    <row r="108" s="143" customFormat="1" spans="1:50">
      <c r="A108" s="27">
        <v>99</v>
      </c>
      <c r="B108" s="34" t="s">
        <v>89</v>
      </c>
      <c r="C108" s="27">
        <v>350</v>
      </c>
      <c r="D108" s="27">
        <v>100125023</v>
      </c>
      <c r="E108" s="49"/>
      <c r="F108" s="35"/>
      <c r="G108" s="35">
        <v>2100</v>
      </c>
      <c r="H108" s="35"/>
      <c r="I108" s="35">
        <v>29400</v>
      </c>
      <c r="J108" s="35"/>
      <c r="K108" s="35"/>
      <c r="L108" s="35"/>
      <c r="M108" s="35">
        <v>3150</v>
      </c>
      <c r="N108" s="35"/>
      <c r="O108" s="35"/>
      <c r="P108" s="35">
        <v>3150</v>
      </c>
      <c r="Q108" s="35"/>
      <c r="R108" s="102"/>
      <c r="S108" s="35">
        <v>3150</v>
      </c>
      <c r="T108" s="35">
        <v>1050</v>
      </c>
      <c r="U108" s="58">
        <v>1050</v>
      </c>
      <c r="V108" s="35">
        <v>1050</v>
      </c>
      <c r="W108" s="35">
        <f t="shared" si="3"/>
        <v>12600</v>
      </c>
      <c r="X108" s="99">
        <f t="shared" si="4"/>
        <v>18900</v>
      </c>
      <c r="Y108" s="35">
        <f t="shared" si="5"/>
        <v>0</v>
      </c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</row>
    <row r="109" s="142" customFormat="1" spans="1:50">
      <c r="A109" s="24">
        <v>100</v>
      </c>
      <c r="B109" s="93" t="s">
        <v>339</v>
      </c>
      <c r="C109" s="24">
        <v>360</v>
      </c>
      <c r="D109" s="24">
        <v>103400419</v>
      </c>
      <c r="E109" s="46"/>
      <c r="F109" s="69"/>
      <c r="G109" s="69"/>
      <c r="H109" s="69"/>
      <c r="I109" s="96"/>
      <c r="J109" s="96"/>
      <c r="K109" s="69"/>
      <c r="L109" s="69"/>
      <c r="M109" s="69"/>
      <c r="N109" s="69"/>
      <c r="O109" s="69"/>
      <c r="P109" s="96"/>
      <c r="Q109" s="69"/>
      <c r="R109" s="181"/>
      <c r="S109" s="69"/>
      <c r="T109" s="69"/>
      <c r="U109" s="69"/>
      <c r="V109" s="69"/>
      <c r="W109" s="69">
        <f t="shared" si="3"/>
        <v>0</v>
      </c>
      <c r="X109" s="188">
        <f t="shared" si="4"/>
        <v>0</v>
      </c>
      <c r="Y109" s="69">
        <f t="shared" si="5"/>
        <v>0</v>
      </c>
      <c r="Z109" s="190"/>
      <c r="AA109" s="190"/>
      <c r="AB109" s="190"/>
      <c r="AC109" s="190"/>
      <c r="AD109" s="190"/>
      <c r="AE109" s="190"/>
      <c r="AF109" s="190"/>
      <c r="AG109" s="190"/>
      <c r="AH109" s="190"/>
      <c r="AI109" s="190"/>
      <c r="AJ109" s="190"/>
      <c r="AK109" s="190"/>
      <c r="AL109" s="190"/>
      <c r="AM109" s="190"/>
      <c r="AN109" s="190"/>
      <c r="AO109" s="190"/>
      <c r="AP109" s="190"/>
      <c r="AQ109" s="190"/>
      <c r="AR109" s="190"/>
      <c r="AS109" s="190"/>
      <c r="AT109" s="190"/>
      <c r="AU109" s="190"/>
      <c r="AV109" s="190"/>
      <c r="AW109" s="190"/>
      <c r="AX109" s="190"/>
    </row>
    <row r="110" s="142" customFormat="1" spans="1:50">
      <c r="A110" s="24">
        <v>101</v>
      </c>
      <c r="B110" s="93" t="s">
        <v>340</v>
      </c>
      <c r="C110" s="24">
        <v>361</v>
      </c>
      <c r="D110" s="24">
        <v>102974276</v>
      </c>
      <c r="E110" s="46"/>
      <c r="F110" s="69"/>
      <c r="G110" s="69"/>
      <c r="H110" s="69"/>
      <c r="I110" s="69"/>
      <c r="J110" s="69">
        <v>13816</v>
      </c>
      <c r="K110" s="69"/>
      <c r="L110" s="69"/>
      <c r="M110" s="69"/>
      <c r="N110" s="69"/>
      <c r="O110" s="69"/>
      <c r="P110" s="96"/>
      <c r="Q110" s="69"/>
      <c r="R110" s="181"/>
      <c r="S110" s="96"/>
      <c r="T110" s="69"/>
      <c r="U110" s="69"/>
      <c r="V110" s="69"/>
      <c r="W110" s="69">
        <f t="shared" si="3"/>
        <v>0</v>
      </c>
      <c r="X110" s="188">
        <f t="shared" si="4"/>
        <v>0</v>
      </c>
      <c r="Y110" s="69">
        <f t="shared" si="5"/>
        <v>13816</v>
      </c>
      <c r="Z110" s="190"/>
      <c r="AA110" s="190"/>
      <c r="AB110" s="190"/>
      <c r="AC110" s="190"/>
      <c r="AD110" s="190"/>
      <c r="AE110" s="190"/>
      <c r="AF110" s="190"/>
      <c r="AG110" s="190"/>
      <c r="AH110" s="190"/>
      <c r="AI110" s="190"/>
      <c r="AJ110" s="190"/>
      <c r="AK110" s="190"/>
      <c r="AL110" s="190"/>
      <c r="AM110" s="190"/>
      <c r="AN110" s="190"/>
      <c r="AO110" s="190"/>
      <c r="AP110" s="190"/>
      <c r="AQ110" s="190"/>
      <c r="AR110" s="190"/>
      <c r="AS110" s="190"/>
      <c r="AT110" s="190"/>
      <c r="AU110" s="190"/>
      <c r="AV110" s="190"/>
      <c r="AW110" s="190"/>
      <c r="AX110" s="190"/>
    </row>
    <row r="111" s="142" customFormat="1" spans="1:50">
      <c r="A111" s="24">
        <v>102</v>
      </c>
      <c r="B111" s="93" t="s">
        <v>341</v>
      </c>
      <c r="C111" s="24">
        <v>362</v>
      </c>
      <c r="D111" s="24">
        <v>101164353</v>
      </c>
      <c r="E111" s="46"/>
      <c r="F111" s="69"/>
      <c r="G111" s="69"/>
      <c r="H111" s="69"/>
      <c r="I111" s="96"/>
      <c r="J111" s="96">
        <v>1504.4</v>
      </c>
      <c r="K111" s="69"/>
      <c r="L111" s="69"/>
      <c r="M111" s="69"/>
      <c r="N111" s="69"/>
      <c r="O111" s="69"/>
      <c r="P111" s="69"/>
      <c r="Q111" s="69"/>
      <c r="R111" s="181"/>
      <c r="S111" s="69"/>
      <c r="T111" s="69"/>
      <c r="U111" s="69"/>
      <c r="V111" s="69"/>
      <c r="W111" s="69">
        <f t="shared" si="3"/>
        <v>0</v>
      </c>
      <c r="X111" s="188">
        <f t="shared" si="4"/>
        <v>0</v>
      </c>
      <c r="Y111" s="69">
        <f t="shared" si="5"/>
        <v>1504.4</v>
      </c>
      <c r="Z111" s="190"/>
      <c r="AA111" s="190"/>
      <c r="AB111" s="190"/>
      <c r="AC111" s="190"/>
      <c r="AD111" s="190"/>
      <c r="AE111" s="190"/>
      <c r="AF111" s="190"/>
      <c r="AG111" s="190"/>
      <c r="AH111" s="190"/>
      <c r="AI111" s="190"/>
      <c r="AJ111" s="190"/>
      <c r="AK111" s="190"/>
      <c r="AL111" s="190"/>
      <c r="AM111" s="190"/>
      <c r="AN111" s="190"/>
      <c r="AO111" s="190"/>
      <c r="AP111" s="190"/>
      <c r="AQ111" s="190"/>
      <c r="AR111" s="190"/>
      <c r="AS111" s="190"/>
      <c r="AT111" s="190"/>
      <c r="AU111" s="190"/>
      <c r="AV111" s="190"/>
      <c r="AW111" s="190"/>
      <c r="AX111" s="190"/>
    </row>
    <row r="112" s="143" customFormat="1" spans="1:50">
      <c r="A112" s="27">
        <v>103</v>
      </c>
      <c r="B112" s="34" t="s">
        <v>342</v>
      </c>
      <c r="C112" s="27">
        <v>385</v>
      </c>
      <c r="D112" s="100">
        <v>100974955</v>
      </c>
      <c r="E112" s="49"/>
      <c r="F112" s="35"/>
      <c r="G112" s="35">
        <v>29177.25</v>
      </c>
      <c r="H112" s="35"/>
      <c r="I112" s="58">
        <v>1500000</v>
      </c>
      <c r="J112" s="58"/>
      <c r="K112" s="35"/>
      <c r="L112" s="35"/>
      <c r="M112" s="35">
        <v>29814.48</v>
      </c>
      <c r="N112" s="35"/>
      <c r="O112" s="35"/>
      <c r="P112" s="35">
        <v>29814.48</v>
      </c>
      <c r="Q112" s="35"/>
      <c r="R112" s="102"/>
      <c r="S112" s="35">
        <v>19876.32</v>
      </c>
      <c r="T112" s="35"/>
      <c r="U112" s="35">
        <v>29814.48</v>
      </c>
      <c r="V112" s="35">
        <v>9938.16</v>
      </c>
      <c r="W112" s="35">
        <f t="shared" si="3"/>
        <v>119257.92</v>
      </c>
      <c r="X112" s="99">
        <f t="shared" si="4"/>
        <v>1409919.33</v>
      </c>
      <c r="Y112" s="35">
        <f t="shared" si="5"/>
        <v>0</v>
      </c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</row>
    <row r="113" s="142" customFormat="1" spans="1:50">
      <c r="A113" s="24">
        <v>104</v>
      </c>
      <c r="B113" s="93" t="s">
        <v>343</v>
      </c>
      <c r="C113" s="24">
        <v>363</v>
      </c>
      <c r="D113" s="24">
        <v>102974289</v>
      </c>
      <c r="E113" s="46"/>
      <c r="F113" s="69"/>
      <c r="G113" s="69"/>
      <c r="H113" s="69"/>
      <c r="I113" s="96"/>
      <c r="J113" s="96">
        <v>4772</v>
      </c>
      <c r="K113" s="69"/>
      <c r="L113" s="69"/>
      <c r="M113" s="69"/>
      <c r="N113" s="69"/>
      <c r="O113" s="69"/>
      <c r="P113" s="69"/>
      <c r="Q113" s="69"/>
      <c r="R113" s="181"/>
      <c r="S113" s="69"/>
      <c r="T113" s="69"/>
      <c r="U113" s="69"/>
      <c r="V113" s="69"/>
      <c r="W113" s="69">
        <f t="shared" si="3"/>
        <v>0</v>
      </c>
      <c r="X113" s="188">
        <f t="shared" si="4"/>
        <v>0</v>
      </c>
      <c r="Y113" s="69">
        <f t="shared" si="5"/>
        <v>4772</v>
      </c>
      <c r="Z113" s="190"/>
      <c r="AA113" s="190"/>
      <c r="AB113" s="190"/>
      <c r="AC113" s="190"/>
      <c r="AD113" s="190"/>
      <c r="AE113" s="190"/>
      <c r="AF113" s="190"/>
      <c r="AG113" s="190"/>
      <c r="AH113" s="190"/>
      <c r="AI113" s="190"/>
      <c r="AJ113" s="190"/>
      <c r="AK113" s="190"/>
      <c r="AL113" s="190"/>
      <c r="AM113" s="190"/>
      <c r="AN113" s="190"/>
      <c r="AO113" s="190"/>
      <c r="AP113" s="190"/>
      <c r="AQ113" s="190"/>
      <c r="AR113" s="190"/>
      <c r="AS113" s="190"/>
      <c r="AT113" s="190"/>
      <c r="AU113" s="190"/>
      <c r="AV113" s="190"/>
      <c r="AW113" s="190"/>
      <c r="AX113" s="190"/>
    </row>
    <row r="114" s="143" customFormat="1" spans="1:50">
      <c r="A114" s="27">
        <v>105</v>
      </c>
      <c r="B114" s="34" t="s">
        <v>344</v>
      </c>
      <c r="C114" s="27">
        <v>383</v>
      </c>
      <c r="D114" s="60">
        <v>102361575</v>
      </c>
      <c r="E114" s="49"/>
      <c r="F114" s="35"/>
      <c r="G114" s="35">
        <v>28836.46</v>
      </c>
      <c r="H114" s="35"/>
      <c r="I114" s="58">
        <v>1465707.67</v>
      </c>
      <c r="J114" s="58"/>
      <c r="K114" s="35"/>
      <c r="L114" s="35"/>
      <c r="M114" s="35">
        <v>20284.8</v>
      </c>
      <c r="N114" s="35"/>
      <c r="O114" s="35"/>
      <c r="P114" s="35">
        <v>20284.8</v>
      </c>
      <c r="Q114" s="35"/>
      <c r="R114" s="102"/>
      <c r="S114" s="35">
        <v>20284.8</v>
      </c>
      <c r="T114" s="35">
        <v>6761.6</v>
      </c>
      <c r="U114" s="35">
        <v>6761.6</v>
      </c>
      <c r="V114" s="35">
        <v>6761.6</v>
      </c>
      <c r="W114" s="35">
        <f t="shared" si="3"/>
        <v>81139.2</v>
      </c>
      <c r="X114" s="99">
        <f t="shared" si="4"/>
        <v>1413404.93</v>
      </c>
      <c r="Y114" s="35">
        <f t="shared" si="5"/>
        <v>0</v>
      </c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</row>
    <row r="115" s="143" customFormat="1" spans="1:50">
      <c r="A115" s="27">
        <v>106</v>
      </c>
      <c r="B115" s="34" t="s">
        <v>345</v>
      </c>
      <c r="C115" s="27">
        <v>367</v>
      </c>
      <c r="D115" s="27">
        <v>100519040</v>
      </c>
      <c r="E115" s="49"/>
      <c r="F115" s="35"/>
      <c r="G115" s="35">
        <v>5400</v>
      </c>
      <c r="H115" s="35"/>
      <c r="I115" s="35">
        <v>121081</v>
      </c>
      <c r="J115" s="35"/>
      <c r="K115" s="35"/>
      <c r="L115" s="35"/>
      <c r="M115" s="35">
        <v>9807</v>
      </c>
      <c r="N115" s="35"/>
      <c r="O115" s="35"/>
      <c r="P115" s="35">
        <v>9807</v>
      </c>
      <c r="Q115" s="35"/>
      <c r="R115" s="102"/>
      <c r="S115" s="35">
        <v>9807</v>
      </c>
      <c r="T115" s="35">
        <v>3269</v>
      </c>
      <c r="U115" s="58">
        <v>3269</v>
      </c>
      <c r="V115" s="35">
        <v>3269</v>
      </c>
      <c r="W115" s="35">
        <f t="shared" si="3"/>
        <v>39228</v>
      </c>
      <c r="X115" s="99">
        <f t="shared" si="4"/>
        <v>87253</v>
      </c>
      <c r="Y115" s="35">
        <f t="shared" si="5"/>
        <v>0</v>
      </c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</row>
    <row r="116" s="144" customFormat="1" spans="1:50">
      <c r="A116" s="21">
        <v>107</v>
      </c>
      <c r="B116" s="158"/>
      <c r="C116" s="21"/>
      <c r="D116" s="21"/>
      <c r="E116" s="23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83"/>
      <c r="S116" s="170"/>
      <c r="T116" s="170"/>
      <c r="U116" s="177"/>
      <c r="V116" s="170"/>
      <c r="W116" s="170">
        <f t="shared" si="3"/>
        <v>0</v>
      </c>
      <c r="X116" s="189">
        <f t="shared" si="4"/>
        <v>0</v>
      </c>
      <c r="Y116" s="170">
        <f t="shared" si="5"/>
        <v>0</v>
      </c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</row>
    <row r="117" s="142" customFormat="1" spans="1:50">
      <c r="A117" s="24">
        <v>108</v>
      </c>
      <c r="B117" s="93" t="s">
        <v>346</v>
      </c>
      <c r="C117" s="24">
        <v>369</v>
      </c>
      <c r="D117" s="24">
        <v>102553709</v>
      </c>
      <c r="E117" s="46"/>
      <c r="F117" s="69"/>
      <c r="G117" s="69"/>
      <c r="H117" s="69"/>
      <c r="I117" s="96"/>
      <c r="J117" s="96">
        <v>373.33</v>
      </c>
      <c r="K117" s="69"/>
      <c r="L117" s="69"/>
      <c r="M117" s="69"/>
      <c r="N117" s="69"/>
      <c r="O117" s="69"/>
      <c r="P117" s="69"/>
      <c r="Q117" s="69"/>
      <c r="R117" s="181"/>
      <c r="S117" s="69"/>
      <c r="T117" s="69"/>
      <c r="U117" s="69"/>
      <c r="V117" s="69"/>
      <c r="W117" s="69">
        <f t="shared" si="3"/>
        <v>0</v>
      </c>
      <c r="X117" s="188">
        <f t="shared" si="4"/>
        <v>0</v>
      </c>
      <c r="Y117" s="69">
        <f t="shared" si="5"/>
        <v>373.33</v>
      </c>
      <c r="Z117" s="190"/>
      <c r="AA117" s="190"/>
      <c r="AB117" s="190"/>
      <c r="AC117" s="190"/>
      <c r="AD117" s="190"/>
      <c r="AE117" s="190"/>
      <c r="AF117" s="190"/>
      <c r="AG117" s="190"/>
      <c r="AH117" s="190"/>
      <c r="AI117" s="190"/>
      <c r="AJ117" s="190"/>
      <c r="AK117" s="190"/>
      <c r="AL117" s="190"/>
      <c r="AM117" s="190"/>
      <c r="AN117" s="190"/>
      <c r="AO117" s="190"/>
      <c r="AP117" s="190"/>
      <c r="AQ117" s="190"/>
      <c r="AR117" s="190"/>
      <c r="AS117" s="190"/>
      <c r="AT117" s="190"/>
      <c r="AU117" s="190"/>
      <c r="AV117" s="190"/>
      <c r="AW117" s="190"/>
      <c r="AX117" s="190"/>
    </row>
    <row r="118" s="142" customFormat="1" spans="1:50">
      <c r="A118" s="24">
        <v>109</v>
      </c>
      <c r="B118" s="93" t="s">
        <v>347</v>
      </c>
      <c r="C118" s="24">
        <v>372</v>
      </c>
      <c r="D118" s="24">
        <v>100125287</v>
      </c>
      <c r="E118" s="46"/>
      <c r="F118" s="69"/>
      <c r="G118" s="69"/>
      <c r="H118" s="69"/>
      <c r="I118" s="69"/>
      <c r="J118" s="69">
        <v>2595</v>
      </c>
      <c r="K118" s="69"/>
      <c r="L118" s="69"/>
      <c r="M118" s="69"/>
      <c r="N118" s="69"/>
      <c r="O118" s="69"/>
      <c r="P118" s="69"/>
      <c r="Q118" s="69"/>
      <c r="R118" s="181"/>
      <c r="S118" s="69"/>
      <c r="T118" s="69"/>
      <c r="U118" s="69"/>
      <c r="V118" s="69"/>
      <c r="W118" s="69">
        <f t="shared" si="3"/>
        <v>0</v>
      </c>
      <c r="X118" s="188">
        <f t="shared" si="4"/>
        <v>0</v>
      </c>
      <c r="Y118" s="69">
        <f t="shared" si="5"/>
        <v>2595</v>
      </c>
      <c r="Z118" s="190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0"/>
      <c r="AK118" s="190"/>
      <c r="AL118" s="190"/>
      <c r="AM118" s="190"/>
      <c r="AN118" s="190"/>
      <c r="AO118" s="190"/>
      <c r="AP118" s="190"/>
      <c r="AQ118" s="190"/>
      <c r="AR118" s="190"/>
      <c r="AS118" s="190"/>
      <c r="AT118" s="190"/>
      <c r="AU118" s="190"/>
      <c r="AV118" s="190"/>
      <c r="AW118" s="190"/>
      <c r="AX118" s="190"/>
    </row>
    <row r="119" s="142" customFormat="1" spans="1:50">
      <c r="A119" s="24">
        <v>110</v>
      </c>
      <c r="B119" s="93" t="s">
        <v>96</v>
      </c>
      <c r="C119" s="24">
        <v>373</v>
      </c>
      <c r="D119" s="24">
        <v>102893964</v>
      </c>
      <c r="E119" s="46"/>
      <c r="F119" s="69"/>
      <c r="G119" s="69"/>
      <c r="H119" s="69"/>
      <c r="I119" s="96"/>
      <c r="J119" s="96">
        <v>9833.32</v>
      </c>
      <c r="K119" s="69"/>
      <c r="L119" s="69"/>
      <c r="M119" s="69"/>
      <c r="N119" s="69"/>
      <c r="O119" s="69"/>
      <c r="P119" s="69"/>
      <c r="Q119" s="69"/>
      <c r="R119" s="181"/>
      <c r="S119" s="69"/>
      <c r="T119" s="69"/>
      <c r="U119" s="69"/>
      <c r="V119" s="69"/>
      <c r="W119" s="69">
        <f t="shared" si="3"/>
        <v>0</v>
      </c>
      <c r="X119" s="188">
        <f t="shared" si="4"/>
        <v>0</v>
      </c>
      <c r="Y119" s="69">
        <f t="shared" si="5"/>
        <v>9833.32</v>
      </c>
      <c r="Z119" s="190"/>
      <c r="AA119" s="190"/>
      <c r="AB119" s="190"/>
      <c r="AC119" s="190"/>
      <c r="AD119" s="190"/>
      <c r="AE119" s="190"/>
      <c r="AF119" s="190"/>
      <c r="AG119" s="190"/>
      <c r="AH119" s="190"/>
      <c r="AI119" s="190"/>
      <c r="AJ119" s="190"/>
      <c r="AK119" s="190"/>
      <c r="AL119" s="190"/>
      <c r="AM119" s="190"/>
      <c r="AN119" s="190"/>
      <c r="AO119" s="190"/>
      <c r="AP119" s="190"/>
      <c r="AQ119" s="190"/>
      <c r="AR119" s="190"/>
      <c r="AS119" s="190"/>
      <c r="AT119" s="190"/>
      <c r="AU119" s="190"/>
      <c r="AV119" s="190"/>
      <c r="AW119" s="190"/>
      <c r="AX119" s="190"/>
    </row>
    <row r="120" s="144" customFormat="1" spans="1:50">
      <c r="A120" s="21">
        <v>111</v>
      </c>
      <c r="B120" s="158"/>
      <c r="C120" s="21"/>
      <c r="D120" s="21"/>
      <c r="E120" s="23"/>
      <c r="F120" s="170"/>
      <c r="G120" s="170"/>
      <c r="H120" s="170"/>
      <c r="I120" s="177"/>
      <c r="J120" s="177"/>
      <c r="K120" s="170"/>
      <c r="L120" s="170"/>
      <c r="M120" s="170"/>
      <c r="N120" s="170"/>
      <c r="O120" s="170"/>
      <c r="P120" s="170"/>
      <c r="Q120" s="170"/>
      <c r="R120" s="183"/>
      <c r="S120" s="170"/>
      <c r="T120" s="170"/>
      <c r="U120" s="170"/>
      <c r="V120" s="170"/>
      <c r="W120" s="170">
        <f t="shared" si="3"/>
        <v>0</v>
      </c>
      <c r="X120" s="189">
        <f t="shared" si="4"/>
        <v>0</v>
      </c>
      <c r="Y120" s="170">
        <f t="shared" si="5"/>
        <v>0</v>
      </c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</row>
    <row r="121" s="142" customFormat="1" spans="1:50">
      <c r="A121" s="24">
        <v>112</v>
      </c>
      <c r="B121" s="93" t="s">
        <v>98</v>
      </c>
      <c r="C121" s="24">
        <v>374</v>
      </c>
      <c r="D121" s="24">
        <v>100283703</v>
      </c>
      <c r="E121" s="46"/>
      <c r="F121" s="69"/>
      <c r="G121" s="69"/>
      <c r="H121" s="69"/>
      <c r="I121" s="96"/>
      <c r="J121" s="96"/>
      <c r="K121" s="69"/>
      <c r="L121" s="69"/>
      <c r="M121" s="69"/>
      <c r="N121" s="69"/>
      <c r="O121" s="69"/>
      <c r="P121" s="69"/>
      <c r="Q121" s="69"/>
      <c r="R121" s="181"/>
      <c r="S121" s="69"/>
      <c r="T121" s="69"/>
      <c r="U121" s="69"/>
      <c r="V121" s="69"/>
      <c r="W121" s="69">
        <f t="shared" si="3"/>
        <v>0</v>
      </c>
      <c r="X121" s="188">
        <f t="shared" si="4"/>
        <v>0</v>
      </c>
      <c r="Y121" s="69">
        <f t="shared" si="5"/>
        <v>0</v>
      </c>
      <c r="Z121" s="190"/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0"/>
      <c r="AK121" s="190"/>
      <c r="AL121" s="190"/>
      <c r="AM121" s="190"/>
      <c r="AN121" s="190"/>
      <c r="AO121" s="190"/>
      <c r="AP121" s="190"/>
      <c r="AQ121" s="190"/>
      <c r="AR121" s="190"/>
      <c r="AS121" s="190"/>
      <c r="AT121" s="190"/>
      <c r="AU121" s="190"/>
      <c r="AV121" s="190"/>
      <c r="AW121" s="190"/>
      <c r="AX121" s="190"/>
    </row>
    <row r="122" s="143" customFormat="1" spans="1:50">
      <c r="A122" s="27">
        <v>113</v>
      </c>
      <c r="B122" s="34" t="s">
        <v>99</v>
      </c>
      <c r="C122" s="27">
        <v>377</v>
      </c>
      <c r="D122" s="27">
        <v>100810547</v>
      </c>
      <c r="E122" s="49"/>
      <c r="F122" s="35"/>
      <c r="G122" s="35">
        <v>3990</v>
      </c>
      <c r="H122" s="35"/>
      <c r="I122" s="35">
        <v>51016</v>
      </c>
      <c r="J122" s="35"/>
      <c r="K122" s="35"/>
      <c r="L122" s="35"/>
      <c r="M122" s="35">
        <v>6531</v>
      </c>
      <c r="N122" s="35"/>
      <c r="O122" s="35"/>
      <c r="P122" s="35">
        <v>6531</v>
      </c>
      <c r="Q122" s="35"/>
      <c r="R122" s="102"/>
      <c r="S122" s="35">
        <v>6531</v>
      </c>
      <c r="T122" s="35">
        <v>2177</v>
      </c>
      <c r="U122" s="58">
        <v>2177</v>
      </c>
      <c r="V122" s="35">
        <v>2177</v>
      </c>
      <c r="W122" s="35">
        <f t="shared" si="3"/>
        <v>26124</v>
      </c>
      <c r="X122" s="99">
        <f t="shared" si="4"/>
        <v>28882</v>
      </c>
      <c r="Y122" s="35">
        <f t="shared" si="5"/>
        <v>0</v>
      </c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</row>
    <row r="123" s="142" customFormat="1" spans="1:50">
      <c r="A123" s="24">
        <v>114</v>
      </c>
      <c r="B123" s="93" t="s">
        <v>100</v>
      </c>
      <c r="C123" s="24">
        <v>378</v>
      </c>
      <c r="D123" s="24">
        <v>100281138</v>
      </c>
      <c r="E123" s="46"/>
      <c r="F123" s="69"/>
      <c r="G123" s="69"/>
      <c r="H123" s="69"/>
      <c r="I123" s="69"/>
      <c r="J123" s="69">
        <v>6786</v>
      </c>
      <c r="K123" s="69"/>
      <c r="L123" s="96"/>
      <c r="M123" s="69"/>
      <c r="N123" s="69"/>
      <c r="O123" s="69"/>
      <c r="P123" s="96"/>
      <c r="Q123" s="69"/>
      <c r="R123" s="196"/>
      <c r="S123" s="69"/>
      <c r="T123" s="69"/>
      <c r="U123" s="69"/>
      <c r="V123" s="96"/>
      <c r="W123" s="69">
        <f t="shared" si="3"/>
        <v>0</v>
      </c>
      <c r="X123" s="188">
        <f t="shared" si="4"/>
        <v>0</v>
      </c>
      <c r="Y123" s="69">
        <f t="shared" si="5"/>
        <v>6786</v>
      </c>
      <c r="Z123" s="190"/>
      <c r="AA123" s="190"/>
      <c r="AB123" s="190"/>
      <c r="AC123" s="190"/>
      <c r="AD123" s="190"/>
      <c r="AE123" s="190"/>
      <c r="AF123" s="190"/>
      <c r="AG123" s="190"/>
      <c r="AH123" s="190"/>
      <c r="AI123" s="190"/>
      <c r="AJ123" s="190"/>
      <c r="AK123" s="190"/>
      <c r="AL123" s="190"/>
      <c r="AM123" s="190"/>
      <c r="AN123" s="190"/>
      <c r="AO123" s="190"/>
      <c r="AP123" s="190"/>
      <c r="AQ123" s="190"/>
      <c r="AR123" s="190"/>
      <c r="AS123" s="190"/>
      <c r="AT123" s="190"/>
      <c r="AU123" s="190"/>
      <c r="AV123" s="190"/>
      <c r="AW123" s="190"/>
      <c r="AX123" s="190"/>
    </row>
    <row r="124" s="142" customFormat="1" spans="1:50">
      <c r="A124" s="24">
        <v>115</v>
      </c>
      <c r="B124" s="93" t="s">
        <v>101</v>
      </c>
      <c r="C124" s="24">
        <v>379</v>
      </c>
      <c r="D124" s="24">
        <v>100162383</v>
      </c>
      <c r="E124" s="46"/>
      <c r="F124" s="69"/>
      <c r="G124" s="69"/>
      <c r="H124" s="69"/>
      <c r="I124" s="96"/>
      <c r="J124" s="96"/>
      <c r="K124" s="69"/>
      <c r="L124" s="69"/>
      <c r="M124" s="69"/>
      <c r="N124" s="69"/>
      <c r="O124" s="69"/>
      <c r="P124" s="69"/>
      <c r="Q124" s="69"/>
      <c r="R124" s="181"/>
      <c r="S124" s="69"/>
      <c r="T124" s="69"/>
      <c r="U124" s="69"/>
      <c r="V124" s="69"/>
      <c r="W124" s="69">
        <f t="shared" si="3"/>
        <v>0</v>
      </c>
      <c r="X124" s="188">
        <f t="shared" si="4"/>
        <v>0</v>
      </c>
      <c r="Y124" s="69">
        <f t="shared" si="5"/>
        <v>0</v>
      </c>
      <c r="Z124" s="190"/>
      <c r="AA124" s="190"/>
      <c r="AB124" s="190"/>
      <c r="AC124" s="190"/>
      <c r="AD124" s="190"/>
      <c r="AE124" s="190"/>
      <c r="AF124" s="190"/>
      <c r="AG124" s="190"/>
      <c r="AH124" s="190"/>
      <c r="AI124" s="190"/>
      <c r="AJ124" s="190"/>
      <c r="AK124" s="190"/>
      <c r="AL124" s="190"/>
      <c r="AM124" s="190"/>
      <c r="AN124" s="190"/>
      <c r="AO124" s="190"/>
      <c r="AP124" s="190"/>
      <c r="AQ124" s="190"/>
      <c r="AR124" s="190"/>
      <c r="AS124" s="190"/>
      <c r="AT124" s="190"/>
      <c r="AU124" s="190"/>
      <c r="AV124" s="190"/>
      <c r="AW124" s="190"/>
      <c r="AX124" s="190"/>
    </row>
    <row r="125" s="142" customFormat="1" spans="1:50">
      <c r="A125" s="24">
        <v>116</v>
      </c>
      <c r="B125" s="193" t="s">
        <v>348</v>
      </c>
      <c r="C125" s="24">
        <v>381</v>
      </c>
      <c r="D125" s="24">
        <v>100281022</v>
      </c>
      <c r="E125" s="46"/>
      <c r="F125" s="69"/>
      <c r="G125" s="69">
        <v>4180</v>
      </c>
      <c r="H125" s="69"/>
      <c r="I125" s="69">
        <v>140165</v>
      </c>
      <c r="J125" s="69"/>
      <c r="K125" s="69"/>
      <c r="L125" s="96"/>
      <c r="M125" s="69"/>
      <c r="N125" s="69"/>
      <c r="O125" s="69"/>
      <c r="P125" s="96">
        <v>13710</v>
      </c>
      <c r="Q125" s="69"/>
      <c r="R125" s="196"/>
      <c r="S125" s="69"/>
      <c r="T125" s="69"/>
      <c r="U125" s="69"/>
      <c r="V125" s="96">
        <v>13710</v>
      </c>
      <c r="W125" s="69">
        <f t="shared" si="3"/>
        <v>27420</v>
      </c>
      <c r="X125" s="188">
        <f t="shared" si="4"/>
        <v>116925</v>
      </c>
      <c r="Y125" s="69">
        <f t="shared" si="5"/>
        <v>0</v>
      </c>
      <c r="Z125" s="190"/>
      <c r="AA125" s="190"/>
      <c r="AB125" s="190"/>
      <c r="AC125" s="190"/>
      <c r="AD125" s="190"/>
      <c r="AE125" s="190"/>
      <c r="AF125" s="190"/>
      <c r="AG125" s="190"/>
      <c r="AH125" s="190"/>
      <c r="AI125" s="190"/>
      <c r="AJ125" s="190"/>
      <c r="AK125" s="190"/>
      <c r="AL125" s="190"/>
      <c r="AM125" s="190"/>
      <c r="AN125" s="190"/>
      <c r="AO125" s="190"/>
      <c r="AP125" s="190"/>
      <c r="AQ125" s="190"/>
      <c r="AR125" s="190"/>
      <c r="AS125" s="190"/>
      <c r="AT125" s="190"/>
      <c r="AU125" s="190"/>
      <c r="AV125" s="190"/>
      <c r="AW125" s="190"/>
      <c r="AX125" s="190"/>
    </row>
    <row r="126" s="144" customFormat="1" spans="1:50">
      <c r="A126" s="21">
        <v>117</v>
      </c>
      <c r="B126" s="158" t="s">
        <v>349</v>
      </c>
      <c r="C126" s="21">
        <v>415</v>
      </c>
      <c r="D126" s="21">
        <v>101437101</v>
      </c>
      <c r="E126" s="23"/>
      <c r="F126" s="170"/>
      <c r="G126" s="170"/>
      <c r="H126" s="170"/>
      <c r="I126" s="177"/>
      <c r="J126" s="177">
        <v>3024</v>
      </c>
      <c r="K126" s="170"/>
      <c r="L126" s="170"/>
      <c r="M126" s="170"/>
      <c r="N126" s="170"/>
      <c r="O126" s="170"/>
      <c r="P126" s="170"/>
      <c r="Q126" s="170"/>
      <c r="R126" s="183"/>
      <c r="S126" s="170"/>
      <c r="T126" s="170">
        <v>-3054</v>
      </c>
      <c r="U126" s="170"/>
      <c r="V126" s="170"/>
      <c r="W126" s="170">
        <f t="shared" si="3"/>
        <v>-3054</v>
      </c>
      <c r="X126" s="189">
        <f t="shared" si="4"/>
        <v>30</v>
      </c>
      <c r="Y126" s="170">
        <f t="shared" si="5"/>
        <v>0</v>
      </c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</row>
    <row r="127" s="143" customFormat="1" spans="1:50">
      <c r="A127" s="27"/>
      <c r="B127" s="34" t="s">
        <v>350</v>
      </c>
      <c r="C127" s="27">
        <v>419</v>
      </c>
      <c r="D127" s="27"/>
      <c r="E127" s="49"/>
      <c r="F127" s="35"/>
      <c r="G127" s="35">
        <v>17211.95</v>
      </c>
      <c r="H127" s="58">
        <v>2078000</v>
      </c>
      <c r="I127" s="58"/>
      <c r="J127" s="58"/>
      <c r="K127" s="35"/>
      <c r="L127" s="35"/>
      <c r="M127" s="35"/>
      <c r="N127" s="35"/>
      <c r="O127" s="35"/>
      <c r="P127" s="35"/>
      <c r="Q127" s="35"/>
      <c r="R127" s="102"/>
      <c r="S127" s="35">
        <v>19471.84</v>
      </c>
      <c r="T127" s="35">
        <v>9735.92</v>
      </c>
      <c r="U127" s="35"/>
      <c r="V127" s="35">
        <v>19471.84</v>
      </c>
      <c r="W127" s="35">
        <f t="shared" si="3"/>
        <v>48679.6</v>
      </c>
      <c r="X127" s="99">
        <f t="shared" si="4"/>
        <v>2046532.35</v>
      </c>
      <c r="Y127" s="35">
        <f t="shared" si="5"/>
        <v>0</v>
      </c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</row>
    <row r="128" s="142" customFormat="1" spans="1:50">
      <c r="A128" s="24">
        <v>118</v>
      </c>
      <c r="B128" s="93" t="s">
        <v>351</v>
      </c>
      <c r="C128" s="24">
        <v>416</v>
      </c>
      <c r="D128" s="194">
        <v>100213696</v>
      </c>
      <c r="E128" s="46"/>
      <c r="F128" s="69"/>
      <c r="G128" s="69"/>
      <c r="H128" s="69"/>
      <c r="I128" s="96"/>
      <c r="J128" s="96">
        <v>7320</v>
      </c>
      <c r="K128" s="69"/>
      <c r="L128" s="69"/>
      <c r="M128" s="69"/>
      <c r="N128" s="69"/>
      <c r="O128" s="69"/>
      <c r="P128" s="69"/>
      <c r="Q128" s="69"/>
      <c r="R128" s="181"/>
      <c r="S128" s="69"/>
      <c r="T128" s="69"/>
      <c r="U128" s="69"/>
      <c r="V128" s="69"/>
      <c r="W128" s="69">
        <f t="shared" si="3"/>
        <v>0</v>
      </c>
      <c r="X128" s="188">
        <f t="shared" si="4"/>
        <v>0</v>
      </c>
      <c r="Y128" s="69">
        <f t="shared" si="5"/>
        <v>7320</v>
      </c>
      <c r="Z128" s="190"/>
      <c r="AA128" s="190"/>
      <c r="AB128" s="190"/>
      <c r="AC128" s="190"/>
      <c r="AD128" s="190"/>
      <c r="AE128" s="190"/>
      <c r="AF128" s="190"/>
      <c r="AG128" s="190"/>
      <c r="AH128" s="190"/>
      <c r="AI128" s="190"/>
      <c r="AJ128" s="190"/>
      <c r="AK128" s="190"/>
      <c r="AL128" s="190"/>
      <c r="AM128" s="190"/>
      <c r="AN128" s="190"/>
      <c r="AO128" s="190"/>
      <c r="AP128" s="190"/>
      <c r="AQ128" s="190"/>
      <c r="AR128" s="190"/>
      <c r="AS128" s="190"/>
      <c r="AT128" s="190"/>
      <c r="AU128" s="190"/>
      <c r="AV128" s="190"/>
      <c r="AW128" s="190"/>
      <c r="AX128" s="190"/>
    </row>
    <row r="129" s="142" customFormat="1" spans="1:50">
      <c r="A129" s="24">
        <v>119</v>
      </c>
      <c r="B129" s="93" t="s">
        <v>230</v>
      </c>
      <c r="C129" s="24">
        <v>417</v>
      </c>
      <c r="D129" s="24"/>
      <c r="E129" s="46"/>
      <c r="F129" s="69"/>
      <c r="G129" s="69"/>
      <c r="H129" s="69"/>
      <c r="I129" s="69">
        <v>128247</v>
      </c>
      <c r="J129" s="69"/>
      <c r="K129" s="69"/>
      <c r="L129" s="69"/>
      <c r="M129" s="69"/>
      <c r="N129" s="69"/>
      <c r="O129" s="69"/>
      <c r="P129" s="69"/>
      <c r="Q129" s="69"/>
      <c r="R129" s="181">
        <v>128247</v>
      </c>
      <c r="S129" s="69"/>
      <c r="T129" s="69"/>
      <c r="U129" s="69"/>
      <c r="V129" s="69"/>
      <c r="W129" s="69">
        <f t="shared" si="3"/>
        <v>128247</v>
      </c>
      <c r="X129" s="188">
        <f t="shared" si="4"/>
        <v>0</v>
      </c>
      <c r="Y129" s="69">
        <f t="shared" si="5"/>
        <v>0</v>
      </c>
      <c r="Z129" s="190"/>
      <c r="AA129" s="190"/>
      <c r="AB129" s="190"/>
      <c r="AC129" s="190"/>
      <c r="AD129" s="190"/>
      <c r="AE129" s="190"/>
      <c r="AF129" s="190"/>
      <c r="AG129" s="190"/>
      <c r="AH129" s="190"/>
      <c r="AI129" s="190"/>
      <c r="AJ129" s="190"/>
      <c r="AK129" s="190"/>
      <c r="AL129" s="190"/>
      <c r="AM129" s="190"/>
      <c r="AN129" s="190"/>
      <c r="AO129" s="190"/>
      <c r="AP129" s="190"/>
      <c r="AQ129" s="190"/>
      <c r="AR129" s="190"/>
      <c r="AS129" s="190"/>
      <c r="AT129" s="190"/>
      <c r="AU129" s="190"/>
      <c r="AV129" s="190"/>
      <c r="AW129" s="190"/>
      <c r="AX129" s="190"/>
    </row>
    <row r="130" s="143" customFormat="1" spans="1:50">
      <c r="A130" s="27">
        <v>120</v>
      </c>
      <c r="B130" s="34" t="s">
        <v>105</v>
      </c>
      <c r="C130" s="27">
        <v>430</v>
      </c>
      <c r="D130" s="27">
        <v>100781638</v>
      </c>
      <c r="E130" s="49"/>
      <c r="F130" s="35"/>
      <c r="G130" s="35">
        <v>3880</v>
      </c>
      <c r="H130" s="35"/>
      <c r="I130" s="35">
        <v>148070</v>
      </c>
      <c r="J130" s="35"/>
      <c r="K130" s="35"/>
      <c r="L130" s="35"/>
      <c r="M130" s="35">
        <v>5535</v>
      </c>
      <c r="N130" s="35"/>
      <c r="O130" s="35"/>
      <c r="P130" s="35">
        <v>5535</v>
      </c>
      <c r="Q130" s="35"/>
      <c r="R130" s="102"/>
      <c r="S130" s="35">
        <v>5535</v>
      </c>
      <c r="T130" s="35">
        <v>1845</v>
      </c>
      <c r="U130" s="58">
        <v>1845</v>
      </c>
      <c r="V130" s="35">
        <v>1845</v>
      </c>
      <c r="W130" s="35">
        <f t="shared" si="3"/>
        <v>22140</v>
      </c>
      <c r="X130" s="99">
        <f t="shared" si="4"/>
        <v>129810</v>
      </c>
      <c r="Y130" s="35">
        <f t="shared" si="5"/>
        <v>0</v>
      </c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</row>
    <row r="131" s="142" customFormat="1" spans="1:50">
      <c r="A131" s="24">
        <v>121</v>
      </c>
      <c r="B131" s="93" t="s">
        <v>352</v>
      </c>
      <c r="C131" s="24">
        <v>432</v>
      </c>
      <c r="D131" s="24">
        <v>100213696</v>
      </c>
      <c r="E131" s="46"/>
      <c r="F131" s="69"/>
      <c r="G131" s="69"/>
      <c r="H131" s="69"/>
      <c r="I131" s="96"/>
      <c r="J131" s="96">
        <v>4483.34</v>
      </c>
      <c r="K131" s="69"/>
      <c r="L131" s="69"/>
      <c r="M131" s="69"/>
      <c r="N131" s="69"/>
      <c r="O131" s="69"/>
      <c r="P131" s="69"/>
      <c r="Q131" s="69"/>
      <c r="R131" s="181"/>
      <c r="S131" s="69"/>
      <c r="T131" s="69"/>
      <c r="U131" s="69"/>
      <c r="V131" s="69"/>
      <c r="W131" s="69">
        <f t="shared" si="3"/>
        <v>0</v>
      </c>
      <c r="X131" s="188">
        <f t="shared" si="4"/>
        <v>0</v>
      </c>
      <c r="Y131" s="69">
        <f t="shared" si="5"/>
        <v>4483.34</v>
      </c>
      <c r="Z131" s="190"/>
      <c r="AA131" s="190"/>
      <c r="AB131" s="190"/>
      <c r="AC131" s="190"/>
      <c r="AD131" s="190"/>
      <c r="AE131" s="190"/>
      <c r="AF131" s="190"/>
      <c r="AG131" s="190"/>
      <c r="AH131" s="190"/>
      <c r="AI131" s="190"/>
      <c r="AJ131" s="190"/>
      <c r="AK131" s="190"/>
      <c r="AL131" s="190"/>
      <c r="AM131" s="190"/>
      <c r="AN131" s="190"/>
      <c r="AO131" s="190"/>
      <c r="AP131" s="190"/>
      <c r="AQ131" s="190"/>
      <c r="AR131" s="190"/>
      <c r="AS131" s="190"/>
      <c r="AT131" s="190"/>
      <c r="AU131" s="190"/>
      <c r="AV131" s="190"/>
      <c r="AW131" s="190"/>
      <c r="AX131" s="190"/>
    </row>
    <row r="132" s="143" customFormat="1" spans="1:50">
      <c r="A132" s="27">
        <v>122</v>
      </c>
      <c r="B132" s="34" t="s">
        <v>353</v>
      </c>
      <c r="C132" s="27">
        <v>450</v>
      </c>
      <c r="D132" s="27"/>
      <c r="E132" s="49"/>
      <c r="F132" s="35"/>
      <c r="G132" s="35">
        <v>29361.87</v>
      </c>
      <c r="H132" s="58">
        <v>2560000</v>
      </c>
      <c r="I132" s="58"/>
      <c r="J132" s="58"/>
      <c r="K132" s="35"/>
      <c r="L132" s="35"/>
      <c r="M132" s="35"/>
      <c r="N132" s="35"/>
      <c r="O132" s="35"/>
      <c r="P132" s="35">
        <v>18649.53</v>
      </c>
      <c r="Q132" s="35"/>
      <c r="R132" s="35"/>
      <c r="S132" s="35"/>
      <c r="T132" s="35"/>
      <c r="U132" s="35"/>
      <c r="V132" s="35">
        <v>111897.18</v>
      </c>
      <c r="W132" s="35">
        <f t="shared" si="3"/>
        <v>130546.71</v>
      </c>
      <c r="X132" s="35">
        <f t="shared" si="4"/>
        <v>2458815.16</v>
      </c>
      <c r="Y132" s="35">
        <f t="shared" si="5"/>
        <v>0</v>
      </c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</row>
    <row r="133" s="143" customFormat="1" spans="1:50">
      <c r="A133" s="27">
        <v>123</v>
      </c>
      <c r="B133" s="34" t="s">
        <v>354</v>
      </c>
      <c r="C133" s="27">
        <v>449</v>
      </c>
      <c r="D133" s="27"/>
      <c r="E133" s="49"/>
      <c r="F133" s="35"/>
      <c r="G133" s="35">
        <v>32160.23</v>
      </c>
      <c r="H133" s="58">
        <v>2434000</v>
      </c>
      <c r="I133" s="58"/>
      <c r="J133" s="58"/>
      <c r="K133" s="35"/>
      <c r="L133" s="35"/>
      <c r="M133" s="35"/>
      <c r="N133" s="35"/>
      <c r="O133" s="35"/>
      <c r="P133" s="35">
        <v>20633.24</v>
      </c>
      <c r="Q133" s="35"/>
      <c r="R133" s="102"/>
      <c r="S133" s="35">
        <v>30949.86</v>
      </c>
      <c r="T133" s="35"/>
      <c r="U133" s="35"/>
      <c r="V133" s="35">
        <v>30949.86</v>
      </c>
      <c r="W133" s="35">
        <f t="shared" si="3"/>
        <v>82532.96</v>
      </c>
      <c r="X133" s="99">
        <f t="shared" si="4"/>
        <v>2383627.27</v>
      </c>
      <c r="Y133" s="35">
        <f t="shared" si="5"/>
        <v>0</v>
      </c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</row>
    <row r="134" s="142" customFormat="1" spans="1:50">
      <c r="A134" s="24">
        <v>124</v>
      </c>
      <c r="B134" s="93" t="s">
        <v>109</v>
      </c>
      <c r="C134" s="24">
        <v>434</v>
      </c>
      <c r="D134" s="24">
        <v>100810499</v>
      </c>
      <c r="E134" s="46"/>
      <c r="F134" s="69"/>
      <c r="G134" s="69">
        <v>2633.33</v>
      </c>
      <c r="H134" s="69"/>
      <c r="I134" s="69">
        <v>19950</v>
      </c>
      <c r="J134" s="69"/>
      <c r="K134" s="69"/>
      <c r="L134" s="69"/>
      <c r="M134" s="69">
        <v>7500</v>
      </c>
      <c r="N134" s="69"/>
      <c r="O134" s="69"/>
      <c r="P134" s="69">
        <v>7500</v>
      </c>
      <c r="Q134" s="69"/>
      <c r="R134" s="181"/>
      <c r="S134" s="69">
        <v>7500</v>
      </c>
      <c r="T134" s="69">
        <v>2500</v>
      </c>
      <c r="U134" s="96">
        <v>2500</v>
      </c>
      <c r="V134" s="69"/>
      <c r="W134" s="69">
        <f t="shared" si="3"/>
        <v>27500</v>
      </c>
      <c r="X134" s="188">
        <f t="shared" si="4"/>
        <v>0</v>
      </c>
      <c r="Y134" s="69">
        <f t="shared" si="5"/>
        <v>4916.67</v>
      </c>
      <c r="Z134" s="190"/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0"/>
      <c r="AK134" s="190"/>
      <c r="AL134" s="190"/>
      <c r="AM134" s="190"/>
      <c r="AN134" s="190"/>
      <c r="AO134" s="190"/>
      <c r="AP134" s="190"/>
      <c r="AQ134" s="190"/>
      <c r="AR134" s="190"/>
      <c r="AS134" s="190"/>
      <c r="AT134" s="190"/>
      <c r="AU134" s="190"/>
      <c r="AV134" s="190"/>
      <c r="AW134" s="190"/>
      <c r="AX134" s="190"/>
    </row>
    <row r="135" s="144" customFormat="1" spans="1:50">
      <c r="A135" s="21">
        <v>125</v>
      </c>
      <c r="B135" s="158" t="s">
        <v>355</v>
      </c>
      <c r="C135" s="21">
        <v>435</v>
      </c>
      <c r="D135" s="21">
        <v>103644020</v>
      </c>
      <c r="E135" s="23"/>
      <c r="F135" s="170"/>
      <c r="G135" s="170">
        <v>333.33</v>
      </c>
      <c r="H135" s="170"/>
      <c r="I135" s="177"/>
      <c r="J135" s="177">
        <v>15001.33</v>
      </c>
      <c r="K135" s="170"/>
      <c r="L135" s="170"/>
      <c r="M135" s="170">
        <v>526</v>
      </c>
      <c r="N135" s="170"/>
      <c r="O135" s="170"/>
      <c r="P135" s="177"/>
      <c r="Q135" s="170">
        <v>14808.66</v>
      </c>
      <c r="R135" s="183"/>
      <c r="S135" s="170"/>
      <c r="T135" s="170"/>
      <c r="U135" s="170"/>
      <c r="V135" s="170">
        <v>-30002.66</v>
      </c>
      <c r="W135" s="170">
        <f t="shared" ref="W135:W198" si="6">SUM(K135:V135)</f>
        <v>-14668</v>
      </c>
      <c r="X135" s="189">
        <f t="shared" ref="X135:X198" si="7">IF(((G135+H135+I135)-(J135+W135))&gt;0,+((G135+H135+I135)-(J135+W135)),0)</f>
        <v>0</v>
      </c>
      <c r="Y135" s="170">
        <f t="shared" ref="Y135:Y198" si="8">IF(((G135+H135+I135)-(J135+W135))&lt;0,-((G135+H135+I135)-(J135+W135)),0)</f>
        <v>0</v>
      </c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</row>
    <row r="136" s="143" customFormat="1" spans="1:50">
      <c r="A136" s="27">
        <v>126</v>
      </c>
      <c r="B136" s="34" t="s">
        <v>356</v>
      </c>
      <c r="C136" s="27">
        <v>448</v>
      </c>
      <c r="D136" s="100">
        <v>100125470</v>
      </c>
      <c r="E136" s="49"/>
      <c r="F136" s="35"/>
      <c r="G136" s="35">
        <v>72888.62</v>
      </c>
      <c r="H136" s="35"/>
      <c r="I136" s="58">
        <v>3723117.58</v>
      </c>
      <c r="J136" s="58"/>
      <c r="K136" s="35"/>
      <c r="L136" s="35"/>
      <c r="M136" s="35">
        <v>51838.32</v>
      </c>
      <c r="N136" s="35"/>
      <c r="O136" s="35"/>
      <c r="P136" s="58">
        <v>51838.32</v>
      </c>
      <c r="Q136" s="35"/>
      <c r="R136" s="102"/>
      <c r="S136" s="35">
        <v>51838.32</v>
      </c>
      <c r="T136" s="35">
        <v>17279.44</v>
      </c>
      <c r="U136" s="35">
        <v>17279.44</v>
      </c>
      <c r="V136" s="35">
        <v>17279.44</v>
      </c>
      <c r="W136" s="35">
        <f t="shared" si="6"/>
        <v>207353.28</v>
      </c>
      <c r="X136" s="99">
        <f t="shared" si="7"/>
        <v>3588652.92</v>
      </c>
      <c r="Y136" s="35">
        <f t="shared" si="8"/>
        <v>0</v>
      </c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</row>
    <row r="137" s="142" customFormat="1" spans="1:50">
      <c r="A137" s="24">
        <v>127</v>
      </c>
      <c r="B137" s="93" t="s">
        <v>357</v>
      </c>
      <c r="C137" s="24">
        <v>436</v>
      </c>
      <c r="D137" s="24">
        <v>101437095</v>
      </c>
      <c r="E137" s="46"/>
      <c r="F137" s="69"/>
      <c r="G137" s="69"/>
      <c r="H137" s="69"/>
      <c r="I137" s="96"/>
      <c r="J137" s="96">
        <v>391.5</v>
      </c>
      <c r="K137" s="69"/>
      <c r="L137" s="69"/>
      <c r="M137" s="69"/>
      <c r="N137" s="69"/>
      <c r="O137" s="69"/>
      <c r="P137" s="69"/>
      <c r="Q137" s="69"/>
      <c r="R137" s="181"/>
      <c r="S137" s="69"/>
      <c r="T137" s="69"/>
      <c r="U137" s="69"/>
      <c r="V137" s="69"/>
      <c r="W137" s="69">
        <f t="shared" si="6"/>
        <v>0</v>
      </c>
      <c r="X137" s="188">
        <f t="shared" si="7"/>
        <v>0</v>
      </c>
      <c r="Y137" s="69">
        <f t="shared" si="8"/>
        <v>391.5</v>
      </c>
      <c r="Z137" s="190"/>
      <c r="AA137" s="190"/>
      <c r="AB137" s="190"/>
      <c r="AC137" s="190"/>
      <c r="AD137" s="190"/>
      <c r="AE137" s="190"/>
      <c r="AF137" s="190"/>
      <c r="AG137" s="190"/>
      <c r="AH137" s="190"/>
      <c r="AI137" s="190"/>
      <c r="AJ137" s="190"/>
      <c r="AK137" s="190"/>
      <c r="AL137" s="190"/>
      <c r="AM137" s="190"/>
      <c r="AN137" s="190"/>
      <c r="AO137" s="190"/>
      <c r="AP137" s="190"/>
      <c r="AQ137" s="190"/>
      <c r="AR137" s="190"/>
      <c r="AS137" s="190"/>
      <c r="AT137" s="190"/>
      <c r="AU137" s="190"/>
      <c r="AV137" s="190"/>
      <c r="AW137" s="190"/>
      <c r="AX137" s="190"/>
    </row>
    <row r="138" s="142" customFormat="1" spans="1:50">
      <c r="A138" s="24">
        <v>128</v>
      </c>
      <c r="B138" s="93" t="s">
        <v>110</v>
      </c>
      <c r="C138" s="24">
        <v>437</v>
      </c>
      <c r="D138" s="24">
        <v>100601020</v>
      </c>
      <c r="E138" s="46"/>
      <c r="F138" s="69"/>
      <c r="G138" s="69"/>
      <c r="H138" s="69"/>
      <c r="I138" s="96"/>
      <c r="J138" s="96"/>
      <c r="K138" s="69"/>
      <c r="L138" s="69"/>
      <c r="M138" s="69"/>
      <c r="N138" s="69"/>
      <c r="O138" s="69"/>
      <c r="P138" s="69"/>
      <c r="Q138" s="69"/>
      <c r="R138" s="181"/>
      <c r="S138" s="69"/>
      <c r="T138" s="69"/>
      <c r="U138" s="69"/>
      <c r="V138" s="69"/>
      <c r="W138" s="69">
        <f t="shared" si="6"/>
        <v>0</v>
      </c>
      <c r="X138" s="188">
        <f t="shared" si="7"/>
        <v>0</v>
      </c>
      <c r="Y138" s="69">
        <f t="shared" si="8"/>
        <v>0</v>
      </c>
      <c r="Z138" s="190"/>
      <c r="AA138" s="190"/>
      <c r="AB138" s="190"/>
      <c r="AC138" s="190"/>
      <c r="AD138" s="190"/>
      <c r="AE138" s="190"/>
      <c r="AF138" s="190"/>
      <c r="AG138" s="190"/>
      <c r="AH138" s="190"/>
      <c r="AI138" s="190"/>
      <c r="AJ138" s="190"/>
      <c r="AK138" s="190"/>
      <c r="AL138" s="190"/>
      <c r="AM138" s="190"/>
      <c r="AN138" s="190"/>
      <c r="AO138" s="190"/>
      <c r="AP138" s="190"/>
      <c r="AQ138" s="190"/>
      <c r="AR138" s="190"/>
      <c r="AS138" s="190"/>
      <c r="AT138" s="190"/>
      <c r="AU138" s="190"/>
      <c r="AV138" s="190"/>
      <c r="AW138" s="190"/>
      <c r="AX138" s="190"/>
    </row>
    <row r="139" s="143" customFormat="1" spans="1:50">
      <c r="A139" s="27">
        <v>129</v>
      </c>
      <c r="B139" s="34" t="s">
        <v>112</v>
      </c>
      <c r="C139" s="27">
        <v>439</v>
      </c>
      <c r="D139" s="27">
        <v>100125351</v>
      </c>
      <c r="E139" s="49"/>
      <c r="F139" s="35"/>
      <c r="G139" s="35">
        <v>3720</v>
      </c>
      <c r="H139" s="35"/>
      <c r="I139" s="35">
        <v>93898.55</v>
      </c>
      <c r="J139" s="35"/>
      <c r="K139" s="35"/>
      <c r="L139" s="35"/>
      <c r="M139" s="35">
        <v>8040</v>
      </c>
      <c r="N139" s="35"/>
      <c r="O139" s="35"/>
      <c r="P139" s="58">
        <v>8040</v>
      </c>
      <c r="Q139" s="35"/>
      <c r="R139" s="102"/>
      <c r="S139" s="35">
        <v>8040</v>
      </c>
      <c r="T139" s="35"/>
      <c r="U139" s="35"/>
      <c r="V139" s="35">
        <v>8040</v>
      </c>
      <c r="W139" s="35">
        <f t="shared" si="6"/>
        <v>32160</v>
      </c>
      <c r="X139" s="99">
        <f t="shared" si="7"/>
        <v>65458.55</v>
      </c>
      <c r="Y139" s="35">
        <f t="shared" si="8"/>
        <v>0</v>
      </c>
      <c r="Z139" s="191"/>
      <c r="AA139" s="191"/>
      <c r="AB139" s="191"/>
      <c r="AC139" s="191"/>
      <c r="AD139" s="191"/>
      <c r="AE139" s="191"/>
      <c r="AF139" s="191"/>
      <c r="AG139" s="191"/>
      <c r="AH139" s="191"/>
      <c r="AI139" s="191"/>
      <c r="AJ139" s="191"/>
      <c r="AK139" s="191"/>
      <c r="AL139" s="191"/>
      <c r="AM139" s="191"/>
      <c r="AN139" s="191"/>
      <c r="AO139" s="191"/>
      <c r="AP139" s="191"/>
      <c r="AQ139" s="191"/>
      <c r="AR139" s="191"/>
      <c r="AS139" s="191"/>
      <c r="AT139" s="191"/>
      <c r="AU139" s="191"/>
      <c r="AV139" s="191"/>
      <c r="AW139" s="191"/>
      <c r="AX139" s="191"/>
    </row>
    <row r="140" s="142" customFormat="1" spans="1:50">
      <c r="A140" s="24">
        <v>130</v>
      </c>
      <c r="B140" s="93" t="s">
        <v>358</v>
      </c>
      <c r="C140" s="24">
        <v>440</v>
      </c>
      <c r="D140" s="24">
        <v>101389585</v>
      </c>
      <c r="E140" s="46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200"/>
      <c r="Q140" s="69"/>
      <c r="R140" s="181"/>
      <c r="S140" s="69"/>
      <c r="T140" s="69"/>
      <c r="U140" s="69"/>
      <c r="V140" s="69"/>
      <c r="W140" s="69">
        <f t="shared" si="6"/>
        <v>0</v>
      </c>
      <c r="X140" s="188">
        <f t="shared" si="7"/>
        <v>0</v>
      </c>
      <c r="Y140" s="69">
        <f t="shared" si="8"/>
        <v>0</v>
      </c>
      <c r="Z140" s="190"/>
      <c r="AA140" s="190"/>
      <c r="AB140" s="190"/>
      <c r="AC140" s="190"/>
      <c r="AD140" s="190"/>
      <c r="AE140" s="190"/>
      <c r="AF140" s="190"/>
      <c r="AG140" s="190"/>
      <c r="AH140" s="190"/>
      <c r="AI140" s="190"/>
      <c r="AJ140" s="190"/>
      <c r="AK140" s="190"/>
      <c r="AL140" s="190"/>
      <c r="AM140" s="190"/>
      <c r="AN140" s="190"/>
      <c r="AO140" s="190"/>
      <c r="AP140" s="190"/>
      <c r="AQ140" s="190"/>
      <c r="AR140" s="190"/>
      <c r="AS140" s="190"/>
      <c r="AT140" s="190"/>
      <c r="AU140" s="190"/>
      <c r="AV140" s="190"/>
      <c r="AW140" s="190"/>
      <c r="AX140" s="190"/>
    </row>
    <row r="141" s="143" customFormat="1" spans="1:50">
      <c r="A141" s="27">
        <v>131</v>
      </c>
      <c r="B141" s="34" t="s">
        <v>359</v>
      </c>
      <c r="C141" s="27">
        <v>446</v>
      </c>
      <c r="D141" s="27">
        <v>100125290</v>
      </c>
      <c r="E141" s="49"/>
      <c r="F141" s="35"/>
      <c r="G141" s="35">
        <v>9000</v>
      </c>
      <c r="H141" s="35"/>
      <c r="I141" s="35">
        <v>607250</v>
      </c>
      <c r="J141" s="35"/>
      <c r="K141" s="35"/>
      <c r="L141" s="35"/>
      <c r="M141" s="35">
        <v>17250</v>
      </c>
      <c r="N141" s="35"/>
      <c r="O141" s="35"/>
      <c r="P141" s="35">
        <v>17250</v>
      </c>
      <c r="Q141" s="35"/>
      <c r="R141" s="102"/>
      <c r="S141" s="35">
        <v>17250</v>
      </c>
      <c r="T141" s="35">
        <v>5750</v>
      </c>
      <c r="U141" s="58">
        <v>5750</v>
      </c>
      <c r="V141" s="35">
        <v>5750</v>
      </c>
      <c r="W141" s="35">
        <f t="shared" si="6"/>
        <v>69000</v>
      </c>
      <c r="X141" s="99">
        <f t="shared" si="7"/>
        <v>547250</v>
      </c>
      <c r="Y141" s="35">
        <f t="shared" si="8"/>
        <v>0</v>
      </c>
      <c r="Z141" s="191"/>
      <c r="AA141" s="191"/>
      <c r="AB141" s="191"/>
      <c r="AC141" s="191"/>
      <c r="AD141" s="191"/>
      <c r="AE141" s="191"/>
      <c r="AF141" s="191"/>
      <c r="AG141" s="191"/>
      <c r="AH141" s="191"/>
      <c r="AI141" s="191"/>
      <c r="AJ141" s="191"/>
      <c r="AK141" s="191"/>
      <c r="AL141" s="191"/>
      <c r="AM141" s="191"/>
      <c r="AN141" s="191"/>
      <c r="AO141" s="191"/>
      <c r="AP141" s="191"/>
      <c r="AQ141" s="191"/>
      <c r="AR141" s="191"/>
      <c r="AS141" s="191"/>
      <c r="AT141" s="191"/>
      <c r="AU141" s="191"/>
      <c r="AV141" s="191"/>
      <c r="AW141" s="191"/>
      <c r="AX141" s="191"/>
    </row>
    <row r="142" s="142" customFormat="1" spans="1:50">
      <c r="A142" s="24">
        <v>132</v>
      </c>
      <c r="B142" s="93" t="s">
        <v>116</v>
      </c>
      <c r="C142" s="24">
        <v>465</v>
      </c>
      <c r="D142" s="24">
        <v>100987915</v>
      </c>
      <c r="E142" s="46"/>
      <c r="F142" s="69"/>
      <c r="G142" s="69"/>
      <c r="H142" s="69"/>
      <c r="I142" s="96"/>
      <c r="J142" s="96">
        <v>4255</v>
      </c>
      <c r="K142" s="69"/>
      <c r="L142" s="69"/>
      <c r="M142" s="69"/>
      <c r="N142" s="69"/>
      <c r="O142" s="69"/>
      <c r="P142" s="69"/>
      <c r="Q142" s="69"/>
      <c r="R142" s="181"/>
      <c r="S142" s="69"/>
      <c r="T142" s="69"/>
      <c r="U142" s="69"/>
      <c r="V142" s="69"/>
      <c r="W142" s="69">
        <f t="shared" si="6"/>
        <v>0</v>
      </c>
      <c r="X142" s="188">
        <f t="shared" si="7"/>
        <v>0</v>
      </c>
      <c r="Y142" s="69">
        <f t="shared" si="8"/>
        <v>4255</v>
      </c>
      <c r="Z142" s="190"/>
      <c r="AA142" s="190"/>
      <c r="AB142" s="190"/>
      <c r="AC142" s="190"/>
      <c r="AD142" s="190"/>
      <c r="AE142" s="190"/>
      <c r="AF142" s="190"/>
      <c r="AG142" s="190"/>
      <c r="AH142" s="190"/>
      <c r="AI142" s="190"/>
      <c r="AJ142" s="190"/>
      <c r="AK142" s="190"/>
      <c r="AL142" s="190"/>
      <c r="AM142" s="190"/>
      <c r="AN142" s="190"/>
      <c r="AO142" s="190"/>
      <c r="AP142" s="190"/>
      <c r="AQ142" s="190"/>
      <c r="AR142" s="190"/>
      <c r="AS142" s="190"/>
      <c r="AT142" s="190"/>
      <c r="AU142" s="190"/>
      <c r="AV142" s="190"/>
      <c r="AW142" s="190"/>
      <c r="AX142" s="190"/>
    </row>
    <row r="143" s="142" customFormat="1" spans="1:50">
      <c r="A143" s="24">
        <v>133</v>
      </c>
      <c r="B143" s="93" t="s">
        <v>117</v>
      </c>
      <c r="C143" s="24">
        <v>466</v>
      </c>
      <c r="D143" s="24">
        <v>100281006</v>
      </c>
      <c r="E143" s="46"/>
      <c r="F143" s="69"/>
      <c r="G143" s="69"/>
      <c r="H143" s="69"/>
      <c r="I143" s="96"/>
      <c r="J143" s="96">
        <v>2410</v>
      </c>
      <c r="K143" s="69"/>
      <c r="L143" s="69"/>
      <c r="M143" s="69"/>
      <c r="N143" s="69"/>
      <c r="O143" s="69"/>
      <c r="P143" s="69"/>
      <c r="Q143" s="69"/>
      <c r="R143" s="181"/>
      <c r="S143" s="69"/>
      <c r="T143" s="69"/>
      <c r="U143" s="69"/>
      <c r="V143" s="69"/>
      <c r="W143" s="69">
        <f t="shared" si="6"/>
        <v>0</v>
      </c>
      <c r="X143" s="188">
        <f t="shared" si="7"/>
        <v>0</v>
      </c>
      <c r="Y143" s="69">
        <f t="shared" si="8"/>
        <v>2410</v>
      </c>
      <c r="Z143" s="190"/>
      <c r="AA143" s="190"/>
      <c r="AB143" s="190"/>
      <c r="AC143" s="190"/>
      <c r="AD143" s="190"/>
      <c r="AE143" s="190"/>
      <c r="AF143" s="190"/>
      <c r="AG143" s="190"/>
      <c r="AH143" s="190"/>
      <c r="AI143" s="190"/>
      <c r="AJ143" s="190"/>
      <c r="AK143" s="190"/>
      <c r="AL143" s="190"/>
      <c r="AM143" s="190"/>
      <c r="AN143" s="190"/>
      <c r="AO143" s="190"/>
      <c r="AP143" s="190"/>
      <c r="AQ143" s="190"/>
      <c r="AR143" s="190"/>
      <c r="AS143" s="190"/>
      <c r="AT143" s="190"/>
      <c r="AU143" s="190"/>
      <c r="AV143" s="190"/>
      <c r="AW143" s="190"/>
      <c r="AX143" s="190"/>
    </row>
    <row r="144" spans="1:25">
      <c r="A144" s="30">
        <v>134</v>
      </c>
      <c r="B144" s="197" t="s">
        <v>360</v>
      </c>
      <c r="C144" s="30">
        <v>492</v>
      </c>
      <c r="D144" s="55">
        <v>100865804</v>
      </c>
      <c r="E144" s="53"/>
      <c r="F144" s="33"/>
      <c r="G144" s="59">
        <v>37637.06</v>
      </c>
      <c r="H144" s="33"/>
      <c r="I144" s="97">
        <v>1932910.82</v>
      </c>
      <c r="J144" s="97"/>
      <c r="K144" s="33"/>
      <c r="L144" s="68"/>
      <c r="M144" s="69">
        <v>29331.39</v>
      </c>
      <c r="N144" s="33"/>
      <c r="O144" s="33"/>
      <c r="P144" s="68">
        <f>19554.26+9777.13</f>
        <v>29331.39</v>
      </c>
      <c r="Q144" s="68"/>
      <c r="R144" s="133"/>
      <c r="S144" s="68"/>
      <c r="T144" s="68"/>
      <c r="U144" s="68"/>
      <c r="V144" s="202">
        <v>58662.78</v>
      </c>
      <c r="W144" s="33">
        <f t="shared" si="6"/>
        <v>117325.56</v>
      </c>
      <c r="X144" s="203">
        <f t="shared" si="7"/>
        <v>1853222.32</v>
      </c>
      <c r="Y144" s="33">
        <f t="shared" si="8"/>
        <v>0</v>
      </c>
    </row>
    <row r="145" s="143" customFormat="1" spans="1:50">
      <c r="A145" s="27">
        <v>135</v>
      </c>
      <c r="B145" s="34" t="s">
        <v>233</v>
      </c>
      <c r="C145" s="27">
        <v>497</v>
      </c>
      <c r="D145" s="60">
        <v>302475984</v>
      </c>
      <c r="E145" s="49"/>
      <c r="F145" s="35"/>
      <c r="G145" s="35">
        <v>83454.22</v>
      </c>
      <c r="H145" s="35"/>
      <c r="I145" s="58">
        <v>4275632.11</v>
      </c>
      <c r="J145" s="58"/>
      <c r="K145" s="35"/>
      <c r="L145" s="35"/>
      <c r="M145" s="35">
        <v>65314.29</v>
      </c>
      <c r="N145" s="35"/>
      <c r="O145" s="35"/>
      <c r="P145" s="35">
        <v>65314.29</v>
      </c>
      <c r="Q145" s="35"/>
      <c r="R145" s="102"/>
      <c r="S145" s="35">
        <v>65314.29</v>
      </c>
      <c r="T145" s="35">
        <v>21771.43</v>
      </c>
      <c r="U145" s="58">
        <v>21771.43</v>
      </c>
      <c r="V145" s="35">
        <v>21771.43</v>
      </c>
      <c r="W145" s="35">
        <f t="shared" si="6"/>
        <v>261257.16</v>
      </c>
      <c r="X145" s="99">
        <f t="shared" si="7"/>
        <v>4097829.17</v>
      </c>
      <c r="Y145" s="35">
        <f t="shared" si="8"/>
        <v>0</v>
      </c>
      <c r="Z145" s="191"/>
      <c r="AA145" s="191"/>
      <c r="AB145" s="191"/>
      <c r="AC145" s="191"/>
      <c r="AD145" s="191"/>
      <c r="AE145" s="191"/>
      <c r="AF145" s="191"/>
      <c r="AG145" s="191"/>
      <c r="AH145" s="191"/>
      <c r="AI145" s="191"/>
      <c r="AJ145" s="191"/>
      <c r="AK145" s="191"/>
      <c r="AL145" s="191"/>
      <c r="AM145" s="191"/>
      <c r="AN145" s="191"/>
      <c r="AO145" s="191"/>
      <c r="AP145" s="191"/>
      <c r="AQ145" s="191"/>
      <c r="AR145" s="191"/>
      <c r="AS145" s="191"/>
      <c r="AT145" s="191"/>
      <c r="AU145" s="191"/>
      <c r="AV145" s="191"/>
      <c r="AW145" s="191"/>
      <c r="AX145" s="191"/>
    </row>
    <row r="146" s="142" customFormat="1" spans="1:50">
      <c r="A146" s="24">
        <v>136</v>
      </c>
      <c r="B146" s="93" t="s">
        <v>361</v>
      </c>
      <c r="C146" s="24">
        <v>467</v>
      </c>
      <c r="D146" s="24">
        <v>100865743</v>
      </c>
      <c r="E146" s="46"/>
      <c r="F146" s="69"/>
      <c r="G146" s="69"/>
      <c r="H146" s="69"/>
      <c r="I146" s="96"/>
      <c r="J146" s="96">
        <v>436.5</v>
      </c>
      <c r="K146" s="69"/>
      <c r="L146" s="69"/>
      <c r="M146" s="69"/>
      <c r="N146" s="69"/>
      <c r="O146" s="69"/>
      <c r="P146" s="69"/>
      <c r="Q146" s="69"/>
      <c r="R146" s="181"/>
      <c r="S146" s="69"/>
      <c r="T146" s="69"/>
      <c r="U146" s="69"/>
      <c r="V146" s="69"/>
      <c r="W146" s="69">
        <f t="shared" si="6"/>
        <v>0</v>
      </c>
      <c r="X146" s="188">
        <f t="shared" si="7"/>
        <v>0</v>
      </c>
      <c r="Y146" s="69">
        <f t="shared" si="8"/>
        <v>436.5</v>
      </c>
      <c r="Z146" s="190"/>
      <c r="AA146" s="190"/>
      <c r="AB146" s="190"/>
      <c r="AC146" s="190"/>
      <c r="AD146" s="190"/>
      <c r="AE146" s="190"/>
      <c r="AF146" s="190"/>
      <c r="AG146" s="190"/>
      <c r="AH146" s="190"/>
      <c r="AI146" s="190"/>
      <c r="AJ146" s="190"/>
      <c r="AK146" s="190"/>
      <c r="AL146" s="190"/>
      <c r="AM146" s="190"/>
      <c r="AN146" s="190"/>
      <c r="AO146" s="190"/>
      <c r="AP146" s="190"/>
      <c r="AQ146" s="190"/>
      <c r="AR146" s="190"/>
      <c r="AS146" s="190"/>
      <c r="AT146" s="190"/>
      <c r="AU146" s="190"/>
      <c r="AV146" s="190"/>
      <c r="AW146" s="190"/>
      <c r="AX146" s="190"/>
    </row>
    <row r="147" s="142" customFormat="1" spans="1:50">
      <c r="A147" s="24">
        <v>137</v>
      </c>
      <c r="B147" s="93" t="s">
        <v>362</v>
      </c>
      <c r="C147" s="24">
        <v>468</v>
      </c>
      <c r="D147" s="24">
        <v>100502419</v>
      </c>
      <c r="E147" s="46"/>
      <c r="F147" s="69"/>
      <c r="G147" s="69"/>
      <c r="H147" s="69"/>
      <c r="I147" s="96"/>
      <c r="J147" s="96">
        <v>9263</v>
      </c>
      <c r="K147" s="69"/>
      <c r="L147" s="69"/>
      <c r="M147" s="69"/>
      <c r="N147" s="69"/>
      <c r="O147" s="69"/>
      <c r="P147" s="69"/>
      <c r="Q147" s="69"/>
      <c r="R147" s="181"/>
      <c r="S147" s="69"/>
      <c r="T147" s="69"/>
      <c r="U147" s="69"/>
      <c r="V147" s="69"/>
      <c r="W147" s="69">
        <f t="shared" si="6"/>
        <v>0</v>
      </c>
      <c r="X147" s="188">
        <f t="shared" si="7"/>
        <v>0</v>
      </c>
      <c r="Y147" s="69">
        <f t="shared" si="8"/>
        <v>9263</v>
      </c>
      <c r="Z147" s="190"/>
      <c r="AA147" s="190"/>
      <c r="AB147" s="190"/>
      <c r="AC147" s="190"/>
      <c r="AD147" s="190"/>
      <c r="AE147" s="190"/>
      <c r="AF147" s="190"/>
      <c r="AG147" s="190"/>
      <c r="AH147" s="190"/>
      <c r="AI147" s="190"/>
      <c r="AJ147" s="190"/>
      <c r="AK147" s="190"/>
      <c r="AL147" s="190"/>
      <c r="AM147" s="190"/>
      <c r="AN147" s="190"/>
      <c r="AO147" s="190"/>
      <c r="AP147" s="190"/>
      <c r="AQ147" s="190"/>
      <c r="AR147" s="190"/>
      <c r="AS147" s="190"/>
      <c r="AT147" s="190"/>
      <c r="AU147" s="190"/>
      <c r="AV147" s="190"/>
      <c r="AW147" s="190"/>
      <c r="AX147" s="190"/>
    </row>
    <row r="148" s="142" customFormat="1" spans="1:50">
      <c r="A148" s="24">
        <v>138</v>
      </c>
      <c r="B148" s="93" t="s">
        <v>232</v>
      </c>
      <c r="C148" s="24">
        <v>472</v>
      </c>
      <c r="D148" s="24">
        <v>100865769</v>
      </c>
      <c r="E148" s="46"/>
      <c r="F148" s="69"/>
      <c r="G148" s="69"/>
      <c r="H148" s="69"/>
      <c r="I148" s="96"/>
      <c r="J148" s="96">
        <v>130.33</v>
      </c>
      <c r="K148" s="69"/>
      <c r="L148" s="69"/>
      <c r="M148" s="69"/>
      <c r="N148" s="69"/>
      <c r="O148" s="69"/>
      <c r="P148" s="69"/>
      <c r="Q148" s="69"/>
      <c r="R148" s="181"/>
      <c r="S148" s="69"/>
      <c r="T148" s="69"/>
      <c r="U148" s="69"/>
      <c r="V148" s="69"/>
      <c r="W148" s="69">
        <f t="shared" si="6"/>
        <v>0</v>
      </c>
      <c r="X148" s="188">
        <f t="shared" si="7"/>
        <v>0</v>
      </c>
      <c r="Y148" s="69">
        <f t="shared" si="8"/>
        <v>130.33</v>
      </c>
      <c r="Z148" s="190"/>
      <c r="AA148" s="190"/>
      <c r="AB148" s="190"/>
      <c r="AC148" s="190"/>
      <c r="AD148" s="190"/>
      <c r="AE148" s="190"/>
      <c r="AF148" s="190"/>
      <c r="AG148" s="190"/>
      <c r="AH148" s="190"/>
      <c r="AI148" s="190"/>
      <c r="AJ148" s="190"/>
      <c r="AK148" s="190"/>
      <c r="AL148" s="190"/>
      <c r="AM148" s="190"/>
      <c r="AN148" s="190"/>
      <c r="AO148" s="190"/>
      <c r="AP148" s="190"/>
      <c r="AQ148" s="190"/>
      <c r="AR148" s="190"/>
      <c r="AS148" s="190"/>
      <c r="AT148" s="190"/>
      <c r="AU148" s="190"/>
      <c r="AV148" s="190"/>
      <c r="AW148" s="190"/>
      <c r="AX148" s="190"/>
    </row>
    <row r="149" s="143" customFormat="1" spans="1:50">
      <c r="A149" s="27">
        <v>139</v>
      </c>
      <c r="B149" s="34" t="s">
        <v>363</v>
      </c>
      <c r="C149" s="27">
        <v>498</v>
      </c>
      <c r="D149" s="27"/>
      <c r="E149" s="49"/>
      <c r="F149" s="35"/>
      <c r="G149" s="35">
        <v>22837</v>
      </c>
      <c r="H149" s="58">
        <v>1550000</v>
      </c>
      <c r="I149" s="58"/>
      <c r="J149" s="58"/>
      <c r="K149" s="35"/>
      <c r="L149" s="35"/>
      <c r="M149" s="35"/>
      <c r="N149" s="35"/>
      <c r="O149" s="35"/>
      <c r="P149" s="35"/>
      <c r="Q149" s="35"/>
      <c r="R149" s="102"/>
      <c r="S149" s="35"/>
      <c r="T149" s="35"/>
      <c r="U149" s="35">
        <v>66080.21</v>
      </c>
      <c r="V149" s="35">
        <v>9440.03</v>
      </c>
      <c r="W149" s="35">
        <f t="shared" si="6"/>
        <v>75520.24</v>
      </c>
      <c r="X149" s="99">
        <f t="shared" si="7"/>
        <v>1497316.76</v>
      </c>
      <c r="Y149" s="35">
        <f t="shared" si="8"/>
        <v>0</v>
      </c>
      <c r="Z149" s="191"/>
      <c r="AA149" s="191"/>
      <c r="AB149" s="191"/>
      <c r="AC149" s="191"/>
      <c r="AD149" s="191"/>
      <c r="AE149" s="191"/>
      <c r="AF149" s="191"/>
      <c r="AG149" s="191"/>
      <c r="AH149" s="191"/>
      <c r="AI149" s="191"/>
      <c r="AJ149" s="191"/>
      <c r="AK149" s="191"/>
      <c r="AL149" s="191"/>
      <c r="AM149" s="191"/>
      <c r="AN149" s="191"/>
      <c r="AO149" s="191"/>
      <c r="AP149" s="191"/>
      <c r="AQ149" s="191"/>
      <c r="AR149" s="191"/>
      <c r="AS149" s="191"/>
      <c r="AT149" s="191"/>
      <c r="AU149" s="191"/>
      <c r="AV149" s="191"/>
      <c r="AW149" s="191"/>
      <c r="AX149" s="191"/>
    </row>
    <row r="150" s="142" customFormat="1" spans="1:50">
      <c r="A150" s="24">
        <v>140</v>
      </c>
      <c r="B150" s="93" t="s">
        <v>364</v>
      </c>
      <c r="C150" s="24">
        <v>473</v>
      </c>
      <c r="D150" s="24">
        <v>100280955</v>
      </c>
      <c r="E150" s="46"/>
      <c r="F150" s="69"/>
      <c r="G150" s="69"/>
      <c r="H150" s="69"/>
      <c r="I150" s="96"/>
      <c r="J150" s="96"/>
      <c r="K150" s="69"/>
      <c r="L150" s="69"/>
      <c r="M150" s="69"/>
      <c r="N150" s="69"/>
      <c r="O150" s="69"/>
      <c r="P150" s="69"/>
      <c r="Q150" s="69"/>
      <c r="R150" s="181"/>
      <c r="S150" s="69"/>
      <c r="T150" s="69"/>
      <c r="U150" s="69"/>
      <c r="V150" s="69"/>
      <c r="W150" s="69">
        <f t="shared" si="6"/>
        <v>0</v>
      </c>
      <c r="X150" s="188">
        <f t="shared" si="7"/>
        <v>0</v>
      </c>
      <c r="Y150" s="69">
        <f t="shared" si="8"/>
        <v>0</v>
      </c>
      <c r="Z150" s="190"/>
      <c r="AA150" s="190"/>
      <c r="AB150" s="190"/>
      <c r="AC150" s="190"/>
      <c r="AD150" s="190"/>
      <c r="AE150" s="190"/>
      <c r="AF150" s="190"/>
      <c r="AG150" s="190"/>
      <c r="AH150" s="190"/>
      <c r="AI150" s="190"/>
      <c r="AJ150" s="190"/>
      <c r="AK150" s="190"/>
      <c r="AL150" s="190"/>
      <c r="AM150" s="190"/>
      <c r="AN150" s="190"/>
      <c r="AO150" s="190"/>
      <c r="AP150" s="190"/>
      <c r="AQ150" s="190"/>
      <c r="AR150" s="190"/>
      <c r="AS150" s="190"/>
      <c r="AT150" s="190"/>
      <c r="AU150" s="190"/>
      <c r="AV150" s="190"/>
      <c r="AW150" s="190"/>
      <c r="AX150" s="190"/>
    </row>
    <row r="151" s="143" customFormat="1" spans="1:50">
      <c r="A151" s="27">
        <v>141</v>
      </c>
      <c r="B151" s="34" t="s">
        <v>365</v>
      </c>
      <c r="C151" s="27">
        <v>475</v>
      </c>
      <c r="D151" s="27">
        <v>100121999</v>
      </c>
      <c r="E151" s="49"/>
      <c r="F151" s="35"/>
      <c r="G151" s="35">
        <v>7100</v>
      </c>
      <c r="H151" s="35"/>
      <c r="I151" s="35">
        <v>128334</v>
      </c>
      <c r="J151" s="35"/>
      <c r="K151" s="35"/>
      <c r="L151" s="35"/>
      <c r="M151" s="35">
        <v>12426</v>
      </c>
      <c r="N151" s="35"/>
      <c r="O151" s="35"/>
      <c r="P151" s="58">
        <v>12426</v>
      </c>
      <c r="Q151" s="35"/>
      <c r="R151" s="102"/>
      <c r="S151" s="35">
        <v>12426</v>
      </c>
      <c r="T151" s="35">
        <v>4142</v>
      </c>
      <c r="U151" s="35">
        <v>4142</v>
      </c>
      <c r="V151" s="35">
        <v>4142</v>
      </c>
      <c r="W151" s="35">
        <f t="shared" si="6"/>
        <v>49704</v>
      </c>
      <c r="X151" s="99">
        <f t="shared" si="7"/>
        <v>85730</v>
      </c>
      <c r="Y151" s="35">
        <f t="shared" si="8"/>
        <v>0</v>
      </c>
      <c r="Z151" s="191"/>
      <c r="AA151" s="191"/>
      <c r="AB151" s="191"/>
      <c r="AC151" s="191"/>
      <c r="AD151" s="191"/>
      <c r="AE151" s="191"/>
      <c r="AF151" s="191"/>
      <c r="AG151" s="191"/>
      <c r="AH151" s="191"/>
      <c r="AI151" s="191"/>
      <c r="AJ151" s="191"/>
      <c r="AK151" s="191"/>
      <c r="AL151" s="191"/>
      <c r="AM151" s="191"/>
      <c r="AN151" s="191"/>
      <c r="AO151" s="191"/>
      <c r="AP151" s="191"/>
      <c r="AQ151" s="191"/>
      <c r="AR151" s="191"/>
      <c r="AS151" s="191"/>
      <c r="AT151" s="191"/>
      <c r="AU151" s="191"/>
      <c r="AV151" s="191"/>
      <c r="AW151" s="191"/>
      <c r="AX151" s="191"/>
    </row>
    <row r="152" s="143" customFormat="1" spans="1:50">
      <c r="A152" s="27">
        <v>142</v>
      </c>
      <c r="B152" s="34" t="s">
        <v>123</v>
      </c>
      <c r="C152" s="27">
        <v>479</v>
      </c>
      <c r="D152" s="27">
        <v>100281019</v>
      </c>
      <c r="E152" s="49"/>
      <c r="F152" s="35"/>
      <c r="G152" s="35">
        <v>5600</v>
      </c>
      <c r="H152" s="35"/>
      <c r="I152" s="35">
        <v>377332</v>
      </c>
      <c r="J152" s="35"/>
      <c r="K152" s="35"/>
      <c r="L152" s="58"/>
      <c r="M152" s="35"/>
      <c r="N152" s="35"/>
      <c r="O152" s="35"/>
      <c r="P152" s="58">
        <v>15528</v>
      </c>
      <c r="Q152" s="35"/>
      <c r="R152" s="182"/>
      <c r="S152" s="35"/>
      <c r="T152" s="35"/>
      <c r="U152" s="35"/>
      <c r="V152" s="58">
        <v>15528</v>
      </c>
      <c r="W152" s="35">
        <f t="shared" si="6"/>
        <v>31056</v>
      </c>
      <c r="X152" s="99">
        <f t="shared" si="7"/>
        <v>351876</v>
      </c>
      <c r="Y152" s="35">
        <f t="shared" si="8"/>
        <v>0</v>
      </c>
      <c r="Z152" s="191"/>
      <c r="AA152" s="191"/>
      <c r="AB152" s="191"/>
      <c r="AC152" s="191"/>
      <c r="AD152" s="191"/>
      <c r="AE152" s="191"/>
      <c r="AF152" s="191"/>
      <c r="AG152" s="191"/>
      <c r="AH152" s="191"/>
      <c r="AI152" s="191"/>
      <c r="AJ152" s="191"/>
      <c r="AK152" s="191"/>
      <c r="AL152" s="191"/>
      <c r="AM152" s="191"/>
      <c r="AN152" s="191"/>
      <c r="AO152" s="191"/>
      <c r="AP152" s="191"/>
      <c r="AQ152" s="191"/>
      <c r="AR152" s="191"/>
      <c r="AS152" s="191"/>
      <c r="AT152" s="191"/>
      <c r="AU152" s="191"/>
      <c r="AV152" s="191"/>
      <c r="AW152" s="191"/>
      <c r="AX152" s="191"/>
    </row>
    <row r="153" s="143" customFormat="1" spans="1:50">
      <c r="A153" s="27"/>
      <c r="B153" s="159" t="s">
        <v>366</v>
      </c>
      <c r="C153" s="27">
        <v>539</v>
      </c>
      <c r="D153" s="27"/>
      <c r="E153" s="49"/>
      <c r="F153" s="35"/>
      <c r="G153" s="35">
        <v>10029.41</v>
      </c>
      <c r="H153" s="58">
        <v>2015000</v>
      </c>
      <c r="I153" s="35"/>
      <c r="J153" s="35"/>
      <c r="K153" s="35"/>
      <c r="L153" s="58"/>
      <c r="M153" s="35"/>
      <c r="N153" s="35"/>
      <c r="O153" s="35"/>
      <c r="P153" s="58"/>
      <c r="Q153" s="35"/>
      <c r="R153" s="182"/>
      <c r="S153" s="35"/>
      <c r="T153" s="35"/>
      <c r="U153" s="35"/>
      <c r="V153" s="58">
        <v>12272.04</v>
      </c>
      <c r="W153" s="35">
        <f t="shared" si="6"/>
        <v>12272.04</v>
      </c>
      <c r="X153" s="99">
        <f t="shared" si="7"/>
        <v>2012757.37</v>
      </c>
      <c r="Y153" s="35">
        <f t="shared" si="8"/>
        <v>0</v>
      </c>
      <c r="Z153" s="191"/>
      <c r="AA153" s="191"/>
      <c r="AB153" s="191"/>
      <c r="AC153" s="191"/>
      <c r="AD153" s="191"/>
      <c r="AE153" s="191"/>
      <c r="AF153" s="191"/>
      <c r="AG153" s="191"/>
      <c r="AH153" s="191"/>
      <c r="AI153" s="191"/>
      <c r="AJ153" s="191"/>
      <c r="AK153" s="191"/>
      <c r="AL153" s="191"/>
      <c r="AM153" s="191"/>
      <c r="AN153" s="191"/>
      <c r="AO153" s="191"/>
      <c r="AP153" s="191"/>
      <c r="AQ153" s="191"/>
      <c r="AR153" s="191"/>
      <c r="AS153" s="191"/>
      <c r="AT153" s="191"/>
      <c r="AU153" s="191"/>
      <c r="AV153" s="191"/>
      <c r="AW153" s="191"/>
      <c r="AX153" s="191"/>
    </row>
    <row r="154" s="143" customFormat="1" spans="1:50">
      <c r="A154" s="27">
        <v>143</v>
      </c>
      <c r="B154" s="34" t="s">
        <v>367</v>
      </c>
      <c r="C154" s="27">
        <v>495</v>
      </c>
      <c r="D154" s="60">
        <v>102210934</v>
      </c>
      <c r="E154" s="49"/>
      <c r="F154" s="35"/>
      <c r="G154" s="35">
        <v>36215.69</v>
      </c>
      <c r="H154" s="35"/>
      <c r="I154" s="35">
        <v>1852260.17</v>
      </c>
      <c r="J154" s="35"/>
      <c r="K154" s="35"/>
      <c r="L154" s="58"/>
      <c r="M154" s="35">
        <f>8952.59+17905.18</f>
        <v>26857.77</v>
      </c>
      <c r="N154" s="35"/>
      <c r="O154" s="35"/>
      <c r="P154" s="58">
        <v>26857.77</v>
      </c>
      <c r="Q154" s="35"/>
      <c r="R154" s="182"/>
      <c r="S154" s="35">
        <v>26857.77</v>
      </c>
      <c r="T154" s="35"/>
      <c r="U154" s="35"/>
      <c r="V154" s="35">
        <v>26857.77</v>
      </c>
      <c r="W154" s="35">
        <f t="shared" si="6"/>
        <v>107431.08</v>
      </c>
      <c r="X154" s="99">
        <f t="shared" si="7"/>
        <v>1781044.78</v>
      </c>
      <c r="Y154" s="35">
        <f t="shared" si="8"/>
        <v>0</v>
      </c>
      <c r="Z154" s="191"/>
      <c r="AA154" s="191"/>
      <c r="AB154" s="191"/>
      <c r="AC154" s="191"/>
      <c r="AD154" s="191"/>
      <c r="AE154" s="191"/>
      <c r="AF154" s="191"/>
      <c r="AG154" s="191"/>
      <c r="AH154" s="191"/>
      <c r="AI154" s="191"/>
      <c r="AJ154" s="191"/>
      <c r="AK154" s="191"/>
      <c r="AL154" s="191"/>
      <c r="AM154" s="191"/>
      <c r="AN154" s="191"/>
      <c r="AO154" s="191"/>
      <c r="AP154" s="191"/>
      <c r="AQ154" s="191"/>
      <c r="AR154" s="191"/>
      <c r="AS154" s="191"/>
      <c r="AT154" s="191"/>
      <c r="AU154" s="191"/>
      <c r="AV154" s="191"/>
      <c r="AW154" s="191"/>
      <c r="AX154" s="191"/>
    </row>
    <row r="155" s="143" customFormat="1" spans="1:25">
      <c r="A155" s="27">
        <v>144</v>
      </c>
      <c r="B155" s="34" t="s">
        <v>124</v>
      </c>
      <c r="C155" s="27">
        <v>482</v>
      </c>
      <c r="D155" s="27">
        <v>100987793</v>
      </c>
      <c r="E155" s="49"/>
      <c r="F155" s="35"/>
      <c r="G155" s="35">
        <v>3989.2</v>
      </c>
      <c r="H155" s="35"/>
      <c r="I155" s="35">
        <v>136510.6</v>
      </c>
      <c r="J155" s="35"/>
      <c r="K155" s="35"/>
      <c r="L155" s="35"/>
      <c r="M155" s="35">
        <v>6165</v>
      </c>
      <c r="N155" s="35"/>
      <c r="O155" s="35"/>
      <c r="P155" s="58">
        <v>6165</v>
      </c>
      <c r="Q155" s="35"/>
      <c r="R155" s="102"/>
      <c r="S155" s="35">
        <v>6165</v>
      </c>
      <c r="T155" s="35"/>
      <c r="U155" s="35"/>
      <c r="V155" s="35">
        <v>6165</v>
      </c>
      <c r="W155" s="35">
        <f t="shared" si="6"/>
        <v>24660</v>
      </c>
      <c r="X155" s="99">
        <f t="shared" si="7"/>
        <v>115839.8</v>
      </c>
      <c r="Y155" s="35">
        <f t="shared" si="8"/>
        <v>0</v>
      </c>
    </row>
    <row r="156" s="143" customFormat="1" spans="1:25">
      <c r="A156" s="27"/>
      <c r="B156" s="34" t="s">
        <v>368</v>
      </c>
      <c r="C156" s="27"/>
      <c r="D156" s="27"/>
      <c r="E156" s="49"/>
      <c r="F156" s="35"/>
      <c r="G156" s="35">
        <v>8926.96</v>
      </c>
      <c r="H156" s="58">
        <v>1790000</v>
      </c>
      <c r="I156" s="35"/>
      <c r="J156" s="35"/>
      <c r="K156" s="35"/>
      <c r="L156" s="35"/>
      <c r="M156" s="35"/>
      <c r="N156" s="35"/>
      <c r="O156" s="35"/>
      <c r="P156" s="58"/>
      <c r="Q156" s="35"/>
      <c r="R156" s="102"/>
      <c r="S156" s="35"/>
      <c r="T156" s="35"/>
      <c r="U156" s="35"/>
      <c r="V156" s="35">
        <v>22761</v>
      </c>
      <c r="W156" s="35">
        <f t="shared" si="6"/>
        <v>22761</v>
      </c>
      <c r="X156" s="99">
        <f t="shared" si="7"/>
        <v>1776165.96</v>
      </c>
      <c r="Y156" s="35">
        <f t="shared" si="8"/>
        <v>0</v>
      </c>
    </row>
    <row r="157" s="143" customFormat="1" spans="1:25">
      <c r="A157" s="27">
        <v>145</v>
      </c>
      <c r="B157" s="34" t="s">
        <v>125</v>
      </c>
      <c r="C157" s="27">
        <v>486</v>
      </c>
      <c r="D157" s="27">
        <v>102002706</v>
      </c>
      <c r="E157" s="49"/>
      <c r="F157" s="35"/>
      <c r="G157" s="35">
        <v>6000</v>
      </c>
      <c r="H157" s="35"/>
      <c r="I157" s="35">
        <v>223769</v>
      </c>
      <c r="J157" s="35"/>
      <c r="K157" s="35"/>
      <c r="L157" s="35"/>
      <c r="M157" s="35">
        <v>9243</v>
      </c>
      <c r="N157" s="35"/>
      <c r="O157" s="35"/>
      <c r="P157" s="58">
        <v>9243</v>
      </c>
      <c r="Q157" s="35"/>
      <c r="R157" s="102"/>
      <c r="S157" s="35">
        <v>9243</v>
      </c>
      <c r="T157" s="35">
        <v>3081</v>
      </c>
      <c r="U157" s="35">
        <v>3081</v>
      </c>
      <c r="V157" s="35">
        <v>3081</v>
      </c>
      <c r="W157" s="35">
        <f t="shared" si="6"/>
        <v>36972</v>
      </c>
      <c r="X157" s="99">
        <f t="shared" si="7"/>
        <v>192797</v>
      </c>
      <c r="Y157" s="35">
        <f t="shared" si="8"/>
        <v>0</v>
      </c>
    </row>
    <row r="158" s="143" customFormat="1" spans="1:25">
      <c r="A158" s="27">
        <v>146</v>
      </c>
      <c r="B158" s="34" t="s">
        <v>369</v>
      </c>
      <c r="C158" s="27">
        <v>489</v>
      </c>
      <c r="D158" s="27">
        <v>100781889</v>
      </c>
      <c r="E158" s="49"/>
      <c r="F158" s="35"/>
      <c r="G158" s="35">
        <v>3720</v>
      </c>
      <c r="H158" s="35"/>
      <c r="I158" s="35">
        <v>113816</v>
      </c>
      <c r="J158" s="35"/>
      <c r="K158" s="35"/>
      <c r="L158" s="35"/>
      <c r="M158" s="35">
        <v>3824</v>
      </c>
      <c r="N158" s="35"/>
      <c r="O158" s="35"/>
      <c r="P158" s="35">
        <v>5736</v>
      </c>
      <c r="Q158" s="35"/>
      <c r="R158" s="102"/>
      <c r="S158" s="35"/>
      <c r="T158" s="35"/>
      <c r="U158" s="58"/>
      <c r="V158" s="35">
        <v>11472</v>
      </c>
      <c r="W158" s="35">
        <f t="shared" si="6"/>
        <v>21032</v>
      </c>
      <c r="X158" s="99">
        <f t="shared" si="7"/>
        <v>96504</v>
      </c>
      <c r="Y158" s="35">
        <f t="shared" si="8"/>
        <v>0</v>
      </c>
    </row>
    <row r="159" s="142" customFormat="1" spans="1:25">
      <c r="A159" s="24">
        <v>147</v>
      </c>
      <c r="B159" s="93" t="s">
        <v>370</v>
      </c>
      <c r="C159" s="24">
        <v>504</v>
      </c>
      <c r="D159" s="24">
        <v>103183899</v>
      </c>
      <c r="E159" s="46"/>
      <c r="F159" s="69"/>
      <c r="G159" s="69"/>
      <c r="H159" s="69"/>
      <c r="I159" s="96"/>
      <c r="J159" s="96">
        <v>1845</v>
      </c>
      <c r="K159" s="69"/>
      <c r="L159" s="69"/>
      <c r="M159" s="69"/>
      <c r="N159" s="69"/>
      <c r="O159" s="69"/>
      <c r="P159" s="69"/>
      <c r="Q159" s="69"/>
      <c r="R159" s="181"/>
      <c r="S159" s="69"/>
      <c r="T159" s="69"/>
      <c r="U159" s="69"/>
      <c r="V159" s="69"/>
      <c r="W159" s="69">
        <f t="shared" si="6"/>
        <v>0</v>
      </c>
      <c r="X159" s="188">
        <f t="shared" si="7"/>
        <v>0</v>
      </c>
      <c r="Y159" s="69">
        <f t="shared" si="8"/>
        <v>1845</v>
      </c>
    </row>
    <row r="160" s="143" customFormat="1" spans="1:25">
      <c r="A160" s="27">
        <v>148</v>
      </c>
      <c r="B160" s="34" t="s">
        <v>371</v>
      </c>
      <c r="C160" s="27">
        <v>174</v>
      </c>
      <c r="D160" s="60">
        <v>100987838</v>
      </c>
      <c r="E160" s="49"/>
      <c r="F160" s="35"/>
      <c r="G160" s="35">
        <v>19491.85</v>
      </c>
      <c r="H160" s="58">
        <v>1784000</v>
      </c>
      <c r="I160" s="35">
        <v>557761.91</v>
      </c>
      <c r="J160" s="35"/>
      <c r="K160" s="35"/>
      <c r="L160" s="35"/>
      <c r="M160" s="35">
        <v>14208</v>
      </c>
      <c r="N160" s="35"/>
      <c r="O160" s="35"/>
      <c r="P160" s="58">
        <v>14208</v>
      </c>
      <c r="Q160" s="35"/>
      <c r="R160" s="102"/>
      <c r="S160" s="35">
        <v>14208</v>
      </c>
      <c r="T160" s="35"/>
      <c r="U160" s="35"/>
      <c r="V160" s="35">
        <v>49245.63</v>
      </c>
      <c r="W160" s="35">
        <f t="shared" si="6"/>
        <v>91869.63</v>
      </c>
      <c r="X160" s="99">
        <f t="shared" si="7"/>
        <v>2269384.13</v>
      </c>
      <c r="Y160" s="35">
        <f t="shared" si="8"/>
        <v>0</v>
      </c>
    </row>
    <row r="161" s="142" customFormat="1" spans="1:25">
      <c r="A161" s="24">
        <v>149</v>
      </c>
      <c r="B161" s="93" t="s">
        <v>128</v>
      </c>
      <c r="C161" s="24">
        <v>505</v>
      </c>
      <c r="D161" s="24">
        <v>100283639</v>
      </c>
      <c r="E161" s="46"/>
      <c r="F161" s="69"/>
      <c r="G161" s="69"/>
      <c r="H161" s="69"/>
      <c r="I161" s="69"/>
      <c r="J161" s="69"/>
      <c r="K161" s="69"/>
      <c r="L161" s="96"/>
      <c r="M161" s="69"/>
      <c r="N161" s="69"/>
      <c r="O161" s="69"/>
      <c r="P161" s="96"/>
      <c r="Q161" s="69"/>
      <c r="R161" s="196"/>
      <c r="S161" s="69"/>
      <c r="T161" s="69"/>
      <c r="U161" s="69"/>
      <c r="V161" s="96"/>
      <c r="W161" s="69">
        <f t="shared" si="6"/>
        <v>0</v>
      </c>
      <c r="X161" s="188">
        <f t="shared" si="7"/>
        <v>0</v>
      </c>
      <c r="Y161" s="69">
        <f t="shared" si="8"/>
        <v>0</v>
      </c>
    </row>
    <row r="162" s="143" customFormat="1" spans="1:25">
      <c r="A162" s="27">
        <v>150</v>
      </c>
      <c r="B162" s="34" t="s">
        <v>130</v>
      </c>
      <c r="C162" s="27">
        <v>512</v>
      </c>
      <c r="D162" s="27">
        <v>102002751</v>
      </c>
      <c r="E162" s="49"/>
      <c r="F162" s="35"/>
      <c r="G162" s="35">
        <v>5800</v>
      </c>
      <c r="H162" s="35"/>
      <c r="I162" s="35">
        <v>306675</v>
      </c>
      <c r="J162" s="35"/>
      <c r="K162" s="35"/>
      <c r="L162" s="35"/>
      <c r="M162" s="35">
        <f>5800+2900</f>
        <v>8700</v>
      </c>
      <c r="N162" s="35"/>
      <c r="O162" s="35"/>
      <c r="P162" s="58">
        <v>8700</v>
      </c>
      <c r="Q162" s="35"/>
      <c r="R162" s="102"/>
      <c r="S162" s="35">
        <v>8700</v>
      </c>
      <c r="T162" s="35"/>
      <c r="U162" s="35"/>
      <c r="V162" s="35">
        <v>8700</v>
      </c>
      <c r="W162" s="35">
        <f t="shared" si="6"/>
        <v>34800</v>
      </c>
      <c r="X162" s="99">
        <f t="shared" si="7"/>
        <v>277675</v>
      </c>
      <c r="Y162" s="35">
        <f t="shared" si="8"/>
        <v>0</v>
      </c>
    </row>
    <row r="163" s="143" customFormat="1" spans="1:25">
      <c r="A163" s="27">
        <v>151</v>
      </c>
      <c r="B163" s="34" t="s">
        <v>372</v>
      </c>
      <c r="C163" s="27">
        <v>514</v>
      </c>
      <c r="D163" s="27">
        <v>100162309</v>
      </c>
      <c r="E163" s="49"/>
      <c r="F163" s="35"/>
      <c r="G163" s="35">
        <v>3375</v>
      </c>
      <c r="H163" s="35"/>
      <c r="I163" s="35">
        <v>104722.5</v>
      </c>
      <c r="J163" s="35"/>
      <c r="K163" s="35"/>
      <c r="L163" s="35"/>
      <c r="M163" s="35">
        <v>9360</v>
      </c>
      <c r="N163" s="35"/>
      <c r="O163" s="35"/>
      <c r="P163" s="201">
        <v>9360</v>
      </c>
      <c r="Q163" s="35"/>
      <c r="R163" s="102"/>
      <c r="S163" s="35">
        <v>9360</v>
      </c>
      <c r="T163" s="35"/>
      <c r="U163" s="35"/>
      <c r="V163" s="35">
        <v>9360</v>
      </c>
      <c r="W163" s="35">
        <f t="shared" si="6"/>
        <v>37440</v>
      </c>
      <c r="X163" s="99">
        <f t="shared" si="7"/>
        <v>70657.5</v>
      </c>
      <c r="Y163" s="35">
        <f t="shared" si="8"/>
        <v>0</v>
      </c>
    </row>
    <row r="164" s="142" customFormat="1" spans="1:25">
      <c r="A164" s="24">
        <v>152</v>
      </c>
      <c r="B164" s="93" t="s">
        <v>373</v>
      </c>
      <c r="C164" s="24">
        <v>515</v>
      </c>
      <c r="D164" s="24">
        <v>100989416</v>
      </c>
      <c r="E164" s="46"/>
      <c r="F164" s="69"/>
      <c r="G164" s="69"/>
      <c r="H164" s="69"/>
      <c r="I164" s="69"/>
      <c r="J164" s="69">
        <v>1966</v>
      </c>
      <c r="K164" s="69"/>
      <c r="L164" s="69"/>
      <c r="M164" s="69"/>
      <c r="N164" s="69"/>
      <c r="O164" s="69"/>
      <c r="P164" s="69"/>
      <c r="Q164" s="69"/>
      <c r="R164" s="181"/>
      <c r="S164" s="69"/>
      <c r="T164" s="69"/>
      <c r="U164" s="69"/>
      <c r="V164" s="69"/>
      <c r="W164" s="69">
        <f t="shared" si="6"/>
        <v>0</v>
      </c>
      <c r="X164" s="188">
        <f t="shared" si="7"/>
        <v>0</v>
      </c>
      <c r="Y164" s="69">
        <f t="shared" si="8"/>
        <v>1966</v>
      </c>
    </row>
    <row r="165" s="142" customFormat="1" spans="1:25">
      <c r="A165" s="24">
        <v>153</v>
      </c>
      <c r="B165" s="93" t="s">
        <v>374</v>
      </c>
      <c r="C165" s="24">
        <v>516</v>
      </c>
      <c r="D165" s="24"/>
      <c r="E165" s="46"/>
      <c r="F165" s="69"/>
      <c r="G165" s="69"/>
      <c r="H165" s="69"/>
      <c r="I165" s="69"/>
      <c r="J165" s="69">
        <v>1419</v>
      </c>
      <c r="K165" s="69"/>
      <c r="L165" s="69"/>
      <c r="M165" s="69"/>
      <c r="N165" s="69"/>
      <c r="O165" s="69"/>
      <c r="P165" s="69"/>
      <c r="Q165" s="69"/>
      <c r="R165" s="181"/>
      <c r="S165" s="69"/>
      <c r="T165" s="69"/>
      <c r="U165" s="69"/>
      <c r="V165" s="69"/>
      <c r="W165" s="69">
        <f t="shared" si="6"/>
        <v>0</v>
      </c>
      <c r="X165" s="188">
        <f t="shared" si="7"/>
        <v>0</v>
      </c>
      <c r="Y165" s="69">
        <f t="shared" si="8"/>
        <v>1419</v>
      </c>
    </row>
    <row r="166" s="142" customFormat="1" spans="1:25">
      <c r="A166" s="24">
        <v>154</v>
      </c>
      <c r="B166" s="93" t="s">
        <v>375</v>
      </c>
      <c r="C166" s="24">
        <v>517</v>
      </c>
      <c r="D166" s="24">
        <v>100135248</v>
      </c>
      <c r="E166" s="46"/>
      <c r="F166" s="69"/>
      <c r="G166" s="69"/>
      <c r="H166" s="69"/>
      <c r="I166" s="69"/>
      <c r="J166" s="69">
        <v>3929.5</v>
      </c>
      <c r="K166" s="69"/>
      <c r="L166" s="69"/>
      <c r="M166" s="69"/>
      <c r="N166" s="69"/>
      <c r="O166" s="69"/>
      <c r="P166" s="69"/>
      <c r="Q166" s="69"/>
      <c r="R166" s="181"/>
      <c r="S166" s="69"/>
      <c r="T166" s="69"/>
      <c r="U166" s="69"/>
      <c r="V166" s="69"/>
      <c r="W166" s="69">
        <f t="shared" si="6"/>
        <v>0</v>
      </c>
      <c r="X166" s="188">
        <f t="shared" si="7"/>
        <v>0</v>
      </c>
      <c r="Y166" s="69">
        <f t="shared" si="8"/>
        <v>3929.5</v>
      </c>
    </row>
    <row r="167" s="142" customFormat="1" spans="1:25">
      <c r="A167" s="24"/>
      <c r="B167" s="93" t="s">
        <v>376</v>
      </c>
      <c r="C167" s="24">
        <v>543</v>
      </c>
      <c r="D167" s="24"/>
      <c r="E167" s="46"/>
      <c r="F167" s="69"/>
      <c r="G167" s="69">
        <v>2993.33</v>
      </c>
      <c r="H167" s="96">
        <v>1796000</v>
      </c>
      <c r="I167" s="69"/>
      <c r="J167" s="69"/>
      <c r="K167" s="69"/>
      <c r="L167" s="69"/>
      <c r="M167" s="69"/>
      <c r="N167" s="69"/>
      <c r="O167" s="69"/>
      <c r="P167" s="69"/>
      <c r="Q167" s="69"/>
      <c r="R167" s="181"/>
      <c r="S167" s="69"/>
      <c r="T167" s="69"/>
      <c r="U167" s="69"/>
      <c r="V167" s="69"/>
      <c r="W167" s="69">
        <f t="shared" si="6"/>
        <v>0</v>
      </c>
      <c r="X167" s="188">
        <f t="shared" si="7"/>
        <v>1798993.33</v>
      </c>
      <c r="Y167" s="69">
        <f t="shared" si="8"/>
        <v>0</v>
      </c>
    </row>
    <row r="168" s="143" customFormat="1" spans="1:25">
      <c r="A168" s="27"/>
      <c r="B168" s="34" t="s">
        <v>135</v>
      </c>
      <c r="C168" s="27">
        <v>544</v>
      </c>
      <c r="D168" s="27"/>
      <c r="E168" s="49"/>
      <c r="F168" s="35"/>
      <c r="G168" s="35">
        <v>2633.33</v>
      </c>
      <c r="H168" s="58">
        <v>1580000</v>
      </c>
      <c r="I168" s="35"/>
      <c r="J168" s="35"/>
      <c r="K168" s="35"/>
      <c r="L168" s="35"/>
      <c r="M168" s="35"/>
      <c r="N168" s="35"/>
      <c r="O168" s="35"/>
      <c r="P168" s="35"/>
      <c r="Q168" s="35"/>
      <c r="R168" s="102"/>
      <c r="S168" s="35"/>
      <c r="T168" s="35"/>
      <c r="U168" s="35"/>
      <c r="V168" s="35">
        <v>8716.35</v>
      </c>
      <c r="W168" s="35">
        <f t="shared" si="6"/>
        <v>8716.35</v>
      </c>
      <c r="X168" s="99">
        <f t="shared" si="7"/>
        <v>1573916.98</v>
      </c>
      <c r="Y168" s="35">
        <f t="shared" si="8"/>
        <v>0</v>
      </c>
    </row>
    <row r="169" s="143" customFormat="1" spans="1:25">
      <c r="A169" s="27">
        <v>155</v>
      </c>
      <c r="B169" s="34" t="s">
        <v>377</v>
      </c>
      <c r="C169" s="27">
        <v>520</v>
      </c>
      <c r="D169" s="27">
        <v>100781805</v>
      </c>
      <c r="E169" s="49"/>
      <c r="F169" s="35"/>
      <c r="G169" s="35">
        <v>5980</v>
      </c>
      <c r="H169" s="35"/>
      <c r="I169" s="35">
        <v>234125</v>
      </c>
      <c r="J169" s="35"/>
      <c r="K169" s="35"/>
      <c r="L169" s="35"/>
      <c r="M169" s="35">
        <v>9492</v>
      </c>
      <c r="N169" s="35"/>
      <c r="O169" s="35"/>
      <c r="P169" s="35">
        <v>9492</v>
      </c>
      <c r="Q169" s="35"/>
      <c r="R169" s="102"/>
      <c r="S169" s="35">
        <v>9492</v>
      </c>
      <c r="T169" s="35">
        <v>3164</v>
      </c>
      <c r="U169" s="58">
        <v>3164</v>
      </c>
      <c r="V169" s="35">
        <v>3164</v>
      </c>
      <c r="W169" s="35">
        <f t="shared" si="6"/>
        <v>37968</v>
      </c>
      <c r="X169" s="99">
        <f t="shared" si="7"/>
        <v>202137</v>
      </c>
      <c r="Y169" s="35">
        <f t="shared" si="8"/>
        <v>0</v>
      </c>
    </row>
    <row r="170" s="143" customFormat="1" spans="1:25">
      <c r="A170" s="27">
        <v>156</v>
      </c>
      <c r="B170" s="34" t="s">
        <v>378</v>
      </c>
      <c r="C170" s="27">
        <v>529</v>
      </c>
      <c r="D170" s="60">
        <v>103183950</v>
      </c>
      <c r="E170" s="49"/>
      <c r="F170" s="35"/>
      <c r="G170" s="35">
        <v>43733.87</v>
      </c>
      <c r="H170" s="35"/>
      <c r="I170" s="35">
        <v>2227971.82</v>
      </c>
      <c r="J170" s="35"/>
      <c r="K170" s="35"/>
      <c r="L170" s="35"/>
      <c r="M170" s="35">
        <v>28355.88</v>
      </c>
      <c r="N170" s="35"/>
      <c r="O170" s="35"/>
      <c r="P170" s="35">
        <v>28355.88</v>
      </c>
      <c r="Q170" s="35"/>
      <c r="R170" s="102"/>
      <c r="S170" s="35">
        <v>28355.88</v>
      </c>
      <c r="T170" s="35"/>
      <c r="U170" s="58"/>
      <c r="V170" s="35">
        <v>28355.88</v>
      </c>
      <c r="W170" s="35">
        <f t="shared" si="6"/>
        <v>113423.52</v>
      </c>
      <c r="X170" s="99">
        <f t="shared" si="7"/>
        <v>2158282.17</v>
      </c>
      <c r="Y170" s="35">
        <f t="shared" si="8"/>
        <v>0</v>
      </c>
    </row>
    <row r="171" s="142" customFormat="1" spans="1:25">
      <c r="A171" s="24">
        <v>157</v>
      </c>
      <c r="B171" s="193" t="s">
        <v>379</v>
      </c>
      <c r="C171" s="24">
        <v>522</v>
      </c>
      <c r="D171" s="24">
        <v>100518841</v>
      </c>
      <c r="E171" s="46"/>
      <c r="F171" s="69"/>
      <c r="G171" s="69"/>
      <c r="H171" s="69"/>
      <c r="I171" s="69">
        <v>372492.87</v>
      </c>
      <c r="J171" s="69"/>
      <c r="K171" s="69"/>
      <c r="L171" s="69"/>
      <c r="M171" s="69"/>
      <c r="N171" s="69"/>
      <c r="O171" s="69"/>
      <c r="P171" s="69"/>
      <c r="Q171" s="69"/>
      <c r="R171" s="181"/>
      <c r="S171" s="69"/>
      <c r="T171" s="69"/>
      <c r="U171" s="69"/>
      <c r="V171" s="69"/>
      <c r="W171" s="69">
        <f t="shared" si="6"/>
        <v>0</v>
      </c>
      <c r="X171" s="188">
        <v>3</v>
      </c>
      <c r="Y171" s="69">
        <f t="shared" si="8"/>
        <v>0</v>
      </c>
    </row>
    <row r="172" s="143" customFormat="1" spans="1:25">
      <c r="A172" s="27">
        <v>158</v>
      </c>
      <c r="B172" s="34" t="s">
        <v>380</v>
      </c>
      <c r="C172" s="27">
        <v>528</v>
      </c>
      <c r="D172" s="60">
        <v>103157937</v>
      </c>
      <c r="E172" s="164"/>
      <c r="F172" s="165"/>
      <c r="G172" s="35">
        <v>37344.34</v>
      </c>
      <c r="H172" s="35"/>
      <c r="I172" s="35">
        <v>1972686.34</v>
      </c>
      <c r="J172" s="35"/>
      <c r="K172" s="35"/>
      <c r="L172" s="35"/>
      <c r="M172" s="35">
        <v>27267.87</v>
      </c>
      <c r="N172" s="35"/>
      <c r="O172" s="35"/>
      <c r="P172" s="35">
        <v>27267.87</v>
      </c>
      <c r="Q172" s="35"/>
      <c r="R172" s="102"/>
      <c r="S172" s="35"/>
      <c r="T172" s="35"/>
      <c r="U172" s="35"/>
      <c r="V172" s="35">
        <v>36357.16</v>
      </c>
      <c r="W172" s="35">
        <f t="shared" si="6"/>
        <v>90892.9</v>
      </c>
      <c r="X172" s="99">
        <f t="shared" si="7"/>
        <v>1919137.78</v>
      </c>
      <c r="Y172" s="35">
        <f t="shared" si="8"/>
        <v>0</v>
      </c>
    </row>
    <row r="173" s="143" customFormat="1" spans="1:25">
      <c r="A173" s="27">
        <v>159</v>
      </c>
      <c r="B173" s="34" t="s">
        <v>236</v>
      </c>
      <c r="C173" s="27">
        <v>526</v>
      </c>
      <c r="D173" s="27"/>
      <c r="E173" s="198"/>
      <c r="F173" s="199"/>
      <c r="G173" s="35">
        <v>34911.97</v>
      </c>
      <c r="H173" s="35"/>
      <c r="I173" s="35">
        <v>1782329.6</v>
      </c>
      <c r="J173" s="35"/>
      <c r="K173" s="35"/>
      <c r="L173" s="35"/>
      <c r="M173" s="35">
        <v>28835.37</v>
      </c>
      <c r="N173" s="35"/>
      <c r="O173" s="35"/>
      <c r="P173" s="35">
        <v>28835.37</v>
      </c>
      <c r="Q173" s="35"/>
      <c r="R173" s="102"/>
      <c r="S173" s="58"/>
      <c r="T173" s="35"/>
      <c r="U173" s="35"/>
      <c r="V173" s="35">
        <v>57670.74</v>
      </c>
      <c r="W173" s="35">
        <f t="shared" si="6"/>
        <v>115341.48</v>
      </c>
      <c r="X173" s="99">
        <f t="shared" si="7"/>
        <v>1701900.09</v>
      </c>
      <c r="Y173" s="35">
        <f t="shared" si="8"/>
        <v>0</v>
      </c>
    </row>
    <row r="174" s="143" customFormat="1" spans="1:25">
      <c r="A174" s="27">
        <v>160</v>
      </c>
      <c r="B174" s="34" t="s">
        <v>381</v>
      </c>
      <c r="C174" s="27">
        <v>530</v>
      </c>
      <c r="D174" s="95">
        <v>104118944</v>
      </c>
      <c r="E174" s="198"/>
      <c r="F174" s="199"/>
      <c r="G174" s="35">
        <v>45015.54</v>
      </c>
      <c r="H174" s="35"/>
      <c r="I174" s="35">
        <v>2303833.33</v>
      </c>
      <c r="J174" s="35"/>
      <c r="K174" s="35"/>
      <c r="L174" s="35"/>
      <c r="M174" s="35">
        <v>34079.28</v>
      </c>
      <c r="N174" s="35"/>
      <c r="O174" s="35"/>
      <c r="P174" s="35">
        <v>34079.28</v>
      </c>
      <c r="Q174" s="35"/>
      <c r="R174" s="102"/>
      <c r="S174" s="58">
        <v>34079.28</v>
      </c>
      <c r="T174" s="35"/>
      <c r="U174" s="35"/>
      <c r="V174" s="35">
        <v>34079.28</v>
      </c>
      <c r="W174" s="35">
        <f t="shared" si="6"/>
        <v>136317.12</v>
      </c>
      <c r="X174" s="99">
        <f t="shared" si="7"/>
        <v>2212531.75</v>
      </c>
      <c r="Y174" s="35">
        <f t="shared" si="8"/>
        <v>0</v>
      </c>
    </row>
    <row r="175" s="143" customFormat="1" spans="1:25">
      <c r="A175" s="27">
        <v>161</v>
      </c>
      <c r="B175" s="34" t="s">
        <v>235</v>
      </c>
      <c r="C175" s="27">
        <v>523</v>
      </c>
      <c r="D175" s="27">
        <v>103362957</v>
      </c>
      <c r="E175" s="49"/>
      <c r="F175" s="35"/>
      <c r="G175" s="35">
        <v>3370</v>
      </c>
      <c r="H175" s="35"/>
      <c r="I175" s="35">
        <v>120478</v>
      </c>
      <c r="J175" s="35"/>
      <c r="K175" s="35"/>
      <c r="L175" s="58"/>
      <c r="M175" s="35"/>
      <c r="N175" s="35"/>
      <c r="O175" s="35"/>
      <c r="P175" s="58">
        <v>10110</v>
      </c>
      <c r="Q175" s="35"/>
      <c r="R175" s="182"/>
      <c r="S175" s="35"/>
      <c r="T175" s="35"/>
      <c r="U175" s="35"/>
      <c r="V175" s="58">
        <v>10110</v>
      </c>
      <c r="W175" s="35">
        <f t="shared" si="6"/>
        <v>20220</v>
      </c>
      <c r="X175" s="99">
        <f t="shared" si="7"/>
        <v>103628</v>
      </c>
      <c r="Y175" s="35">
        <f t="shared" si="8"/>
        <v>0</v>
      </c>
    </row>
    <row r="176" s="143" customFormat="1" spans="1:25">
      <c r="A176" s="27">
        <v>162</v>
      </c>
      <c r="B176" s="34" t="s">
        <v>382</v>
      </c>
      <c r="C176" s="27">
        <v>552</v>
      </c>
      <c r="D176" s="27">
        <v>101524115</v>
      </c>
      <c r="E176" s="49"/>
      <c r="F176" s="35"/>
      <c r="G176" s="35">
        <v>9500</v>
      </c>
      <c r="H176" s="35"/>
      <c r="I176" s="35">
        <v>266604.26</v>
      </c>
      <c r="J176" s="35"/>
      <c r="K176" s="35"/>
      <c r="L176" s="35"/>
      <c r="M176" s="35">
        <v>20646</v>
      </c>
      <c r="N176" s="35"/>
      <c r="O176" s="35"/>
      <c r="P176" s="35">
        <v>20646</v>
      </c>
      <c r="Q176" s="35"/>
      <c r="R176" s="102"/>
      <c r="S176" s="35">
        <v>20646</v>
      </c>
      <c r="T176" s="35">
        <v>6882</v>
      </c>
      <c r="U176" s="35">
        <v>6882</v>
      </c>
      <c r="V176" s="35">
        <v>6882</v>
      </c>
      <c r="W176" s="35">
        <f t="shared" si="6"/>
        <v>82584</v>
      </c>
      <c r="X176" s="99">
        <f t="shared" si="7"/>
        <v>193520.26</v>
      </c>
      <c r="Y176" s="35">
        <f t="shared" si="8"/>
        <v>0</v>
      </c>
    </row>
    <row r="177" s="143" customFormat="1" spans="1:25">
      <c r="A177" s="27">
        <v>163</v>
      </c>
      <c r="B177" s="34" t="s">
        <v>383</v>
      </c>
      <c r="C177" s="27">
        <v>556</v>
      </c>
      <c r="D177" s="27">
        <v>100502509</v>
      </c>
      <c r="E177" s="49"/>
      <c r="F177" s="35"/>
      <c r="G177" s="35">
        <v>3720</v>
      </c>
      <c r="H177" s="29"/>
      <c r="I177" s="35">
        <v>109992</v>
      </c>
      <c r="J177" s="35"/>
      <c r="K177" s="35"/>
      <c r="L177" s="35"/>
      <c r="M177" s="35">
        <v>5736</v>
      </c>
      <c r="N177" s="35"/>
      <c r="O177" s="35"/>
      <c r="P177" s="35">
        <v>5736</v>
      </c>
      <c r="Q177" s="35"/>
      <c r="R177" s="102"/>
      <c r="S177" s="35">
        <v>5736</v>
      </c>
      <c r="T177" s="35">
        <v>1912</v>
      </c>
      <c r="U177" s="58">
        <v>1912</v>
      </c>
      <c r="V177" s="35">
        <v>1912</v>
      </c>
      <c r="W177" s="35">
        <f t="shared" si="6"/>
        <v>22944</v>
      </c>
      <c r="X177" s="99">
        <f t="shared" si="7"/>
        <v>90768</v>
      </c>
      <c r="Y177" s="35">
        <f t="shared" si="8"/>
        <v>0</v>
      </c>
    </row>
    <row r="178" s="142" customFormat="1" spans="1:25">
      <c r="A178" s="24">
        <v>164</v>
      </c>
      <c r="B178" s="93" t="s">
        <v>238</v>
      </c>
      <c r="C178" s="24">
        <v>558</v>
      </c>
      <c r="D178" s="24">
        <v>100281077</v>
      </c>
      <c r="E178" s="46"/>
      <c r="F178" s="69"/>
      <c r="G178" s="69"/>
      <c r="H178" s="69"/>
      <c r="I178" s="69"/>
      <c r="J178" s="69">
        <v>10286.33</v>
      </c>
      <c r="K178" s="69"/>
      <c r="L178" s="96"/>
      <c r="M178" s="69"/>
      <c r="N178" s="69"/>
      <c r="O178" s="69"/>
      <c r="P178" s="96"/>
      <c r="Q178" s="69">
        <v>-10286.33</v>
      </c>
      <c r="R178" s="196"/>
      <c r="S178" s="69"/>
      <c r="T178" s="69"/>
      <c r="U178" s="69"/>
      <c r="V178" s="96"/>
      <c r="W178" s="69">
        <f t="shared" si="6"/>
        <v>-10286.33</v>
      </c>
      <c r="X178" s="188">
        <f t="shared" si="7"/>
        <v>0</v>
      </c>
      <c r="Y178" s="69">
        <f t="shared" si="8"/>
        <v>0</v>
      </c>
    </row>
    <row r="179" s="143" customFormat="1" spans="1:25">
      <c r="A179" s="27">
        <v>165</v>
      </c>
      <c r="B179" s="34" t="s">
        <v>384</v>
      </c>
      <c r="C179" s="27">
        <v>612</v>
      </c>
      <c r="D179" s="95">
        <v>102975507</v>
      </c>
      <c r="E179" s="49"/>
      <c r="F179" s="35"/>
      <c r="G179" s="35">
        <v>34753.16</v>
      </c>
      <c r="H179" s="35"/>
      <c r="I179" s="35">
        <v>1763504.19</v>
      </c>
      <c r="J179" s="35"/>
      <c r="K179" s="35"/>
      <c r="L179" s="58"/>
      <c r="M179" s="35">
        <v>22837.29</v>
      </c>
      <c r="N179" s="35"/>
      <c r="O179" s="35"/>
      <c r="P179" s="58">
        <v>22837.29</v>
      </c>
      <c r="Q179" s="35"/>
      <c r="R179" s="182"/>
      <c r="S179" s="35">
        <v>22837.29</v>
      </c>
      <c r="T179" s="35"/>
      <c r="U179" s="58">
        <v>15224.86</v>
      </c>
      <c r="V179" s="58">
        <v>7612.43</v>
      </c>
      <c r="W179" s="35">
        <f t="shared" si="6"/>
        <v>91349.16</v>
      </c>
      <c r="X179" s="99">
        <f t="shared" si="7"/>
        <v>1706908.19</v>
      </c>
      <c r="Y179" s="35">
        <f t="shared" si="8"/>
        <v>0</v>
      </c>
    </row>
    <row r="180" s="143" customFormat="1" spans="1:25">
      <c r="A180" s="27">
        <v>166</v>
      </c>
      <c r="B180" s="34" t="s">
        <v>385</v>
      </c>
      <c r="C180" s="27">
        <v>616</v>
      </c>
      <c r="D180" s="95"/>
      <c r="E180" s="49"/>
      <c r="F180" s="35"/>
      <c r="G180" s="35">
        <v>45351.83</v>
      </c>
      <c r="H180" s="58">
        <v>3440000</v>
      </c>
      <c r="I180" s="35"/>
      <c r="J180" s="35"/>
      <c r="K180" s="35"/>
      <c r="L180" s="58"/>
      <c r="M180" s="35"/>
      <c r="N180" s="35"/>
      <c r="O180" s="35"/>
      <c r="P180" s="58">
        <v>33457.5</v>
      </c>
      <c r="Q180" s="35"/>
      <c r="R180" s="182"/>
      <c r="S180" s="35">
        <v>50186.25</v>
      </c>
      <c r="T180" s="35"/>
      <c r="U180" s="35"/>
      <c r="V180" s="58">
        <v>50186.25</v>
      </c>
      <c r="W180" s="35">
        <f t="shared" si="6"/>
        <v>133830</v>
      </c>
      <c r="X180" s="99">
        <f t="shared" si="7"/>
        <v>3351521.83</v>
      </c>
      <c r="Y180" s="35">
        <f t="shared" si="8"/>
        <v>0</v>
      </c>
    </row>
    <row r="181" s="143" customFormat="1" spans="1:25">
      <c r="A181" s="27">
        <v>167</v>
      </c>
      <c r="B181" s="34" t="s">
        <v>386</v>
      </c>
      <c r="C181" s="27">
        <v>561</v>
      </c>
      <c r="D181" s="27">
        <v>104113785</v>
      </c>
      <c r="E181" s="49"/>
      <c r="F181" s="35"/>
      <c r="G181" s="35">
        <v>3720</v>
      </c>
      <c r="H181" s="35"/>
      <c r="I181" s="35">
        <v>72850</v>
      </c>
      <c r="J181" s="35"/>
      <c r="K181" s="35"/>
      <c r="L181" s="35"/>
      <c r="M181" s="35">
        <v>6510</v>
      </c>
      <c r="N181" s="35"/>
      <c r="O181" s="35"/>
      <c r="P181" s="35">
        <v>6510</v>
      </c>
      <c r="Q181" s="35"/>
      <c r="R181" s="102"/>
      <c r="S181" s="35">
        <v>6510</v>
      </c>
      <c r="T181" s="35">
        <v>2170</v>
      </c>
      <c r="U181" s="58">
        <v>2170</v>
      </c>
      <c r="V181" s="35">
        <v>2170</v>
      </c>
      <c r="W181" s="35">
        <f t="shared" ref="W181:W182" si="9">SUM(K181:V181)</f>
        <v>26040</v>
      </c>
      <c r="X181" s="99">
        <f t="shared" ref="X181:X182" si="10">IF(((G181+H181+I181)-(J181+W181))&gt;0,+((G181+H181+I181)-(J181+W181)),0)</f>
        <v>50530</v>
      </c>
      <c r="Y181" s="35">
        <f t="shared" ref="Y181:Y182" si="11">IF(((G181+H181+I181)-(J181+W181))&lt;0,-((G181+H181+I181)-(J181+W181)),0)</f>
        <v>0</v>
      </c>
    </row>
    <row r="182" s="143" customFormat="1" spans="1:25">
      <c r="A182" s="27">
        <v>168</v>
      </c>
      <c r="B182" s="34" t="s">
        <v>387</v>
      </c>
      <c r="C182" s="27">
        <v>606</v>
      </c>
      <c r="D182" s="60">
        <v>103603485</v>
      </c>
      <c r="E182" s="49"/>
      <c r="F182" s="35"/>
      <c r="G182" s="35">
        <v>44669.36</v>
      </c>
      <c r="H182" s="35"/>
      <c r="I182" s="35">
        <v>2272887.01</v>
      </c>
      <c r="J182" s="35"/>
      <c r="K182" s="35"/>
      <c r="L182" s="35"/>
      <c r="M182" s="35">
        <v>30008.91</v>
      </c>
      <c r="N182" s="35"/>
      <c r="O182" s="35"/>
      <c r="P182" s="35">
        <v>30008.91</v>
      </c>
      <c r="Q182" s="35"/>
      <c r="R182" s="102"/>
      <c r="S182" s="35">
        <v>30008.91</v>
      </c>
      <c r="T182" s="35">
        <v>10002.97</v>
      </c>
      <c r="U182" s="58">
        <v>10002.97</v>
      </c>
      <c r="V182" s="35">
        <v>10002.97</v>
      </c>
      <c r="W182" s="35">
        <f t="shared" si="9"/>
        <v>120035.64</v>
      </c>
      <c r="X182" s="99">
        <f t="shared" si="10"/>
        <v>2197520.73</v>
      </c>
      <c r="Y182" s="35">
        <f t="shared" si="11"/>
        <v>0</v>
      </c>
    </row>
    <row r="183" s="142" customFormat="1" spans="1:25">
      <c r="A183" s="24">
        <v>169</v>
      </c>
      <c r="B183" s="93" t="s">
        <v>388</v>
      </c>
      <c r="C183" s="24">
        <v>562</v>
      </c>
      <c r="D183" s="24">
        <v>103183741</v>
      </c>
      <c r="E183" s="46"/>
      <c r="F183" s="69"/>
      <c r="G183" s="69"/>
      <c r="H183" s="69"/>
      <c r="I183" s="69"/>
      <c r="J183" s="69">
        <v>5325</v>
      </c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35">
        <f t="shared" ref="W183:W185" si="12">SUM(K183:V183)</f>
        <v>0</v>
      </c>
      <c r="X183" s="99">
        <f t="shared" ref="X183:X185" si="13">IF(((G183+H183+I183)-(J183+W183))&gt;0,+((G183+H183+I183)-(J183+W183)),0)</f>
        <v>0</v>
      </c>
      <c r="Y183" s="35">
        <f t="shared" ref="Y183:Y185" si="14">IF(((G183+H183+I183)-(J183+W183))&lt;0,-((G183+H183+I183)-(J183+W183)),0)</f>
        <v>5325</v>
      </c>
    </row>
    <row r="184" s="142" customFormat="1" spans="1:25">
      <c r="A184" s="24">
        <v>170</v>
      </c>
      <c r="B184" s="93" t="s">
        <v>157</v>
      </c>
      <c r="C184" s="24">
        <v>563</v>
      </c>
      <c r="D184" s="24">
        <v>100281125</v>
      </c>
      <c r="E184" s="46"/>
      <c r="F184" s="69"/>
      <c r="G184" s="69"/>
      <c r="H184" s="69"/>
      <c r="I184" s="69"/>
      <c r="J184" s="69">
        <v>21578.53</v>
      </c>
      <c r="K184" s="69"/>
      <c r="L184" s="69"/>
      <c r="M184" s="69"/>
      <c r="N184" s="69"/>
      <c r="O184" s="69"/>
      <c r="P184" s="69"/>
      <c r="Q184" s="69"/>
      <c r="R184" s="181"/>
      <c r="S184" s="69"/>
      <c r="T184" s="69"/>
      <c r="U184" s="176"/>
      <c r="V184" s="69"/>
      <c r="W184" s="69">
        <f t="shared" si="12"/>
        <v>0</v>
      </c>
      <c r="X184" s="188">
        <f t="shared" si="13"/>
        <v>0</v>
      </c>
      <c r="Y184" s="69">
        <f t="shared" si="14"/>
        <v>21578.53</v>
      </c>
    </row>
    <row r="185" s="143" customFormat="1" spans="1:25">
      <c r="A185" s="27">
        <v>171</v>
      </c>
      <c r="B185" s="34" t="s">
        <v>389</v>
      </c>
      <c r="C185" s="27">
        <v>565</v>
      </c>
      <c r="D185" s="27">
        <v>100531589</v>
      </c>
      <c r="E185" s="49"/>
      <c r="F185" s="35"/>
      <c r="G185" s="35"/>
      <c r="H185" s="35"/>
      <c r="I185" s="35">
        <v>120248</v>
      </c>
      <c r="J185" s="35"/>
      <c r="K185" s="35"/>
      <c r="L185" s="35"/>
      <c r="M185" s="35">
        <v>4926</v>
      </c>
      <c r="N185" s="35"/>
      <c r="O185" s="35"/>
      <c r="P185" s="58">
        <v>4926</v>
      </c>
      <c r="Q185" s="35"/>
      <c r="R185" s="102"/>
      <c r="S185" s="35">
        <v>4926</v>
      </c>
      <c r="T185" s="35"/>
      <c r="U185" s="35">
        <v>1642</v>
      </c>
      <c r="V185" s="35">
        <v>3284</v>
      </c>
      <c r="W185" s="35">
        <f t="shared" si="12"/>
        <v>19704</v>
      </c>
      <c r="X185" s="99">
        <f t="shared" si="13"/>
        <v>100544</v>
      </c>
      <c r="Y185" s="35">
        <f t="shared" si="14"/>
        <v>0</v>
      </c>
    </row>
    <row r="186" s="142" customFormat="1" spans="1:25">
      <c r="A186" s="24">
        <v>172</v>
      </c>
      <c r="B186" s="93" t="s">
        <v>390</v>
      </c>
      <c r="C186" s="24">
        <v>566</v>
      </c>
      <c r="D186" s="24">
        <v>103677176</v>
      </c>
      <c r="E186" s="46"/>
      <c r="F186" s="69"/>
      <c r="G186" s="69"/>
      <c r="H186" s="69"/>
      <c r="I186" s="69"/>
      <c r="J186" s="69">
        <v>25516.5</v>
      </c>
      <c r="K186" s="69"/>
      <c r="L186" s="69"/>
      <c r="M186" s="69"/>
      <c r="N186" s="69"/>
      <c r="O186" s="69"/>
      <c r="P186" s="69"/>
      <c r="Q186" s="69"/>
      <c r="R186" s="181"/>
      <c r="S186" s="69"/>
      <c r="T186" s="69"/>
      <c r="U186" s="69"/>
      <c r="V186" s="69"/>
      <c r="W186" s="69">
        <f t="shared" si="6"/>
        <v>0</v>
      </c>
      <c r="X186" s="188">
        <f t="shared" si="7"/>
        <v>0</v>
      </c>
      <c r="Y186" s="69">
        <f t="shared" si="8"/>
        <v>25516.5</v>
      </c>
    </row>
    <row r="187" s="143" customFormat="1" spans="1:25">
      <c r="A187" s="27">
        <v>173</v>
      </c>
      <c r="B187" s="34" t="s">
        <v>140</v>
      </c>
      <c r="C187" s="27">
        <v>568</v>
      </c>
      <c r="D187" s="27">
        <v>100531309</v>
      </c>
      <c r="E187" s="49"/>
      <c r="F187" s="35"/>
      <c r="G187" s="35">
        <v>4820</v>
      </c>
      <c r="H187" s="35"/>
      <c r="I187" s="35">
        <v>93614</v>
      </c>
      <c r="J187" s="35"/>
      <c r="K187" s="35"/>
      <c r="L187" s="35"/>
      <c r="M187" s="35">
        <v>8151</v>
      </c>
      <c r="N187" s="35"/>
      <c r="O187" s="35"/>
      <c r="P187" s="58">
        <v>8151</v>
      </c>
      <c r="Q187" s="35"/>
      <c r="R187" s="102"/>
      <c r="S187" s="35">
        <v>8151</v>
      </c>
      <c r="T187" s="35">
        <v>2717</v>
      </c>
      <c r="U187" s="35">
        <v>2717</v>
      </c>
      <c r="V187" s="35">
        <v>2717</v>
      </c>
      <c r="W187" s="35">
        <f t="shared" si="6"/>
        <v>32604</v>
      </c>
      <c r="X187" s="99">
        <f t="shared" si="7"/>
        <v>65830</v>
      </c>
      <c r="Y187" s="35">
        <f t="shared" si="8"/>
        <v>0</v>
      </c>
    </row>
    <row r="188" s="143" customFormat="1" spans="1:25">
      <c r="A188" s="27">
        <v>174</v>
      </c>
      <c r="B188" s="34" t="s">
        <v>391</v>
      </c>
      <c r="C188" s="27">
        <v>572</v>
      </c>
      <c r="D188" s="27">
        <v>100283671</v>
      </c>
      <c r="E188" s="49"/>
      <c r="F188" s="35"/>
      <c r="G188" s="35">
        <v>2338</v>
      </c>
      <c r="H188" s="35"/>
      <c r="I188" s="35">
        <v>38628</v>
      </c>
      <c r="J188" s="35"/>
      <c r="K188" s="35"/>
      <c r="L188" s="58"/>
      <c r="M188" s="35"/>
      <c r="N188" s="35"/>
      <c r="O188" s="35"/>
      <c r="P188" s="58">
        <f>1202+6010</f>
        <v>7212</v>
      </c>
      <c r="Q188" s="35"/>
      <c r="R188" s="182"/>
      <c r="S188" s="35">
        <v>3606</v>
      </c>
      <c r="T188" s="35"/>
      <c r="U188" s="35"/>
      <c r="V188" s="58">
        <v>3606</v>
      </c>
      <c r="W188" s="35">
        <f t="shared" si="6"/>
        <v>14424</v>
      </c>
      <c r="X188" s="99">
        <f t="shared" si="7"/>
        <v>26542</v>
      </c>
      <c r="Y188" s="35">
        <f t="shared" si="8"/>
        <v>0</v>
      </c>
    </row>
    <row r="189" s="143" customFormat="1" spans="1:25">
      <c r="A189" s="27">
        <v>175</v>
      </c>
      <c r="B189" s="34" t="s">
        <v>242</v>
      </c>
      <c r="C189" s="27">
        <v>576</v>
      </c>
      <c r="D189" s="27">
        <v>100531206</v>
      </c>
      <c r="E189" s="49"/>
      <c r="F189" s="35"/>
      <c r="G189" s="35">
        <v>7350</v>
      </c>
      <c r="H189" s="35"/>
      <c r="I189" s="35">
        <v>189956.52</v>
      </c>
      <c r="J189" s="35"/>
      <c r="K189" s="35"/>
      <c r="L189" s="58"/>
      <c r="M189" s="35">
        <v>15975</v>
      </c>
      <c r="N189" s="35"/>
      <c r="O189" s="35"/>
      <c r="P189" s="35">
        <v>15975</v>
      </c>
      <c r="Q189" s="35"/>
      <c r="R189" s="102"/>
      <c r="S189" s="35">
        <v>47955</v>
      </c>
      <c r="T189" s="35">
        <v>15985</v>
      </c>
      <c r="U189" s="58">
        <v>15985</v>
      </c>
      <c r="V189" s="35">
        <v>15985</v>
      </c>
      <c r="W189" s="35">
        <f t="shared" si="6"/>
        <v>127860</v>
      </c>
      <c r="X189" s="99">
        <f t="shared" si="7"/>
        <v>69446.52</v>
      </c>
      <c r="Y189" s="35">
        <f t="shared" si="8"/>
        <v>0</v>
      </c>
    </row>
    <row r="190" s="142" customFormat="1" spans="1:25">
      <c r="A190" s="24">
        <v>176</v>
      </c>
      <c r="B190" s="93" t="s">
        <v>149</v>
      </c>
      <c r="C190" s="24">
        <v>577</v>
      </c>
      <c r="D190" s="24">
        <v>100865679</v>
      </c>
      <c r="E190" s="46"/>
      <c r="F190" s="69"/>
      <c r="G190" s="69"/>
      <c r="H190" s="69"/>
      <c r="I190" s="69"/>
      <c r="J190" s="69">
        <v>386.67</v>
      </c>
      <c r="K190" s="69"/>
      <c r="L190" s="69"/>
      <c r="M190" s="69"/>
      <c r="N190" s="69"/>
      <c r="O190" s="69"/>
      <c r="P190" s="69"/>
      <c r="Q190" s="69"/>
      <c r="R190" s="181"/>
      <c r="S190" s="69"/>
      <c r="T190" s="69"/>
      <c r="U190" s="69"/>
      <c r="V190" s="69"/>
      <c r="W190" s="69">
        <f t="shared" si="6"/>
        <v>0</v>
      </c>
      <c r="X190" s="188">
        <f t="shared" si="7"/>
        <v>0</v>
      </c>
      <c r="Y190" s="69">
        <f t="shared" si="8"/>
        <v>386.67</v>
      </c>
    </row>
    <row r="191" s="142" customFormat="1" spans="1:25">
      <c r="A191" s="24">
        <v>177</v>
      </c>
      <c r="B191" s="93" t="s">
        <v>392</v>
      </c>
      <c r="C191" s="24">
        <v>592</v>
      </c>
      <c r="D191" s="24">
        <v>100810431</v>
      </c>
      <c r="E191" s="46"/>
      <c r="F191" s="69"/>
      <c r="G191" s="69">
        <v>2750</v>
      </c>
      <c r="H191" s="69"/>
      <c r="I191" s="69">
        <v>37625</v>
      </c>
      <c r="J191" s="69"/>
      <c r="K191" s="69"/>
      <c r="L191" s="69"/>
      <c r="M191" s="69">
        <v>10125</v>
      </c>
      <c r="N191" s="69"/>
      <c r="O191" s="69"/>
      <c r="P191" s="69">
        <v>10125</v>
      </c>
      <c r="Q191" s="69"/>
      <c r="R191" s="181"/>
      <c r="S191" s="69">
        <v>10125</v>
      </c>
      <c r="T191" s="69">
        <v>3375</v>
      </c>
      <c r="U191" s="96">
        <v>6625</v>
      </c>
      <c r="V191" s="69"/>
      <c r="W191" s="69">
        <f t="shared" si="6"/>
        <v>40375</v>
      </c>
      <c r="X191" s="188">
        <f t="shared" si="7"/>
        <v>0</v>
      </c>
      <c r="Y191" s="69">
        <f t="shared" si="8"/>
        <v>0</v>
      </c>
    </row>
    <row r="192" s="143" customFormat="1" spans="1:25">
      <c r="A192" s="27">
        <v>178</v>
      </c>
      <c r="B192" s="34" t="s">
        <v>393</v>
      </c>
      <c r="C192" s="27">
        <v>617</v>
      </c>
      <c r="D192" s="27"/>
      <c r="E192" s="54">
        <v>1115000</v>
      </c>
      <c r="F192" s="58">
        <v>1115000</v>
      </c>
      <c r="G192" s="35">
        <v>22056.01</v>
      </c>
      <c r="H192" s="58">
        <v>2230000</v>
      </c>
      <c r="I192" s="35"/>
      <c r="J192" s="35"/>
      <c r="K192" s="35"/>
      <c r="L192" s="35"/>
      <c r="M192" s="35"/>
      <c r="N192" s="35"/>
      <c r="O192" s="35"/>
      <c r="P192" s="35">
        <v>12302.18</v>
      </c>
      <c r="Q192" s="35"/>
      <c r="R192" s="102"/>
      <c r="S192" s="35"/>
      <c r="T192" s="35"/>
      <c r="U192" s="58"/>
      <c r="V192" s="35">
        <v>36906.54</v>
      </c>
      <c r="W192" s="35">
        <f t="shared" si="6"/>
        <v>49208.72</v>
      </c>
      <c r="X192" s="99">
        <f t="shared" si="7"/>
        <v>2202847.29</v>
      </c>
      <c r="Y192" s="35">
        <f t="shared" si="8"/>
        <v>0</v>
      </c>
    </row>
    <row r="193" s="142" customFormat="1" spans="1:25">
      <c r="A193" s="24">
        <v>179</v>
      </c>
      <c r="B193" s="93" t="s">
        <v>394</v>
      </c>
      <c r="C193" s="24">
        <v>579</v>
      </c>
      <c r="D193" s="24"/>
      <c r="E193" s="46"/>
      <c r="F193" s="69"/>
      <c r="G193" s="69"/>
      <c r="H193" s="69"/>
      <c r="I193" s="69"/>
      <c r="J193" s="69">
        <v>3768</v>
      </c>
      <c r="K193" s="69"/>
      <c r="L193" s="69"/>
      <c r="M193" s="69"/>
      <c r="N193" s="69"/>
      <c r="O193" s="69"/>
      <c r="P193" s="69"/>
      <c r="Q193" s="69"/>
      <c r="R193" s="181"/>
      <c r="S193" s="69"/>
      <c r="T193" s="69"/>
      <c r="U193" s="69"/>
      <c r="V193" s="69"/>
      <c r="W193" s="69">
        <f t="shared" si="6"/>
        <v>0</v>
      </c>
      <c r="X193" s="188">
        <f t="shared" si="7"/>
        <v>0</v>
      </c>
      <c r="Y193" s="69">
        <f t="shared" si="8"/>
        <v>3768</v>
      </c>
    </row>
    <row r="194" s="142" customFormat="1" spans="1:25">
      <c r="A194" s="24">
        <v>180</v>
      </c>
      <c r="B194" s="93" t="s">
        <v>395</v>
      </c>
      <c r="C194" s="24">
        <v>581</v>
      </c>
      <c r="D194" s="24">
        <v>100283716</v>
      </c>
      <c r="E194" s="46"/>
      <c r="F194" s="69"/>
      <c r="G194" s="69"/>
      <c r="H194" s="69"/>
      <c r="I194" s="69"/>
      <c r="J194" s="69">
        <v>10</v>
      </c>
      <c r="K194" s="69"/>
      <c r="L194" s="96"/>
      <c r="M194" s="69"/>
      <c r="N194" s="69"/>
      <c r="O194" s="69"/>
      <c r="P194" s="69"/>
      <c r="Q194" s="69"/>
      <c r="R194" s="181"/>
      <c r="S194" s="69"/>
      <c r="T194" s="69"/>
      <c r="U194" s="96"/>
      <c r="V194" s="69"/>
      <c r="W194" s="69">
        <f t="shared" si="6"/>
        <v>0</v>
      </c>
      <c r="X194" s="188">
        <f t="shared" si="7"/>
        <v>0</v>
      </c>
      <c r="Y194" s="69">
        <f t="shared" si="8"/>
        <v>10</v>
      </c>
    </row>
    <row r="195" s="142" customFormat="1" spans="1:25">
      <c r="A195" s="24">
        <v>181</v>
      </c>
      <c r="B195" s="193" t="s">
        <v>396</v>
      </c>
      <c r="C195" s="24">
        <v>582</v>
      </c>
      <c r="D195" s="24"/>
      <c r="E195" s="46"/>
      <c r="F195" s="69"/>
      <c r="G195" s="69"/>
      <c r="H195" s="69"/>
      <c r="I195" s="69">
        <v>81475.5</v>
      </c>
      <c r="J195" s="69"/>
      <c r="K195" s="69"/>
      <c r="L195" s="69"/>
      <c r="M195" s="69"/>
      <c r="N195" s="69"/>
      <c r="O195" s="69"/>
      <c r="P195" s="69"/>
      <c r="Q195" s="69"/>
      <c r="R195" s="181"/>
      <c r="S195" s="69"/>
      <c r="T195" s="69"/>
      <c r="U195" s="69"/>
      <c r="V195" s="69"/>
      <c r="W195" s="69">
        <f t="shared" si="6"/>
        <v>0</v>
      </c>
      <c r="X195" s="188">
        <f t="shared" si="7"/>
        <v>81475.5</v>
      </c>
      <c r="Y195" s="69">
        <f t="shared" si="8"/>
        <v>0</v>
      </c>
    </row>
    <row r="196" s="142" customFormat="1" spans="1:25">
      <c r="A196" s="24">
        <v>182</v>
      </c>
      <c r="B196" s="93" t="s">
        <v>397</v>
      </c>
      <c r="C196" s="24">
        <v>583</v>
      </c>
      <c r="D196" s="24">
        <v>100988503</v>
      </c>
      <c r="E196" s="46"/>
      <c r="F196" s="69"/>
      <c r="G196" s="69"/>
      <c r="H196" s="69"/>
      <c r="I196" s="69"/>
      <c r="J196" s="69">
        <v>5370.81</v>
      </c>
      <c r="K196" s="69"/>
      <c r="L196" s="69"/>
      <c r="M196" s="69"/>
      <c r="N196" s="176"/>
      <c r="O196" s="69"/>
      <c r="P196" s="69"/>
      <c r="Q196" s="69"/>
      <c r="R196" s="181"/>
      <c r="S196" s="69"/>
      <c r="T196" s="69"/>
      <c r="U196" s="69"/>
      <c r="V196" s="69"/>
      <c r="W196" s="69">
        <f t="shared" si="6"/>
        <v>0</v>
      </c>
      <c r="X196" s="188">
        <f t="shared" si="7"/>
        <v>0</v>
      </c>
      <c r="Y196" s="69">
        <f t="shared" si="8"/>
        <v>5370.81</v>
      </c>
    </row>
    <row r="197" s="143" customFormat="1" spans="1:25">
      <c r="A197" s="27"/>
      <c r="B197" s="34" t="s">
        <v>398</v>
      </c>
      <c r="C197" s="27">
        <v>390</v>
      </c>
      <c r="D197" s="27"/>
      <c r="E197" s="49"/>
      <c r="F197" s="35"/>
      <c r="G197" s="35">
        <v>2734.74</v>
      </c>
      <c r="H197" s="58">
        <v>825000</v>
      </c>
      <c r="I197" s="35"/>
      <c r="J197" s="35"/>
      <c r="K197" s="35"/>
      <c r="L197" s="35"/>
      <c r="M197" s="35"/>
      <c r="N197" s="101"/>
      <c r="O197" s="35"/>
      <c r="P197" s="35"/>
      <c r="Q197" s="35"/>
      <c r="R197" s="102"/>
      <c r="S197" s="35"/>
      <c r="T197" s="35"/>
      <c r="U197" s="35"/>
      <c r="V197" s="35">
        <v>10533.14</v>
      </c>
      <c r="W197" s="35">
        <f t="shared" si="6"/>
        <v>10533.14</v>
      </c>
      <c r="X197" s="99">
        <f t="shared" si="7"/>
        <v>817201.6</v>
      </c>
      <c r="Y197" s="35">
        <f t="shared" si="8"/>
        <v>0</v>
      </c>
    </row>
    <row r="198" s="143" customFormat="1" spans="1:25">
      <c r="A198" s="27">
        <v>183</v>
      </c>
      <c r="B198" s="34" t="s">
        <v>399</v>
      </c>
      <c r="C198" s="27">
        <v>608</v>
      </c>
      <c r="D198" s="60">
        <v>100531952</v>
      </c>
      <c r="E198" s="49"/>
      <c r="F198" s="35"/>
      <c r="G198" s="35">
        <v>27623.75</v>
      </c>
      <c r="H198" s="35"/>
      <c r="I198" s="35">
        <v>1122003.34</v>
      </c>
      <c r="J198" s="35"/>
      <c r="K198" s="35"/>
      <c r="L198" s="35"/>
      <c r="M198" s="35">
        <v>33427.14</v>
      </c>
      <c r="N198" s="101"/>
      <c r="O198" s="35"/>
      <c r="P198" s="35">
        <v>33427.14</v>
      </c>
      <c r="Q198" s="35"/>
      <c r="R198" s="102"/>
      <c r="S198" s="35">
        <v>33427.14</v>
      </c>
      <c r="T198" s="35"/>
      <c r="U198" s="35">
        <v>11142.38</v>
      </c>
      <c r="V198" s="35">
        <v>22284.76</v>
      </c>
      <c r="W198" s="35">
        <f t="shared" si="6"/>
        <v>133708.56</v>
      </c>
      <c r="X198" s="99">
        <f t="shared" si="7"/>
        <v>1015918.53</v>
      </c>
      <c r="Y198" s="35">
        <f t="shared" si="8"/>
        <v>0</v>
      </c>
    </row>
    <row r="199" s="143" customFormat="1" spans="1:25">
      <c r="A199" s="27">
        <v>184</v>
      </c>
      <c r="B199" s="34" t="s">
        <v>400</v>
      </c>
      <c r="C199" s="27">
        <v>610</v>
      </c>
      <c r="D199" s="60">
        <v>103495530</v>
      </c>
      <c r="E199" s="49"/>
      <c r="F199" s="35"/>
      <c r="G199" s="35">
        <v>38778.28</v>
      </c>
      <c r="H199" s="35"/>
      <c r="I199" s="35">
        <v>1979083.72</v>
      </c>
      <c r="J199" s="35"/>
      <c r="K199" s="35"/>
      <c r="L199" s="35"/>
      <c r="M199" s="35"/>
      <c r="N199" s="101"/>
      <c r="O199" s="35"/>
      <c r="P199" s="35">
        <v>53590.26</v>
      </c>
      <c r="Q199" s="35"/>
      <c r="R199" s="102"/>
      <c r="S199" s="35"/>
      <c r="T199" s="35"/>
      <c r="U199" s="35"/>
      <c r="V199" s="35">
        <v>53590.26</v>
      </c>
      <c r="W199" s="35">
        <f t="shared" ref="W199:W262" si="15">SUM(K199:V199)</f>
        <v>107180.52</v>
      </c>
      <c r="X199" s="99">
        <f t="shared" ref="X199:X262" si="16">IF(((G199+H199+I199)-(J199+W199))&gt;0,+((G199+H199+I199)-(J199+W199)),0)</f>
        <v>1910681.48</v>
      </c>
      <c r="Y199" s="35">
        <f t="shared" ref="Y199:Y262" si="17">IF(((G199+H199+I199)-(J199+W199))&lt;0,-((G199+H199+I199)-(J199+W199)),0)</f>
        <v>0</v>
      </c>
    </row>
    <row r="200" s="143" customFormat="1" spans="1:25">
      <c r="A200" s="27">
        <v>185</v>
      </c>
      <c r="B200" s="34" t="s">
        <v>153</v>
      </c>
      <c r="C200" s="27">
        <v>586</v>
      </c>
      <c r="D200" s="27">
        <v>100781609</v>
      </c>
      <c r="E200" s="49"/>
      <c r="F200" s="35"/>
      <c r="G200" s="35">
        <v>4170</v>
      </c>
      <c r="H200" s="35"/>
      <c r="I200" s="35">
        <v>222052.5</v>
      </c>
      <c r="J200" s="35"/>
      <c r="K200" s="35"/>
      <c r="L200" s="35"/>
      <c r="M200" s="35">
        <v>6255</v>
      </c>
      <c r="N200" s="35"/>
      <c r="O200" s="35"/>
      <c r="P200" s="35">
        <v>6255</v>
      </c>
      <c r="Q200" s="35"/>
      <c r="R200" s="102"/>
      <c r="S200" s="35">
        <v>6255</v>
      </c>
      <c r="T200" s="35">
        <v>2085</v>
      </c>
      <c r="U200" s="58">
        <v>2085</v>
      </c>
      <c r="V200" s="35">
        <v>2085</v>
      </c>
      <c r="W200" s="35">
        <f t="shared" si="15"/>
        <v>25020</v>
      </c>
      <c r="X200" s="99">
        <f t="shared" si="16"/>
        <v>201202.5</v>
      </c>
      <c r="Y200" s="35">
        <f t="shared" si="17"/>
        <v>0</v>
      </c>
    </row>
    <row r="201" s="143" customFormat="1" spans="1:25">
      <c r="A201" s="27">
        <v>186</v>
      </c>
      <c r="B201" s="34" t="s">
        <v>401</v>
      </c>
      <c r="C201" s="27">
        <v>615</v>
      </c>
      <c r="D201" s="60">
        <v>102614671</v>
      </c>
      <c r="E201" s="49"/>
      <c r="F201" s="35"/>
      <c r="G201" s="35">
        <v>42557.19</v>
      </c>
      <c r="H201" s="35"/>
      <c r="I201" s="35">
        <v>2168026.4</v>
      </c>
      <c r="J201" s="35"/>
      <c r="K201" s="35"/>
      <c r="L201" s="35"/>
      <c r="M201" s="35">
        <v>27592.92</v>
      </c>
      <c r="N201" s="35"/>
      <c r="O201" s="35"/>
      <c r="P201" s="35">
        <v>27592.92</v>
      </c>
      <c r="Q201" s="35"/>
      <c r="R201" s="102"/>
      <c r="S201" s="35">
        <v>27592.92</v>
      </c>
      <c r="T201" s="35">
        <v>9197.64</v>
      </c>
      <c r="U201" s="58">
        <v>9197.64</v>
      </c>
      <c r="V201" s="35">
        <v>9197.64</v>
      </c>
      <c r="W201" s="35">
        <f t="shared" si="15"/>
        <v>110371.68</v>
      </c>
      <c r="X201" s="99">
        <f t="shared" si="16"/>
        <v>2100211.91</v>
      </c>
      <c r="Y201" s="35">
        <f t="shared" si="17"/>
        <v>0</v>
      </c>
    </row>
    <row r="202" s="144" customFormat="1" spans="1:25">
      <c r="A202" s="21">
        <v>187</v>
      </c>
      <c r="B202" s="158" t="s">
        <v>402</v>
      </c>
      <c r="C202" s="21">
        <v>614</v>
      </c>
      <c r="D202" s="43">
        <v>101501789</v>
      </c>
      <c r="E202" s="23"/>
      <c r="F202" s="170"/>
      <c r="G202" s="170">
        <v>36164.28</v>
      </c>
      <c r="H202" s="170"/>
      <c r="I202" s="170">
        <v>1859310.26</v>
      </c>
      <c r="J202" s="170"/>
      <c r="K202" s="170"/>
      <c r="L202" s="170"/>
      <c r="M202" s="170">
        <v>31300.68</v>
      </c>
      <c r="N202" s="170"/>
      <c r="O202" s="170"/>
      <c r="P202" s="170">
        <v>31300.68</v>
      </c>
      <c r="Q202" s="170"/>
      <c r="R202" s="183"/>
      <c r="S202" s="170">
        <v>31300.68</v>
      </c>
      <c r="T202" s="170"/>
      <c r="U202" s="177">
        <v>20867.12</v>
      </c>
      <c r="V202" s="170">
        <v>10433.56</v>
      </c>
      <c r="W202" s="170">
        <f t="shared" si="15"/>
        <v>125202.72</v>
      </c>
      <c r="X202" s="189">
        <f t="shared" si="16"/>
        <v>1770271.82</v>
      </c>
      <c r="Y202" s="170">
        <f t="shared" si="17"/>
        <v>0</v>
      </c>
    </row>
    <row r="203" s="142" customFormat="1" spans="1:25">
      <c r="A203" s="24">
        <v>188</v>
      </c>
      <c r="B203" s="93" t="s">
        <v>403</v>
      </c>
      <c r="C203" s="24">
        <v>589</v>
      </c>
      <c r="D203" s="24"/>
      <c r="E203" s="46"/>
      <c r="F203" s="69"/>
      <c r="G203" s="69"/>
      <c r="H203" s="69"/>
      <c r="I203" s="69"/>
      <c r="J203" s="69">
        <v>852</v>
      </c>
      <c r="K203" s="69"/>
      <c r="L203" s="69"/>
      <c r="M203" s="69"/>
      <c r="N203" s="69"/>
      <c r="O203" s="69"/>
      <c r="P203" s="69"/>
      <c r="Q203" s="69"/>
      <c r="R203" s="181"/>
      <c r="S203" s="69"/>
      <c r="T203" s="69"/>
      <c r="U203" s="69"/>
      <c r="V203" s="69"/>
      <c r="W203" s="69">
        <f t="shared" si="15"/>
        <v>0</v>
      </c>
      <c r="X203" s="188">
        <f t="shared" si="16"/>
        <v>0</v>
      </c>
      <c r="Y203" s="69">
        <f t="shared" si="17"/>
        <v>852</v>
      </c>
    </row>
    <row r="204" s="142" customFormat="1" spans="1:25">
      <c r="A204" s="24">
        <v>189</v>
      </c>
      <c r="B204" s="93" t="s">
        <v>404</v>
      </c>
      <c r="C204" s="24">
        <v>590</v>
      </c>
      <c r="D204" s="98">
        <v>104461198</v>
      </c>
      <c r="E204" s="46"/>
      <c r="F204" s="69"/>
      <c r="G204" s="69"/>
      <c r="H204" s="69"/>
      <c r="I204" s="69"/>
      <c r="J204" s="69">
        <v>0.03</v>
      </c>
      <c r="K204" s="69"/>
      <c r="L204" s="69"/>
      <c r="M204" s="69"/>
      <c r="N204" s="69"/>
      <c r="O204" s="69"/>
      <c r="P204" s="69"/>
      <c r="Q204" s="69"/>
      <c r="R204" s="181"/>
      <c r="S204" s="69"/>
      <c r="T204" s="69"/>
      <c r="U204" s="69"/>
      <c r="V204" s="69"/>
      <c r="W204" s="69">
        <f t="shared" si="15"/>
        <v>0</v>
      </c>
      <c r="X204" s="188">
        <f t="shared" si="16"/>
        <v>0</v>
      </c>
      <c r="Y204" s="69">
        <f t="shared" si="17"/>
        <v>0.03</v>
      </c>
    </row>
    <row r="205" s="143" customFormat="1" spans="1:25">
      <c r="A205" s="27">
        <v>190</v>
      </c>
      <c r="B205" s="34" t="s">
        <v>405</v>
      </c>
      <c r="C205" s="27">
        <v>618</v>
      </c>
      <c r="D205" s="60"/>
      <c r="E205" s="49"/>
      <c r="F205" s="35"/>
      <c r="G205" s="35">
        <v>26559.51</v>
      </c>
      <c r="H205" s="58">
        <v>2300000</v>
      </c>
      <c r="I205" s="35"/>
      <c r="J205" s="35"/>
      <c r="K205" s="35"/>
      <c r="L205" s="35"/>
      <c r="M205" s="35"/>
      <c r="N205" s="35"/>
      <c r="O205" s="35"/>
      <c r="P205" s="35"/>
      <c r="Q205" s="35"/>
      <c r="R205" s="102"/>
      <c r="S205" s="35">
        <v>34905.96</v>
      </c>
      <c r="T205" s="35"/>
      <c r="U205" s="35"/>
      <c r="V205" s="35">
        <v>34905.96</v>
      </c>
      <c r="W205" s="35">
        <f t="shared" si="15"/>
        <v>69811.92</v>
      </c>
      <c r="X205" s="99">
        <f t="shared" si="16"/>
        <v>2256747.59</v>
      </c>
      <c r="Y205" s="35">
        <f t="shared" si="17"/>
        <v>0</v>
      </c>
    </row>
    <row r="206" s="143" customFormat="1" spans="1:25">
      <c r="A206" s="27">
        <v>191</v>
      </c>
      <c r="B206" s="34" t="s">
        <v>406</v>
      </c>
      <c r="C206" s="27">
        <v>595</v>
      </c>
      <c r="D206" s="27">
        <v>100125142</v>
      </c>
      <c r="E206" s="49"/>
      <c r="F206" s="35"/>
      <c r="G206" s="35">
        <v>5375</v>
      </c>
      <c r="H206" s="35"/>
      <c r="I206" s="35">
        <v>326054.75</v>
      </c>
      <c r="J206" s="35"/>
      <c r="K206" s="35"/>
      <c r="L206" s="35"/>
      <c r="M206" s="35">
        <v>7188</v>
      </c>
      <c r="N206" s="35"/>
      <c r="O206" s="35"/>
      <c r="P206" s="35">
        <v>7188</v>
      </c>
      <c r="Q206" s="35"/>
      <c r="R206" s="102"/>
      <c r="S206" s="35">
        <v>7188</v>
      </c>
      <c r="T206" s="35"/>
      <c r="U206" s="58"/>
      <c r="V206" s="35">
        <v>7188</v>
      </c>
      <c r="W206" s="35">
        <f t="shared" si="15"/>
        <v>28752</v>
      </c>
      <c r="X206" s="99">
        <f t="shared" si="16"/>
        <v>302677.75</v>
      </c>
      <c r="Y206" s="35">
        <f t="shared" si="17"/>
        <v>0</v>
      </c>
    </row>
    <row r="207" s="143" customFormat="1" spans="1:25">
      <c r="A207" s="27">
        <v>192</v>
      </c>
      <c r="B207" s="34" t="s">
        <v>407</v>
      </c>
      <c r="C207" s="27">
        <v>600</v>
      </c>
      <c r="D207" s="27">
        <v>101389598</v>
      </c>
      <c r="E207" s="49"/>
      <c r="F207" s="35"/>
      <c r="G207" s="35">
        <v>6000</v>
      </c>
      <c r="H207" s="35"/>
      <c r="I207" s="35">
        <v>96308</v>
      </c>
      <c r="J207" s="35"/>
      <c r="K207" s="35"/>
      <c r="L207" s="58"/>
      <c r="M207" s="35">
        <v>10140</v>
      </c>
      <c r="N207" s="35"/>
      <c r="O207" s="35"/>
      <c r="P207" s="35">
        <v>10140</v>
      </c>
      <c r="Q207" s="35"/>
      <c r="R207" s="102"/>
      <c r="S207" s="35">
        <v>10140</v>
      </c>
      <c r="T207" s="35">
        <v>3380</v>
      </c>
      <c r="U207" s="58">
        <v>3380</v>
      </c>
      <c r="V207" s="35">
        <v>3380</v>
      </c>
      <c r="W207" s="35">
        <f t="shared" si="15"/>
        <v>40560</v>
      </c>
      <c r="X207" s="99">
        <f t="shared" si="16"/>
        <v>61748</v>
      </c>
      <c r="Y207" s="35">
        <f t="shared" si="17"/>
        <v>0</v>
      </c>
    </row>
    <row r="208" s="142" customFormat="1" spans="1:25">
      <c r="A208" s="24"/>
      <c r="B208" s="93" t="s">
        <v>408</v>
      </c>
      <c r="C208" s="24">
        <v>389</v>
      </c>
      <c r="D208" s="24"/>
      <c r="E208" s="46"/>
      <c r="F208" s="69"/>
      <c r="G208" s="69">
        <v>2979.5</v>
      </c>
      <c r="H208" s="96">
        <v>895000</v>
      </c>
      <c r="I208" s="69"/>
      <c r="J208" s="69"/>
      <c r="K208" s="69"/>
      <c r="L208" s="96"/>
      <c r="M208" s="69"/>
      <c r="N208" s="69"/>
      <c r="O208" s="69"/>
      <c r="P208" s="69"/>
      <c r="Q208" s="69"/>
      <c r="R208" s="181"/>
      <c r="S208" s="69"/>
      <c r="T208" s="69"/>
      <c r="U208" s="96"/>
      <c r="V208" s="69"/>
      <c r="W208" s="69">
        <f t="shared" si="15"/>
        <v>0</v>
      </c>
      <c r="X208" s="188">
        <f t="shared" si="16"/>
        <v>897979.5</v>
      </c>
      <c r="Y208" s="69">
        <f t="shared" si="17"/>
        <v>0</v>
      </c>
    </row>
    <row r="209" s="143" customFormat="1" spans="1:25">
      <c r="A209" s="27">
        <v>193</v>
      </c>
      <c r="B209" s="34" t="s">
        <v>158</v>
      </c>
      <c r="C209" s="27">
        <v>602</v>
      </c>
      <c r="D209" s="60">
        <v>100502493</v>
      </c>
      <c r="E209" s="49"/>
      <c r="F209" s="35"/>
      <c r="G209" s="35">
        <v>3250</v>
      </c>
      <c r="H209" s="35"/>
      <c r="I209" s="35">
        <v>94206.74</v>
      </c>
      <c r="J209" s="35"/>
      <c r="K209" s="35"/>
      <c r="L209" s="35"/>
      <c r="M209" s="35">
        <v>5163</v>
      </c>
      <c r="N209" s="35"/>
      <c r="O209" s="35"/>
      <c r="P209" s="179">
        <v>5163</v>
      </c>
      <c r="Q209" s="35"/>
      <c r="R209" s="102"/>
      <c r="S209" s="35">
        <v>5163</v>
      </c>
      <c r="T209" s="35"/>
      <c r="U209" s="35"/>
      <c r="V209" s="35">
        <v>5163</v>
      </c>
      <c r="W209" s="35">
        <f t="shared" si="15"/>
        <v>20652</v>
      </c>
      <c r="X209" s="99">
        <f t="shared" si="16"/>
        <v>76804.74</v>
      </c>
      <c r="Y209" s="35">
        <f t="shared" si="17"/>
        <v>0</v>
      </c>
    </row>
    <row r="210" s="143" customFormat="1" spans="1:25">
      <c r="A210" s="27">
        <v>194</v>
      </c>
      <c r="B210" s="34" t="s">
        <v>409</v>
      </c>
      <c r="C210" s="27">
        <v>613</v>
      </c>
      <c r="D210" s="60">
        <v>102961203</v>
      </c>
      <c r="E210" s="49"/>
      <c r="F210" s="35"/>
      <c r="G210" s="35">
        <v>32925.24</v>
      </c>
      <c r="H210" s="35"/>
      <c r="I210" s="35">
        <v>1672115.45</v>
      </c>
      <c r="J210" s="35"/>
      <c r="K210" s="35"/>
      <c r="L210" s="35"/>
      <c r="M210" s="35">
        <v>22384.29</v>
      </c>
      <c r="N210" s="35"/>
      <c r="O210" s="35"/>
      <c r="P210" s="179">
        <v>22384.29</v>
      </c>
      <c r="Q210" s="35"/>
      <c r="R210" s="102"/>
      <c r="S210" s="35">
        <v>22384.29</v>
      </c>
      <c r="T210" s="35"/>
      <c r="U210" s="35"/>
      <c r="V210" s="35">
        <v>22384.29</v>
      </c>
      <c r="W210" s="35">
        <f t="shared" si="15"/>
        <v>89537.16</v>
      </c>
      <c r="X210" s="99">
        <f t="shared" si="16"/>
        <v>1615503.53</v>
      </c>
      <c r="Y210" s="35">
        <f t="shared" si="17"/>
        <v>0</v>
      </c>
    </row>
    <row r="211" s="142" customFormat="1" spans="1:25">
      <c r="A211" s="24">
        <v>195</v>
      </c>
      <c r="B211" s="93" t="s">
        <v>410</v>
      </c>
      <c r="C211" s="24">
        <v>604</v>
      </c>
      <c r="D211" s="24">
        <v>100125065</v>
      </c>
      <c r="E211" s="46"/>
      <c r="F211" s="69"/>
      <c r="G211" s="69"/>
      <c r="H211" s="69"/>
      <c r="I211" s="69"/>
      <c r="J211" s="69">
        <v>19020.67</v>
      </c>
      <c r="K211" s="69"/>
      <c r="L211" s="69"/>
      <c r="M211" s="69"/>
      <c r="N211" s="69"/>
      <c r="O211" s="69"/>
      <c r="P211" s="69"/>
      <c r="Q211" s="69"/>
      <c r="R211" s="181"/>
      <c r="S211" s="69"/>
      <c r="T211" s="69"/>
      <c r="U211" s="69"/>
      <c r="V211" s="69"/>
      <c r="W211" s="69">
        <f t="shared" si="15"/>
        <v>0</v>
      </c>
      <c r="X211" s="188">
        <f t="shared" si="16"/>
        <v>0</v>
      </c>
      <c r="Y211" s="69">
        <f t="shared" si="17"/>
        <v>19020.67</v>
      </c>
    </row>
    <row r="212" s="142" customFormat="1" spans="1:25">
      <c r="A212" s="24">
        <v>196</v>
      </c>
      <c r="B212" s="93" t="s">
        <v>411</v>
      </c>
      <c r="C212" s="24">
        <v>622</v>
      </c>
      <c r="D212" s="24">
        <v>100601284</v>
      </c>
      <c r="E212" s="46"/>
      <c r="F212" s="69"/>
      <c r="G212" s="69"/>
      <c r="H212" s="69"/>
      <c r="I212" s="69"/>
      <c r="J212" s="69">
        <v>250</v>
      </c>
      <c r="K212" s="69"/>
      <c r="L212" s="69"/>
      <c r="M212" s="69"/>
      <c r="N212" s="69"/>
      <c r="O212" s="69"/>
      <c r="P212" s="69"/>
      <c r="Q212" s="69"/>
      <c r="R212" s="181"/>
      <c r="S212" s="69"/>
      <c r="T212" s="69"/>
      <c r="U212" s="69"/>
      <c r="V212" s="69"/>
      <c r="W212" s="69">
        <f t="shared" si="15"/>
        <v>0</v>
      </c>
      <c r="X212" s="188">
        <f t="shared" si="16"/>
        <v>0</v>
      </c>
      <c r="Y212" s="69">
        <f t="shared" si="17"/>
        <v>250</v>
      </c>
    </row>
    <row r="213" s="143" customFormat="1" spans="1:25">
      <c r="A213" s="27">
        <v>197</v>
      </c>
      <c r="B213" s="34" t="s">
        <v>412</v>
      </c>
      <c r="C213" s="27">
        <v>687</v>
      </c>
      <c r="D213" s="60">
        <v>103495646</v>
      </c>
      <c r="E213" s="49"/>
      <c r="F213" s="35"/>
      <c r="G213" s="35">
        <v>35232.97</v>
      </c>
      <c r="H213" s="35"/>
      <c r="I213" s="35">
        <v>1797991.67</v>
      </c>
      <c r="J213" s="35"/>
      <c r="K213" s="35"/>
      <c r="L213" s="35"/>
      <c r="M213" s="35"/>
      <c r="N213" s="35"/>
      <c r="O213" s="35"/>
      <c r="P213" s="35">
        <v>48531.72</v>
      </c>
      <c r="Q213" s="35"/>
      <c r="R213" s="102"/>
      <c r="S213" s="35"/>
      <c r="T213" s="35"/>
      <c r="U213" s="35"/>
      <c r="V213" s="35">
        <v>48531.72</v>
      </c>
      <c r="W213" s="35">
        <f t="shared" si="15"/>
        <v>97063.44</v>
      </c>
      <c r="X213" s="99">
        <f t="shared" si="16"/>
        <v>1736161.2</v>
      </c>
      <c r="Y213" s="35">
        <f t="shared" si="17"/>
        <v>0</v>
      </c>
    </row>
    <row r="214" s="143" customFormat="1" spans="1:25">
      <c r="A214" s="27">
        <v>198</v>
      </c>
      <c r="B214" s="34" t="s">
        <v>413</v>
      </c>
      <c r="C214" s="27">
        <v>686</v>
      </c>
      <c r="D214" s="60">
        <v>100603103</v>
      </c>
      <c r="E214" s="49"/>
      <c r="F214" s="35"/>
      <c r="G214" s="35">
        <v>44887.88</v>
      </c>
      <c r="H214" s="35"/>
      <c r="I214" s="35">
        <v>2298825</v>
      </c>
      <c r="J214" s="35"/>
      <c r="K214" s="35"/>
      <c r="L214" s="35"/>
      <c r="M214" s="35"/>
      <c r="N214" s="35"/>
      <c r="O214" s="35"/>
      <c r="P214" s="35">
        <v>34816.53</v>
      </c>
      <c r="Q214" s="35"/>
      <c r="R214" s="102"/>
      <c r="S214" s="35">
        <v>34816.53</v>
      </c>
      <c r="T214" s="35">
        <v>11605.51</v>
      </c>
      <c r="U214" s="35">
        <v>11605.51</v>
      </c>
      <c r="V214" s="35">
        <v>11605.51</v>
      </c>
      <c r="W214" s="35">
        <f t="shared" si="15"/>
        <v>104449.59</v>
      </c>
      <c r="X214" s="99">
        <f t="shared" si="16"/>
        <v>2239263.29</v>
      </c>
      <c r="Y214" s="35">
        <f t="shared" si="17"/>
        <v>0</v>
      </c>
    </row>
    <row r="215" s="142" customFormat="1" spans="1:25">
      <c r="A215" s="24">
        <v>199</v>
      </c>
      <c r="B215" s="93" t="s">
        <v>414</v>
      </c>
      <c r="C215" s="24">
        <v>623</v>
      </c>
      <c r="D215" s="24">
        <v>101164340</v>
      </c>
      <c r="E215" s="46"/>
      <c r="F215" s="69"/>
      <c r="G215" s="69"/>
      <c r="H215" s="69"/>
      <c r="I215" s="69">
        <v>9.98</v>
      </c>
      <c r="J215" s="69"/>
      <c r="K215" s="69"/>
      <c r="L215" s="69"/>
      <c r="M215" s="69"/>
      <c r="N215" s="69"/>
      <c r="O215" s="69"/>
      <c r="P215" s="69"/>
      <c r="Q215" s="69"/>
      <c r="R215" s="181"/>
      <c r="S215" s="69"/>
      <c r="T215" s="69"/>
      <c r="U215" s="69"/>
      <c r="V215" s="69"/>
      <c r="W215" s="69">
        <f t="shared" si="15"/>
        <v>0</v>
      </c>
      <c r="X215" s="188">
        <f t="shared" si="16"/>
        <v>9.98</v>
      </c>
      <c r="Y215" s="69">
        <f t="shared" si="17"/>
        <v>0</v>
      </c>
    </row>
    <row r="216" s="142" customFormat="1" spans="1:25">
      <c r="A216" s="24">
        <v>200</v>
      </c>
      <c r="B216" s="93" t="s">
        <v>245</v>
      </c>
      <c r="C216" s="24">
        <v>664</v>
      </c>
      <c r="D216" s="24">
        <v>100125126</v>
      </c>
      <c r="E216" s="46"/>
      <c r="F216" s="69"/>
      <c r="G216" s="69"/>
      <c r="H216" s="69"/>
      <c r="I216" s="69"/>
      <c r="J216" s="69">
        <v>6411.67</v>
      </c>
      <c r="K216" s="69"/>
      <c r="L216" s="69"/>
      <c r="M216" s="69"/>
      <c r="N216" s="69"/>
      <c r="O216" s="69"/>
      <c r="P216" s="69"/>
      <c r="Q216" s="69"/>
      <c r="R216" s="181"/>
      <c r="S216" s="69"/>
      <c r="T216" s="69"/>
      <c r="U216" s="69"/>
      <c r="V216" s="69"/>
      <c r="W216" s="69">
        <f t="shared" si="15"/>
        <v>0</v>
      </c>
      <c r="X216" s="188">
        <f t="shared" si="16"/>
        <v>0</v>
      </c>
      <c r="Y216" s="69">
        <f t="shared" si="17"/>
        <v>6411.67</v>
      </c>
    </row>
    <row r="217" s="142" customFormat="1" spans="1:25">
      <c r="A217" s="24">
        <v>201</v>
      </c>
      <c r="B217" s="93" t="s">
        <v>415</v>
      </c>
      <c r="C217" s="24">
        <v>625</v>
      </c>
      <c r="D217" s="24"/>
      <c r="E217" s="46"/>
      <c r="F217" s="69"/>
      <c r="G217" s="69"/>
      <c r="H217" s="69"/>
      <c r="I217" s="69">
        <v>161575.11</v>
      </c>
      <c r="J217" s="69"/>
      <c r="K217" s="69"/>
      <c r="L217" s="69"/>
      <c r="M217" s="69"/>
      <c r="N217" s="69"/>
      <c r="O217" s="69"/>
      <c r="P217" s="69"/>
      <c r="Q217" s="69"/>
      <c r="R217" s="181"/>
      <c r="S217" s="69"/>
      <c r="T217" s="69"/>
      <c r="U217" s="69"/>
      <c r="V217" s="69"/>
      <c r="W217" s="69">
        <f t="shared" si="15"/>
        <v>0</v>
      </c>
      <c r="X217" s="188">
        <f t="shared" si="16"/>
        <v>161575.11</v>
      </c>
      <c r="Y217" s="69">
        <f t="shared" si="17"/>
        <v>0</v>
      </c>
    </row>
    <row r="218" s="142" customFormat="1" spans="1:25">
      <c r="A218" s="24">
        <v>202</v>
      </c>
      <c r="B218" s="93" t="s">
        <v>416</v>
      </c>
      <c r="C218" s="24">
        <v>627</v>
      </c>
      <c r="D218" s="98">
        <v>100989397</v>
      </c>
      <c r="E218" s="46"/>
      <c r="F218" s="69"/>
      <c r="G218" s="69"/>
      <c r="H218" s="69"/>
      <c r="I218" s="69"/>
      <c r="J218" s="69">
        <v>1250</v>
      </c>
      <c r="K218" s="69"/>
      <c r="L218" s="69"/>
      <c r="M218" s="69"/>
      <c r="N218" s="69"/>
      <c r="O218" s="69"/>
      <c r="P218" s="69"/>
      <c r="Q218" s="69"/>
      <c r="R218" s="181"/>
      <c r="S218" s="69"/>
      <c r="T218" s="69"/>
      <c r="U218" s="69"/>
      <c r="V218" s="69"/>
      <c r="W218" s="69">
        <f t="shared" si="15"/>
        <v>0</v>
      </c>
      <c r="X218" s="188">
        <f t="shared" si="16"/>
        <v>0</v>
      </c>
      <c r="Y218" s="69">
        <f t="shared" si="17"/>
        <v>1250</v>
      </c>
    </row>
    <row r="219" s="142" customFormat="1" spans="1:25">
      <c r="A219" s="24">
        <v>203</v>
      </c>
      <c r="B219" s="93" t="s">
        <v>417</v>
      </c>
      <c r="C219" s="24">
        <v>628</v>
      </c>
      <c r="D219" s="24">
        <v>100602142</v>
      </c>
      <c r="E219" s="46"/>
      <c r="F219" s="69"/>
      <c r="G219" s="69"/>
      <c r="H219" s="69"/>
      <c r="I219" s="69"/>
      <c r="J219" s="69">
        <v>208.7</v>
      </c>
      <c r="K219" s="69"/>
      <c r="L219" s="69"/>
      <c r="M219" s="69"/>
      <c r="N219" s="69"/>
      <c r="O219" s="69"/>
      <c r="P219" s="69"/>
      <c r="Q219" s="69"/>
      <c r="R219" s="181"/>
      <c r="S219" s="69"/>
      <c r="T219" s="69"/>
      <c r="U219" s="69"/>
      <c r="V219" s="69"/>
      <c r="W219" s="69">
        <f t="shared" si="15"/>
        <v>0</v>
      </c>
      <c r="X219" s="188">
        <f t="shared" si="16"/>
        <v>0</v>
      </c>
      <c r="Y219" s="69">
        <f t="shared" si="17"/>
        <v>208.7</v>
      </c>
    </row>
    <row r="220" s="143" customFormat="1" spans="1:25">
      <c r="A220" s="27"/>
      <c r="B220" s="34" t="s">
        <v>418</v>
      </c>
      <c r="C220" s="27">
        <v>207</v>
      </c>
      <c r="D220" s="27"/>
      <c r="E220" s="54" t="s">
        <v>419</v>
      </c>
      <c r="F220" s="58">
        <v>1250000</v>
      </c>
      <c r="G220" s="35">
        <v>8142.7</v>
      </c>
      <c r="H220" s="58">
        <v>2465000</v>
      </c>
      <c r="I220" s="35"/>
      <c r="J220" s="35"/>
      <c r="K220" s="35"/>
      <c r="L220" s="35"/>
      <c r="M220" s="35"/>
      <c r="N220" s="35"/>
      <c r="O220" s="35"/>
      <c r="P220" s="35"/>
      <c r="Q220" s="35"/>
      <c r="R220" s="102"/>
      <c r="S220" s="35"/>
      <c r="T220" s="35">
        <v>10299.67</v>
      </c>
      <c r="U220" s="35">
        <v>10299.67</v>
      </c>
      <c r="V220" s="35">
        <v>10299.67</v>
      </c>
      <c r="W220" s="35">
        <f t="shared" si="15"/>
        <v>30899.01</v>
      </c>
      <c r="X220" s="99">
        <f t="shared" si="16"/>
        <v>2442243.69</v>
      </c>
      <c r="Y220" s="35">
        <f t="shared" si="17"/>
        <v>0</v>
      </c>
    </row>
    <row r="221" s="142" customFormat="1" spans="1:25">
      <c r="A221" s="24"/>
      <c r="B221" s="93" t="s">
        <v>420</v>
      </c>
      <c r="C221" s="24">
        <v>211</v>
      </c>
      <c r="D221" s="24"/>
      <c r="E221" s="46"/>
      <c r="F221" s="69"/>
      <c r="G221" s="69">
        <v>3982.3</v>
      </c>
      <c r="H221" s="96">
        <v>800000</v>
      </c>
      <c r="I221" s="69"/>
      <c r="J221" s="69"/>
      <c r="K221" s="69"/>
      <c r="L221" s="69"/>
      <c r="M221" s="69"/>
      <c r="N221" s="69"/>
      <c r="O221" s="69"/>
      <c r="P221" s="69"/>
      <c r="Q221" s="69"/>
      <c r="R221" s="181"/>
      <c r="S221" s="69"/>
      <c r="T221" s="69"/>
      <c r="U221" s="69"/>
      <c r="V221" s="69"/>
      <c r="W221" s="69">
        <f t="shared" si="15"/>
        <v>0</v>
      </c>
      <c r="X221" s="188">
        <f t="shared" si="16"/>
        <v>803982.3</v>
      </c>
      <c r="Y221" s="69">
        <f t="shared" si="17"/>
        <v>0</v>
      </c>
    </row>
    <row r="222" s="143" customFormat="1" spans="1:25">
      <c r="A222" s="27"/>
      <c r="B222" s="34" t="s">
        <v>247</v>
      </c>
      <c r="C222" s="27">
        <v>206</v>
      </c>
      <c r="D222" s="27"/>
      <c r="E222" s="49"/>
      <c r="F222" s="35"/>
      <c r="G222" s="35">
        <v>8346.58</v>
      </c>
      <c r="H222" s="58">
        <v>1675000</v>
      </c>
      <c r="I222" s="35"/>
      <c r="J222" s="35"/>
      <c r="K222" s="35"/>
      <c r="L222" s="35"/>
      <c r="M222" s="35"/>
      <c r="N222" s="35"/>
      <c r="O222" s="35"/>
      <c r="P222" s="35"/>
      <c r="Q222" s="35"/>
      <c r="R222" s="102"/>
      <c r="S222" s="35"/>
      <c r="T222" s="35"/>
      <c r="U222" s="35">
        <v>8473.55</v>
      </c>
      <c r="V222" s="35">
        <v>8473.55</v>
      </c>
      <c r="W222" s="35">
        <f t="shared" si="15"/>
        <v>16947.1</v>
      </c>
      <c r="X222" s="99">
        <f t="shared" si="16"/>
        <v>1666399.48</v>
      </c>
      <c r="Y222" s="35">
        <f t="shared" si="17"/>
        <v>0</v>
      </c>
    </row>
    <row r="223" s="143" customFormat="1" spans="1:25">
      <c r="A223" s="27">
        <v>204</v>
      </c>
      <c r="B223" s="34" t="s">
        <v>421</v>
      </c>
      <c r="C223" s="27">
        <v>679</v>
      </c>
      <c r="D223" s="60">
        <v>103457499</v>
      </c>
      <c r="E223" s="49"/>
      <c r="F223" s="35"/>
      <c r="G223" s="35">
        <v>33331.24</v>
      </c>
      <c r="H223" s="35"/>
      <c r="I223" s="35">
        <v>1703525.92</v>
      </c>
      <c r="J223" s="35"/>
      <c r="K223" s="35"/>
      <c r="L223" s="35"/>
      <c r="M223" s="35">
        <v>28568.1</v>
      </c>
      <c r="N223" s="35"/>
      <c r="O223" s="35"/>
      <c r="P223" s="35">
        <v>28568.1</v>
      </c>
      <c r="Q223" s="35"/>
      <c r="R223" s="102"/>
      <c r="S223" s="35">
        <v>28568.1</v>
      </c>
      <c r="T223" s="35"/>
      <c r="U223" s="35"/>
      <c r="V223" s="35">
        <v>28568.1</v>
      </c>
      <c r="W223" s="35">
        <f t="shared" si="15"/>
        <v>114272.4</v>
      </c>
      <c r="X223" s="99">
        <f t="shared" si="16"/>
        <v>1622584.76</v>
      </c>
      <c r="Y223" s="35">
        <f t="shared" si="17"/>
        <v>0</v>
      </c>
    </row>
    <row r="224" s="143" customFormat="1" spans="1:25">
      <c r="A224" s="27">
        <v>205</v>
      </c>
      <c r="B224" s="34" t="s">
        <v>422</v>
      </c>
      <c r="C224" s="27">
        <v>200</v>
      </c>
      <c r="D224" s="60"/>
      <c r="E224" s="49"/>
      <c r="F224" s="35"/>
      <c r="G224" s="35">
        <v>18873.08</v>
      </c>
      <c r="H224" s="58">
        <v>1450000</v>
      </c>
      <c r="I224" s="35"/>
      <c r="J224" s="35"/>
      <c r="K224" s="35"/>
      <c r="L224" s="35"/>
      <c r="M224" s="35"/>
      <c r="N224" s="35"/>
      <c r="O224" s="35"/>
      <c r="P224" s="35">
        <v>24493.14</v>
      </c>
      <c r="Q224" s="35"/>
      <c r="R224" s="102"/>
      <c r="S224" s="35"/>
      <c r="T224" s="35">
        <v>12246.57</v>
      </c>
      <c r="U224" s="35">
        <v>12246.57</v>
      </c>
      <c r="V224" s="35">
        <v>48986.28</v>
      </c>
      <c r="W224" s="35">
        <f t="shared" si="15"/>
        <v>97972.56</v>
      </c>
      <c r="X224" s="99">
        <f t="shared" si="16"/>
        <v>1370900.52</v>
      </c>
      <c r="Y224" s="35">
        <f t="shared" si="17"/>
        <v>0</v>
      </c>
    </row>
    <row r="225" s="142" customFormat="1" spans="1:26">
      <c r="A225" s="24">
        <v>206</v>
      </c>
      <c r="B225" s="93" t="s">
        <v>165</v>
      </c>
      <c r="C225" s="24">
        <v>629</v>
      </c>
      <c r="D225" s="24">
        <v>100370029</v>
      </c>
      <c r="E225" s="46"/>
      <c r="F225" s="69"/>
      <c r="G225" s="69"/>
      <c r="H225" s="69"/>
      <c r="I225" s="69"/>
      <c r="J225" s="69">
        <v>7360</v>
      </c>
      <c r="K225" s="69"/>
      <c r="L225" s="69"/>
      <c r="M225" s="69"/>
      <c r="N225" s="69"/>
      <c r="O225" s="69"/>
      <c r="P225" s="69"/>
      <c r="Q225" s="69"/>
      <c r="R225" s="181"/>
      <c r="S225" s="69"/>
      <c r="T225" s="69"/>
      <c r="U225" s="69"/>
      <c r="V225" s="69"/>
      <c r="W225" s="69">
        <f t="shared" si="15"/>
        <v>0</v>
      </c>
      <c r="X225" s="188">
        <f t="shared" si="16"/>
        <v>0</v>
      </c>
      <c r="Y225" s="69">
        <f t="shared" si="17"/>
        <v>7360</v>
      </c>
      <c r="Z225" s="190"/>
    </row>
    <row r="226" s="143" customFormat="1" spans="1:26">
      <c r="A226" s="27">
        <v>207</v>
      </c>
      <c r="B226" s="34" t="s">
        <v>423</v>
      </c>
      <c r="C226" s="27">
        <v>675</v>
      </c>
      <c r="D226" s="60">
        <v>100162280</v>
      </c>
      <c r="E226" s="164"/>
      <c r="F226" s="166"/>
      <c r="G226" s="35">
        <v>57843</v>
      </c>
      <c r="H226" s="35"/>
      <c r="I226" s="35">
        <v>2990842.66</v>
      </c>
      <c r="J226" s="35"/>
      <c r="K226" s="35"/>
      <c r="L226" s="35"/>
      <c r="M226" s="35">
        <f>19306.38+38612.76</f>
        <v>57919.14</v>
      </c>
      <c r="N226" s="35"/>
      <c r="O226" s="35"/>
      <c r="P226" s="35">
        <f>38612.76+19306.38</f>
        <v>57919.14</v>
      </c>
      <c r="Q226" s="35"/>
      <c r="R226" s="102"/>
      <c r="S226" s="35">
        <v>57919.14</v>
      </c>
      <c r="T226" s="35"/>
      <c r="U226" s="35"/>
      <c r="V226" s="35">
        <v>57919.14</v>
      </c>
      <c r="W226" s="35">
        <f t="shared" si="15"/>
        <v>231676.56</v>
      </c>
      <c r="X226" s="99">
        <f t="shared" si="16"/>
        <v>2817009.1</v>
      </c>
      <c r="Y226" s="35">
        <f t="shared" si="17"/>
        <v>0</v>
      </c>
      <c r="Z226" s="191"/>
    </row>
    <row r="227" s="143" customFormat="1" spans="1:26">
      <c r="A227" s="27"/>
      <c r="B227" s="34" t="s">
        <v>424</v>
      </c>
      <c r="C227" s="27">
        <v>205</v>
      </c>
      <c r="D227" s="60"/>
      <c r="E227" s="164"/>
      <c r="F227" s="166"/>
      <c r="G227" s="35">
        <v>16203.56</v>
      </c>
      <c r="H227" s="58">
        <v>3250000</v>
      </c>
      <c r="I227" s="35"/>
      <c r="J227" s="35"/>
      <c r="K227" s="35"/>
      <c r="L227" s="35"/>
      <c r="M227" s="35"/>
      <c r="N227" s="35"/>
      <c r="O227" s="35"/>
      <c r="P227" s="35"/>
      <c r="Q227" s="35"/>
      <c r="R227" s="102"/>
      <c r="S227" s="35"/>
      <c r="T227" s="35"/>
      <c r="U227" s="35"/>
      <c r="V227" s="35">
        <v>29400.5</v>
      </c>
      <c r="W227" s="35">
        <f t="shared" si="15"/>
        <v>29400.5</v>
      </c>
      <c r="X227" s="99">
        <f t="shared" si="16"/>
        <v>3236803.06</v>
      </c>
      <c r="Y227" s="35">
        <f t="shared" si="17"/>
        <v>0</v>
      </c>
      <c r="Z227" s="191"/>
    </row>
    <row r="228" s="142" customFormat="1" spans="1:26">
      <c r="A228" s="24">
        <v>208</v>
      </c>
      <c r="B228" s="93" t="s">
        <v>425</v>
      </c>
      <c r="C228" s="24">
        <v>630</v>
      </c>
      <c r="D228" s="24">
        <v>104895072</v>
      </c>
      <c r="E228" s="46"/>
      <c r="F228" s="69"/>
      <c r="G228" s="69"/>
      <c r="H228" s="69"/>
      <c r="I228" s="69"/>
      <c r="J228" s="69">
        <v>12714.47</v>
      </c>
      <c r="K228" s="69"/>
      <c r="L228" s="69"/>
      <c r="M228" s="69"/>
      <c r="N228" s="69"/>
      <c r="O228" s="69"/>
      <c r="P228" s="69"/>
      <c r="Q228" s="69"/>
      <c r="R228" s="181">
        <v>-12714.47</v>
      </c>
      <c r="S228" s="69"/>
      <c r="T228" s="69"/>
      <c r="U228" s="69"/>
      <c r="V228" s="69"/>
      <c r="W228" s="69">
        <f t="shared" si="15"/>
        <v>-12714.47</v>
      </c>
      <c r="X228" s="188">
        <f t="shared" si="16"/>
        <v>0</v>
      </c>
      <c r="Y228" s="69">
        <f t="shared" si="17"/>
        <v>0</v>
      </c>
      <c r="Z228" s="190"/>
    </row>
    <row r="229" s="143" customFormat="1" spans="1:26">
      <c r="A229" s="27"/>
      <c r="B229" s="34" t="s">
        <v>426</v>
      </c>
      <c r="C229" s="27">
        <v>209</v>
      </c>
      <c r="D229" s="27"/>
      <c r="E229" s="49"/>
      <c r="F229" s="35"/>
      <c r="G229" s="35">
        <v>10845.74</v>
      </c>
      <c r="H229" s="58">
        <v>3260000</v>
      </c>
      <c r="I229" s="35"/>
      <c r="J229" s="35"/>
      <c r="K229" s="35"/>
      <c r="L229" s="35"/>
      <c r="M229" s="35"/>
      <c r="N229" s="35"/>
      <c r="O229" s="35"/>
      <c r="P229" s="35"/>
      <c r="Q229" s="35"/>
      <c r="R229" s="102"/>
      <c r="S229" s="35"/>
      <c r="T229" s="35"/>
      <c r="U229" s="35"/>
      <c r="V229" s="35">
        <v>35968.7</v>
      </c>
      <c r="W229" s="35">
        <f t="shared" si="15"/>
        <v>35968.7</v>
      </c>
      <c r="X229" s="99">
        <f t="shared" si="16"/>
        <v>3234877.04</v>
      </c>
      <c r="Y229" s="35">
        <f t="shared" si="17"/>
        <v>0</v>
      </c>
      <c r="Z229" s="191"/>
    </row>
    <row r="230" s="143" customFormat="1" spans="1:26">
      <c r="A230" s="27">
        <v>209</v>
      </c>
      <c r="B230" s="34" t="s">
        <v>427</v>
      </c>
      <c r="C230" s="27">
        <v>198</v>
      </c>
      <c r="D230" s="27"/>
      <c r="E230" s="49"/>
      <c r="F230" s="35"/>
      <c r="G230" s="35">
        <v>46211.3</v>
      </c>
      <c r="H230" s="35"/>
      <c r="I230" s="35">
        <v>2368941.67</v>
      </c>
      <c r="J230" s="35"/>
      <c r="K230" s="35"/>
      <c r="L230" s="35"/>
      <c r="M230" s="35"/>
      <c r="N230" s="35"/>
      <c r="O230" s="35"/>
      <c r="P230" s="35">
        <v>24530.52</v>
      </c>
      <c r="Q230" s="35"/>
      <c r="R230" s="102"/>
      <c r="S230" s="35"/>
      <c r="T230" s="35"/>
      <c r="U230" s="35">
        <v>110387.34</v>
      </c>
      <c r="V230" s="35">
        <v>12265.26</v>
      </c>
      <c r="W230" s="35">
        <f t="shared" si="15"/>
        <v>147183.12</v>
      </c>
      <c r="X230" s="99">
        <f t="shared" si="16"/>
        <v>2267969.85</v>
      </c>
      <c r="Y230" s="35">
        <f t="shared" si="17"/>
        <v>0</v>
      </c>
      <c r="Z230" s="191"/>
    </row>
    <row r="231" s="143" customFormat="1" spans="1:26">
      <c r="A231" s="27">
        <v>210</v>
      </c>
      <c r="B231" s="34" t="s">
        <v>166</v>
      </c>
      <c r="C231" s="27">
        <v>199</v>
      </c>
      <c r="D231" s="27"/>
      <c r="E231" s="49"/>
      <c r="F231" s="35"/>
      <c r="G231" s="35">
        <v>36132.34</v>
      </c>
      <c r="H231" s="58">
        <v>2434000</v>
      </c>
      <c r="I231" s="35"/>
      <c r="J231" s="35"/>
      <c r="K231" s="35"/>
      <c r="L231" s="35"/>
      <c r="M231" s="35"/>
      <c r="N231" s="35"/>
      <c r="O231" s="35"/>
      <c r="P231" s="35"/>
      <c r="Q231" s="35"/>
      <c r="R231" s="102"/>
      <c r="S231" s="35"/>
      <c r="T231" s="35">
        <v>10316.62</v>
      </c>
      <c r="U231" s="35">
        <v>10316.62</v>
      </c>
      <c r="V231" s="35">
        <v>10316.62</v>
      </c>
      <c r="W231" s="35">
        <f t="shared" si="15"/>
        <v>30949.86</v>
      </c>
      <c r="X231" s="99">
        <f t="shared" si="16"/>
        <v>2439182.48</v>
      </c>
      <c r="Y231" s="35">
        <f t="shared" si="17"/>
        <v>0</v>
      </c>
      <c r="Z231" s="207">
        <f>W231/3</f>
        <v>10316.62</v>
      </c>
    </row>
    <row r="232" s="142" customFormat="1" spans="1:26">
      <c r="A232" s="24">
        <v>211</v>
      </c>
      <c r="B232" s="93" t="s">
        <v>428</v>
      </c>
      <c r="C232" s="24">
        <v>631</v>
      </c>
      <c r="D232" s="24">
        <v>103495347</v>
      </c>
      <c r="E232" s="46"/>
      <c r="F232" s="69"/>
      <c r="G232" s="69">
        <v>2283.33</v>
      </c>
      <c r="H232" s="69"/>
      <c r="I232" s="69">
        <v>12379.5</v>
      </c>
      <c r="J232" s="69"/>
      <c r="K232" s="69"/>
      <c r="L232" s="96"/>
      <c r="M232" s="69"/>
      <c r="N232" s="69"/>
      <c r="O232" s="69"/>
      <c r="P232" s="206">
        <v>18840</v>
      </c>
      <c r="Q232" s="69">
        <v>6280</v>
      </c>
      <c r="R232" s="196">
        <v>8382.83</v>
      </c>
      <c r="S232" s="69"/>
      <c r="T232" s="69"/>
      <c r="U232" s="69"/>
      <c r="V232" s="96"/>
      <c r="W232" s="69">
        <f t="shared" si="15"/>
        <v>33502.83</v>
      </c>
      <c r="X232" s="188">
        <f t="shared" si="16"/>
        <v>0</v>
      </c>
      <c r="Y232" s="69">
        <f t="shared" si="17"/>
        <v>18840</v>
      </c>
      <c r="Z232" s="190"/>
    </row>
    <row r="233" s="143" customFormat="1" spans="1:26">
      <c r="A233" s="27">
        <v>212</v>
      </c>
      <c r="B233" s="34" t="s">
        <v>429</v>
      </c>
      <c r="C233" s="27">
        <v>202</v>
      </c>
      <c r="D233" s="27"/>
      <c r="E233" s="49"/>
      <c r="F233" s="35"/>
      <c r="G233" s="35">
        <v>31067.88</v>
      </c>
      <c r="H233" s="58">
        <v>2360000</v>
      </c>
      <c r="I233" s="35"/>
      <c r="J233" s="35"/>
      <c r="K233" s="35"/>
      <c r="L233" s="58"/>
      <c r="M233" s="35"/>
      <c r="N233" s="35"/>
      <c r="O233" s="35"/>
      <c r="P233" s="58">
        <v>24900.66</v>
      </c>
      <c r="Q233" s="35"/>
      <c r="R233" s="182"/>
      <c r="S233" s="35">
        <v>37350.99</v>
      </c>
      <c r="T233" s="35"/>
      <c r="U233" s="35"/>
      <c r="V233" s="58">
        <v>37350.99</v>
      </c>
      <c r="W233" s="35">
        <f t="shared" si="15"/>
        <v>99602.64</v>
      </c>
      <c r="X233" s="99">
        <f t="shared" si="16"/>
        <v>2291465.24</v>
      </c>
      <c r="Y233" s="35">
        <f t="shared" si="17"/>
        <v>0</v>
      </c>
      <c r="Z233" s="191"/>
    </row>
    <row r="234" s="142" customFormat="1" spans="1:26">
      <c r="A234" s="24">
        <v>213</v>
      </c>
      <c r="B234" s="93" t="s">
        <v>430</v>
      </c>
      <c r="C234" s="24">
        <v>633</v>
      </c>
      <c r="D234" s="24">
        <v>100974878</v>
      </c>
      <c r="E234" s="46"/>
      <c r="F234" s="69"/>
      <c r="G234" s="69"/>
      <c r="H234" s="69"/>
      <c r="I234" s="69"/>
      <c r="J234" s="69">
        <v>3024</v>
      </c>
      <c r="K234" s="69"/>
      <c r="L234" s="69"/>
      <c r="M234" s="69"/>
      <c r="N234" s="69"/>
      <c r="O234" s="69"/>
      <c r="P234" s="69"/>
      <c r="Q234" s="69"/>
      <c r="R234" s="181"/>
      <c r="S234" s="69"/>
      <c r="T234" s="69"/>
      <c r="U234" s="69"/>
      <c r="V234" s="69"/>
      <c r="W234" s="69">
        <f t="shared" si="15"/>
        <v>0</v>
      </c>
      <c r="X234" s="188">
        <f t="shared" si="16"/>
        <v>0</v>
      </c>
      <c r="Y234" s="69">
        <f t="shared" si="17"/>
        <v>3024</v>
      </c>
      <c r="Z234" s="190"/>
    </row>
    <row r="235" s="143" customFormat="1" spans="1:26">
      <c r="A235" s="27">
        <v>214</v>
      </c>
      <c r="B235" s="34" t="s">
        <v>256</v>
      </c>
      <c r="C235" s="27">
        <v>635</v>
      </c>
      <c r="D235" s="27">
        <v>100989757</v>
      </c>
      <c r="E235" s="49"/>
      <c r="F235" s="35"/>
      <c r="G235" s="35">
        <v>7500</v>
      </c>
      <c r="H235" s="35"/>
      <c r="I235" s="35">
        <v>458879</v>
      </c>
      <c r="J235" s="35"/>
      <c r="K235" s="35"/>
      <c r="L235" s="35"/>
      <c r="M235" s="35">
        <v>10806</v>
      </c>
      <c r="N235" s="35"/>
      <c r="O235" s="35"/>
      <c r="P235" s="58">
        <v>10806</v>
      </c>
      <c r="Q235" s="35"/>
      <c r="R235" s="102"/>
      <c r="S235" s="35"/>
      <c r="T235" s="35">
        <v>14408</v>
      </c>
      <c r="U235" s="35"/>
      <c r="V235" s="35">
        <v>7204</v>
      </c>
      <c r="W235" s="35">
        <f t="shared" si="15"/>
        <v>43224</v>
      </c>
      <c r="X235" s="99">
        <f t="shared" si="16"/>
        <v>423155</v>
      </c>
      <c r="Y235" s="35">
        <f t="shared" si="17"/>
        <v>0</v>
      </c>
      <c r="Z235" s="191"/>
    </row>
    <row r="236" s="143" customFormat="1" spans="1:26">
      <c r="A236" s="27">
        <v>215</v>
      </c>
      <c r="B236" s="34" t="s">
        <v>431</v>
      </c>
      <c r="C236" s="27">
        <v>203</v>
      </c>
      <c r="D236" s="27"/>
      <c r="E236" s="49"/>
      <c r="F236" s="35"/>
      <c r="G236" s="35">
        <v>21459.48</v>
      </c>
      <c r="H236" s="58">
        <v>2170000</v>
      </c>
      <c r="I236" s="35"/>
      <c r="J236" s="35"/>
      <c r="K236" s="35"/>
      <c r="L236" s="35"/>
      <c r="M236" s="35"/>
      <c r="N236" s="35"/>
      <c r="O236" s="35"/>
      <c r="P236" s="58"/>
      <c r="Q236" s="35"/>
      <c r="R236" s="102"/>
      <c r="S236" s="35">
        <v>26432.08</v>
      </c>
      <c r="T236" s="35"/>
      <c r="U236" s="35"/>
      <c r="V236" s="35">
        <v>52864.16</v>
      </c>
      <c r="W236" s="35">
        <f t="shared" si="15"/>
        <v>79296.24</v>
      </c>
      <c r="X236" s="99">
        <f t="shared" si="16"/>
        <v>2112163.24</v>
      </c>
      <c r="Y236" s="35">
        <f t="shared" si="17"/>
        <v>0</v>
      </c>
      <c r="Z236" s="191"/>
    </row>
    <row r="237" s="144" customFormat="1" spans="1:26">
      <c r="A237" s="21">
        <v>216</v>
      </c>
      <c r="B237" s="158" t="s">
        <v>432</v>
      </c>
      <c r="C237" s="21">
        <v>197</v>
      </c>
      <c r="D237" s="204">
        <v>103538338</v>
      </c>
      <c r="E237" s="23"/>
      <c r="F237" s="170"/>
      <c r="G237" s="170">
        <v>47908.69</v>
      </c>
      <c r="H237" s="170"/>
      <c r="I237" s="170">
        <v>2430000</v>
      </c>
      <c r="J237" s="170"/>
      <c r="K237" s="170"/>
      <c r="L237" s="170"/>
      <c r="M237" s="170">
        <v>30899.01</v>
      </c>
      <c r="N237" s="170"/>
      <c r="O237" s="170"/>
      <c r="P237" s="177">
        <v>30899.01</v>
      </c>
      <c r="Q237" s="170"/>
      <c r="R237" s="183"/>
      <c r="S237" s="170">
        <v>30899.01</v>
      </c>
      <c r="T237" s="170"/>
      <c r="U237" s="170"/>
      <c r="V237" s="170">
        <v>30899.01</v>
      </c>
      <c r="W237" s="170">
        <f t="shared" si="15"/>
        <v>123596.04</v>
      </c>
      <c r="X237" s="189">
        <f t="shared" si="16"/>
        <v>2354312.65</v>
      </c>
      <c r="Y237" s="170">
        <f t="shared" si="17"/>
        <v>0</v>
      </c>
      <c r="Z237" s="192"/>
    </row>
    <row r="238" s="144" customFormat="1" spans="1:26">
      <c r="A238" s="21">
        <v>217</v>
      </c>
      <c r="B238" s="158" t="s">
        <v>433</v>
      </c>
      <c r="C238" s="21">
        <v>204</v>
      </c>
      <c r="D238" s="204"/>
      <c r="E238" s="23"/>
      <c r="F238" s="170"/>
      <c r="G238" s="170">
        <v>15732.34</v>
      </c>
      <c r="H238" s="177">
        <v>2369000</v>
      </c>
      <c r="I238" s="170"/>
      <c r="J238" s="170"/>
      <c r="K238" s="170"/>
      <c r="L238" s="170"/>
      <c r="M238" s="170"/>
      <c r="N238" s="170"/>
      <c r="O238" s="170"/>
      <c r="P238" s="177"/>
      <c r="Q238" s="170"/>
      <c r="R238" s="183"/>
      <c r="S238" s="170"/>
      <c r="T238" s="170"/>
      <c r="U238" s="170"/>
      <c r="V238" s="170">
        <v>50205.55</v>
      </c>
      <c r="W238" s="170">
        <f t="shared" si="15"/>
        <v>50205.55</v>
      </c>
      <c r="X238" s="189">
        <f t="shared" si="16"/>
        <v>2334526.79</v>
      </c>
      <c r="Y238" s="170">
        <f t="shared" si="17"/>
        <v>0</v>
      </c>
      <c r="Z238" s="192"/>
    </row>
    <row r="239" s="142" customFormat="1" spans="1:26">
      <c r="A239" s="24">
        <v>218</v>
      </c>
      <c r="B239" s="93" t="s">
        <v>171</v>
      </c>
      <c r="C239" s="24">
        <v>636</v>
      </c>
      <c r="D239" s="24">
        <v>102404900</v>
      </c>
      <c r="E239" s="46"/>
      <c r="F239" s="69"/>
      <c r="G239" s="69"/>
      <c r="H239" s="69"/>
      <c r="I239" s="69"/>
      <c r="J239" s="69">
        <v>2936.4</v>
      </c>
      <c r="K239" s="69"/>
      <c r="L239" s="69"/>
      <c r="M239" s="69"/>
      <c r="N239" s="69"/>
      <c r="O239" s="69"/>
      <c r="P239" s="69"/>
      <c r="Q239" s="69"/>
      <c r="R239" s="181"/>
      <c r="S239" s="69"/>
      <c r="T239" s="69"/>
      <c r="U239" s="69"/>
      <c r="V239" s="69"/>
      <c r="W239" s="69">
        <f t="shared" si="15"/>
        <v>0</v>
      </c>
      <c r="X239" s="188">
        <f t="shared" si="16"/>
        <v>0</v>
      </c>
      <c r="Y239" s="69">
        <f t="shared" si="17"/>
        <v>2936.4</v>
      </c>
      <c r="Z239" s="190"/>
    </row>
    <row r="240" s="143" customFormat="1" spans="1:26">
      <c r="A240" s="27">
        <v>219</v>
      </c>
      <c r="B240" s="34" t="s">
        <v>434</v>
      </c>
      <c r="C240" s="27">
        <v>639</v>
      </c>
      <c r="D240" s="27">
        <v>100135277</v>
      </c>
      <c r="E240" s="49"/>
      <c r="F240" s="35"/>
      <c r="G240" s="35">
        <v>3520</v>
      </c>
      <c r="H240" s="35"/>
      <c r="I240" s="35">
        <v>42515</v>
      </c>
      <c r="J240" s="35"/>
      <c r="K240" s="35"/>
      <c r="L240" s="35"/>
      <c r="M240" s="35">
        <v>6651</v>
      </c>
      <c r="N240" s="35"/>
      <c r="O240" s="35"/>
      <c r="P240" s="35">
        <v>6651</v>
      </c>
      <c r="Q240" s="35"/>
      <c r="R240" s="102"/>
      <c r="S240" s="35">
        <v>6651</v>
      </c>
      <c r="T240" s="35">
        <v>2217</v>
      </c>
      <c r="U240" s="58">
        <v>2217</v>
      </c>
      <c r="V240" s="35">
        <v>18590.02</v>
      </c>
      <c r="W240" s="35">
        <f t="shared" si="15"/>
        <v>42977.02</v>
      </c>
      <c r="X240" s="99">
        <f t="shared" si="16"/>
        <v>3057.98</v>
      </c>
      <c r="Y240" s="35">
        <f t="shared" si="17"/>
        <v>0</v>
      </c>
      <c r="Z240" s="191"/>
    </row>
    <row r="241" s="142" customFormat="1" spans="1:25">
      <c r="A241" s="24">
        <v>220</v>
      </c>
      <c r="B241" s="93" t="s">
        <v>172</v>
      </c>
      <c r="C241" s="24">
        <v>640</v>
      </c>
      <c r="D241" s="24">
        <v>103666231</v>
      </c>
      <c r="E241" s="46"/>
      <c r="F241" s="69"/>
      <c r="G241" s="69"/>
      <c r="H241" s="69"/>
      <c r="I241" s="69"/>
      <c r="J241" s="69">
        <v>1650</v>
      </c>
      <c r="K241" s="69"/>
      <c r="L241" s="69"/>
      <c r="M241" s="69"/>
      <c r="N241" s="69"/>
      <c r="O241" s="69"/>
      <c r="P241" s="69"/>
      <c r="Q241" s="69"/>
      <c r="R241" s="181"/>
      <c r="S241" s="69"/>
      <c r="T241" s="69"/>
      <c r="U241" s="69"/>
      <c r="V241" s="69"/>
      <c r="W241" s="69">
        <f t="shared" si="15"/>
        <v>0</v>
      </c>
      <c r="X241" s="188">
        <f t="shared" si="16"/>
        <v>0</v>
      </c>
      <c r="Y241" s="69">
        <f t="shared" si="17"/>
        <v>1650</v>
      </c>
    </row>
    <row r="242" s="143" customFormat="1" spans="1:25">
      <c r="A242" s="27">
        <v>221</v>
      </c>
      <c r="B242" s="34" t="s">
        <v>435</v>
      </c>
      <c r="C242" s="27">
        <v>677</v>
      </c>
      <c r="D242" s="205">
        <v>102134971</v>
      </c>
      <c r="E242" s="164"/>
      <c r="F242" s="166"/>
      <c r="G242" s="35">
        <v>43203.31</v>
      </c>
      <c r="H242" s="35"/>
      <c r="I242" s="35">
        <v>2209962.26</v>
      </c>
      <c r="J242" s="35"/>
      <c r="K242" s="35"/>
      <c r="L242" s="35"/>
      <c r="M242" s="35"/>
      <c r="N242" s="35"/>
      <c r="O242" s="35"/>
      <c r="P242" s="35"/>
      <c r="Q242" s="35"/>
      <c r="R242" s="102"/>
      <c r="S242" s="35">
        <v>96562.71</v>
      </c>
      <c r="T242" s="35"/>
      <c r="U242" s="35"/>
      <c r="V242" s="35">
        <v>32187.57</v>
      </c>
      <c r="W242" s="35">
        <f t="shared" si="15"/>
        <v>128750.28</v>
      </c>
      <c r="X242" s="99">
        <f t="shared" si="16"/>
        <v>2124415.29</v>
      </c>
      <c r="Y242" s="35">
        <f t="shared" si="17"/>
        <v>0</v>
      </c>
    </row>
    <row r="243" s="142" customFormat="1" spans="1:25">
      <c r="A243" s="24">
        <v>222</v>
      </c>
      <c r="B243" s="93" t="s">
        <v>436</v>
      </c>
      <c r="C243" s="24">
        <v>641</v>
      </c>
      <c r="D243" s="24"/>
      <c r="E243" s="46"/>
      <c r="F243" s="69"/>
      <c r="G243" s="69"/>
      <c r="H243" s="69"/>
      <c r="I243" s="69"/>
      <c r="J243" s="69">
        <v>3691.94</v>
      </c>
      <c r="K243" s="69"/>
      <c r="L243" s="69"/>
      <c r="M243" s="69"/>
      <c r="N243" s="69"/>
      <c r="O243" s="69"/>
      <c r="P243" s="69"/>
      <c r="Q243" s="69"/>
      <c r="R243" s="181"/>
      <c r="S243" s="69"/>
      <c r="T243" s="69"/>
      <c r="U243" s="69"/>
      <c r="V243" s="69"/>
      <c r="W243" s="69">
        <f t="shared" si="15"/>
        <v>0</v>
      </c>
      <c r="X243" s="188">
        <f t="shared" si="16"/>
        <v>0</v>
      </c>
      <c r="Y243" s="69">
        <f t="shared" si="17"/>
        <v>3691.94</v>
      </c>
    </row>
    <row r="244" s="143" customFormat="1" spans="1:25">
      <c r="A244" s="27">
        <v>223</v>
      </c>
      <c r="B244" s="34" t="s">
        <v>437</v>
      </c>
      <c r="C244" s="27">
        <v>201</v>
      </c>
      <c r="D244" s="27"/>
      <c r="E244" s="49"/>
      <c r="F244" s="35"/>
      <c r="G244" s="35">
        <v>35290.77</v>
      </c>
      <c r="H244" s="58">
        <v>1790000</v>
      </c>
      <c r="I244" s="35"/>
      <c r="J244" s="35"/>
      <c r="K244" s="35"/>
      <c r="L244" s="35"/>
      <c r="M244" s="35"/>
      <c r="N244" s="35"/>
      <c r="O244" s="35"/>
      <c r="P244" s="35">
        <v>15174</v>
      </c>
      <c r="Q244" s="35"/>
      <c r="R244" s="102"/>
      <c r="S244" s="35">
        <v>22761</v>
      </c>
      <c r="T244" s="35"/>
      <c r="U244" s="35">
        <v>7587</v>
      </c>
      <c r="V244" s="35">
        <v>15174</v>
      </c>
      <c r="W244" s="35">
        <f t="shared" si="15"/>
        <v>60696</v>
      </c>
      <c r="X244" s="99">
        <f t="shared" si="16"/>
        <v>1764594.77</v>
      </c>
      <c r="Y244" s="35">
        <f t="shared" si="17"/>
        <v>0</v>
      </c>
    </row>
    <row r="245" s="143" customFormat="1" spans="1:25">
      <c r="A245" s="27">
        <v>224</v>
      </c>
      <c r="B245" s="34" t="s">
        <v>438</v>
      </c>
      <c r="C245" s="27">
        <v>642</v>
      </c>
      <c r="D245" s="27">
        <v>102208935</v>
      </c>
      <c r="E245" s="49"/>
      <c r="F245" s="35"/>
      <c r="G245" s="35">
        <v>3900</v>
      </c>
      <c r="H245" s="35"/>
      <c r="I245" s="35">
        <v>41810</v>
      </c>
      <c r="J245" s="35"/>
      <c r="K245" s="35"/>
      <c r="L245" s="35"/>
      <c r="M245" s="35"/>
      <c r="N245" s="35"/>
      <c r="O245" s="35"/>
      <c r="P245" s="58">
        <v>13188</v>
      </c>
      <c r="Q245" s="35"/>
      <c r="R245" s="102"/>
      <c r="S245" s="58"/>
      <c r="T245" s="35"/>
      <c r="U245" s="35"/>
      <c r="V245" s="35">
        <v>13188</v>
      </c>
      <c r="W245" s="35">
        <f t="shared" si="15"/>
        <v>26376</v>
      </c>
      <c r="X245" s="99">
        <f t="shared" si="16"/>
        <v>19334</v>
      </c>
      <c r="Y245" s="35">
        <f t="shared" si="17"/>
        <v>0</v>
      </c>
    </row>
    <row r="246" s="143" customFormat="1" spans="1:25">
      <c r="A246" s="27">
        <v>225</v>
      </c>
      <c r="B246" s="34" t="s">
        <v>439</v>
      </c>
      <c r="C246" s="27">
        <v>680</v>
      </c>
      <c r="D246" s="27"/>
      <c r="E246" s="49"/>
      <c r="F246" s="35"/>
      <c r="G246" s="35">
        <v>50987.78</v>
      </c>
      <c r="H246" s="35"/>
      <c r="I246" s="35">
        <v>2592632.04</v>
      </c>
      <c r="J246" s="35"/>
      <c r="K246" s="35"/>
      <c r="L246" s="35"/>
      <c r="M246" s="35">
        <v>36419.31</v>
      </c>
      <c r="N246" s="35"/>
      <c r="O246" s="35"/>
      <c r="P246" s="58">
        <v>36419.31</v>
      </c>
      <c r="Q246" s="35"/>
      <c r="R246" s="102"/>
      <c r="S246" s="58">
        <v>36419.31</v>
      </c>
      <c r="T246" s="35">
        <v>12139.77</v>
      </c>
      <c r="U246" s="35">
        <v>12139.77</v>
      </c>
      <c r="V246" s="35">
        <v>12139.77</v>
      </c>
      <c r="W246" s="35">
        <f t="shared" si="15"/>
        <v>145677.24</v>
      </c>
      <c r="X246" s="99">
        <f t="shared" si="16"/>
        <v>2497942.58</v>
      </c>
      <c r="Y246" s="35">
        <f t="shared" si="17"/>
        <v>0</v>
      </c>
    </row>
    <row r="247" s="143" customFormat="1" spans="1:25">
      <c r="A247" s="27">
        <v>226</v>
      </c>
      <c r="B247" s="34" t="s">
        <v>440</v>
      </c>
      <c r="C247" s="27">
        <v>644</v>
      </c>
      <c r="D247" s="27">
        <v>100781506</v>
      </c>
      <c r="E247" s="49"/>
      <c r="F247" s="35"/>
      <c r="G247" s="35">
        <v>5000</v>
      </c>
      <c r="H247" s="35"/>
      <c r="I247" s="35">
        <v>187500</v>
      </c>
      <c r="J247" s="35"/>
      <c r="K247" s="35"/>
      <c r="L247" s="35"/>
      <c r="M247" s="35">
        <v>7500</v>
      </c>
      <c r="N247" s="35"/>
      <c r="O247" s="35"/>
      <c r="P247" s="58">
        <v>7500</v>
      </c>
      <c r="Q247" s="35"/>
      <c r="R247" s="102"/>
      <c r="S247" s="58"/>
      <c r="T247" s="35"/>
      <c r="U247" s="35"/>
      <c r="V247" s="35">
        <v>15000</v>
      </c>
      <c r="W247" s="35">
        <f t="shared" si="15"/>
        <v>30000</v>
      </c>
      <c r="X247" s="99">
        <f t="shared" si="16"/>
        <v>162500</v>
      </c>
      <c r="Y247" s="35">
        <f t="shared" si="17"/>
        <v>0</v>
      </c>
    </row>
    <row r="248" s="142" customFormat="1" spans="1:25">
      <c r="A248" s="24">
        <v>227</v>
      </c>
      <c r="B248" s="93" t="s">
        <v>441</v>
      </c>
      <c r="C248" s="24">
        <v>647</v>
      </c>
      <c r="D248" s="24">
        <v>100865624</v>
      </c>
      <c r="E248" s="46"/>
      <c r="F248" s="69"/>
      <c r="G248" s="69"/>
      <c r="H248" s="69"/>
      <c r="I248" s="69"/>
      <c r="J248" s="69">
        <v>1718.33</v>
      </c>
      <c r="K248" s="69"/>
      <c r="L248" s="69"/>
      <c r="M248" s="69"/>
      <c r="N248" s="69"/>
      <c r="O248" s="69"/>
      <c r="P248" s="96"/>
      <c r="Q248" s="69"/>
      <c r="R248" s="181"/>
      <c r="S248" s="69"/>
      <c r="T248" s="69"/>
      <c r="U248" s="69"/>
      <c r="V248" s="69"/>
      <c r="W248" s="69">
        <f t="shared" si="15"/>
        <v>0</v>
      </c>
      <c r="X248" s="188">
        <f t="shared" si="16"/>
        <v>0</v>
      </c>
      <c r="Y248" s="69">
        <f t="shared" si="17"/>
        <v>1718.33</v>
      </c>
    </row>
    <row r="249" s="142" customFormat="1" spans="1:25">
      <c r="A249" s="24">
        <v>228</v>
      </c>
      <c r="B249" s="93" t="s">
        <v>442</v>
      </c>
      <c r="C249" s="24">
        <v>648</v>
      </c>
      <c r="D249" s="24">
        <v>102974379</v>
      </c>
      <c r="E249" s="46"/>
      <c r="F249" s="69"/>
      <c r="G249" s="69"/>
      <c r="H249" s="69"/>
      <c r="I249" s="69"/>
      <c r="J249" s="69">
        <v>1077.33</v>
      </c>
      <c r="K249" s="69"/>
      <c r="L249" s="69"/>
      <c r="M249" s="69"/>
      <c r="N249" s="69"/>
      <c r="O249" s="69"/>
      <c r="P249" s="69"/>
      <c r="Q249" s="69"/>
      <c r="R249" s="181"/>
      <c r="S249" s="69"/>
      <c r="T249" s="69"/>
      <c r="U249" s="69"/>
      <c r="V249" s="69"/>
      <c r="W249" s="69">
        <f t="shared" si="15"/>
        <v>0</v>
      </c>
      <c r="X249" s="188">
        <f t="shared" si="16"/>
        <v>0</v>
      </c>
      <c r="Y249" s="69">
        <f t="shared" si="17"/>
        <v>1077.33</v>
      </c>
    </row>
    <row r="250" s="143" customFormat="1" spans="1:25">
      <c r="A250" s="27">
        <v>229</v>
      </c>
      <c r="B250" s="34" t="s">
        <v>174</v>
      </c>
      <c r="C250" s="27">
        <v>650</v>
      </c>
      <c r="D250" s="27">
        <v>100283684</v>
      </c>
      <c r="E250" s="49"/>
      <c r="F250" s="35"/>
      <c r="G250" s="35">
        <v>6250</v>
      </c>
      <c r="H250" s="35"/>
      <c r="I250" s="35">
        <v>393750</v>
      </c>
      <c r="J250" s="35"/>
      <c r="K250" s="35"/>
      <c r="L250" s="58"/>
      <c r="M250" s="35"/>
      <c r="N250" s="35"/>
      <c r="O250" s="35"/>
      <c r="P250" s="58"/>
      <c r="Q250" s="35"/>
      <c r="R250" s="182"/>
      <c r="S250" s="35"/>
      <c r="T250" s="35"/>
      <c r="U250" s="35">
        <v>34375</v>
      </c>
      <c r="V250" s="35">
        <v>3125</v>
      </c>
      <c r="W250" s="35">
        <f t="shared" si="15"/>
        <v>37500</v>
      </c>
      <c r="X250" s="99">
        <f t="shared" si="16"/>
        <v>362500</v>
      </c>
      <c r="Y250" s="35">
        <f t="shared" si="17"/>
        <v>0</v>
      </c>
    </row>
    <row r="251" s="143" customFormat="1" spans="1:25">
      <c r="A251" s="27">
        <v>230</v>
      </c>
      <c r="B251" s="34" t="s">
        <v>176</v>
      </c>
      <c r="C251" s="27">
        <v>653</v>
      </c>
      <c r="D251" s="27">
        <v>102208874</v>
      </c>
      <c r="E251" s="49"/>
      <c r="F251" s="35"/>
      <c r="G251" s="35">
        <v>7500</v>
      </c>
      <c r="H251" s="35"/>
      <c r="I251" s="35">
        <v>380270</v>
      </c>
      <c r="J251" s="35"/>
      <c r="K251" s="35"/>
      <c r="L251" s="35"/>
      <c r="M251" s="35">
        <v>11745</v>
      </c>
      <c r="N251" s="35"/>
      <c r="O251" s="35"/>
      <c r="P251" s="58">
        <v>11745</v>
      </c>
      <c r="Q251" s="35"/>
      <c r="R251" s="102"/>
      <c r="S251" s="58"/>
      <c r="T251" s="35"/>
      <c r="U251" s="35"/>
      <c r="V251" s="35">
        <v>23490</v>
      </c>
      <c r="W251" s="35">
        <f t="shared" si="15"/>
        <v>46980</v>
      </c>
      <c r="X251" s="99">
        <f t="shared" si="16"/>
        <v>340790</v>
      </c>
      <c r="Y251" s="35">
        <f t="shared" si="17"/>
        <v>0</v>
      </c>
    </row>
    <row r="252" s="143" customFormat="1" spans="1:25">
      <c r="A252" s="27">
        <v>231</v>
      </c>
      <c r="B252" s="34" t="s">
        <v>443</v>
      </c>
      <c r="C252" s="27">
        <v>683</v>
      </c>
      <c r="D252" s="60">
        <v>103091446</v>
      </c>
      <c r="E252" s="49"/>
      <c r="F252" s="35"/>
      <c r="G252" s="35">
        <v>32187.76</v>
      </c>
      <c r="H252" s="35"/>
      <c r="I252" s="35">
        <v>1674256.11</v>
      </c>
      <c r="J252" s="35"/>
      <c r="K252" s="35"/>
      <c r="L252" s="35"/>
      <c r="M252" s="35">
        <v>31911.27</v>
      </c>
      <c r="N252" s="35"/>
      <c r="O252" s="35"/>
      <c r="P252" s="58">
        <v>31911.27</v>
      </c>
      <c r="Q252" s="35"/>
      <c r="R252" s="102"/>
      <c r="S252" s="58">
        <v>31911.27</v>
      </c>
      <c r="T252" s="35">
        <v>10637.09</v>
      </c>
      <c r="U252" s="35">
        <v>10637.09</v>
      </c>
      <c r="V252" s="35">
        <v>10637.09</v>
      </c>
      <c r="W252" s="35">
        <f t="shared" si="15"/>
        <v>127645.08</v>
      </c>
      <c r="X252" s="99">
        <f t="shared" si="16"/>
        <v>1578798.79</v>
      </c>
      <c r="Y252" s="35">
        <f t="shared" si="17"/>
        <v>0</v>
      </c>
    </row>
    <row r="253" s="143" customFormat="1" spans="1:25">
      <c r="A253" s="27">
        <v>232</v>
      </c>
      <c r="B253" s="34" t="s">
        <v>444</v>
      </c>
      <c r="C253" s="27">
        <v>684</v>
      </c>
      <c r="D253" s="60">
        <v>102326028</v>
      </c>
      <c r="E253" s="49"/>
      <c r="F253" s="35"/>
      <c r="G253" s="35">
        <v>45238.23</v>
      </c>
      <c r="H253" s="35"/>
      <c r="I253" s="35">
        <v>2332344.59</v>
      </c>
      <c r="J253" s="35"/>
      <c r="K253" s="35"/>
      <c r="L253" s="35"/>
      <c r="M253" s="35">
        <v>42171.24</v>
      </c>
      <c r="N253" s="35"/>
      <c r="O253" s="35"/>
      <c r="P253" s="58">
        <v>42171.24</v>
      </c>
      <c r="Q253" s="35"/>
      <c r="R253" s="102"/>
      <c r="S253" s="58">
        <v>42171.24</v>
      </c>
      <c r="T253" s="35"/>
      <c r="U253" s="35"/>
      <c r="V253" s="35">
        <v>42171.24</v>
      </c>
      <c r="W253" s="35">
        <f t="shared" si="15"/>
        <v>168684.96</v>
      </c>
      <c r="X253" s="99">
        <f t="shared" si="16"/>
        <v>2208897.86</v>
      </c>
      <c r="Y253" s="35">
        <f t="shared" si="17"/>
        <v>0</v>
      </c>
    </row>
    <row r="254" s="143" customFormat="1" spans="1:25">
      <c r="A254" s="27">
        <v>233</v>
      </c>
      <c r="B254" s="34" t="s">
        <v>445</v>
      </c>
      <c r="C254" s="27">
        <v>678</v>
      </c>
      <c r="D254" s="60">
        <v>100162367</v>
      </c>
      <c r="E254" s="49"/>
      <c r="F254" s="35"/>
      <c r="G254" s="35">
        <v>36946.32</v>
      </c>
      <c r="H254" s="35"/>
      <c r="I254" s="35">
        <v>1898789.18</v>
      </c>
      <c r="J254" s="35"/>
      <c r="K254" s="35"/>
      <c r="L254" s="35"/>
      <c r="M254" s="35">
        <v>31640.97</v>
      </c>
      <c r="N254" s="35"/>
      <c r="O254" s="35"/>
      <c r="P254" s="58">
        <v>31640.97</v>
      </c>
      <c r="Q254" s="35"/>
      <c r="R254" s="102"/>
      <c r="S254" s="58">
        <v>31640.97</v>
      </c>
      <c r="T254" s="35"/>
      <c r="U254" s="35"/>
      <c r="V254" s="35">
        <v>10546.99</v>
      </c>
      <c r="W254" s="35">
        <f t="shared" si="15"/>
        <v>105469.9</v>
      </c>
      <c r="X254" s="99">
        <f t="shared" si="16"/>
        <v>1830265.6</v>
      </c>
      <c r="Y254" s="35">
        <f t="shared" si="17"/>
        <v>0</v>
      </c>
    </row>
    <row r="255" s="142" customFormat="1" spans="1:25">
      <c r="A255" s="24">
        <v>234</v>
      </c>
      <c r="B255" s="93" t="s">
        <v>177</v>
      </c>
      <c r="C255" s="24">
        <v>655</v>
      </c>
      <c r="D255" s="24">
        <v>100988545</v>
      </c>
      <c r="E255" s="46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181"/>
      <c r="S255" s="69"/>
      <c r="T255" s="69"/>
      <c r="U255" s="69"/>
      <c r="V255" s="69"/>
      <c r="W255" s="69">
        <f t="shared" si="15"/>
        <v>0</v>
      </c>
      <c r="X255" s="188">
        <f t="shared" si="16"/>
        <v>0</v>
      </c>
      <c r="Y255" s="69">
        <f t="shared" si="17"/>
        <v>0</v>
      </c>
    </row>
    <row r="256" s="143" customFormat="1" spans="1:25">
      <c r="A256" s="27">
        <v>235</v>
      </c>
      <c r="B256" s="34" t="s">
        <v>446</v>
      </c>
      <c r="C256" s="27">
        <v>666</v>
      </c>
      <c r="D256" s="60">
        <v>100600908</v>
      </c>
      <c r="E256" s="49"/>
      <c r="F256" s="35"/>
      <c r="G256" s="35">
        <v>31199.43</v>
      </c>
      <c r="H256" s="35"/>
      <c r="I256" s="35">
        <v>1659656.25</v>
      </c>
      <c r="J256" s="35"/>
      <c r="K256" s="35"/>
      <c r="L256" s="35"/>
      <c r="M256" s="35">
        <v>33435.96</v>
      </c>
      <c r="N256" s="35"/>
      <c r="O256" s="35"/>
      <c r="P256" s="58">
        <v>33435.96</v>
      </c>
      <c r="Q256" s="35"/>
      <c r="R256" s="102"/>
      <c r="S256" s="58"/>
      <c r="T256" s="35"/>
      <c r="U256" s="35">
        <v>44581.28</v>
      </c>
      <c r="V256" s="35">
        <v>22290.64</v>
      </c>
      <c r="W256" s="35">
        <f t="shared" si="15"/>
        <v>133743.84</v>
      </c>
      <c r="X256" s="99">
        <f t="shared" si="16"/>
        <v>1557111.84</v>
      </c>
      <c r="Y256" s="35">
        <f t="shared" si="17"/>
        <v>0</v>
      </c>
    </row>
    <row r="257" s="143" customFormat="1" spans="1:25">
      <c r="A257" s="27">
        <v>236</v>
      </c>
      <c r="B257" s="34" t="s">
        <v>447</v>
      </c>
      <c r="C257" s="27">
        <v>670</v>
      </c>
      <c r="D257" s="60">
        <v>102211043</v>
      </c>
      <c r="E257" s="49"/>
      <c r="F257" s="35"/>
      <c r="G257" s="35">
        <v>49433.84</v>
      </c>
      <c r="H257" s="35"/>
      <c r="I257" s="35">
        <v>2499990.29</v>
      </c>
      <c r="J257" s="35"/>
      <c r="K257" s="35"/>
      <c r="L257" s="35"/>
      <c r="M257" s="35">
        <v>34080</v>
      </c>
      <c r="N257" s="35"/>
      <c r="O257" s="35"/>
      <c r="P257" s="35">
        <f>11360+22720</f>
        <v>34080</v>
      </c>
      <c r="Q257" s="35"/>
      <c r="R257" s="102"/>
      <c r="S257" s="35"/>
      <c r="T257" s="35"/>
      <c r="U257" s="58"/>
      <c r="V257" s="35">
        <v>68160</v>
      </c>
      <c r="W257" s="35">
        <f t="shared" si="15"/>
        <v>136320</v>
      </c>
      <c r="X257" s="99">
        <f t="shared" si="16"/>
        <v>2413104.13</v>
      </c>
      <c r="Y257" s="35">
        <f t="shared" si="17"/>
        <v>0</v>
      </c>
    </row>
    <row r="258" s="143" customFormat="1" spans="1:25">
      <c r="A258" s="27">
        <v>237</v>
      </c>
      <c r="B258" s="159" t="s">
        <v>448</v>
      </c>
      <c r="C258" s="27">
        <v>656</v>
      </c>
      <c r="D258" s="27">
        <v>103362944</v>
      </c>
      <c r="E258" s="49"/>
      <c r="F258" s="35"/>
      <c r="G258" s="35">
        <v>2700</v>
      </c>
      <c r="H258" s="35"/>
      <c r="I258" s="35">
        <v>37500</v>
      </c>
      <c r="J258" s="35"/>
      <c r="K258" s="35"/>
      <c r="L258" s="58"/>
      <c r="M258" s="35"/>
      <c r="N258" s="35"/>
      <c r="O258" s="35"/>
      <c r="P258" s="58">
        <v>8838</v>
      </c>
      <c r="Q258" s="35"/>
      <c r="R258" s="182"/>
      <c r="S258" s="35"/>
      <c r="T258" s="35"/>
      <c r="U258" s="35"/>
      <c r="V258" s="58">
        <v>8838</v>
      </c>
      <c r="W258" s="35">
        <f t="shared" si="15"/>
        <v>17676</v>
      </c>
      <c r="X258" s="99">
        <f t="shared" si="16"/>
        <v>22524</v>
      </c>
      <c r="Y258" s="35">
        <f t="shared" si="17"/>
        <v>0</v>
      </c>
    </row>
    <row r="259" s="143" customFormat="1" spans="1:25">
      <c r="A259" s="27">
        <v>238</v>
      </c>
      <c r="B259" s="34" t="s">
        <v>250</v>
      </c>
      <c r="C259" s="27">
        <v>659</v>
      </c>
      <c r="D259" s="27">
        <v>100519095</v>
      </c>
      <c r="E259" s="49"/>
      <c r="F259" s="35"/>
      <c r="G259" s="35">
        <v>6600</v>
      </c>
      <c r="H259" s="35"/>
      <c r="I259" s="35">
        <v>90266</v>
      </c>
      <c r="J259" s="35"/>
      <c r="K259" s="35"/>
      <c r="L259" s="35"/>
      <c r="M259" s="35">
        <v>13614</v>
      </c>
      <c r="N259" s="35"/>
      <c r="O259" s="35"/>
      <c r="P259" s="35">
        <v>13614</v>
      </c>
      <c r="Q259" s="35"/>
      <c r="R259" s="102"/>
      <c r="S259" s="35">
        <v>13614</v>
      </c>
      <c r="T259" s="35">
        <v>4538</v>
      </c>
      <c r="U259" s="58">
        <v>4538</v>
      </c>
      <c r="V259" s="35">
        <v>4538</v>
      </c>
      <c r="W259" s="35">
        <f t="shared" si="15"/>
        <v>54456</v>
      </c>
      <c r="X259" s="99">
        <f t="shared" si="16"/>
        <v>42410</v>
      </c>
      <c r="Y259" s="35">
        <f t="shared" si="17"/>
        <v>0</v>
      </c>
    </row>
    <row r="260" s="143" customFormat="1" spans="1:25">
      <c r="A260" s="27">
        <v>239</v>
      </c>
      <c r="B260" s="34" t="s">
        <v>183</v>
      </c>
      <c r="C260" s="27">
        <v>661</v>
      </c>
      <c r="D260" s="27">
        <v>100974894</v>
      </c>
      <c r="E260" s="49"/>
      <c r="F260" s="35"/>
      <c r="G260" s="35">
        <v>8000</v>
      </c>
      <c r="H260" s="35"/>
      <c r="I260" s="35">
        <v>520098</v>
      </c>
      <c r="J260" s="35"/>
      <c r="K260" s="35"/>
      <c r="L260" s="35"/>
      <c r="M260" s="35">
        <v>10698</v>
      </c>
      <c r="N260" s="35"/>
      <c r="O260" s="35"/>
      <c r="P260" s="58">
        <v>10698</v>
      </c>
      <c r="Q260" s="35"/>
      <c r="R260" s="102"/>
      <c r="S260" s="35">
        <v>10698</v>
      </c>
      <c r="T260" s="35"/>
      <c r="U260" s="35"/>
      <c r="V260" s="35">
        <v>10698</v>
      </c>
      <c r="W260" s="35">
        <f t="shared" si="15"/>
        <v>42792</v>
      </c>
      <c r="X260" s="99">
        <f t="shared" si="16"/>
        <v>485306</v>
      </c>
      <c r="Y260" s="35">
        <f t="shared" si="17"/>
        <v>0</v>
      </c>
    </row>
    <row r="261" s="143" customFormat="1" spans="1:25">
      <c r="A261" s="27">
        <v>240</v>
      </c>
      <c r="B261" s="34" t="s">
        <v>179</v>
      </c>
      <c r="C261" s="27">
        <v>685</v>
      </c>
      <c r="D261" s="60">
        <v>102290105</v>
      </c>
      <c r="E261" s="49"/>
      <c r="F261" s="35"/>
      <c r="G261" s="35">
        <v>46614.93</v>
      </c>
      <c r="H261" s="35"/>
      <c r="I261" s="35">
        <v>2375697.97</v>
      </c>
      <c r="J261" s="35"/>
      <c r="K261" s="35"/>
      <c r="L261" s="35"/>
      <c r="M261" s="35"/>
      <c r="N261" s="35"/>
      <c r="O261" s="35"/>
      <c r="P261" s="58">
        <v>72523.14</v>
      </c>
      <c r="Q261" s="35"/>
      <c r="R261" s="102"/>
      <c r="S261" s="35"/>
      <c r="T261" s="35"/>
      <c r="U261" s="35"/>
      <c r="V261" s="35">
        <v>72523.14</v>
      </c>
      <c r="W261" s="35">
        <f t="shared" si="15"/>
        <v>145046.28</v>
      </c>
      <c r="X261" s="99">
        <f t="shared" si="16"/>
        <v>2277266.62</v>
      </c>
      <c r="Y261" s="35">
        <f t="shared" si="17"/>
        <v>0</v>
      </c>
    </row>
    <row r="262" s="143" customFormat="1" spans="1:25">
      <c r="A262" s="27">
        <v>241</v>
      </c>
      <c r="B262" s="34" t="s">
        <v>248</v>
      </c>
      <c r="C262" s="27">
        <v>673</v>
      </c>
      <c r="D262" s="60">
        <v>100125335</v>
      </c>
      <c r="E262" s="49"/>
      <c r="F262" s="35"/>
      <c r="G262" s="35">
        <v>44286.34</v>
      </c>
      <c r="H262" s="35"/>
      <c r="I262" s="35">
        <v>2283575.7</v>
      </c>
      <c r="J262" s="35"/>
      <c r="K262" s="35"/>
      <c r="L262" s="35"/>
      <c r="M262" s="35">
        <v>35895.45</v>
      </c>
      <c r="N262" s="35"/>
      <c r="O262" s="35"/>
      <c r="P262" s="58">
        <v>35895.45</v>
      </c>
      <c r="Q262" s="35"/>
      <c r="R262" s="102"/>
      <c r="S262" s="35">
        <v>35895.45</v>
      </c>
      <c r="T262" s="35">
        <v>11965.15</v>
      </c>
      <c r="U262" s="35">
        <v>11965.15</v>
      </c>
      <c r="V262" s="35">
        <v>11965.15</v>
      </c>
      <c r="W262" s="35">
        <f t="shared" si="15"/>
        <v>143581.8</v>
      </c>
      <c r="X262" s="99">
        <f t="shared" si="16"/>
        <v>2184280.24</v>
      </c>
      <c r="Y262" s="35">
        <f t="shared" si="17"/>
        <v>0</v>
      </c>
    </row>
    <row r="263" s="143" customFormat="1" spans="1:25">
      <c r="A263" s="27">
        <v>242</v>
      </c>
      <c r="B263" s="34" t="s">
        <v>449</v>
      </c>
      <c r="C263" s="27">
        <v>671</v>
      </c>
      <c r="D263" s="100">
        <v>102960985</v>
      </c>
      <c r="E263" s="168"/>
      <c r="F263" s="168"/>
      <c r="G263" s="35">
        <v>55058.81</v>
      </c>
      <c r="H263" s="35"/>
      <c r="I263" s="35">
        <v>2819145.62</v>
      </c>
      <c r="J263" s="35"/>
      <c r="K263" s="35"/>
      <c r="L263" s="35"/>
      <c r="M263" s="35">
        <v>43785</v>
      </c>
      <c r="N263" s="35"/>
      <c r="O263" s="35"/>
      <c r="P263" s="58">
        <v>43785</v>
      </c>
      <c r="Q263" s="35"/>
      <c r="R263" s="102"/>
      <c r="S263" s="35">
        <v>43785</v>
      </c>
      <c r="T263" s="35"/>
      <c r="U263" s="35"/>
      <c r="V263" s="35">
        <v>43785</v>
      </c>
      <c r="W263" s="35">
        <f t="shared" ref="W263:W283" si="18">SUM(K263:V263)</f>
        <v>175140</v>
      </c>
      <c r="X263" s="99">
        <f t="shared" ref="X263:X284" si="19">IF(((G263+H263+I263)-(J263+W263))&gt;0,+((G263+H263+I263)-(J263+W263)),0)</f>
        <v>2699064.43</v>
      </c>
      <c r="Y263" s="35">
        <f t="shared" ref="Y263:Y284" si="20">IF(((G263+H263+I263)-(J263+W263))&lt;0,-((G263+H263+I263)-(J263+W263)),0)</f>
        <v>0</v>
      </c>
    </row>
    <row r="264" s="143" customFormat="1" spans="1:25">
      <c r="A264" s="27">
        <v>243</v>
      </c>
      <c r="B264" s="34" t="s">
        <v>450</v>
      </c>
      <c r="C264" s="27">
        <v>681</v>
      </c>
      <c r="D264" s="60">
        <v>102404151</v>
      </c>
      <c r="E264" s="49"/>
      <c r="F264" s="49"/>
      <c r="G264" s="35">
        <v>64796.54</v>
      </c>
      <c r="H264" s="35"/>
      <c r="I264" s="35">
        <v>3303872.73</v>
      </c>
      <c r="J264" s="35"/>
      <c r="K264" s="35"/>
      <c r="L264" s="35"/>
      <c r="M264" s="35">
        <v>51259.08</v>
      </c>
      <c r="N264" s="35"/>
      <c r="O264" s="35"/>
      <c r="P264" s="58">
        <v>51259.08</v>
      </c>
      <c r="Q264" s="35"/>
      <c r="R264" s="102"/>
      <c r="S264" s="35">
        <v>51259.08</v>
      </c>
      <c r="T264" s="35"/>
      <c r="U264" s="35"/>
      <c r="V264" s="35">
        <v>51259.08</v>
      </c>
      <c r="W264" s="35">
        <f t="shared" si="18"/>
        <v>205036.32</v>
      </c>
      <c r="X264" s="99">
        <f t="shared" si="19"/>
        <v>3163632.95</v>
      </c>
      <c r="Y264" s="35">
        <f t="shared" si="20"/>
        <v>0</v>
      </c>
    </row>
    <row r="265" s="143" customFormat="1" spans="1:25">
      <c r="A265" s="27">
        <v>244</v>
      </c>
      <c r="B265" s="34" t="s">
        <v>451</v>
      </c>
      <c r="C265" s="27">
        <v>185</v>
      </c>
      <c r="D265" s="60"/>
      <c r="E265" s="49"/>
      <c r="F265" s="49"/>
      <c r="G265" s="35">
        <v>32127.8</v>
      </c>
      <c r="H265" s="58">
        <v>2434000</v>
      </c>
      <c r="I265" s="35"/>
      <c r="J265" s="35"/>
      <c r="K265" s="35"/>
      <c r="L265" s="35"/>
      <c r="M265" s="35"/>
      <c r="N265" s="35"/>
      <c r="O265" s="35"/>
      <c r="P265" s="58">
        <v>11009.36</v>
      </c>
      <c r="Q265" s="35"/>
      <c r="R265" s="102"/>
      <c r="S265" s="35">
        <v>33028.08</v>
      </c>
      <c r="T265" s="35">
        <v>11009.36</v>
      </c>
      <c r="U265" s="35">
        <v>11009.36</v>
      </c>
      <c r="V265" s="35">
        <v>11009.36</v>
      </c>
      <c r="W265" s="35">
        <f t="shared" si="18"/>
        <v>77065.52</v>
      </c>
      <c r="X265" s="99">
        <f t="shared" si="19"/>
        <v>2389062.28</v>
      </c>
      <c r="Y265" s="35">
        <f t="shared" si="20"/>
        <v>0</v>
      </c>
    </row>
    <row r="266" s="143" customFormat="1" spans="1:25">
      <c r="A266" s="27">
        <v>245</v>
      </c>
      <c r="B266" s="34" t="s">
        <v>452</v>
      </c>
      <c r="C266" s="27">
        <v>181</v>
      </c>
      <c r="D266" s="60">
        <v>102904439</v>
      </c>
      <c r="E266" s="49"/>
      <c r="F266" s="49"/>
      <c r="G266" s="35">
        <v>34453.69</v>
      </c>
      <c r="H266" s="35"/>
      <c r="I266" s="35">
        <v>1766377.92</v>
      </c>
      <c r="J266" s="35"/>
      <c r="K266" s="35"/>
      <c r="L266" s="35"/>
      <c r="M266" s="35">
        <v>32532.75</v>
      </c>
      <c r="N266" s="35"/>
      <c r="O266" s="35"/>
      <c r="P266" s="58">
        <v>32532.75</v>
      </c>
      <c r="Q266" s="35"/>
      <c r="R266" s="102"/>
      <c r="S266" s="35">
        <v>32532.75</v>
      </c>
      <c r="T266" s="35"/>
      <c r="U266" s="35"/>
      <c r="V266" s="35">
        <v>32532.75</v>
      </c>
      <c r="W266" s="35">
        <f t="shared" si="18"/>
        <v>130131</v>
      </c>
      <c r="X266" s="99">
        <f t="shared" si="19"/>
        <v>1670700.61</v>
      </c>
      <c r="Y266" s="35">
        <f t="shared" si="20"/>
        <v>0</v>
      </c>
    </row>
    <row r="267" s="143" customFormat="1" spans="1:25">
      <c r="A267" s="27">
        <v>246</v>
      </c>
      <c r="B267" s="34" t="s">
        <v>453</v>
      </c>
      <c r="C267" s="27">
        <v>176</v>
      </c>
      <c r="D267" s="95">
        <v>103091404</v>
      </c>
      <c r="E267" s="168"/>
      <c r="F267" s="168"/>
      <c r="G267" s="35">
        <v>40943.65</v>
      </c>
      <c r="H267" s="35"/>
      <c r="I267" s="35">
        <v>2082273.43</v>
      </c>
      <c r="J267" s="35"/>
      <c r="K267" s="35"/>
      <c r="L267" s="35"/>
      <c r="M267" s="35">
        <v>29445.75</v>
      </c>
      <c r="N267" s="35"/>
      <c r="O267" s="35"/>
      <c r="P267" s="35">
        <f>9815.25+19630.5</f>
        <v>29445.75</v>
      </c>
      <c r="Q267" s="35"/>
      <c r="R267" s="102"/>
      <c r="S267" s="35">
        <v>29445.75</v>
      </c>
      <c r="T267" s="35"/>
      <c r="U267" s="35"/>
      <c r="V267" s="35">
        <v>29445.75</v>
      </c>
      <c r="W267" s="35">
        <f t="shared" si="18"/>
        <v>117783</v>
      </c>
      <c r="X267" s="99">
        <f t="shared" si="19"/>
        <v>2005434.08</v>
      </c>
      <c r="Y267" s="35">
        <f t="shared" si="20"/>
        <v>0</v>
      </c>
    </row>
    <row r="268" s="143" customFormat="1" spans="1:25">
      <c r="A268" s="27">
        <v>247</v>
      </c>
      <c r="B268" s="34" t="s">
        <v>454</v>
      </c>
      <c r="C268" s="27">
        <v>178</v>
      </c>
      <c r="D268" s="95">
        <v>102002584</v>
      </c>
      <c r="E268" s="49"/>
      <c r="F268" s="49"/>
      <c r="G268" s="35">
        <v>17859.72</v>
      </c>
      <c r="H268" s="35"/>
      <c r="I268" s="35">
        <v>942886.66</v>
      </c>
      <c r="J268" s="35"/>
      <c r="K268" s="35"/>
      <c r="L268" s="35"/>
      <c r="M268" s="35">
        <v>26877.78</v>
      </c>
      <c r="N268" s="35"/>
      <c r="O268" s="35"/>
      <c r="P268" s="35">
        <v>26877.78</v>
      </c>
      <c r="Q268" s="35"/>
      <c r="R268" s="102"/>
      <c r="S268" s="35">
        <v>26877.78</v>
      </c>
      <c r="T268" s="35"/>
      <c r="U268" s="35"/>
      <c r="V268" s="35">
        <v>26877.78</v>
      </c>
      <c r="W268" s="35">
        <f t="shared" si="18"/>
        <v>107511.12</v>
      </c>
      <c r="X268" s="99">
        <f t="shared" si="19"/>
        <v>853235.26</v>
      </c>
      <c r="Y268" s="35">
        <f t="shared" si="20"/>
        <v>0</v>
      </c>
    </row>
    <row r="269" s="143" customFormat="1" spans="1:25">
      <c r="A269" s="27">
        <v>248</v>
      </c>
      <c r="B269" s="34" t="s">
        <v>186</v>
      </c>
      <c r="C269" s="27">
        <v>107</v>
      </c>
      <c r="D269" s="27">
        <v>104019140</v>
      </c>
      <c r="E269" s="49"/>
      <c r="F269" s="35"/>
      <c r="G269" s="35">
        <v>9000</v>
      </c>
      <c r="H269" s="35"/>
      <c r="I269" s="35">
        <v>579000</v>
      </c>
      <c r="J269" s="35"/>
      <c r="K269" s="35"/>
      <c r="L269" s="35"/>
      <c r="M269" s="35">
        <v>13500</v>
      </c>
      <c r="N269" s="35"/>
      <c r="O269" s="35"/>
      <c r="P269" s="58">
        <v>13500</v>
      </c>
      <c r="Q269" s="35"/>
      <c r="R269" s="102"/>
      <c r="S269" s="35">
        <v>13500</v>
      </c>
      <c r="T269" s="35"/>
      <c r="U269" s="35"/>
      <c r="V269" s="35">
        <v>13500</v>
      </c>
      <c r="W269" s="35">
        <f t="shared" si="18"/>
        <v>54000</v>
      </c>
      <c r="X269" s="99">
        <f t="shared" si="19"/>
        <v>534000</v>
      </c>
      <c r="Y269" s="35">
        <f t="shared" si="20"/>
        <v>0</v>
      </c>
    </row>
    <row r="270" s="142" customFormat="1" spans="1:25">
      <c r="A270" s="24">
        <v>249</v>
      </c>
      <c r="B270" s="93" t="s">
        <v>455</v>
      </c>
      <c r="C270" s="24">
        <v>230</v>
      </c>
      <c r="D270" s="24">
        <v>100122008</v>
      </c>
      <c r="E270" s="46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181"/>
      <c r="S270" s="69"/>
      <c r="T270" s="69"/>
      <c r="U270" s="69"/>
      <c r="V270" s="69"/>
      <c r="W270" s="69">
        <f t="shared" si="18"/>
        <v>0</v>
      </c>
      <c r="X270" s="188">
        <f t="shared" si="19"/>
        <v>0</v>
      </c>
      <c r="Y270" s="69">
        <f t="shared" si="20"/>
        <v>0</v>
      </c>
    </row>
    <row r="271" s="143" customFormat="1" spans="1:25">
      <c r="A271" s="27">
        <v>250</v>
      </c>
      <c r="B271" s="34" t="s">
        <v>189</v>
      </c>
      <c r="C271" s="27">
        <v>233</v>
      </c>
      <c r="D271" s="27">
        <v>100344479</v>
      </c>
      <c r="E271" s="49"/>
      <c r="F271" s="35"/>
      <c r="G271" s="35">
        <v>5000</v>
      </c>
      <c r="H271" s="35"/>
      <c r="I271" s="35">
        <v>179584</v>
      </c>
      <c r="J271" s="35"/>
      <c r="K271" s="35"/>
      <c r="L271" s="35"/>
      <c r="M271" s="35">
        <v>7500</v>
      </c>
      <c r="N271" s="35"/>
      <c r="O271" s="35"/>
      <c r="P271" s="35">
        <v>7500</v>
      </c>
      <c r="Q271" s="35"/>
      <c r="R271" s="102"/>
      <c r="S271" s="35">
        <v>7500</v>
      </c>
      <c r="T271" s="35">
        <v>2500</v>
      </c>
      <c r="U271" s="35">
        <v>2500</v>
      </c>
      <c r="V271" s="35">
        <v>2500</v>
      </c>
      <c r="W271" s="35">
        <f t="shared" si="18"/>
        <v>30000</v>
      </c>
      <c r="X271" s="99">
        <f t="shared" si="19"/>
        <v>154584</v>
      </c>
      <c r="Y271" s="35">
        <f t="shared" si="20"/>
        <v>0</v>
      </c>
    </row>
    <row r="272" s="143" customFormat="1" spans="1:25">
      <c r="A272" s="27">
        <v>251</v>
      </c>
      <c r="B272" s="34" t="s">
        <v>456</v>
      </c>
      <c r="C272" s="27">
        <v>412</v>
      </c>
      <c r="D272" s="27"/>
      <c r="E272" s="49"/>
      <c r="F272" s="35"/>
      <c r="G272" s="35">
        <v>24183.15</v>
      </c>
      <c r="H272" s="58">
        <v>2434000</v>
      </c>
      <c r="I272" s="35"/>
      <c r="J272" s="35"/>
      <c r="K272" s="35"/>
      <c r="L272" s="35"/>
      <c r="M272" s="35"/>
      <c r="N272" s="35"/>
      <c r="O272" s="35"/>
      <c r="P272" s="35"/>
      <c r="Q272" s="35"/>
      <c r="R272" s="102"/>
      <c r="S272" s="35"/>
      <c r="T272" s="35"/>
      <c r="U272" s="35"/>
      <c r="V272" s="35">
        <v>51583.1</v>
      </c>
      <c r="W272" s="35">
        <f t="shared" si="18"/>
        <v>51583.1</v>
      </c>
      <c r="X272" s="99">
        <f t="shared" si="19"/>
        <v>2406600.05</v>
      </c>
      <c r="Y272" s="35">
        <f t="shared" si="20"/>
        <v>0</v>
      </c>
    </row>
    <row r="273" s="143" customFormat="1" spans="1:48">
      <c r="A273" s="27">
        <v>252</v>
      </c>
      <c r="B273" s="34" t="s">
        <v>190</v>
      </c>
      <c r="C273" s="27">
        <v>236</v>
      </c>
      <c r="D273" s="60">
        <v>100502615</v>
      </c>
      <c r="E273" s="49"/>
      <c r="F273" s="35"/>
      <c r="G273" s="35">
        <v>5886.72</v>
      </c>
      <c r="H273" s="35"/>
      <c r="I273" s="35">
        <v>224828.72</v>
      </c>
      <c r="J273" s="35"/>
      <c r="K273" s="35"/>
      <c r="L273" s="35"/>
      <c r="M273" s="35">
        <v>8832</v>
      </c>
      <c r="N273" s="35"/>
      <c r="O273" s="35"/>
      <c r="P273" s="58">
        <f>5888+2944</f>
        <v>8832</v>
      </c>
      <c r="Q273" s="35"/>
      <c r="R273" s="102"/>
      <c r="S273" s="58">
        <v>8832</v>
      </c>
      <c r="T273" s="35">
        <v>2944</v>
      </c>
      <c r="U273" s="35">
        <v>2944</v>
      </c>
      <c r="V273" s="35">
        <v>2944</v>
      </c>
      <c r="W273" s="35">
        <f t="shared" si="18"/>
        <v>35328</v>
      </c>
      <c r="X273" s="99">
        <f t="shared" si="19"/>
        <v>195387.44</v>
      </c>
      <c r="Y273" s="35">
        <f t="shared" si="20"/>
        <v>0</v>
      </c>
      <c r="Z273" s="191"/>
      <c r="AA273" s="191"/>
      <c r="AB273" s="191"/>
      <c r="AC273" s="191"/>
      <c r="AD273" s="191"/>
      <c r="AE273" s="191"/>
      <c r="AF273" s="191"/>
      <c r="AG273" s="191"/>
      <c r="AH273" s="191"/>
      <c r="AI273" s="191"/>
      <c r="AJ273" s="191"/>
      <c r="AK273" s="191"/>
      <c r="AL273" s="191"/>
      <c r="AM273" s="191"/>
      <c r="AN273" s="191"/>
      <c r="AO273" s="191"/>
      <c r="AP273" s="191"/>
      <c r="AQ273" s="191"/>
      <c r="AR273" s="191"/>
      <c r="AS273" s="191"/>
      <c r="AT273" s="191"/>
      <c r="AU273" s="191"/>
      <c r="AV273" s="191"/>
    </row>
    <row r="274" s="143" customFormat="1" spans="1:48">
      <c r="A274" s="27">
        <v>253</v>
      </c>
      <c r="B274" s="34" t="s">
        <v>194</v>
      </c>
      <c r="C274" s="27">
        <v>410</v>
      </c>
      <c r="D274" s="27">
        <v>100531576</v>
      </c>
      <c r="E274" s="49"/>
      <c r="F274" s="35"/>
      <c r="G274" s="35">
        <v>3700</v>
      </c>
      <c r="H274" s="35"/>
      <c r="I274" s="35">
        <v>136270.67</v>
      </c>
      <c r="J274" s="35"/>
      <c r="K274" s="35"/>
      <c r="L274" s="35"/>
      <c r="M274" s="35">
        <v>7092</v>
      </c>
      <c r="N274" s="35"/>
      <c r="O274" s="35"/>
      <c r="P274" s="58">
        <v>7092</v>
      </c>
      <c r="Q274" s="35"/>
      <c r="R274" s="102"/>
      <c r="S274" s="35">
        <v>7092</v>
      </c>
      <c r="T274" s="35"/>
      <c r="U274" s="35"/>
      <c r="V274" s="35">
        <v>7092</v>
      </c>
      <c r="W274" s="35">
        <f t="shared" si="18"/>
        <v>28368</v>
      </c>
      <c r="X274" s="99">
        <f t="shared" si="19"/>
        <v>111602.67</v>
      </c>
      <c r="Y274" s="35">
        <f t="shared" si="20"/>
        <v>0</v>
      </c>
      <c r="Z274" s="191"/>
      <c r="AA274" s="191"/>
      <c r="AB274" s="191"/>
      <c r="AC274" s="191"/>
      <c r="AD274" s="191"/>
      <c r="AE274" s="191"/>
      <c r="AF274" s="191"/>
      <c r="AG274" s="191"/>
      <c r="AH274" s="191"/>
      <c r="AI274" s="191"/>
      <c r="AJ274" s="191"/>
      <c r="AK274" s="191"/>
      <c r="AL274" s="191"/>
      <c r="AM274" s="191"/>
      <c r="AN274" s="191"/>
      <c r="AO274" s="191"/>
      <c r="AP274" s="191"/>
      <c r="AQ274" s="191"/>
      <c r="AR274" s="191"/>
      <c r="AS274" s="191"/>
      <c r="AT274" s="191"/>
      <c r="AU274" s="191"/>
      <c r="AV274" s="191"/>
    </row>
    <row r="275" s="143" customFormat="1" spans="1:48">
      <c r="A275" s="27">
        <v>254</v>
      </c>
      <c r="B275" s="34" t="s">
        <v>457</v>
      </c>
      <c r="C275" s="27">
        <v>237</v>
      </c>
      <c r="D275" s="60">
        <v>101501837</v>
      </c>
      <c r="E275" s="49"/>
      <c r="F275" s="35"/>
      <c r="G275" s="35">
        <v>34331.95</v>
      </c>
      <c r="H275" s="35"/>
      <c r="I275" s="35">
        <v>1768136.36</v>
      </c>
      <c r="J275" s="35"/>
      <c r="K275" s="35"/>
      <c r="L275" s="35"/>
      <c r="M275" s="35">
        <v>24531.5</v>
      </c>
      <c r="N275" s="35"/>
      <c r="O275" s="35"/>
      <c r="P275" s="58">
        <v>36797.25</v>
      </c>
      <c r="Q275" s="35"/>
      <c r="R275" s="102"/>
      <c r="S275" s="35">
        <v>36797.25</v>
      </c>
      <c r="T275" s="35"/>
      <c r="U275" s="35"/>
      <c r="V275" s="35">
        <v>36797.25</v>
      </c>
      <c r="W275" s="35">
        <f t="shared" si="18"/>
        <v>134923.25</v>
      </c>
      <c r="X275" s="99">
        <f t="shared" si="19"/>
        <v>1667545.06</v>
      </c>
      <c r="Y275" s="35">
        <f t="shared" si="20"/>
        <v>0</v>
      </c>
      <c r="Z275" s="191"/>
      <c r="AA275" s="191"/>
      <c r="AB275" s="191"/>
      <c r="AC275" s="191"/>
      <c r="AD275" s="191"/>
      <c r="AE275" s="191"/>
      <c r="AF275" s="191"/>
      <c r="AG275" s="191"/>
      <c r="AH275" s="191"/>
      <c r="AI275" s="191"/>
      <c r="AJ275" s="191"/>
      <c r="AK275" s="191"/>
      <c r="AL275" s="191"/>
      <c r="AM275" s="191"/>
      <c r="AN275" s="191"/>
      <c r="AO275" s="191"/>
      <c r="AP275" s="191"/>
      <c r="AQ275" s="191"/>
      <c r="AR275" s="191"/>
      <c r="AS275" s="191"/>
      <c r="AT275" s="191"/>
      <c r="AU275" s="191"/>
      <c r="AV275" s="191"/>
    </row>
    <row r="276" s="143" customFormat="1" spans="1:48">
      <c r="A276" s="27">
        <v>255</v>
      </c>
      <c r="B276" s="34" t="s">
        <v>458</v>
      </c>
      <c r="C276" s="27">
        <v>261</v>
      </c>
      <c r="D276" s="27"/>
      <c r="E276" s="49"/>
      <c r="F276" s="35"/>
      <c r="G276" s="35">
        <v>42444.16</v>
      </c>
      <c r="H276" s="35"/>
      <c r="I276" s="35">
        <v>2153229.17</v>
      </c>
      <c r="J276" s="35"/>
      <c r="K276" s="35"/>
      <c r="L276" s="35"/>
      <c r="M276" s="35">
        <v>9197.64</v>
      </c>
      <c r="N276" s="35"/>
      <c r="O276" s="35"/>
      <c r="P276" s="58">
        <v>55185.84</v>
      </c>
      <c r="Q276" s="35"/>
      <c r="R276" s="102"/>
      <c r="S276" s="35"/>
      <c r="T276" s="35"/>
      <c r="U276" s="35">
        <v>36790.56</v>
      </c>
      <c r="V276" s="35">
        <v>9197.64</v>
      </c>
      <c r="W276" s="35">
        <f t="shared" si="18"/>
        <v>110371.68</v>
      </c>
      <c r="X276" s="99">
        <f t="shared" si="19"/>
        <v>2085301.65</v>
      </c>
      <c r="Y276" s="35">
        <f t="shared" si="20"/>
        <v>0</v>
      </c>
      <c r="Z276" s="191"/>
      <c r="AA276" s="191"/>
      <c r="AB276" s="191"/>
      <c r="AC276" s="191"/>
      <c r="AD276" s="191"/>
      <c r="AE276" s="191"/>
      <c r="AF276" s="191"/>
      <c r="AG276" s="191"/>
      <c r="AH276" s="191"/>
      <c r="AI276" s="191"/>
      <c r="AJ276" s="191"/>
      <c r="AK276" s="191"/>
      <c r="AL276" s="191"/>
      <c r="AM276" s="191"/>
      <c r="AN276" s="191"/>
      <c r="AO276" s="191"/>
      <c r="AP276" s="191"/>
      <c r="AQ276" s="191"/>
      <c r="AR276" s="191"/>
      <c r="AS276" s="191"/>
      <c r="AT276" s="191"/>
      <c r="AU276" s="191"/>
      <c r="AV276" s="191"/>
    </row>
    <row r="277" s="143" customFormat="1" spans="1:48">
      <c r="A277" s="27">
        <v>256</v>
      </c>
      <c r="B277" s="208" t="s">
        <v>459</v>
      </c>
      <c r="C277" s="27">
        <v>533</v>
      </c>
      <c r="D277" s="27"/>
      <c r="E277" s="49"/>
      <c r="F277" s="35"/>
      <c r="G277" s="35">
        <v>26890.74</v>
      </c>
      <c r="H277" s="58">
        <v>4060000</v>
      </c>
      <c r="I277" s="35"/>
      <c r="J277" s="35"/>
      <c r="K277" s="35"/>
      <c r="L277" s="35"/>
      <c r="M277" s="35"/>
      <c r="N277" s="35"/>
      <c r="O277" s="35"/>
      <c r="P277" s="58"/>
      <c r="Q277" s="35"/>
      <c r="R277" s="102"/>
      <c r="S277" s="35"/>
      <c r="T277" s="35">
        <v>24340.63</v>
      </c>
      <c r="U277" s="35">
        <v>24340.63</v>
      </c>
      <c r="V277" s="35">
        <v>24340.63</v>
      </c>
      <c r="W277" s="35">
        <f t="shared" si="18"/>
        <v>73021.89</v>
      </c>
      <c r="X277" s="99">
        <f t="shared" si="19"/>
        <v>4013868.85</v>
      </c>
      <c r="Y277" s="35">
        <f t="shared" si="20"/>
        <v>0</v>
      </c>
      <c r="Z277" s="191"/>
      <c r="AA277" s="191"/>
      <c r="AB277" s="191"/>
      <c r="AC277" s="191"/>
      <c r="AD277" s="191"/>
      <c r="AE277" s="191"/>
      <c r="AF277" s="191"/>
      <c r="AG277" s="191"/>
      <c r="AH277" s="191"/>
      <c r="AI277" s="191"/>
      <c r="AJ277" s="191"/>
      <c r="AK277" s="191"/>
      <c r="AL277" s="191"/>
      <c r="AM277" s="191"/>
      <c r="AN277" s="191"/>
      <c r="AO277" s="191"/>
      <c r="AP277" s="191"/>
      <c r="AQ277" s="191"/>
      <c r="AR277" s="191"/>
      <c r="AS277" s="191"/>
      <c r="AT277" s="191"/>
      <c r="AU277" s="191"/>
      <c r="AV277" s="191"/>
    </row>
    <row r="278" s="143" customFormat="1" spans="1:48">
      <c r="A278" s="27">
        <v>257</v>
      </c>
      <c r="B278" s="208" t="s">
        <v>460</v>
      </c>
      <c r="C278" s="27">
        <v>535</v>
      </c>
      <c r="D278" s="27"/>
      <c r="E278" s="49"/>
      <c r="F278" s="35"/>
      <c r="G278" s="35">
        <v>14038.08</v>
      </c>
      <c r="H278" s="58">
        <v>2825000</v>
      </c>
      <c r="I278" s="35"/>
      <c r="J278" s="35"/>
      <c r="K278" s="35"/>
      <c r="L278" s="35"/>
      <c r="M278" s="35"/>
      <c r="N278" s="35"/>
      <c r="O278" s="35"/>
      <c r="P278" s="58"/>
      <c r="Q278" s="35"/>
      <c r="R278" s="102"/>
      <c r="S278" s="35"/>
      <c r="T278" s="35"/>
      <c r="U278" s="35">
        <v>22082.57</v>
      </c>
      <c r="V278" s="35">
        <v>22082.57</v>
      </c>
      <c r="W278" s="35">
        <f t="shared" si="18"/>
        <v>44165.14</v>
      </c>
      <c r="X278" s="99">
        <f t="shared" si="19"/>
        <v>2794872.94</v>
      </c>
      <c r="Y278" s="35">
        <f t="shared" si="20"/>
        <v>0</v>
      </c>
      <c r="Z278" s="191"/>
      <c r="AA278" s="191"/>
      <c r="AB278" s="191"/>
      <c r="AC278" s="191"/>
      <c r="AD278" s="191"/>
      <c r="AE278" s="191"/>
      <c r="AF278" s="191"/>
      <c r="AG278" s="191"/>
      <c r="AH278" s="191"/>
      <c r="AI278" s="191"/>
      <c r="AJ278" s="191"/>
      <c r="AK278" s="191"/>
      <c r="AL278" s="191"/>
      <c r="AM278" s="191"/>
      <c r="AN278" s="191"/>
      <c r="AO278" s="191"/>
      <c r="AP278" s="191"/>
      <c r="AQ278" s="191"/>
      <c r="AR278" s="191"/>
      <c r="AS278" s="191"/>
      <c r="AT278" s="191"/>
      <c r="AU278" s="191"/>
      <c r="AV278" s="191"/>
    </row>
    <row r="279" s="143" customFormat="1" spans="1:48">
      <c r="A279" s="27">
        <v>258</v>
      </c>
      <c r="B279" s="208" t="s">
        <v>461</v>
      </c>
      <c r="C279" s="27">
        <v>538</v>
      </c>
      <c r="D279" s="27"/>
      <c r="E279" s="49"/>
      <c r="F279" s="35"/>
      <c r="G279" s="35">
        <v>12767.06</v>
      </c>
      <c r="H279" s="58">
        <v>2560000</v>
      </c>
      <c r="I279" s="35"/>
      <c r="J279" s="35"/>
      <c r="K279" s="35"/>
      <c r="L279" s="35"/>
      <c r="M279" s="35"/>
      <c r="N279" s="35"/>
      <c r="O279" s="35"/>
      <c r="P279" s="58"/>
      <c r="Q279" s="35"/>
      <c r="R279" s="102"/>
      <c r="S279" s="35"/>
      <c r="T279" s="35">
        <v>10850.68</v>
      </c>
      <c r="U279" s="35">
        <v>10850.68</v>
      </c>
      <c r="V279" s="35">
        <v>10850.68</v>
      </c>
      <c r="W279" s="35">
        <f t="shared" si="18"/>
        <v>32552.04</v>
      </c>
      <c r="X279" s="99">
        <f t="shared" si="19"/>
        <v>2540215.02</v>
      </c>
      <c r="Y279" s="35">
        <f t="shared" si="20"/>
        <v>0</v>
      </c>
      <c r="Z279" s="191"/>
      <c r="AA279" s="191"/>
      <c r="AB279" s="191"/>
      <c r="AC279" s="191"/>
      <c r="AD279" s="191"/>
      <c r="AE279" s="191"/>
      <c r="AF279" s="191"/>
      <c r="AG279" s="191"/>
      <c r="AH279" s="191"/>
      <c r="AI279" s="191"/>
      <c r="AJ279" s="191"/>
      <c r="AK279" s="191"/>
      <c r="AL279" s="191"/>
      <c r="AM279" s="191"/>
      <c r="AN279" s="191"/>
      <c r="AO279" s="191"/>
      <c r="AP279" s="191"/>
      <c r="AQ279" s="191"/>
      <c r="AR279" s="191"/>
      <c r="AS279" s="191"/>
      <c r="AT279" s="191"/>
      <c r="AU279" s="191"/>
      <c r="AV279" s="191"/>
    </row>
    <row r="280" s="143" customFormat="1" spans="1:48">
      <c r="A280" s="209">
        <v>259</v>
      </c>
      <c r="B280" s="208" t="s">
        <v>462</v>
      </c>
      <c r="C280" s="27">
        <v>86</v>
      </c>
      <c r="D280" s="27"/>
      <c r="E280" s="49"/>
      <c r="F280" s="35"/>
      <c r="G280" s="35">
        <v>7873.2</v>
      </c>
      <c r="H280" s="58">
        <v>2365000</v>
      </c>
      <c r="I280" s="35"/>
      <c r="J280" s="35"/>
      <c r="K280" s="35"/>
      <c r="L280" s="35"/>
      <c r="M280" s="35"/>
      <c r="N280" s="35"/>
      <c r="O280" s="35"/>
      <c r="P280" s="58"/>
      <c r="Q280" s="35"/>
      <c r="R280" s="102"/>
      <c r="S280" s="35"/>
      <c r="T280" s="35"/>
      <c r="U280" s="35"/>
      <c r="V280" s="35">
        <v>10024.16</v>
      </c>
      <c r="W280" s="35">
        <f t="shared" si="18"/>
        <v>10024.16</v>
      </c>
      <c r="X280" s="99">
        <f t="shared" si="19"/>
        <v>2362849.04</v>
      </c>
      <c r="Y280" s="35">
        <f t="shared" si="20"/>
        <v>0</v>
      </c>
      <c r="Z280" s="191"/>
      <c r="AA280" s="191"/>
      <c r="AB280" s="191"/>
      <c r="AC280" s="191"/>
      <c r="AD280" s="191"/>
      <c r="AE280" s="191"/>
      <c r="AF280" s="191"/>
      <c r="AG280" s="191"/>
      <c r="AH280" s="191"/>
      <c r="AI280" s="191"/>
      <c r="AJ280" s="191"/>
      <c r="AK280" s="191"/>
      <c r="AL280" s="191"/>
      <c r="AM280" s="191"/>
      <c r="AN280" s="191"/>
      <c r="AO280" s="191"/>
      <c r="AP280" s="191"/>
      <c r="AQ280" s="191"/>
      <c r="AR280" s="191"/>
      <c r="AS280" s="191"/>
      <c r="AT280" s="191"/>
      <c r="AU280" s="191"/>
      <c r="AV280" s="191"/>
    </row>
    <row r="281" s="145" customFormat="1" spans="1:48">
      <c r="A281" s="60">
        <v>260</v>
      </c>
      <c r="B281" s="210" t="s">
        <v>463</v>
      </c>
      <c r="C281" s="60">
        <v>267</v>
      </c>
      <c r="D281" s="60"/>
      <c r="E281" s="211"/>
      <c r="F281" s="99"/>
      <c r="G281" s="99">
        <v>4166.67</v>
      </c>
      <c r="H281" s="201">
        <v>2500000</v>
      </c>
      <c r="I281" s="99"/>
      <c r="J281" s="99"/>
      <c r="K281" s="99"/>
      <c r="L281" s="99"/>
      <c r="M281" s="99"/>
      <c r="N281" s="99"/>
      <c r="O281" s="99"/>
      <c r="P281" s="201"/>
      <c r="Q281" s="99"/>
      <c r="R281" s="99"/>
      <c r="S281" s="99"/>
      <c r="T281" s="99"/>
      <c r="U281" s="99"/>
      <c r="V281" s="99">
        <v>10533.14</v>
      </c>
      <c r="W281" s="99">
        <f t="shared" si="18"/>
        <v>10533.14</v>
      </c>
      <c r="X281" s="99">
        <f t="shared" si="19"/>
        <v>2493633.53</v>
      </c>
      <c r="Y281" s="99">
        <f t="shared" si="20"/>
        <v>0</v>
      </c>
      <c r="Z281" s="222"/>
      <c r="AA281" s="222"/>
      <c r="AB281" s="222"/>
      <c r="AC281" s="222"/>
      <c r="AD281" s="222"/>
      <c r="AE281" s="222"/>
      <c r="AF281" s="222"/>
      <c r="AG281" s="222"/>
      <c r="AH281" s="222"/>
      <c r="AI281" s="222"/>
      <c r="AJ281" s="222"/>
      <c r="AK281" s="222"/>
      <c r="AL281" s="222"/>
      <c r="AM281" s="222"/>
      <c r="AN281" s="222"/>
      <c r="AO281" s="222"/>
      <c r="AP281" s="222"/>
      <c r="AQ281" s="222"/>
      <c r="AR281" s="222"/>
      <c r="AS281" s="222"/>
      <c r="AT281" s="222"/>
      <c r="AU281" s="222"/>
      <c r="AV281" s="222"/>
    </row>
    <row r="282" s="143" customFormat="1" spans="1:48">
      <c r="A282" s="27">
        <v>261</v>
      </c>
      <c r="B282" s="208" t="s">
        <v>464</v>
      </c>
      <c r="C282" s="27">
        <v>388</v>
      </c>
      <c r="D282" s="60"/>
      <c r="E282" s="54">
        <v>1000000</v>
      </c>
      <c r="F282" s="58">
        <v>1000000</v>
      </c>
      <c r="G282" s="35">
        <v>6652.94</v>
      </c>
      <c r="H282" s="58">
        <v>2000000</v>
      </c>
      <c r="I282" s="35"/>
      <c r="J282" s="35"/>
      <c r="K282" s="35"/>
      <c r="L282" s="35"/>
      <c r="M282" s="35"/>
      <c r="N282" s="35"/>
      <c r="O282" s="35"/>
      <c r="P282" s="58"/>
      <c r="Q282" s="35"/>
      <c r="R282" s="102"/>
      <c r="S282" s="35"/>
      <c r="T282" s="35"/>
      <c r="U282" s="35"/>
      <c r="V282" s="35">
        <v>11572.95</v>
      </c>
      <c r="W282" s="35">
        <f t="shared" si="18"/>
        <v>11572.95</v>
      </c>
      <c r="X282" s="99">
        <f t="shared" si="19"/>
        <v>1995079.99</v>
      </c>
      <c r="Y282" s="35">
        <f t="shared" si="20"/>
        <v>0</v>
      </c>
      <c r="Z282" s="191"/>
      <c r="AA282" s="191"/>
      <c r="AB282" s="191"/>
      <c r="AC282" s="191"/>
      <c r="AD282" s="191"/>
      <c r="AE282" s="191"/>
      <c r="AF282" s="191"/>
      <c r="AG282" s="191"/>
      <c r="AH282" s="191"/>
      <c r="AI282" s="191"/>
      <c r="AJ282" s="191"/>
      <c r="AK282" s="191"/>
      <c r="AL282" s="191"/>
      <c r="AM282" s="191"/>
      <c r="AN282" s="191"/>
      <c r="AO282" s="191"/>
      <c r="AP282" s="191"/>
      <c r="AQ282" s="191"/>
      <c r="AR282" s="191"/>
      <c r="AS282" s="191"/>
      <c r="AT282" s="191"/>
      <c r="AU282" s="191"/>
      <c r="AV282" s="191"/>
    </row>
    <row r="283" s="143" customFormat="1" spans="1:48">
      <c r="A283" s="209">
        <v>262</v>
      </c>
      <c r="B283" s="208" t="s">
        <v>465</v>
      </c>
      <c r="C283" s="27">
        <v>189</v>
      </c>
      <c r="D283" s="27"/>
      <c r="E283" s="54">
        <v>1250000</v>
      </c>
      <c r="F283" s="58">
        <v>1250000</v>
      </c>
      <c r="G283" s="35">
        <v>8301.04</v>
      </c>
      <c r="H283" s="58">
        <v>2500000</v>
      </c>
      <c r="I283" s="35"/>
      <c r="J283" s="35"/>
      <c r="K283" s="35"/>
      <c r="L283" s="35"/>
      <c r="M283" s="35"/>
      <c r="N283" s="35"/>
      <c r="O283" s="35"/>
      <c r="P283" s="58"/>
      <c r="Q283" s="35"/>
      <c r="R283" s="102"/>
      <c r="S283" s="35"/>
      <c r="T283" s="35">
        <v>17073.7</v>
      </c>
      <c r="U283" s="35">
        <v>34147.4</v>
      </c>
      <c r="V283" s="35">
        <v>17073.7</v>
      </c>
      <c r="W283" s="35">
        <f t="shared" si="18"/>
        <v>68294.8</v>
      </c>
      <c r="X283" s="99">
        <f t="shared" si="19"/>
        <v>2440006.24</v>
      </c>
      <c r="Y283" s="35">
        <f t="shared" si="20"/>
        <v>0</v>
      </c>
      <c r="Z283" s="191"/>
      <c r="AA283" s="191"/>
      <c r="AB283" s="191"/>
      <c r="AC283" s="191"/>
      <c r="AD283" s="191"/>
      <c r="AE283" s="191"/>
      <c r="AF283" s="191"/>
      <c r="AG283" s="191"/>
      <c r="AH283" s="191"/>
      <c r="AI283" s="191"/>
      <c r="AJ283" s="191"/>
      <c r="AK283" s="191"/>
      <c r="AL283" s="191"/>
      <c r="AM283" s="191"/>
      <c r="AN283" s="191"/>
      <c r="AO283" s="191"/>
      <c r="AP283" s="191"/>
      <c r="AQ283" s="191"/>
      <c r="AR283" s="191"/>
      <c r="AS283" s="191"/>
      <c r="AT283" s="191"/>
      <c r="AU283" s="191"/>
      <c r="AV283" s="191"/>
    </row>
    <row r="284" s="146" customFormat="1" spans="1:48">
      <c r="A284" s="39" t="s">
        <v>195</v>
      </c>
      <c r="B284" s="40"/>
      <c r="C284" s="30"/>
      <c r="D284" s="30"/>
      <c r="E284" s="33">
        <f>SUM(E6:E283)</f>
        <v>4450000</v>
      </c>
      <c r="F284" s="33">
        <f t="shared" ref="F284:W284" si="21">SUM(F6:F283)</f>
        <v>5700000</v>
      </c>
      <c r="G284" s="33">
        <f t="shared" si="21"/>
        <v>3922291.36</v>
      </c>
      <c r="H284" s="33">
        <f t="shared" si="21"/>
        <v>104996500</v>
      </c>
      <c r="I284" s="33">
        <f t="shared" si="21"/>
        <v>153135189.07</v>
      </c>
      <c r="J284" s="33">
        <f t="shared" si="21"/>
        <v>475625.87</v>
      </c>
      <c r="K284" s="33">
        <f t="shared" si="21"/>
        <v>0</v>
      </c>
      <c r="L284" s="33">
        <f t="shared" si="21"/>
        <v>0</v>
      </c>
      <c r="M284" s="33">
        <f t="shared" si="21"/>
        <v>2237081.61</v>
      </c>
      <c r="N284" s="33">
        <f t="shared" si="21"/>
        <v>2355</v>
      </c>
      <c r="O284" s="33">
        <f t="shared" si="21"/>
        <v>0</v>
      </c>
      <c r="P284" s="33">
        <f t="shared" si="21"/>
        <v>3750299.06</v>
      </c>
      <c r="Q284" s="33">
        <f t="shared" si="21"/>
        <v>10802.33</v>
      </c>
      <c r="R284" s="33">
        <f t="shared" si="21"/>
        <v>424154.86</v>
      </c>
      <c r="S284" s="33">
        <f t="shared" si="21"/>
        <v>2651986.62</v>
      </c>
      <c r="T284" s="33">
        <f t="shared" si="21"/>
        <v>520655.7</v>
      </c>
      <c r="U284" s="33">
        <f t="shared" si="21"/>
        <v>1044919.9</v>
      </c>
      <c r="V284" s="33">
        <f t="shared" si="21"/>
        <v>3642593.83</v>
      </c>
      <c r="W284" s="33">
        <f t="shared" si="21"/>
        <v>14284848.91</v>
      </c>
      <c r="X284" s="203">
        <f t="shared" si="19"/>
        <v>247293505.65</v>
      </c>
      <c r="Y284" s="33">
        <f t="shared" si="20"/>
        <v>0</v>
      </c>
      <c r="Z284" s="152"/>
      <c r="AA284" s="152"/>
      <c r="AB284" s="152"/>
      <c r="AC284" s="152"/>
      <c r="AD284" s="152"/>
      <c r="AE284" s="152"/>
      <c r="AF284" s="152"/>
      <c r="AG284" s="152"/>
      <c r="AH284" s="152"/>
      <c r="AI284" s="152"/>
      <c r="AJ284" s="152"/>
      <c r="AK284" s="152"/>
      <c r="AL284" s="152"/>
      <c r="AM284" s="152"/>
      <c r="AN284" s="152"/>
      <c r="AO284" s="152"/>
      <c r="AP284" s="152"/>
      <c r="AQ284" s="152"/>
      <c r="AR284" s="152"/>
      <c r="AS284" s="152"/>
      <c r="AT284" s="152"/>
      <c r="AU284" s="152"/>
      <c r="AV284" s="152"/>
    </row>
    <row r="285" s="146" customFormat="1" spans="1:48">
      <c r="A285" s="30"/>
      <c r="B285" s="20"/>
      <c r="C285" s="30"/>
      <c r="D285" s="30"/>
      <c r="E285" s="30"/>
      <c r="F285" s="212"/>
      <c r="G285" s="206"/>
      <c r="H285" s="33"/>
      <c r="I285" s="97"/>
      <c r="J285" s="97"/>
      <c r="K285" s="97"/>
      <c r="L285" s="214"/>
      <c r="M285" s="96"/>
      <c r="N285" s="97"/>
      <c r="O285" s="97"/>
      <c r="P285" s="214"/>
      <c r="Q285" s="214"/>
      <c r="R285" s="216"/>
      <c r="S285" s="68"/>
      <c r="T285" s="214"/>
      <c r="U285" s="68"/>
      <c r="V285" s="214"/>
      <c r="W285" s="218" t="s">
        <v>466</v>
      </c>
      <c r="X285" s="219"/>
      <c r="Y285" s="223">
        <f>X284-Y284</f>
        <v>247293505.65</v>
      </c>
      <c r="Z285" s="152"/>
      <c r="AA285" s="152"/>
      <c r="AB285" s="152"/>
      <c r="AC285" s="152"/>
      <c r="AD285" s="152"/>
      <c r="AE285" s="152"/>
      <c r="AF285" s="152"/>
      <c r="AG285" s="152"/>
      <c r="AH285" s="152"/>
      <c r="AI285" s="152"/>
      <c r="AJ285" s="152"/>
      <c r="AK285" s="152"/>
      <c r="AL285" s="152"/>
      <c r="AM285" s="152"/>
      <c r="AN285" s="152"/>
      <c r="AO285" s="152"/>
      <c r="AP285" s="152"/>
      <c r="AQ285" s="152"/>
      <c r="AR285" s="152"/>
      <c r="AS285" s="152"/>
      <c r="AT285" s="152"/>
      <c r="AU285" s="152"/>
      <c r="AV285" s="152"/>
    </row>
    <row r="286" s="83" customFormat="1" ht="18.75" customHeight="1" spans="4:48">
      <c r="D286" s="110"/>
      <c r="G286" s="213"/>
      <c r="M286" s="215"/>
      <c r="T286" s="217"/>
      <c r="U286" s="217"/>
      <c r="V286" s="217"/>
      <c r="X286" s="220"/>
      <c r="Z286" s="152"/>
      <c r="AA286" s="152"/>
      <c r="AB286" s="152"/>
      <c r="AC286" s="152"/>
      <c r="AD286" s="152"/>
      <c r="AE286" s="152"/>
      <c r="AF286" s="152"/>
      <c r="AG286" s="152"/>
      <c r="AH286" s="152"/>
      <c r="AI286" s="152"/>
      <c r="AJ286" s="152"/>
      <c r="AK286" s="152"/>
      <c r="AL286" s="152"/>
      <c r="AM286" s="152"/>
      <c r="AN286" s="152"/>
      <c r="AO286" s="152"/>
      <c r="AP286" s="152"/>
      <c r="AQ286" s="152"/>
      <c r="AR286" s="152"/>
      <c r="AS286" s="152"/>
      <c r="AT286" s="152"/>
      <c r="AU286" s="152"/>
      <c r="AV286" s="152"/>
    </row>
    <row r="287" s="83" customFormat="1" ht="18.75" customHeight="1" spans="4:48">
      <c r="D287" s="110"/>
      <c r="G287" s="213"/>
      <c r="M287" s="215"/>
      <c r="T287" s="217"/>
      <c r="U287" s="217"/>
      <c r="V287" s="217"/>
      <c r="W287" s="83" t="s">
        <v>26</v>
      </c>
      <c r="X287" s="220"/>
      <c r="Z287" s="152"/>
      <c r="AA287" s="152"/>
      <c r="AB287" s="152"/>
      <c r="AC287" s="152"/>
      <c r="AD287" s="152"/>
      <c r="AE287" s="152"/>
      <c r="AF287" s="152"/>
      <c r="AG287" s="152"/>
      <c r="AH287" s="152"/>
      <c r="AI287" s="152"/>
      <c r="AJ287" s="152"/>
      <c r="AK287" s="152"/>
      <c r="AL287" s="152"/>
      <c r="AM287" s="152"/>
      <c r="AN287" s="152"/>
      <c r="AO287" s="152"/>
      <c r="AP287" s="152"/>
      <c r="AQ287" s="152"/>
      <c r="AR287" s="152"/>
      <c r="AS287" s="152"/>
      <c r="AT287" s="152"/>
      <c r="AU287" s="152"/>
      <c r="AV287" s="152"/>
    </row>
    <row r="288" s="83" customFormat="1" ht="18.75" customHeight="1" spans="4:48">
      <c r="D288" s="110"/>
      <c r="G288" s="213"/>
      <c r="H288" s="83">
        <f>H284-[1]Sheet1!$I$146</f>
        <v>0</v>
      </c>
      <c r="M288" s="215"/>
      <c r="T288" s="217"/>
      <c r="U288" s="217"/>
      <c r="V288" s="217"/>
      <c r="W288" s="83">
        <v>12580442.44</v>
      </c>
      <c r="X288" s="220"/>
      <c r="Z288" s="152"/>
      <c r="AA288" s="152"/>
      <c r="AB288" s="152"/>
      <c r="AC288" s="152"/>
      <c r="AD288" s="152"/>
      <c r="AE288" s="152"/>
      <c r="AF288" s="152"/>
      <c r="AG288" s="152"/>
      <c r="AH288" s="152"/>
      <c r="AI288" s="152"/>
      <c r="AJ288" s="152"/>
      <c r="AK288" s="152"/>
      <c r="AL288" s="152"/>
      <c r="AM288" s="152"/>
      <c r="AN288" s="152"/>
      <c r="AO288" s="152"/>
      <c r="AP288" s="152"/>
      <c r="AQ288" s="152"/>
      <c r="AR288" s="152"/>
      <c r="AS288" s="152"/>
      <c r="AT288" s="152"/>
      <c r="AU288" s="152"/>
      <c r="AV288" s="152"/>
    </row>
    <row r="289" s="83" customFormat="1" ht="18.75" customHeight="1" spans="4:48">
      <c r="D289" s="110"/>
      <c r="G289" s="213"/>
      <c r="M289" s="215"/>
      <c r="T289" s="217"/>
      <c r="U289" s="217"/>
      <c r="V289" s="217"/>
      <c r="W289" s="83">
        <v>266293.78</v>
      </c>
      <c r="X289" s="220"/>
      <c r="Z289" s="152"/>
      <c r="AA289" s="152"/>
      <c r="AB289" s="152"/>
      <c r="AC289" s="152"/>
      <c r="AD289" s="152"/>
      <c r="AE289" s="152"/>
      <c r="AF289" s="152"/>
      <c r="AG289" s="152"/>
      <c r="AH289" s="152"/>
      <c r="AI289" s="152"/>
      <c r="AJ289" s="152"/>
      <c r="AK289" s="152"/>
      <c r="AL289" s="152"/>
      <c r="AM289" s="152"/>
      <c r="AN289" s="152"/>
      <c r="AO289" s="152"/>
      <c r="AP289" s="152"/>
      <c r="AQ289" s="152"/>
      <c r="AR289" s="152"/>
      <c r="AS289" s="152"/>
      <c r="AT289" s="152"/>
      <c r="AU289" s="152"/>
      <c r="AV289" s="152"/>
    </row>
    <row r="290" s="83" customFormat="1" ht="18.75" customHeight="1" spans="4:48">
      <c r="D290" s="110"/>
      <c r="G290" s="213"/>
      <c r="M290" s="215"/>
      <c r="T290" s="217"/>
      <c r="U290" s="217"/>
      <c r="V290" s="217"/>
      <c r="W290" s="83">
        <v>53733.47</v>
      </c>
      <c r="X290" s="220"/>
      <c r="Z290" s="152"/>
      <c r="AA290" s="152"/>
      <c r="AB290" s="152"/>
      <c r="AC290" s="152"/>
      <c r="AD290" s="152"/>
      <c r="AE290" s="152"/>
      <c r="AF290" s="152"/>
      <c r="AG290" s="152"/>
      <c r="AH290" s="152"/>
      <c r="AI290" s="152"/>
      <c r="AJ290" s="152"/>
      <c r="AK290" s="152"/>
      <c r="AL290" s="152"/>
      <c r="AM290" s="152"/>
      <c r="AN290" s="152"/>
      <c r="AO290" s="152"/>
      <c r="AP290" s="152"/>
      <c r="AQ290" s="152"/>
      <c r="AR290" s="152"/>
      <c r="AS290" s="152"/>
      <c r="AT290" s="152"/>
      <c r="AU290" s="152"/>
      <c r="AV290" s="152"/>
    </row>
    <row r="291" s="83" customFormat="1" ht="18.75" customHeight="1" spans="4:48">
      <c r="D291" s="110"/>
      <c r="G291" s="213"/>
      <c r="M291" s="215"/>
      <c r="T291" s="217"/>
      <c r="U291" s="217"/>
      <c r="V291" s="217"/>
      <c r="W291" s="83">
        <v>-122652.6</v>
      </c>
      <c r="X291" s="220"/>
      <c r="Z291" s="152"/>
      <c r="AA291" s="152"/>
      <c r="AB291" s="152"/>
      <c r="AC291" s="152"/>
      <c r="AD291" s="152"/>
      <c r="AE291" s="152"/>
      <c r="AF291" s="152"/>
      <c r="AG291" s="152"/>
      <c r="AH291" s="152"/>
      <c r="AI291" s="152"/>
      <c r="AJ291" s="152"/>
      <c r="AK291" s="152"/>
      <c r="AL291" s="152"/>
      <c r="AM291" s="152"/>
      <c r="AN291" s="152"/>
      <c r="AO291" s="152"/>
      <c r="AP291" s="152"/>
      <c r="AQ291" s="152"/>
      <c r="AR291" s="152"/>
      <c r="AS291" s="152"/>
      <c r="AT291" s="152"/>
      <c r="AU291" s="152"/>
      <c r="AV291" s="152"/>
    </row>
    <row r="292" s="83" customFormat="1" ht="18.75" customHeight="1" spans="4:48">
      <c r="D292" s="110"/>
      <c r="G292" s="213"/>
      <c r="M292" s="215"/>
      <c r="T292" s="217"/>
      <c r="U292" s="217"/>
      <c r="V292" s="217"/>
      <c r="W292" s="83">
        <f>SUM(W288:W291)</f>
        <v>12777817.09</v>
      </c>
      <c r="X292" s="220"/>
      <c r="Z292" s="152"/>
      <c r="AA292" s="152"/>
      <c r="AB292" s="152"/>
      <c r="AC292" s="152"/>
      <c r="AD292" s="152"/>
      <c r="AE292" s="152"/>
      <c r="AF292" s="152"/>
      <c r="AG292" s="152"/>
      <c r="AH292" s="152"/>
      <c r="AI292" s="152"/>
      <c r="AJ292" s="152"/>
      <c r="AK292" s="152"/>
      <c r="AL292" s="152"/>
      <c r="AM292" s="152"/>
      <c r="AN292" s="152"/>
      <c r="AO292" s="152"/>
      <c r="AP292" s="152"/>
      <c r="AQ292" s="152"/>
      <c r="AR292" s="152"/>
      <c r="AS292" s="152"/>
      <c r="AT292" s="152"/>
      <c r="AU292" s="152"/>
      <c r="AV292" s="152"/>
    </row>
    <row r="293" s="83" customFormat="1" ht="18.75" customHeight="1" spans="4:48">
      <c r="D293" s="110"/>
      <c r="G293" s="213"/>
      <c r="M293" s="215"/>
      <c r="T293" s="217"/>
      <c r="U293" s="217"/>
      <c r="V293" s="217"/>
      <c r="X293" s="220"/>
      <c r="Z293" s="152"/>
      <c r="AA293" s="152"/>
      <c r="AB293" s="152"/>
      <c r="AC293" s="152"/>
      <c r="AD293" s="152"/>
      <c r="AE293" s="152"/>
      <c r="AF293" s="152"/>
      <c r="AG293" s="152"/>
      <c r="AH293" s="152"/>
      <c r="AI293" s="152"/>
      <c r="AJ293" s="152"/>
      <c r="AK293" s="152"/>
      <c r="AL293" s="152"/>
      <c r="AM293" s="152"/>
      <c r="AN293" s="152"/>
      <c r="AO293" s="152"/>
      <c r="AP293" s="152"/>
      <c r="AQ293" s="152"/>
      <c r="AR293" s="152"/>
      <c r="AS293" s="152"/>
      <c r="AT293" s="152"/>
      <c r="AU293" s="152"/>
      <c r="AV293" s="152"/>
    </row>
    <row r="294" s="83" customFormat="1" ht="18.75" customHeight="1" spans="4:48">
      <c r="D294" s="110"/>
      <c r="G294" s="213"/>
      <c r="M294" s="215"/>
      <c r="T294" s="217"/>
      <c r="U294" s="217"/>
      <c r="V294" s="217"/>
      <c r="X294" s="220"/>
      <c r="Z294" s="152"/>
      <c r="AA294" s="152"/>
      <c r="AB294" s="152"/>
      <c r="AC294" s="152"/>
      <c r="AD294" s="152"/>
      <c r="AE294" s="152"/>
      <c r="AF294" s="152"/>
      <c r="AG294" s="152"/>
      <c r="AH294" s="152"/>
      <c r="AI294" s="152"/>
      <c r="AJ294" s="152"/>
      <c r="AK294" s="152"/>
      <c r="AL294" s="152"/>
      <c r="AM294" s="152"/>
      <c r="AN294" s="152"/>
      <c r="AO294" s="152"/>
      <c r="AP294" s="152"/>
      <c r="AQ294" s="152"/>
      <c r="AR294" s="152"/>
      <c r="AS294" s="152"/>
      <c r="AT294" s="152"/>
      <c r="AU294" s="152"/>
      <c r="AV294" s="152"/>
    </row>
    <row r="295" s="83" customFormat="1" ht="18.75" customHeight="1" spans="4:48">
      <c r="D295" s="110"/>
      <c r="G295" s="213"/>
      <c r="M295" s="215"/>
      <c r="T295" s="217"/>
      <c r="U295" s="217"/>
      <c r="V295" s="217"/>
      <c r="X295" s="220"/>
      <c r="Z295" s="152"/>
      <c r="AA295" s="152"/>
      <c r="AB295" s="152"/>
      <c r="AC295" s="152"/>
      <c r="AD295" s="152"/>
      <c r="AE295" s="152"/>
      <c r="AF295" s="152"/>
      <c r="AG295" s="152"/>
      <c r="AH295" s="152"/>
      <c r="AI295" s="152"/>
      <c r="AJ295" s="152"/>
      <c r="AK295" s="152"/>
      <c r="AL295" s="152"/>
      <c r="AM295" s="152"/>
      <c r="AN295" s="152"/>
      <c r="AO295" s="152"/>
      <c r="AP295" s="152"/>
      <c r="AQ295" s="152"/>
      <c r="AR295" s="152"/>
      <c r="AS295" s="152"/>
      <c r="AT295" s="152"/>
      <c r="AU295" s="152"/>
      <c r="AV295" s="152"/>
    </row>
    <row r="296" s="83" customFormat="1" ht="18.75" customHeight="1" spans="4:48">
      <c r="D296" s="110"/>
      <c r="G296" s="213"/>
      <c r="M296" s="215"/>
      <c r="T296" s="217"/>
      <c r="U296" s="217"/>
      <c r="V296" s="217"/>
      <c r="W296" s="221"/>
      <c r="X296" s="220"/>
      <c r="Z296" s="152"/>
      <c r="AA296" s="152"/>
      <c r="AB296" s="152"/>
      <c r="AC296" s="152"/>
      <c r="AD296" s="152"/>
      <c r="AE296" s="152"/>
      <c r="AF296" s="152"/>
      <c r="AG296" s="152"/>
      <c r="AH296" s="152"/>
      <c r="AI296" s="152"/>
      <c r="AJ296" s="152"/>
      <c r="AK296" s="152"/>
      <c r="AL296" s="152"/>
      <c r="AM296" s="152"/>
      <c r="AN296" s="152"/>
      <c r="AO296" s="152"/>
      <c r="AP296" s="152"/>
      <c r="AQ296" s="152"/>
      <c r="AR296" s="152"/>
      <c r="AS296" s="152"/>
      <c r="AT296" s="152"/>
      <c r="AU296" s="152"/>
      <c r="AV296" s="152"/>
    </row>
    <row r="297" s="83" customFormat="1" ht="18.75" customHeight="1" spans="4:48">
      <c r="D297" s="110"/>
      <c r="G297" s="213"/>
      <c r="M297" s="215"/>
      <c r="T297" s="217"/>
      <c r="U297" s="217"/>
      <c r="V297" s="217"/>
      <c r="X297" s="220"/>
      <c r="Z297" s="152"/>
      <c r="AA297" s="152"/>
      <c r="AB297" s="152"/>
      <c r="AC297" s="152"/>
      <c r="AD297" s="152"/>
      <c r="AE297" s="152"/>
      <c r="AF297" s="152"/>
      <c r="AG297" s="152"/>
      <c r="AH297" s="152"/>
      <c r="AI297" s="152"/>
      <c r="AJ297" s="152"/>
      <c r="AK297" s="152"/>
      <c r="AL297" s="152"/>
      <c r="AM297" s="152"/>
      <c r="AN297" s="152"/>
      <c r="AO297" s="152"/>
      <c r="AP297" s="152"/>
      <c r="AQ297" s="152"/>
      <c r="AR297" s="152"/>
      <c r="AS297" s="152"/>
      <c r="AT297" s="152"/>
      <c r="AU297" s="152"/>
      <c r="AV297" s="152"/>
    </row>
    <row r="298" s="83" customFormat="1" ht="18.75" customHeight="1" spans="4:48">
      <c r="D298" s="110"/>
      <c r="G298" s="213"/>
      <c r="M298" s="215"/>
      <c r="T298" s="217"/>
      <c r="U298" s="217"/>
      <c r="V298" s="217"/>
      <c r="X298" s="220"/>
      <c r="Z298" s="152"/>
      <c r="AA298" s="152"/>
      <c r="AB298" s="152"/>
      <c r="AC298" s="152"/>
      <c r="AD298" s="152"/>
      <c r="AE298" s="152"/>
      <c r="AF298" s="152"/>
      <c r="AG298" s="152"/>
      <c r="AH298" s="152"/>
      <c r="AI298" s="152"/>
      <c r="AJ298" s="152"/>
      <c r="AK298" s="152"/>
      <c r="AL298" s="152"/>
      <c r="AM298" s="152"/>
      <c r="AN298" s="152"/>
      <c r="AO298" s="152"/>
      <c r="AP298" s="152"/>
      <c r="AQ298" s="152"/>
      <c r="AR298" s="152"/>
      <c r="AS298" s="152"/>
      <c r="AT298" s="152"/>
      <c r="AU298" s="152"/>
      <c r="AV298" s="152"/>
    </row>
    <row r="299" s="83" customFormat="1" ht="18.75" customHeight="1" spans="4:48">
      <c r="D299" s="110"/>
      <c r="G299" s="213"/>
      <c r="M299" s="215"/>
      <c r="T299" s="217"/>
      <c r="U299" s="217"/>
      <c r="V299" s="217"/>
      <c r="X299" s="220"/>
      <c r="Z299" s="152"/>
      <c r="AA299" s="152"/>
      <c r="AB299" s="152"/>
      <c r="AC299" s="152"/>
      <c r="AD299" s="152"/>
      <c r="AE299" s="152"/>
      <c r="AF299" s="152"/>
      <c r="AG299" s="152"/>
      <c r="AH299" s="152"/>
      <c r="AI299" s="152"/>
      <c r="AJ299" s="152"/>
      <c r="AK299" s="152"/>
      <c r="AL299" s="152"/>
      <c r="AM299" s="152"/>
      <c r="AN299" s="152"/>
      <c r="AO299" s="152"/>
      <c r="AP299" s="152"/>
      <c r="AQ299" s="152"/>
      <c r="AR299" s="152"/>
      <c r="AS299" s="152"/>
      <c r="AT299" s="152"/>
      <c r="AU299" s="152"/>
      <c r="AV299" s="152"/>
    </row>
    <row r="300" s="83" customFormat="1" ht="18.75" customHeight="1" spans="4:48">
      <c r="D300" s="110"/>
      <c r="G300" s="213"/>
      <c r="M300" s="215"/>
      <c r="T300" s="217"/>
      <c r="U300" s="217"/>
      <c r="V300" s="217"/>
      <c r="X300" s="220"/>
      <c r="Z300" s="152"/>
      <c r="AA300" s="152"/>
      <c r="AB300" s="152"/>
      <c r="AC300" s="152"/>
      <c r="AD300" s="152"/>
      <c r="AE300" s="152"/>
      <c r="AF300" s="152"/>
      <c r="AG300" s="152"/>
      <c r="AH300" s="152"/>
      <c r="AI300" s="152"/>
      <c r="AJ300" s="152"/>
      <c r="AK300" s="152"/>
      <c r="AL300" s="152"/>
      <c r="AM300" s="152"/>
      <c r="AN300" s="152"/>
      <c r="AO300" s="152"/>
      <c r="AP300" s="152"/>
      <c r="AQ300" s="152"/>
      <c r="AR300" s="152"/>
      <c r="AS300" s="152"/>
      <c r="AT300" s="152"/>
      <c r="AU300" s="152"/>
      <c r="AV300" s="152"/>
    </row>
    <row r="301" s="83" customFormat="1" ht="18.75" customHeight="1" spans="4:48">
      <c r="D301" s="110"/>
      <c r="G301" s="213"/>
      <c r="M301" s="215"/>
      <c r="T301" s="217"/>
      <c r="U301" s="217"/>
      <c r="V301" s="217"/>
      <c r="X301" s="220"/>
      <c r="Z301" s="152"/>
      <c r="AA301" s="152"/>
      <c r="AB301" s="152"/>
      <c r="AC301" s="152"/>
      <c r="AD301" s="152"/>
      <c r="AE301" s="152"/>
      <c r="AF301" s="152"/>
      <c r="AG301" s="152"/>
      <c r="AH301" s="152"/>
      <c r="AI301" s="152"/>
      <c r="AJ301" s="152"/>
      <c r="AK301" s="152"/>
      <c r="AL301" s="152"/>
      <c r="AM301" s="152"/>
      <c r="AN301" s="152"/>
      <c r="AO301" s="152"/>
      <c r="AP301" s="152"/>
      <c r="AQ301" s="152"/>
      <c r="AR301" s="152"/>
      <c r="AS301" s="152"/>
      <c r="AT301" s="152"/>
      <c r="AU301" s="152"/>
      <c r="AV301" s="152"/>
    </row>
    <row r="302" s="83" customFormat="1" ht="18.75" customHeight="1" spans="4:48">
      <c r="D302" s="110"/>
      <c r="G302" s="213"/>
      <c r="M302" s="215"/>
      <c r="T302" s="217"/>
      <c r="U302" s="217"/>
      <c r="V302" s="217"/>
      <c r="X302" s="220"/>
      <c r="Z302" s="152"/>
      <c r="AA302" s="152"/>
      <c r="AB302" s="152"/>
      <c r="AC302" s="152"/>
      <c r="AD302" s="152"/>
      <c r="AE302" s="152"/>
      <c r="AF302" s="152"/>
      <c r="AG302" s="152"/>
      <c r="AH302" s="152"/>
      <c r="AI302" s="152"/>
      <c r="AJ302" s="152"/>
      <c r="AK302" s="152"/>
      <c r="AL302" s="152"/>
      <c r="AM302" s="152"/>
      <c r="AN302" s="152"/>
      <c r="AO302" s="152"/>
      <c r="AP302" s="152"/>
      <c r="AQ302" s="152"/>
      <c r="AR302" s="152"/>
      <c r="AS302" s="152"/>
      <c r="AT302" s="152"/>
      <c r="AU302" s="152"/>
      <c r="AV302" s="152"/>
    </row>
    <row r="303" s="83" customFormat="1" ht="18.75" customHeight="1" spans="4:48">
      <c r="D303" s="110"/>
      <c r="G303" s="213"/>
      <c r="M303" s="215"/>
      <c r="T303" s="217"/>
      <c r="U303" s="217"/>
      <c r="V303" s="217"/>
      <c r="X303" s="220"/>
      <c r="Z303" s="152"/>
      <c r="AA303" s="152"/>
      <c r="AB303" s="152"/>
      <c r="AC303" s="152"/>
      <c r="AD303" s="152"/>
      <c r="AE303" s="152"/>
      <c r="AF303" s="152"/>
      <c r="AG303" s="152"/>
      <c r="AH303" s="152"/>
      <c r="AI303" s="152"/>
      <c r="AJ303" s="152"/>
      <c r="AK303" s="152"/>
      <c r="AL303" s="152"/>
      <c r="AM303" s="152"/>
      <c r="AN303" s="152"/>
      <c r="AO303" s="152"/>
      <c r="AP303" s="152"/>
      <c r="AQ303" s="152"/>
      <c r="AR303" s="152"/>
      <c r="AS303" s="152"/>
      <c r="AT303" s="152"/>
      <c r="AU303" s="152"/>
      <c r="AV303" s="152"/>
    </row>
    <row r="304" s="83" customFormat="1" ht="18.75" customHeight="1" spans="4:48">
      <c r="D304" s="110"/>
      <c r="G304" s="213"/>
      <c r="M304" s="215"/>
      <c r="T304" s="217"/>
      <c r="U304" s="217"/>
      <c r="V304" s="217"/>
      <c r="X304" s="220"/>
      <c r="Z304" s="152"/>
      <c r="AA304" s="152"/>
      <c r="AB304" s="152"/>
      <c r="AC304" s="152"/>
      <c r="AD304" s="152"/>
      <c r="AE304" s="152"/>
      <c r="AF304" s="152"/>
      <c r="AG304" s="152"/>
      <c r="AH304" s="152"/>
      <c r="AI304" s="152"/>
      <c r="AJ304" s="152"/>
      <c r="AK304" s="152"/>
      <c r="AL304" s="152"/>
      <c r="AM304" s="152"/>
      <c r="AN304" s="152"/>
      <c r="AO304" s="152"/>
      <c r="AP304" s="152"/>
      <c r="AQ304" s="152"/>
      <c r="AR304" s="152"/>
      <c r="AS304" s="152"/>
      <c r="AT304" s="152"/>
      <c r="AU304" s="152"/>
      <c r="AV304" s="152"/>
    </row>
    <row r="305" s="83" customFormat="1" ht="18.75" customHeight="1" spans="4:48">
      <c r="D305" s="110"/>
      <c r="G305" s="213"/>
      <c r="M305" s="215"/>
      <c r="T305" s="217"/>
      <c r="U305" s="217"/>
      <c r="V305" s="217"/>
      <c r="X305" s="220"/>
      <c r="Z305" s="152"/>
      <c r="AA305" s="152"/>
      <c r="AB305" s="152"/>
      <c r="AC305" s="152"/>
      <c r="AD305" s="152"/>
      <c r="AE305" s="152"/>
      <c r="AF305" s="152"/>
      <c r="AG305" s="152"/>
      <c r="AH305" s="152"/>
      <c r="AI305" s="152"/>
      <c r="AJ305" s="152"/>
      <c r="AK305" s="152"/>
      <c r="AL305" s="152"/>
      <c r="AM305" s="152"/>
      <c r="AN305" s="152"/>
      <c r="AO305" s="152"/>
      <c r="AP305" s="152"/>
      <c r="AQ305" s="152"/>
      <c r="AR305" s="152"/>
      <c r="AS305" s="152"/>
      <c r="AT305" s="152"/>
      <c r="AU305" s="152"/>
      <c r="AV305" s="152"/>
    </row>
    <row r="306" s="83" customFormat="1" ht="18.75" customHeight="1" spans="4:48">
      <c r="D306" s="110"/>
      <c r="G306" s="213"/>
      <c r="M306" s="215"/>
      <c r="T306" s="217"/>
      <c r="U306" s="217"/>
      <c r="V306" s="217"/>
      <c r="X306" s="220"/>
      <c r="Z306" s="152"/>
      <c r="AA306" s="152"/>
      <c r="AB306" s="152"/>
      <c r="AC306" s="152"/>
      <c r="AD306" s="152"/>
      <c r="AE306" s="152"/>
      <c r="AF306" s="152"/>
      <c r="AG306" s="152"/>
      <c r="AH306" s="152"/>
      <c r="AI306" s="152"/>
      <c r="AJ306" s="152"/>
      <c r="AK306" s="152"/>
      <c r="AL306" s="152"/>
      <c r="AM306" s="152"/>
      <c r="AN306" s="152"/>
      <c r="AO306" s="152"/>
      <c r="AP306" s="152"/>
      <c r="AQ306" s="152"/>
      <c r="AR306" s="152"/>
      <c r="AS306" s="152"/>
      <c r="AT306" s="152"/>
      <c r="AU306" s="152"/>
      <c r="AV306" s="152"/>
    </row>
    <row r="307" s="83" customFormat="1" ht="18.75" customHeight="1" spans="4:48">
      <c r="D307" s="110"/>
      <c r="G307" s="213"/>
      <c r="M307" s="215"/>
      <c r="T307" s="217"/>
      <c r="U307" s="217"/>
      <c r="V307" s="217"/>
      <c r="X307" s="220"/>
      <c r="Z307" s="152"/>
      <c r="AA307" s="152"/>
      <c r="AB307" s="152"/>
      <c r="AC307" s="152"/>
      <c r="AD307" s="152"/>
      <c r="AE307" s="152"/>
      <c r="AF307" s="152"/>
      <c r="AG307" s="152"/>
      <c r="AH307" s="152"/>
      <c r="AI307" s="152"/>
      <c r="AJ307" s="152"/>
      <c r="AK307" s="152"/>
      <c r="AL307" s="152"/>
      <c r="AM307" s="152"/>
      <c r="AN307" s="152"/>
      <c r="AO307" s="152"/>
      <c r="AP307" s="152"/>
      <c r="AQ307" s="152"/>
      <c r="AR307" s="152"/>
      <c r="AS307" s="152"/>
      <c r="AT307" s="152"/>
      <c r="AU307" s="152"/>
      <c r="AV307" s="152"/>
    </row>
    <row r="308" s="83" customFormat="1" ht="18.75" customHeight="1" spans="4:48">
      <c r="D308" s="110"/>
      <c r="G308" s="213"/>
      <c r="M308" s="215"/>
      <c r="T308" s="217"/>
      <c r="U308" s="217"/>
      <c r="V308" s="217"/>
      <c r="X308" s="220"/>
      <c r="Z308" s="152"/>
      <c r="AA308" s="152"/>
      <c r="AB308" s="152"/>
      <c r="AC308" s="152"/>
      <c r="AD308" s="152"/>
      <c r="AE308" s="152"/>
      <c r="AF308" s="152"/>
      <c r="AG308" s="152"/>
      <c r="AH308" s="152"/>
      <c r="AI308" s="152"/>
      <c r="AJ308" s="152"/>
      <c r="AK308" s="152"/>
      <c r="AL308" s="152"/>
      <c r="AM308" s="152"/>
      <c r="AN308" s="152"/>
      <c r="AO308" s="152"/>
      <c r="AP308" s="152"/>
      <c r="AQ308" s="152"/>
      <c r="AR308" s="152"/>
      <c r="AS308" s="152"/>
      <c r="AT308" s="152"/>
      <c r="AU308" s="152"/>
      <c r="AV308" s="152"/>
    </row>
    <row r="309" s="83" customFormat="1" ht="18.75" customHeight="1" spans="4:48">
      <c r="D309" s="110"/>
      <c r="G309" s="213"/>
      <c r="M309" s="215"/>
      <c r="T309" s="217"/>
      <c r="U309" s="217"/>
      <c r="V309" s="217"/>
      <c r="X309" s="220"/>
      <c r="Z309" s="152"/>
      <c r="AA309" s="152"/>
      <c r="AB309" s="152"/>
      <c r="AC309" s="152"/>
      <c r="AD309" s="152"/>
      <c r="AE309" s="152"/>
      <c r="AF309" s="152"/>
      <c r="AG309" s="152"/>
      <c r="AH309" s="152"/>
      <c r="AI309" s="152"/>
      <c r="AJ309" s="152"/>
      <c r="AK309" s="152"/>
      <c r="AL309" s="152"/>
      <c r="AM309" s="152"/>
      <c r="AN309" s="152"/>
      <c r="AO309" s="152"/>
      <c r="AP309" s="152"/>
      <c r="AQ309" s="152"/>
      <c r="AR309" s="152"/>
      <c r="AS309" s="152"/>
      <c r="AT309" s="152"/>
      <c r="AU309" s="152"/>
      <c r="AV309" s="152"/>
    </row>
    <row r="310" s="83" customFormat="1" ht="18.75" customHeight="1" spans="4:48">
      <c r="D310" s="110"/>
      <c r="G310" s="213"/>
      <c r="M310" s="215"/>
      <c r="T310" s="217"/>
      <c r="U310" s="217"/>
      <c r="V310" s="217"/>
      <c r="X310" s="220"/>
      <c r="Z310" s="152"/>
      <c r="AA310" s="152"/>
      <c r="AB310" s="152"/>
      <c r="AC310" s="152"/>
      <c r="AD310" s="152"/>
      <c r="AE310" s="152"/>
      <c r="AF310" s="152"/>
      <c r="AG310" s="152"/>
      <c r="AH310" s="152"/>
      <c r="AI310" s="152"/>
      <c r="AJ310" s="152"/>
      <c r="AK310" s="152"/>
      <c r="AL310" s="152"/>
      <c r="AM310" s="152"/>
      <c r="AN310" s="152"/>
      <c r="AO310" s="152"/>
      <c r="AP310" s="152"/>
      <c r="AQ310" s="152"/>
      <c r="AR310" s="152"/>
      <c r="AS310" s="152"/>
      <c r="AT310" s="152"/>
      <c r="AU310" s="152"/>
      <c r="AV310" s="152"/>
    </row>
    <row r="311" s="83" customFormat="1" ht="18.75" customHeight="1" spans="4:48">
      <c r="D311" s="110"/>
      <c r="G311" s="213"/>
      <c r="M311" s="215"/>
      <c r="T311" s="217"/>
      <c r="U311" s="217"/>
      <c r="V311" s="217"/>
      <c r="X311" s="220"/>
      <c r="Z311" s="152"/>
      <c r="AA311" s="152"/>
      <c r="AB311" s="152"/>
      <c r="AC311" s="152"/>
      <c r="AD311" s="152"/>
      <c r="AE311" s="152"/>
      <c r="AF311" s="152"/>
      <c r="AG311" s="152"/>
      <c r="AH311" s="152"/>
      <c r="AI311" s="152"/>
      <c r="AJ311" s="152"/>
      <c r="AK311" s="152"/>
      <c r="AL311" s="152"/>
      <c r="AM311" s="152"/>
      <c r="AN311" s="152"/>
      <c r="AO311" s="152"/>
      <c r="AP311" s="152"/>
      <c r="AQ311" s="152"/>
      <c r="AR311" s="152"/>
      <c r="AS311" s="152"/>
      <c r="AT311" s="152"/>
      <c r="AU311" s="152"/>
      <c r="AV311" s="152"/>
    </row>
    <row r="312" s="83" customFormat="1" ht="18.75" customHeight="1" spans="4:48">
      <c r="D312" s="110"/>
      <c r="G312" s="213"/>
      <c r="M312" s="215"/>
      <c r="T312" s="217"/>
      <c r="U312" s="217"/>
      <c r="V312" s="217"/>
      <c r="X312" s="220"/>
      <c r="Z312" s="152"/>
      <c r="AA312" s="152"/>
      <c r="AB312" s="152"/>
      <c r="AC312" s="152"/>
      <c r="AD312" s="152"/>
      <c r="AE312" s="152"/>
      <c r="AF312" s="152"/>
      <c r="AG312" s="152"/>
      <c r="AH312" s="152"/>
      <c r="AI312" s="152"/>
      <c r="AJ312" s="152"/>
      <c r="AK312" s="152"/>
      <c r="AL312" s="152"/>
      <c r="AM312" s="152"/>
      <c r="AN312" s="152"/>
      <c r="AO312" s="152"/>
      <c r="AP312" s="152"/>
      <c r="AQ312" s="152"/>
      <c r="AR312" s="152"/>
      <c r="AS312" s="152"/>
      <c r="AT312" s="152"/>
      <c r="AU312" s="152"/>
      <c r="AV312" s="152"/>
    </row>
    <row r="313" s="83" customFormat="1" ht="18.75" customHeight="1" spans="4:48">
      <c r="D313" s="110"/>
      <c r="G313" s="213"/>
      <c r="M313" s="215"/>
      <c r="T313" s="217"/>
      <c r="U313" s="217"/>
      <c r="V313" s="217"/>
      <c r="X313" s="220"/>
      <c r="Z313" s="152"/>
      <c r="AA313" s="152"/>
      <c r="AB313" s="152"/>
      <c r="AC313" s="152"/>
      <c r="AD313" s="152"/>
      <c r="AE313" s="152"/>
      <c r="AF313" s="152"/>
      <c r="AG313" s="152"/>
      <c r="AH313" s="152"/>
      <c r="AI313" s="152"/>
      <c r="AJ313" s="152"/>
      <c r="AK313" s="152"/>
      <c r="AL313" s="152"/>
      <c r="AM313" s="152"/>
      <c r="AN313" s="152"/>
      <c r="AO313" s="152"/>
      <c r="AP313" s="152"/>
      <c r="AQ313" s="152"/>
      <c r="AR313" s="152"/>
      <c r="AS313" s="152"/>
      <c r="AT313" s="152"/>
      <c r="AU313" s="152"/>
      <c r="AV313" s="152"/>
    </row>
    <row r="314" s="83" customFormat="1" ht="18.75" customHeight="1" spans="4:48">
      <c r="D314" s="110"/>
      <c r="G314" s="213"/>
      <c r="M314" s="215"/>
      <c r="T314" s="217"/>
      <c r="U314" s="217"/>
      <c r="V314" s="217"/>
      <c r="X314" s="220"/>
      <c r="Z314" s="152"/>
      <c r="AA314" s="152"/>
      <c r="AB314" s="152"/>
      <c r="AC314" s="152"/>
      <c r="AD314" s="152"/>
      <c r="AE314" s="152"/>
      <c r="AF314" s="152"/>
      <c r="AG314" s="152"/>
      <c r="AH314" s="152"/>
      <c r="AI314" s="152"/>
      <c r="AJ314" s="152"/>
      <c r="AK314" s="152"/>
      <c r="AL314" s="152"/>
      <c r="AM314" s="152"/>
      <c r="AN314" s="152"/>
      <c r="AO314" s="152"/>
      <c r="AP314" s="152"/>
      <c r="AQ314" s="152"/>
      <c r="AR314" s="152"/>
      <c r="AS314" s="152"/>
      <c r="AT314" s="152"/>
      <c r="AU314" s="152"/>
      <c r="AV314" s="152"/>
    </row>
    <row r="315" s="83" customFormat="1" ht="18.75" customHeight="1" spans="4:48">
      <c r="D315" s="110"/>
      <c r="G315" s="213"/>
      <c r="M315" s="215"/>
      <c r="T315" s="217"/>
      <c r="U315" s="217"/>
      <c r="V315" s="217"/>
      <c r="X315" s="220"/>
      <c r="Z315" s="152"/>
      <c r="AA315" s="152"/>
      <c r="AB315" s="152"/>
      <c r="AC315" s="152"/>
      <c r="AD315" s="152"/>
      <c r="AE315" s="152"/>
      <c r="AF315" s="152"/>
      <c r="AG315" s="152"/>
      <c r="AH315" s="152"/>
      <c r="AI315" s="152"/>
      <c r="AJ315" s="152"/>
      <c r="AK315" s="152"/>
      <c r="AL315" s="152"/>
      <c r="AM315" s="152"/>
      <c r="AN315" s="152"/>
      <c r="AO315" s="152"/>
      <c r="AP315" s="152"/>
      <c r="AQ315" s="152"/>
      <c r="AR315" s="152"/>
      <c r="AS315" s="152"/>
      <c r="AT315" s="152"/>
      <c r="AU315" s="152"/>
      <c r="AV315" s="152"/>
    </row>
    <row r="316" s="83" customFormat="1" ht="18.75" customHeight="1" spans="4:48">
      <c r="D316" s="110"/>
      <c r="G316" s="213"/>
      <c r="M316" s="215"/>
      <c r="T316" s="217"/>
      <c r="U316" s="217"/>
      <c r="V316" s="217"/>
      <c r="X316" s="220"/>
      <c r="Z316" s="152"/>
      <c r="AA316" s="152"/>
      <c r="AB316" s="152"/>
      <c r="AC316" s="152"/>
      <c r="AD316" s="152"/>
      <c r="AE316" s="152"/>
      <c r="AF316" s="152"/>
      <c r="AG316" s="152"/>
      <c r="AH316" s="152"/>
      <c r="AI316" s="152"/>
      <c r="AJ316" s="152"/>
      <c r="AK316" s="152"/>
      <c r="AL316" s="152"/>
      <c r="AM316" s="152"/>
      <c r="AN316" s="152"/>
      <c r="AO316" s="152"/>
      <c r="AP316" s="152"/>
      <c r="AQ316" s="152"/>
      <c r="AR316" s="152"/>
      <c r="AS316" s="152"/>
      <c r="AT316" s="152"/>
      <c r="AU316" s="152"/>
      <c r="AV316" s="152"/>
    </row>
    <row r="317" s="83" customFormat="1" ht="18.75" customHeight="1" spans="4:48">
      <c r="D317" s="110"/>
      <c r="G317" s="213"/>
      <c r="M317" s="215"/>
      <c r="T317" s="217"/>
      <c r="U317" s="217"/>
      <c r="V317" s="217"/>
      <c r="X317" s="220"/>
      <c r="Z317" s="152"/>
      <c r="AA317" s="152"/>
      <c r="AB317" s="152"/>
      <c r="AC317" s="152"/>
      <c r="AD317" s="152"/>
      <c r="AE317" s="152"/>
      <c r="AF317" s="152"/>
      <c r="AG317" s="152"/>
      <c r="AH317" s="152"/>
      <c r="AI317" s="152"/>
      <c r="AJ317" s="152"/>
      <c r="AK317" s="152"/>
      <c r="AL317" s="152"/>
      <c r="AM317" s="152"/>
      <c r="AN317" s="152"/>
      <c r="AO317" s="152"/>
      <c r="AP317" s="152"/>
      <c r="AQ317" s="152"/>
      <c r="AR317" s="152"/>
      <c r="AS317" s="152"/>
      <c r="AT317" s="152"/>
      <c r="AU317" s="152"/>
      <c r="AV317" s="152"/>
    </row>
    <row r="318" s="83" customFormat="1" ht="18.75" customHeight="1" spans="4:48">
      <c r="D318" s="110"/>
      <c r="G318" s="213"/>
      <c r="M318" s="215"/>
      <c r="T318" s="217"/>
      <c r="U318" s="217"/>
      <c r="V318" s="217"/>
      <c r="X318" s="220"/>
      <c r="Z318" s="152"/>
      <c r="AA318" s="152"/>
      <c r="AB318" s="152"/>
      <c r="AC318" s="152"/>
      <c r="AD318" s="152"/>
      <c r="AE318" s="152"/>
      <c r="AF318" s="152"/>
      <c r="AG318" s="152"/>
      <c r="AH318" s="152"/>
      <c r="AI318" s="152"/>
      <c r="AJ318" s="152"/>
      <c r="AK318" s="152"/>
      <c r="AL318" s="152"/>
      <c r="AM318" s="152"/>
      <c r="AN318" s="152"/>
      <c r="AO318" s="152"/>
      <c r="AP318" s="152"/>
      <c r="AQ318" s="152"/>
      <c r="AR318" s="152"/>
      <c r="AS318" s="152"/>
      <c r="AT318" s="152"/>
      <c r="AU318" s="152"/>
      <c r="AV318" s="152"/>
    </row>
    <row r="319" s="83" customFormat="1" ht="18.75" customHeight="1" spans="4:48">
      <c r="D319" s="110"/>
      <c r="G319" s="213"/>
      <c r="M319" s="215"/>
      <c r="T319" s="217"/>
      <c r="U319" s="217"/>
      <c r="V319" s="217"/>
      <c r="X319" s="220"/>
      <c r="Z319" s="152"/>
      <c r="AA319" s="152"/>
      <c r="AB319" s="152"/>
      <c r="AC319" s="152"/>
      <c r="AD319" s="152"/>
      <c r="AE319" s="152"/>
      <c r="AF319" s="152"/>
      <c r="AG319" s="152"/>
      <c r="AH319" s="152"/>
      <c r="AI319" s="152"/>
      <c r="AJ319" s="152"/>
      <c r="AK319" s="152"/>
      <c r="AL319" s="152"/>
      <c r="AM319" s="152"/>
      <c r="AN319" s="152"/>
      <c r="AO319" s="152"/>
      <c r="AP319" s="152"/>
      <c r="AQ319" s="152"/>
      <c r="AR319" s="152"/>
      <c r="AS319" s="152"/>
      <c r="AT319" s="152"/>
      <c r="AU319" s="152"/>
      <c r="AV319" s="152"/>
    </row>
    <row r="320" s="83" customFormat="1" ht="18.75" customHeight="1" spans="4:48">
      <c r="D320" s="110"/>
      <c r="G320" s="213"/>
      <c r="M320" s="215"/>
      <c r="T320" s="217"/>
      <c r="U320" s="217"/>
      <c r="V320" s="217"/>
      <c r="X320" s="220"/>
      <c r="Z320" s="152"/>
      <c r="AA320" s="152"/>
      <c r="AB320" s="152"/>
      <c r="AC320" s="152"/>
      <c r="AD320" s="152"/>
      <c r="AE320" s="152"/>
      <c r="AF320" s="152"/>
      <c r="AG320" s="152"/>
      <c r="AH320" s="152"/>
      <c r="AI320" s="152"/>
      <c r="AJ320" s="152"/>
      <c r="AK320" s="152"/>
      <c r="AL320" s="152"/>
      <c r="AM320" s="152"/>
      <c r="AN320" s="152"/>
      <c r="AO320" s="152"/>
      <c r="AP320" s="152"/>
      <c r="AQ320" s="152"/>
      <c r="AR320" s="152"/>
      <c r="AS320" s="152"/>
      <c r="AT320" s="152"/>
      <c r="AU320" s="152"/>
      <c r="AV320" s="152"/>
    </row>
    <row r="321" s="83" customFormat="1" ht="18.75" customHeight="1" spans="4:48">
      <c r="D321" s="110"/>
      <c r="G321" s="213"/>
      <c r="M321" s="215"/>
      <c r="T321" s="217"/>
      <c r="U321" s="217"/>
      <c r="V321" s="217"/>
      <c r="X321" s="220"/>
      <c r="Z321" s="152"/>
      <c r="AA321" s="152"/>
      <c r="AB321" s="152"/>
      <c r="AC321" s="152"/>
      <c r="AD321" s="152"/>
      <c r="AE321" s="152"/>
      <c r="AF321" s="152"/>
      <c r="AG321" s="152"/>
      <c r="AH321" s="152"/>
      <c r="AI321" s="152"/>
      <c r="AJ321" s="152"/>
      <c r="AK321" s="152"/>
      <c r="AL321" s="152"/>
      <c r="AM321" s="152"/>
      <c r="AN321" s="152"/>
      <c r="AO321" s="152"/>
      <c r="AP321" s="152"/>
      <c r="AQ321" s="152"/>
      <c r="AR321" s="152"/>
      <c r="AS321" s="152"/>
      <c r="AT321" s="152"/>
      <c r="AU321" s="152"/>
      <c r="AV321" s="152"/>
    </row>
    <row r="322" s="83" customFormat="1" ht="18.75" customHeight="1" spans="4:48">
      <c r="D322" s="110"/>
      <c r="G322" s="213"/>
      <c r="M322" s="215"/>
      <c r="T322" s="217"/>
      <c r="U322" s="217"/>
      <c r="V322" s="217"/>
      <c r="X322" s="220"/>
      <c r="Z322" s="152"/>
      <c r="AA322" s="152"/>
      <c r="AB322" s="152"/>
      <c r="AC322" s="152"/>
      <c r="AD322" s="152"/>
      <c r="AE322" s="152"/>
      <c r="AF322" s="152"/>
      <c r="AG322" s="152"/>
      <c r="AH322" s="152"/>
      <c r="AI322" s="152"/>
      <c r="AJ322" s="152"/>
      <c r="AK322" s="152"/>
      <c r="AL322" s="152"/>
      <c r="AM322" s="152"/>
      <c r="AN322" s="152"/>
      <c r="AO322" s="152"/>
      <c r="AP322" s="152"/>
      <c r="AQ322" s="152"/>
      <c r="AR322" s="152"/>
      <c r="AS322" s="152"/>
      <c r="AT322" s="152"/>
      <c r="AU322" s="152"/>
      <c r="AV322" s="152"/>
    </row>
    <row r="323" s="83" customFormat="1" ht="18.75" customHeight="1" spans="4:48">
      <c r="D323" s="110"/>
      <c r="G323" s="213"/>
      <c r="M323" s="215"/>
      <c r="T323" s="217"/>
      <c r="U323" s="217"/>
      <c r="V323" s="217"/>
      <c r="X323" s="220"/>
      <c r="Z323" s="152"/>
      <c r="AA323" s="152"/>
      <c r="AB323" s="152"/>
      <c r="AC323" s="152"/>
      <c r="AD323" s="152"/>
      <c r="AE323" s="152"/>
      <c r="AF323" s="152"/>
      <c r="AG323" s="152"/>
      <c r="AH323" s="152"/>
      <c r="AI323" s="152"/>
      <c r="AJ323" s="152"/>
      <c r="AK323" s="152"/>
      <c r="AL323" s="152"/>
      <c r="AM323" s="152"/>
      <c r="AN323" s="152"/>
      <c r="AO323" s="152"/>
      <c r="AP323" s="152"/>
      <c r="AQ323" s="152"/>
      <c r="AR323" s="152"/>
      <c r="AS323" s="152"/>
      <c r="AT323" s="152"/>
      <c r="AU323" s="152"/>
      <c r="AV323" s="152"/>
    </row>
    <row r="324" s="83" customFormat="1" ht="18.75" customHeight="1" spans="4:48">
      <c r="D324" s="110"/>
      <c r="G324" s="213"/>
      <c r="M324" s="215"/>
      <c r="T324" s="217"/>
      <c r="U324" s="217"/>
      <c r="V324" s="217"/>
      <c r="X324" s="220"/>
      <c r="Z324" s="152"/>
      <c r="AA324" s="152"/>
      <c r="AB324" s="152"/>
      <c r="AC324" s="152"/>
      <c r="AD324" s="152"/>
      <c r="AE324" s="152"/>
      <c r="AF324" s="152"/>
      <c r="AG324" s="152"/>
      <c r="AH324" s="152"/>
      <c r="AI324" s="152"/>
      <c r="AJ324" s="152"/>
      <c r="AK324" s="152"/>
      <c r="AL324" s="152"/>
      <c r="AM324" s="152"/>
      <c r="AN324" s="152"/>
      <c r="AO324" s="152"/>
      <c r="AP324" s="152"/>
      <c r="AQ324" s="152"/>
      <c r="AR324" s="152"/>
      <c r="AS324" s="152"/>
      <c r="AT324" s="152"/>
      <c r="AU324" s="152"/>
      <c r="AV324" s="152"/>
    </row>
    <row r="325" s="83" customFormat="1" ht="18.75" customHeight="1" spans="4:48">
      <c r="D325" s="110"/>
      <c r="G325" s="213"/>
      <c r="M325" s="215"/>
      <c r="T325" s="217"/>
      <c r="U325" s="217"/>
      <c r="V325" s="217"/>
      <c r="X325" s="220"/>
      <c r="Z325" s="152"/>
      <c r="AA325" s="152"/>
      <c r="AB325" s="152"/>
      <c r="AC325" s="152"/>
      <c r="AD325" s="152"/>
      <c r="AE325" s="152"/>
      <c r="AF325" s="152"/>
      <c r="AG325" s="152"/>
      <c r="AH325" s="152"/>
      <c r="AI325" s="152"/>
      <c r="AJ325" s="152"/>
      <c r="AK325" s="152"/>
      <c r="AL325" s="152"/>
      <c r="AM325" s="152"/>
      <c r="AN325" s="152"/>
      <c r="AO325" s="152"/>
      <c r="AP325" s="152"/>
      <c r="AQ325" s="152"/>
      <c r="AR325" s="152"/>
      <c r="AS325" s="152"/>
      <c r="AT325" s="152"/>
      <c r="AU325" s="152"/>
      <c r="AV325" s="152"/>
    </row>
    <row r="326" s="83" customFormat="1" ht="18.75" customHeight="1" spans="4:48">
      <c r="D326" s="110"/>
      <c r="G326" s="213"/>
      <c r="M326" s="215"/>
      <c r="T326" s="217"/>
      <c r="U326" s="217"/>
      <c r="V326" s="217"/>
      <c r="X326" s="220"/>
      <c r="Z326" s="152"/>
      <c r="AA326" s="152"/>
      <c r="AB326" s="152"/>
      <c r="AC326" s="152"/>
      <c r="AD326" s="152"/>
      <c r="AE326" s="152"/>
      <c r="AF326" s="152"/>
      <c r="AG326" s="152"/>
      <c r="AH326" s="152"/>
      <c r="AI326" s="152"/>
      <c r="AJ326" s="152"/>
      <c r="AK326" s="152"/>
      <c r="AL326" s="152"/>
      <c r="AM326" s="152"/>
      <c r="AN326" s="152"/>
      <c r="AO326" s="152"/>
      <c r="AP326" s="152"/>
      <c r="AQ326" s="152"/>
      <c r="AR326" s="152"/>
      <c r="AS326" s="152"/>
      <c r="AT326" s="152"/>
      <c r="AU326" s="152"/>
      <c r="AV326" s="152"/>
    </row>
    <row r="327" s="83" customFormat="1" ht="18.75" customHeight="1" spans="4:48">
      <c r="D327" s="110"/>
      <c r="G327" s="213"/>
      <c r="M327" s="215"/>
      <c r="T327" s="217"/>
      <c r="U327" s="217"/>
      <c r="V327" s="217"/>
      <c r="X327" s="220"/>
      <c r="Z327" s="152"/>
      <c r="AA327" s="152"/>
      <c r="AB327" s="152"/>
      <c r="AC327" s="152"/>
      <c r="AD327" s="152"/>
      <c r="AE327" s="152"/>
      <c r="AF327" s="152"/>
      <c r="AG327" s="152"/>
      <c r="AH327" s="152"/>
      <c r="AI327" s="152"/>
      <c r="AJ327" s="152"/>
      <c r="AK327" s="152"/>
      <c r="AL327" s="152"/>
      <c r="AM327" s="152"/>
      <c r="AN327" s="152"/>
      <c r="AO327" s="152"/>
      <c r="AP327" s="152"/>
      <c r="AQ327" s="152"/>
      <c r="AR327" s="152"/>
      <c r="AS327" s="152"/>
      <c r="AT327" s="152"/>
      <c r="AU327" s="152"/>
      <c r="AV327" s="152"/>
    </row>
    <row r="328" s="83" customFormat="1" ht="18.75" customHeight="1" spans="4:48">
      <c r="D328" s="110"/>
      <c r="G328" s="213"/>
      <c r="M328" s="215"/>
      <c r="T328" s="217"/>
      <c r="U328" s="217"/>
      <c r="V328" s="217"/>
      <c r="X328" s="220"/>
      <c r="Z328" s="152"/>
      <c r="AA328" s="152"/>
      <c r="AB328" s="152"/>
      <c r="AC328" s="152"/>
      <c r="AD328" s="152"/>
      <c r="AE328" s="152"/>
      <c r="AF328" s="152"/>
      <c r="AG328" s="152"/>
      <c r="AH328" s="152"/>
      <c r="AI328" s="152"/>
      <c r="AJ328" s="152"/>
      <c r="AK328" s="152"/>
      <c r="AL328" s="152"/>
      <c r="AM328" s="152"/>
      <c r="AN328" s="152"/>
      <c r="AO328" s="152"/>
      <c r="AP328" s="152"/>
      <c r="AQ328" s="152"/>
      <c r="AR328" s="152"/>
      <c r="AS328" s="152"/>
      <c r="AT328" s="152"/>
      <c r="AU328" s="152"/>
      <c r="AV328" s="152"/>
    </row>
    <row r="329" s="83" customFormat="1" ht="18.75" customHeight="1" spans="4:48">
      <c r="D329" s="110"/>
      <c r="G329" s="213"/>
      <c r="M329" s="215"/>
      <c r="T329" s="217"/>
      <c r="U329" s="217"/>
      <c r="V329" s="217"/>
      <c r="X329" s="220"/>
      <c r="Z329" s="152"/>
      <c r="AA329" s="152"/>
      <c r="AB329" s="152"/>
      <c r="AC329" s="152"/>
      <c r="AD329" s="152"/>
      <c r="AE329" s="152"/>
      <c r="AF329" s="152"/>
      <c r="AG329" s="152"/>
      <c r="AH329" s="152"/>
      <c r="AI329" s="152"/>
      <c r="AJ329" s="152"/>
      <c r="AK329" s="152"/>
      <c r="AL329" s="152"/>
      <c r="AM329" s="152"/>
      <c r="AN329" s="152"/>
      <c r="AO329" s="152"/>
      <c r="AP329" s="152"/>
      <c r="AQ329" s="152"/>
      <c r="AR329" s="152"/>
      <c r="AS329" s="152"/>
      <c r="AT329" s="152"/>
      <c r="AU329" s="152"/>
      <c r="AV329" s="152"/>
    </row>
    <row r="330" s="83" customFormat="1" ht="18.75" customHeight="1" spans="4:48">
      <c r="D330" s="110"/>
      <c r="G330" s="213"/>
      <c r="M330" s="215"/>
      <c r="T330" s="217"/>
      <c r="U330" s="217"/>
      <c r="V330" s="217"/>
      <c r="X330" s="220"/>
      <c r="Z330" s="152"/>
      <c r="AA330" s="152"/>
      <c r="AB330" s="152"/>
      <c r="AC330" s="152"/>
      <c r="AD330" s="152"/>
      <c r="AE330" s="152"/>
      <c r="AF330" s="152"/>
      <c r="AG330" s="152"/>
      <c r="AH330" s="152"/>
      <c r="AI330" s="152"/>
      <c r="AJ330" s="152"/>
      <c r="AK330" s="152"/>
      <c r="AL330" s="152"/>
      <c r="AM330" s="152"/>
      <c r="AN330" s="152"/>
      <c r="AO330" s="152"/>
      <c r="AP330" s="152"/>
      <c r="AQ330" s="152"/>
      <c r="AR330" s="152"/>
      <c r="AS330" s="152"/>
      <c r="AT330" s="152"/>
      <c r="AU330" s="152"/>
      <c r="AV330" s="152"/>
    </row>
    <row r="331" s="83" customFormat="1" ht="18.75" customHeight="1" spans="4:48">
      <c r="D331" s="110"/>
      <c r="G331" s="213"/>
      <c r="M331" s="215"/>
      <c r="T331" s="217"/>
      <c r="U331" s="217"/>
      <c r="V331" s="217"/>
      <c r="X331" s="220"/>
      <c r="Z331" s="152"/>
      <c r="AA331" s="152"/>
      <c r="AB331" s="152"/>
      <c r="AC331" s="152"/>
      <c r="AD331" s="152"/>
      <c r="AE331" s="152"/>
      <c r="AF331" s="152"/>
      <c r="AG331" s="152"/>
      <c r="AH331" s="152"/>
      <c r="AI331" s="152"/>
      <c r="AJ331" s="152"/>
      <c r="AK331" s="152"/>
      <c r="AL331" s="152"/>
      <c r="AM331" s="152"/>
      <c r="AN331" s="152"/>
      <c r="AO331" s="152"/>
      <c r="AP331" s="152"/>
      <c r="AQ331" s="152"/>
      <c r="AR331" s="152"/>
      <c r="AS331" s="152"/>
      <c r="AT331" s="152"/>
      <c r="AU331" s="152"/>
      <c r="AV331" s="152"/>
    </row>
    <row r="332" s="83" customFormat="1" ht="18.75" customHeight="1" spans="4:48">
      <c r="D332" s="110"/>
      <c r="G332" s="213"/>
      <c r="M332" s="215"/>
      <c r="T332" s="217"/>
      <c r="U332" s="217"/>
      <c r="V332" s="217"/>
      <c r="X332" s="220"/>
      <c r="Z332" s="152"/>
      <c r="AA332" s="152"/>
      <c r="AB332" s="152"/>
      <c r="AC332" s="152"/>
      <c r="AD332" s="152"/>
      <c r="AE332" s="152"/>
      <c r="AF332" s="152"/>
      <c r="AG332" s="152"/>
      <c r="AH332" s="152"/>
      <c r="AI332" s="152"/>
      <c r="AJ332" s="152"/>
      <c r="AK332" s="152"/>
      <c r="AL332" s="152"/>
      <c r="AM332" s="152"/>
      <c r="AN332" s="152"/>
      <c r="AO332" s="152"/>
      <c r="AP332" s="152"/>
      <c r="AQ332" s="152"/>
      <c r="AR332" s="152"/>
      <c r="AS332" s="152"/>
      <c r="AT332" s="152"/>
      <c r="AU332" s="152"/>
      <c r="AV332" s="152"/>
    </row>
    <row r="333" s="83" customFormat="1" ht="18.75" customHeight="1" spans="4:48">
      <c r="D333" s="110"/>
      <c r="G333" s="213"/>
      <c r="M333" s="215"/>
      <c r="T333" s="217"/>
      <c r="U333" s="217"/>
      <c r="V333" s="217"/>
      <c r="X333" s="220"/>
      <c r="Z333" s="152"/>
      <c r="AA333" s="152"/>
      <c r="AB333" s="152"/>
      <c r="AC333" s="152"/>
      <c r="AD333" s="152"/>
      <c r="AE333" s="152"/>
      <c r="AF333" s="152"/>
      <c r="AG333" s="152"/>
      <c r="AH333" s="152"/>
      <c r="AI333" s="152"/>
      <c r="AJ333" s="152"/>
      <c r="AK333" s="152"/>
      <c r="AL333" s="152"/>
      <c r="AM333" s="152"/>
      <c r="AN333" s="152"/>
      <c r="AO333" s="152"/>
      <c r="AP333" s="152"/>
      <c r="AQ333" s="152"/>
      <c r="AR333" s="152"/>
      <c r="AS333" s="152"/>
      <c r="AT333" s="152"/>
      <c r="AU333" s="152"/>
      <c r="AV333" s="152"/>
    </row>
    <row r="334" s="83" customFormat="1" ht="18.75" customHeight="1" spans="4:48">
      <c r="D334" s="110"/>
      <c r="G334" s="213"/>
      <c r="M334" s="215"/>
      <c r="T334" s="217"/>
      <c r="U334" s="217"/>
      <c r="V334" s="217"/>
      <c r="X334" s="220"/>
      <c r="Z334" s="152"/>
      <c r="AA334" s="152"/>
      <c r="AB334" s="152"/>
      <c r="AC334" s="152"/>
      <c r="AD334" s="152"/>
      <c r="AE334" s="152"/>
      <c r="AF334" s="152"/>
      <c r="AG334" s="152"/>
      <c r="AH334" s="152"/>
      <c r="AI334" s="152"/>
      <c r="AJ334" s="152"/>
      <c r="AK334" s="152"/>
      <c r="AL334" s="152"/>
      <c r="AM334" s="152"/>
      <c r="AN334" s="152"/>
      <c r="AO334" s="152"/>
      <c r="AP334" s="152"/>
      <c r="AQ334" s="152"/>
      <c r="AR334" s="152"/>
      <c r="AS334" s="152"/>
      <c r="AT334" s="152"/>
      <c r="AU334" s="152"/>
      <c r="AV334" s="152"/>
    </row>
    <row r="335" s="83" customFormat="1" ht="18.75" customHeight="1" spans="4:48">
      <c r="D335" s="110"/>
      <c r="G335" s="213"/>
      <c r="M335" s="215"/>
      <c r="T335" s="217"/>
      <c r="U335" s="217"/>
      <c r="V335" s="217"/>
      <c r="X335" s="220"/>
      <c r="Z335" s="152"/>
      <c r="AA335" s="152"/>
      <c r="AB335" s="152"/>
      <c r="AC335" s="152"/>
      <c r="AD335" s="152"/>
      <c r="AE335" s="152"/>
      <c r="AF335" s="152"/>
      <c r="AG335" s="152"/>
      <c r="AH335" s="152"/>
      <c r="AI335" s="152"/>
      <c r="AJ335" s="152"/>
      <c r="AK335" s="152"/>
      <c r="AL335" s="152"/>
      <c r="AM335" s="152"/>
      <c r="AN335" s="152"/>
      <c r="AO335" s="152"/>
      <c r="AP335" s="152"/>
      <c r="AQ335" s="152"/>
      <c r="AR335" s="152"/>
      <c r="AS335" s="152"/>
      <c r="AT335" s="152"/>
      <c r="AU335" s="152"/>
      <c r="AV335" s="152"/>
    </row>
    <row r="336" s="83" customFormat="1" ht="18.75" customHeight="1" spans="4:48">
      <c r="D336" s="110"/>
      <c r="G336" s="213"/>
      <c r="M336" s="215"/>
      <c r="T336" s="217"/>
      <c r="U336" s="217"/>
      <c r="V336" s="217"/>
      <c r="X336" s="220"/>
      <c r="Z336" s="152"/>
      <c r="AA336" s="152"/>
      <c r="AB336" s="152"/>
      <c r="AC336" s="152"/>
      <c r="AD336" s="152"/>
      <c r="AE336" s="152"/>
      <c r="AF336" s="152"/>
      <c r="AG336" s="152"/>
      <c r="AH336" s="152"/>
      <c r="AI336" s="152"/>
      <c r="AJ336" s="152"/>
      <c r="AK336" s="152"/>
      <c r="AL336" s="152"/>
      <c r="AM336" s="152"/>
      <c r="AN336" s="152"/>
      <c r="AO336" s="152"/>
      <c r="AP336" s="152"/>
      <c r="AQ336" s="152"/>
      <c r="AR336" s="152"/>
      <c r="AS336" s="152"/>
      <c r="AT336" s="152"/>
      <c r="AU336" s="152"/>
      <c r="AV336" s="152"/>
    </row>
    <row r="337" s="83" customFormat="1" ht="18.75" customHeight="1" spans="4:48">
      <c r="D337" s="110"/>
      <c r="G337" s="213"/>
      <c r="M337" s="215"/>
      <c r="T337" s="217"/>
      <c r="U337" s="217"/>
      <c r="V337" s="217"/>
      <c r="X337" s="220"/>
      <c r="Z337" s="152"/>
      <c r="AA337" s="152"/>
      <c r="AB337" s="152"/>
      <c r="AC337" s="152"/>
      <c r="AD337" s="152"/>
      <c r="AE337" s="152"/>
      <c r="AF337" s="152"/>
      <c r="AG337" s="152"/>
      <c r="AH337" s="152"/>
      <c r="AI337" s="152"/>
      <c r="AJ337" s="152"/>
      <c r="AK337" s="152"/>
      <c r="AL337" s="152"/>
      <c r="AM337" s="152"/>
      <c r="AN337" s="152"/>
      <c r="AO337" s="152"/>
      <c r="AP337" s="152"/>
      <c r="AQ337" s="152"/>
      <c r="AR337" s="152"/>
      <c r="AS337" s="152"/>
      <c r="AT337" s="152"/>
      <c r="AU337" s="152"/>
      <c r="AV337" s="152"/>
    </row>
    <row r="338" s="83" customFormat="1" ht="18.75" customHeight="1" spans="4:48">
      <c r="D338" s="110"/>
      <c r="G338" s="213"/>
      <c r="M338" s="215"/>
      <c r="T338" s="217"/>
      <c r="U338" s="217"/>
      <c r="V338" s="217"/>
      <c r="X338" s="220"/>
      <c r="Z338" s="152"/>
      <c r="AA338" s="152"/>
      <c r="AB338" s="152"/>
      <c r="AC338" s="152"/>
      <c r="AD338" s="152"/>
      <c r="AE338" s="152"/>
      <c r="AF338" s="152"/>
      <c r="AG338" s="152"/>
      <c r="AH338" s="152"/>
      <c r="AI338" s="152"/>
      <c r="AJ338" s="152"/>
      <c r="AK338" s="152"/>
      <c r="AL338" s="152"/>
      <c r="AM338" s="152"/>
      <c r="AN338" s="152"/>
      <c r="AO338" s="152"/>
      <c r="AP338" s="152"/>
      <c r="AQ338" s="152"/>
      <c r="AR338" s="152"/>
      <c r="AS338" s="152"/>
      <c r="AT338" s="152"/>
      <c r="AU338" s="152"/>
      <c r="AV338" s="152"/>
    </row>
    <row r="339" s="83" customFormat="1" ht="18.75" customHeight="1" spans="4:48">
      <c r="D339" s="110"/>
      <c r="G339" s="213"/>
      <c r="M339" s="215"/>
      <c r="T339" s="217"/>
      <c r="U339" s="217"/>
      <c r="V339" s="217"/>
      <c r="X339" s="220"/>
      <c r="Z339" s="152"/>
      <c r="AA339" s="152"/>
      <c r="AB339" s="152"/>
      <c r="AC339" s="152"/>
      <c r="AD339" s="152"/>
      <c r="AE339" s="152"/>
      <c r="AF339" s="152"/>
      <c r="AG339" s="152"/>
      <c r="AH339" s="152"/>
      <c r="AI339" s="152"/>
      <c r="AJ339" s="152"/>
      <c r="AK339" s="152"/>
      <c r="AL339" s="152"/>
      <c r="AM339" s="152"/>
      <c r="AN339" s="152"/>
      <c r="AO339" s="152"/>
      <c r="AP339" s="152"/>
      <c r="AQ339" s="152"/>
      <c r="AR339" s="152"/>
      <c r="AS339" s="152"/>
      <c r="AT339" s="152"/>
      <c r="AU339" s="152"/>
      <c r="AV339" s="152"/>
    </row>
    <row r="340" s="83" customFormat="1" ht="18.75" customHeight="1" spans="4:48">
      <c r="D340" s="110"/>
      <c r="G340" s="213"/>
      <c r="M340" s="215"/>
      <c r="T340" s="217"/>
      <c r="U340" s="217"/>
      <c r="V340" s="217"/>
      <c r="X340" s="220"/>
      <c r="Z340" s="152"/>
      <c r="AA340" s="152"/>
      <c r="AB340" s="152"/>
      <c r="AC340" s="152"/>
      <c r="AD340" s="152"/>
      <c r="AE340" s="152"/>
      <c r="AF340" s="152"/>
      <c r="AG340" s="152"/>
      <c r="AH340" s="152"/>
      <c r="AI340" s="152"/>
      <c r="AJ340" s="152"/>
      <c r="AK340" s="152"/>
      <c r="AL340" s="152"/>
      <c r="AM340" s="152"/>
      <c r="AN340" s="152"/>
      <c r="AO340" s="152"/>
      <c r="AP340" s="152"/>
      <c r="AQ340" s="152"/>
      <c r="AR340" s="152"/>
      <c r="AS340" s="152"/>
      <c r="AT340" s="152"/>
      <c r="AU340" s="152"/>
      <c r="AV340" s="152"/>
    </row>
    <row r="341" s="83" customFormat="1" ht="18.75" customHeight="1" spans="4:48">
      <c r="D341" s="110"/>
      <c r="G341" s="213"/>
      <c r="M341" s="215"/>
      <c r="T341" s="217"/>
      <c r="U341" s="217"/>
      <c r="V341" s="217"/>
      <c r="X341" s="220"/>
      <c r="Z341" s="152"/>
      <c r="AA341" s="152"/>
      <c r="AB341" s="152"/>
      <c r="AC341" s="152"/>
      <c r="AD341" s="152"/>
      <c r="AE341" s="152"/>
      <c r="AF341" s="152"/>
      <c r="AG341" s="152"/>
      <c r="AH341" s="152"/>
      <c r="AI341" s="152"/>
      <c r="AJ341" s="152"/>
      <c r="AK341" s="152"/>
      <c r="AL341" s="152"/>
      <c r="AM341" s="152"/>
      <c r="AN341" s="152"/>
      <c r="AO341" s="152"/>
      <c r="AP341" s="152"/>
      <c r="AQ341" s="152"/>
      <c r="AR341" s="152"/>
      <c r="AS341" s="152"/>
      <c r="AT341" s="152"/>
      <c r="AU341" s="152"/>
      <c r="AV341" s="152"/>
    </row>
    <row r="342" s="83" customFormat="1" ht="18.75" customHeight="1" spans="4:48">
      <c r="D342" s="110"/>
      <c r="G342" s="213"/>
      <c r="M342" s="215"/>
      <c r="T342" s="217"/>
      <c r="U342" s="217"/>
      <c r="V342" s="217"/>
      <c r="X342" s="220"/>
      <c r="Z342" s="152"/>
      <c r="AA342" s="152"/>
      <c r="AB342" s="152"/>
      <c r="AC342" s="152"/>
      <c r="AD342" s="152"/>
      <c r="AE342" s="152"/>
      <c r="AF342" s="152"/>
      <c r="AG342" s="152"/>
      <c r="AH342" s="152"/>
      <c r="AI342" s="152"/>
      <c r="AJ342" s="152"/>
      <c r="AK342" s="152"/>
      <c r="AL342" s="152"/>
      <c r="AM342" s="152"/>
      <c r="AN342" s="152"/>
      <c r="AO342" s="152"/>
      <c r="AP342" s="152"/>
      <c r="AQ342" s="152"/>
      <c r="AR342" s="152"/>
      <c r="AS342" s="152"/>
      <c r="AT342" s="152"/>
      <c r="AU342" s="152"/>
      <c r="AV342" s="152"/>
    </row>
    <row r="343" s="83" customFormat="1" ht="18.75" customHeight="1" spans="4:48">
      <c r="D343" s="110"/>
      <c r="G343" s="213"/>
      <c r="M343" s="215"/>
      <c r="T343" s="217"/>
      <c r="U343" s="217"/>
      <c r="V343" s="217"/>
      <c r="X343" s="220"/>
      <c r="Z343" s="152"/>
      <c r="AA343" s="152"/>
      <c r="AB343" s="152"/>
      <c r="AC343" s="152"/>
      <c r="AD343" s="152"/>
      <c r="AE343" s="152"/>
      <c r="AF343" s="152"/>
      <c r="AG343" s="152"/>
      <c r="AH343" s="152"/>
      <c r="AI343" s="152"/>
      <c r="AJ343" s="152"/>
      <c r="AK343" s="152"/>
      <c r="AL343" s="152"/>
      <c r="AM343" s="152"/>
      <c r="AN343" s="152"/>
      <c r="AO343" s="152"/>
      <c r="AP343" s="152"/>
      <c r="AQ343" s="152"/>
      <c r="AR343" s="152"/>
      <c r="AS343" s="152"/>
      <c r="AT343" s="152"/>
      <c r="AU343" s="152"/>
      <c r="AV343" s="152"/>
    </row>
    <row r="344" s="83" customFormat="1" ht="18.75" customHeight="1" spans="4:48">
      <c r="D344" s="110"/>
      <c r="G344" s="213"/>
      <c r="M344" s="215"/>
      <c r="T344" s="217"/>
      <c r="U344" s="217"/>
      <c r="V344" s="217"/>
      <c r="X344" s="220"/>
      <c r="Z344" s="152"/>
      <c r="AA344" s="152"/>
      <c r="AB344" s="152"/>
      <c r="AC344" s="152"/>
      <c r="AD344" s="152"/>
      <c r="AE344" s="152"/>
      <c r="AF344" s="152"/>
      <c r="AG344" s="152"/>
      <c r="AH344" s="152"/>
      <c r="AI344" s="152"/>
      <c r="AJ344" s="152"/>
      <c r="AK344" s="152"/>
      <c r="AL344" s="152"/>
      <c r="AM344" s="152"/>
      <c r="AN344" s="152"/>
      <c r="AO344" s="152"/>
      <c r="AP344" s="152"/>
      <c r="AQ344" s="152"/>
      <c r="AR344" s="152"/>
      <c r="AS344" s="152"/>
      <c r="AT344" s="152"/>
      <c r="AU344" s="152"/>
      <c r="AV344" s="152"/>
    </row>
    <row r="345" s="83" customFormat="1" ht="18.75" customHeight="1" spans="4:48">
      <c r="D345" s="110"/>
      <c r="G345" s="213"/>
      <c r="M345" s="215"/>
      <c r="T345" s="217"/>
      <c r="U345" s="217"/>
      <c r="V345" s="217"/>
      <c r="X345" s="220"/>
      <c r="Z345" s="152"/>
      <c r="AA345" s="152"/>
      <c r="AB345" s="152"/>
      <c r="AC345" s="152"/>
      <c r="AD345" s="152"/>
      <c r="AE345" s="152"/>
      <c r="AF345" s="152"/>
      <c r="AG345" s="152"/>
      <c r="AH345" s="152"/>
      <c r="AI345" s="152"/>
      <c r="AJ345" s="152"/>
      <c r="AK345" s="152"/>
      <c r="AL345" s="152"/>
      <c r="AM345" s="152"/>
      <c r="AN345" s="152"/>
      <c r="AO345" s="152"/>
      <c r="AP345" s="152"/>
      <c r="AQ345" s="152"/>
      <c r="AR345" s="152"/>
      <c r="AS345" s="152"/>
      <c r="AT345" s="152"/>
      <c r="AU345" s="152"/>
      <c r="AV345" s="152"/>
    </row>
    <row r="346" s="83" customFormat="1" ht="18.75" customHeight="1" spans="4:48">
      <c r="D346" s="110"/>
      <c r="G346" s="213"/>
      <c r="M346" s="215"/>
      <c r="T346" s="217"/>
      <c r="U346" s="217"/>
      <c r="V346" s="217"/>
      <c r="X346" s="220"/>
      <c r="Z346" s="152"/>
      <c r="AA346" s="152"/>
      <c r="AB346" s="152"/>
      <c r="AC346" s="152"/>
      <c r="AD346" s="152"/>
      <c r="AE346" s="152"/>
      <c r="AF346" s="152"/>
      <c r="AG346" s="152"/>
      <c r="AH346" s="152"/>
      <c r="AI346" s="152"/>
      <c r="AJ346" s="152"/>
      <c r="AK346" s="152"/>
      <c r="AL346" s="152"/>
      <c r="AM346" s="152"/>
      <c r="AN346" s="152"/>
      <c r="AO346" s="152"/>
      <c r="AP346" s="152"/>
      <c r="AQ346" s="152"/>
      <c r="AR346" s="152"/>
      <c r="AS346" s="152"/>
      <c r="AT346" s="152"/>
      <c r="AU346" s="152"/>
      <c r="AV346" s="152"/>
    </row>
    <row r="347" s="83" customFormat="1" ht="18.75" customHeight="1" spans="4:48">
      <c r="D347" s="110"/>
      <c r="G347" s="213"/>
      <c r="M347" s="215"/>
      <c r="T347" s="217"/>
      <c r="U347" s="217"/>
      <c r="V347" s="217"/>
      <c r="X347" s="220"/>
      <c r="Z347" s="152"/>
      <c r="AA347" s="152"/>
      <c r="AB347" s="152"/>
      <c r="AC347" s="152"/>
      <c r="AD347" s="152"/>
      <c r="AE347" s="152"/>
      <c r="AF347" s="152"/>
      <c r="AG347" s="152"/>
      <c r="AH347" s="152"/>
      <c r="AI347" s="152"/>
      <c r="AJ347" s="152"/>
      <c r="AK347" s="152"/>
      <c r="AL347" s="152"/>
      <c r="AM347" s="152"/>
      <c r="AN347" s="152"/>
      <c r="AO347" s="152"/>
      <c r="AP347" s="152"/>
      <c r="AQ347" s="152"/>
      <c r="AR347" s="152"/>
      <c r="AS347" s="152"/>
      <c r="AT347" s="152"/>
      <c r="AU347" s="152"/>
      <c r="AV347" s="152"/>
    </row>
    <row r="348" s="83" customFormat="1" ht="18.75" customHeight="1" spans="4:48">
      <c r="D348" s="110"/>
      <c r="G348" s="213"/>
      <c r="M348" s="215"/>
      <c r="T348" s="217"/>
      <c r="U348" s="217"/>
      <c r="V348" s="217"/>
      <c r="X348" s="220"/>
      <c r="Z348" s="152"/>
      <c r="AA348" s="152"/>
      <c r="AB348" s="152"/>
      <c r="AC348" s="152"/>
      <c r="AD348" s="152"/>
      <c r="AE348" s="152"/>
      <c r="AF348" s="152"/>
      <c r="AG348" s="152"/>
      <c r="AH348" s="152"/>
      <c r="AI348" s="152"/>
      <c r="AJ348" s="152"/>
      <c r="AK348" s="152"/>
      <c r="AL348" s="152"/>
      <c r="AM348" s="152"/>
      <c r="AN348" s="152"/>
      <c r="AO348" s="152"/>
      <c r="AP348" s="152"/>
      <c r="AQ348" s="152"/>
      <c r="AR348" s="152"/>
      <c r="AS348" s="152"/>
      <c r="AT348" s="152"/>
      <c r="AU348" s="152"/>
      <c r="AV348" s="152"/>
    </row>
    <row r="349" s="83" customFormat="1" ht="18.75" customHeight="1" spans="4:48">
      <c r="D349" s="110"/>
      <c r="G349" s="213"/>
      <c r="M349" s="215"/>
      <c r="T349" s="217"/>
      <c r="U349" s="217"/>
      <c r="V349" s="217"/>
      <c r="X349" s="220"/>
      <c r="Z349" s="152"/>
      <c r="AA349" s="152"/>
      <c r="AB349" s="152"/>
      <c r="AC349" s="152"/>
      <c r="AD349" s="152"/>
      <c r="AE349" s="152"/>
      <c r="AF349" s="152"/>
      <c r="AG349" s="152"/>
      <c r="AH349" s="152"/>
      <c r="AI349" s="152"/>
      <c r="AJ349" s="152"/>
      <c r="AK349" s="152"/>
      <c r="AL349" s="152"/>
      <c r="AM349" s="152"/>
      <c r="AN349" s="152"/>
      <c r="AO349" s="152"/>
      <c r="AP349" s="152"/>
      <c r="AQ349" s="152"/>
      <c r="AR349" s="152"/>
      <c r="AS349" s="152"/>
      <c r="AT349" s="152"/>
      <c r="AU349" s="152"/>
      <c r="AV349" s="152"/>
    </row>
    <row r="350" s="83" customFormat="1" ht="18.75" customHeight="1" spans="4:48">
      <c r="D350" s="110"/>
      <c r="G350" s="213"/>
      <c r="M350" s="215"/>
      <c r="T350" s="217"/>
      <c r="U350" s="217"/>
      <c r="V350" s="217"/>
      <c r="X350" s="220"/>
      <c r="Z350" s="152"/>
      <c r="AA350" s="152"/>
      <c r="AB350" s="152"/>
      <c r="AC350" s="152"/>
      <c r="AD350" s="152"/>
      <c r="AE350" s="152"/>
      <c r="AF350" s="152"/>
      <c r="AG350" s="152"/>
      <c r="AH350" s="152"/>
      <c r="AI350" s="152"/>
      <c r="AJ350" s="152"/>
      <c r="AK350" s="152"/>
      <c r="AL350" s="152"/>
      <c r="AM350" s="152"/>
      <c r="AN350" s="152"/>
      <c r="AO350" s="152"/>
      <c r="AP350" s="152"/>
      <c r="AQ350" s="152"/>
      <c r="AR350" s="152"/>
      <c r="AS350" s="152"/>
      <c r="AT350" s="152"/>
      <c r="AU350" s="152"/>
      <c r="AV350" s="152"/>
    </row>
    <row r="351" s="83" customFormat="1" ht="18.75" customHeight="1" spans="4:48">
      <c r="D351" s="110"/>
      <c r="G351" s="213"/>
      <c r="M351" s="215"/>
      <c r="T351" s="217"/>
      <c r="U351" s="217"/>
      <c r="V351" s="217"/>
      <c r="X351" s="220"/>
      <c r="Z351" s="152"/>
      <c r="AA351" s="152"/>
      <c r="AB351" s="152"/>
      <c r="AC351" s="152"/>
      <c r="AD351" s="152"/>
      <c r="AE351" s="152"/>
      <c r="AF351" s="152"/>
      <c r="AG351" s="152"/>
      <c r="AH351" s="152"/>
      <c r="AI351" s="152"/>
      <c r="AJ351" s="152"/>
      <c r="AK351" s="152"/>
      <c r="AL351" s="152"/>
      <c r="AM351" s="152"/>
      <c r="AN351" s="152"/>
      <c r="AO351" s="152"/>
      <c r="AP351" s="152"/>
      <c r="AQ351" s="152"/>
      <c r="AR351" s="152"/>
      <c r="AS351" s="152"/>
      <c r="AT351" s="152"/>
      <c r="AU351" s="152"/>
      <c r="AV351" s="152"/>
    </row>
    <row r="352" s="83" customFormat="1" ht="18.75" customHeight="1" spans="4:48">
      <c r="D352" s="110"/>
      <c r="G352" s="213"/>
      <c r="M352" s="215"/>
      <c r="T352" s="217"/>
      <c r="U352" s="217"/>
      <c r="V352" s="217"/>
      <c r="X352" s="220"/>
      <c r="Z352" s="152"/>
      <c r="AA352" s="152"/>
      <c r="AB352" s="152"/>
      <c r="AC352" s="152"/>
      <c r="AD352" s="152"/>
      <c r="AE352" s="152"/>
      <c r="AF352" s="152"/>
      <c r="AG352" s="152"/>
      <c r="AH352" s="152"/>
      <c r="AI352" s="152"/>
      <c r="AJ352" s="152"/>
      <c r="AK352" s="152"/>
      <c r="AL352" s="152"/>
      <c r="AM352" s="152"/>
      <c r="AN352" s="152"/>
      <c r="AO352" s="152"/>
      <c r="AP352" s="152"/>
      <c r="AQ352" s="152"/>
      <c r="AR352" s="152"/>
      <c r="AS352" s="152"/>
      <c r="AT352" s="152"/>
      <c r="AU352" s="152"/>
      <c r="AV352" s="152"/>
    </row>
    <row r="353" s="83" customFormat="1" ht="18.75" customHeight="1" spans="4:48">
      <c r="D353" s="110"/>
      <c r="G353" s="213"/>
      <c r="M353" s="215"/>
      <c r="T353" s="217"/>
      <c r="U353" s="217"/>
      <c r="V353" s="217"/>
      <c r="X353" s="220"/>
      <c r="Z353" s="152"/>
      <c r="AA353" s="152"/>
      <c r="AB353" s="152"/>
      <c r="AC353" s="152"/>
      <c r="AD353" s="152"/>
      <c r="AE353" s="152"/>
      <c r="AF353" s="152"/>
      <c r="AG353" s="152"/>
      <c r="AH353" s="152"/>
      <c r="AI353" s="152"/>
      <c r="AJ353" s="152"/>
      <c r="AK353" s="152"/>
      <c r="AL353" s="152"/>
      <c r="AM353" s="152"/>
      <c r="AN353" s="152"/>
      <c r="AO353" s="152"/>
      <c r="AP353" s="152"/>
      <c r="AQ353" s="152"/>
      <c r="AR353" s="152"/>
      <c r="AS353" s="152"/>
      <c r="AT353" s="152"/>
      <c r="AU353" s="152"/>
      <c r="AV353" s="152"/>
    </row>
    <row r="354" s="83" customFormat="1" ht="18.75" customHeight="1" spans="4:48">
      <c r="D354" s="110"/>
      <c r="G354" s="213"/>
      <c r="M354" s="215"/>
      <c r="T354" s="217"/>
      <c r="U354" s="217"/>
      <c r="V354" s="217"/>
      <c r="X354" s="220"/>
      <c r="Z354" s="152"/>
      <c r="AA354" s="152"/>
      <c r="AB354" s="152"/>
      <c r="AC354" s="152"/>
      <c r="AD354" s="152"/>
      <c r="AE354" s="152"/>
      <c r="AF354" s="152"/>
      <c r="AG354" s="152"/>
      <c r="AH354" s="152"/>
      <c r="AI354" s="152"/>
      <c r="AJ354" s="152"/>
      <c r="AK354" s="152"/>
      <c r="AL354" s="152"/>
      <c r="AM354" s="152"/>
      <c r="AN354" s="152"/>
      <c r="AO354" s="152"/>
      <c r="AP354" s="152"/>
      <c r="AQ354" s="152"/>
      <c r="AR354" s="152"/>
      <c r="AS354" s="152"/>
      <c r="AT354" s="152"/>
      <c r="AU354" s="152"/>
      <c r="AV354" s="152"/>
    </row>
    <row r="355" s="83" customFormat="1" ht="18.75" customHeight="1" spans="4:48">
      <c r="D355" s="110"/>
      <c r="G355" s="213"/>
      <c r="M355" s="215"/>
      <c r="T355" s="217"/>
      <c r="U355" s="217"/>
      <c r="V355" s="217"/>
      <c r="X355" s="220"/>
      <c r="Z355" s="152"/>
      <c r="AA355" s="152"/>
      <c r="AB355" s="152"/>
      <c r="AC355" s="152"/>
      <c r="AD355" s="152"/>
      <c r="AE355" s="152"/>
      <c r="AF355" s="152"/>
      <c r="AG355" s="152"/>
      <c r="AH355" s="152"/>
      <c r="AI355" s="152"/>
      <c r="AJ355" s="152"/>
      <c r="AK355" s="152"/>
      <c r="AL355" s="152"/>
      <c r="AM355" s="152"/>
      <c r="AN355" s="152"/>
      <c r="AO355" s="152"/>
      <c r="AP355" s="152"/>
      <c r="AQ355" s="152"/>
      <c r="AR355" s="152"/>
      <c r="AS355" s="152"/>
      <c r="AT355" s="152"/>
      <c r="AU355" s="152"/>
      <c r="AV355" s="152"/>
    </row>
    <row r="356" s="83" customFormat="1" ht="18.75" customHeight="1" spans="4:48">
      <c r="D356" s="110"/>
      <c r="G356" s="213"/>
      <c r="M356" s="215"/>
      <c r="T356" s="217"/>
      <c r="U356" s="217"/>
      <c r="V356" s="217"/>
      <c r="X356" s="220"/>
      <c r="Z356" s="152"/>
      <c r="AA356" s="152"/>
      <c r="AB356" s="152"/>
      <c r="AC356" s="152"/>
      <c r="AD356" s="152"/>
      <c r="AE356" s="152"/>
      <c r="AF356" s="152"/>
      <c r="AG356" s="152"/>
      <c r="AH356" s="152"/>
      <c r="AI356" s="152"/>
      <c r="AJ356" s="152"/>
      <c r="AK356" s="152"/>
      <c r="AL356" s="152"/>
      <c r="AM356" s="152"/>
      <c r="AN356" s="152"/>
      <c r="AO356" s="152"/>
      <c r="AP356" s="152"/>
      <c r="AQ356" s="152"/>
      <c r="AR356" s="152"/>
      <c r="AS356" s="152"/>
      <c r="AT356" s="152"/>
      <c r="AU356" s="152"/>
      <c r="AV356" s="152"/>
    </row>
    <row r="357" s="83" customFormat="1" ht="18.75" customHeight="1" spans="4:48">
      <c r="D357" s="110"/>
      <c r="G357" s="213"/>
      <c r="M357" s="215"/>
      <c r="T357" s="217"/>
      <c r="U357" s="217"/>
      <c r="V357" s="217"/>
      <c r="X357" s="220"/>
      <c r="Z357" s="152"/>
      <c r="AA357" s="152"/>
      <c r="AB357" s="152"/>
      <c r="AC357" s="152"/>
      <c r="AD357" s="152"/>
      <c r="AE357" s="152"/>
      <c r="AF357" s="152"/>
      <c r="AG357" s="152"/>
      <c r="AH357" s="152"/>
      <c r="AI357" s="152"/>
      <c r="AJ357" s="152"/>
      <c r="AK357" s="152"/>
      <c r="AL357" s="152"/>
      <c r="AM357" s="152"/>
      <c r="AN357" s="152"/>
      <c r="AO357" s="152"/>
      <c r="AP357" s="152"/>
      <c r="AQ357" s="152"/>
      <c r="AR357" s="152"/>
      <c r="AS357" s="152"/>
      <c r="AT357" s="152"/>
      <c r="AU357" s="152"/>
      <c r="AV357" s="152"/>
    </row>
    <row r="358" s="83" customFormat="1" ht="18.75" customHeight="1" spans="4:48">
      <c r="D358" s="110"/>
      <c r="G358" s="213"/>
      <c r="M358" s="215"/>
      <c r="T358" s="217"/>
      <c r="U358" s="217"/>
      <c r="V358" s="217"/>
      <c r="X358" s="220"/>
      <c r="Z358" s="152"/>
      <c r="AA358" s="152"/>
      <c r="AB358" s="152"/>
      <c r="AC358" s="152"/>
      <c r="AD358" s="152"/>
      <c r="AE358" s="152"/>
      <c r="AF358" s="152"/>
      <c r="AG358" s="152"/>
      <c r="AH358" s="152"/>
      <c r="AI358" s="152"/>
      <c r="AJ358" s="152"/>
      <c r="AK358" s="152"/>
      <c r="AL358" s="152"/>
      <c r="AM358" s="152"/>
      <c r="AN358" s="152"/>
      <c r="AO358" s="152"/>
      <c r="AP358" s="152"/>
      <c r="AQ358" s="152"/>
      <c r="AR358" s="152"/>
      <c r="AS358" s="152"/>
      <c r="AT358" s="152"/>
      <c r="AU358" s="152"/>
      <c r="AV358" s="152"/>
    </row>
    <row r="359" s="83" customFormat="1" ht="18.75" customHeight="1" spans="4:48">
      <c r="D359" s="110"/>
      <c r="G359" s="213"/>
      <c r="M359" s="215"/>
      <c r="T359" s="217"/>
      <c r="U359" s="217"/>
      <c r="V359" s="217"/>
      <c r="X359" s="220"/>
      <c r="Z359" s="152"/>
      <c r="AA359" s="152"/>
      <c r="AB359" s="152"/>
      <c r="AC359" s="152"/>
      <c r="AD359" s="152"/>
      <c r="AE359" s="152"/>
      <c r="AF359" s="152"/>
      <c r="AG359" s="152"/>
      <c r="AH359" s="152"/>
      <c r="AI359" s="152"/>
      <c r="AJ359" s="152"/>
      <c r="AK359" s="152"/>
      <c r="AL359" s="152"/>
      <c r="AM359" s="152"/>
      <c r="AN359" s="152"/>
      <c r="AO359" s="152"/>
      <c r="AP359" s="152"/>
      <c r="AQ359" s="152"/>
      <c r="AR359" s="152"/>
      <c r="AS359" s="152"/>
      <c r="AT359" s="152"/>
      <c r="AU359" s="152"/>
      <c r="AV359" s="152"/>
    </row>
    <row r="360" s="83" customFormat="1" ht="18.75" customHeight="1" spans="4:48">
      <c r="D360" s="110"/>
      <c r="G360" s="213"/>
      <c r="M360" s="215"/>
      <c r="T360" s="217"/>
      <c r="U360" s="217"/>
      <c r="V360" s="217"/>
      <c r="X360" s="220"/>
      <c r="Z360" s="152"/>
      <c r="AA360" s="152"/>
      <c r="AB360" s="152"/>
      <c r="AC360" s="152"/>
      <c r="AD360" s="152"/>
      <c r="AE360" s="152"/>
      <c r="AF360" s="152"/>
      <c r="AG360" s="152"/>
      <c r="AH360" s="152"/>
      <c r="AI360" s="152"/>
      <c r="AJ360" s="152"/>
      <c r="AK360" s="152"/>
      <c r="AL360" s="152"/>
      <c r="AM360" s="152"/>
      <c r="AN360" s="152"/>
      <c r="AO360" s="152"/>
      <c r="AP360" s="152"/>
      <c r="AQ360" s="152"/>
      <c r="AR360" s="152"/>
      <c r="AS360" s="152"/>
      <c r="AT360" s="152"/>
      <c r="AU360" s="152"/>
      <c r="AV360" s="152"/>
    </row>
    <row r="361" s="83" customFormat="1" ht="18.75" customHeight="1" spans="4:48">
      <c r="D361" s="110"/>
      <c r="G361" s="213"/>
      <c r="M361" s="215"/>
      <c r="T361" s="217"/>
      <c r="U361" s="217"/>
      <c r="V361" s="217"/>
      <c r="X361" s="220"/>
      <c r="Z361" s="152"/>
      <c r="AA361" s="152"/>
      <c r="AB361" s="152"/>
      <c r="AC361" s="152"/>
      <c r="AD361" s="152"/>
      <c r="AE361" s="152"/>
      <c r="AF361" s="152"/>
      <c r="AG361" s="152"/>
      <c r="AH361" s="152"/>
      <c r="AI361" s="152"/>
      <c r="AJ361" s="152"/>
      <c r="AK361" s="152"/>
      <c r="AL361" s="152"/>
      <c r="AM361" s="152"/>
      <c r="AN361" s="152"/>
      <c r="AO361" s="152"/>
      <c r="AP361" s="152"/>
      <c r="AQ361" s="152"/>
      <c r="AR361" s="152"/>
      <c r="AS361" s="152"/>
      <c r="AT361" s="152"/>
      <c r="AU361" s="152"/>
      <c r="AV361" s="152"/>
    </row>
    <row r="362" s="83" customFormat="1" ht="18.75" customHeight="1" spans="4:48">
      <c r="D362" s="110"/>
      <c r="G362" s="213"/>
      <c r="M362" s="215"/>
      <c r="T362" s="217"/>
      <c r="U362" s="217"/>
      <c r="V362" s="217"/>
      <c r="X362" s="220"/>
      <c r="Z362" s="152"/>
      <c r="AA362" s="152"/>
      <c r="AB362" s="152"/>
      <c r="AC362" s="152"/>
      <c r="AD362" s="152"/>
      <c r="AE362" s="152"/>
      <c r="AF362" s="152"/>
      <c r="AG362" s="152"/>
      <c r="AH362" s="152"/>
      <c r="AI362" s="152"/>
      <c r="AJ362" s="152"/>
      <c r="AK362" s="152"/>
      <c r="AL362" s="152"/>
      <c r="AM362" s="152"/>
      <c r="AN362" s="152"/>
      <c r="AO362" s="152"/>
      <c r="AP362" s="152"/>
      <c r="AQ362" s="152"/>
      <c r="AR362" s="152"/>
      <c r="AS362" s="152"/>
      <c r="AT362" s="152"/>
      <c r="AU362" s="152"/>
      <c r="AV362" s="152"/>
    </row>
    <row r="363" s="83" customFormat="1" ht="18.75" customHeight="1" spans="4:48">
      <c r="D363" s="110"/>
      <c r="G363" s="213"/>
      <c r="M363" s="215"/>
      <c r="T363" s="217"/>
      <c r="U363" s="217"/>
      <c r="V363" s="217"/>
      <c r="X363" s="220"/>
      <c r="Z363" s="152"/>
      <c r="AA363" s="152"/>
      <c r="AB363" s="152"/>
      <c r="AC363" s="152"/>
      <c r="AD363" s="152"/>
      <c r="AE363" s="152"/>
      <c r="AF363" s="152"/>
      <c r="AG363" s="152"/>
      <c r="AH363" s="152"/>
      <c r="AI363" s="152"/>
      <c r="AJ363" s="152"/>
      <c r="AK363" s="152"/>
      <c r="AL363" s="152"/>
      <c r="AM363" s="152"/>
      <c r="AN363" s="152"/>
      <c r="AO363" s="152"/>
      <c r="AP363" s="152"/>
      <c r="AQ363" s="152"/>
      <c r="AR363" s="152"/>
      <c r="AS363" s="152"/>
      <c r="AT363" s="152"/>
      <c r="AU363" s="152"/>
      <c r="AV363" s="152"/>
    </row>
    <row r="364" s="83" customFormat="1" ht="18.75" customHeight="1" spans="4:48">
      <c r="D364" s="110"/>
      <c r="G364" s="213"/>
      <c r="M364" s="215"/>
      <c r="T364" s="217"/>
      <c r="U364" s="217"/>
      <c r="V364" s="217"/>
      <c r="X364" s="220"/>
      <c r="Z364" s="152"/>
      <c r="AA364" s="152"/>
      <c r="AB364" s="152"/>
      <c r="AC364" s="152"/>
      <c r="AD364" s="152"/>
      <c r="AE364" s="152"/>
      <c r="AF364" s="152"/>
      <c r="AG364" s="152"/>
      <c r="AH364" s="152"/>
      <c r="AI364" s="152"/>
      <c r="AJ364" s="152"/>
      <c r="AK364" s="152"/>
      <c r="AL364" s="152"/>
      <c r="AM364" s="152"/>
      <c r="AN364" s="152"/>
      <c r="AO364" s="152"/>
      <c r="AP364" s="152"/>
      <c r="AQ364" s="152"/>
      <c r="AR364" s="152"/>
      <c r="AS364" s="152"/>
      <c r="AT364" s="152"/>
      <c r="AU364" s="152"/>
      <c r="AV364" s="152"/>
    </row>
    <row r="365" s="83" customFormat="1" ht="18.75" customHeight="1" spans="4:48">
      <c r="D365" s="110"/>
      <c r="G365" s="213"/>
      <c r="M365" s="215"/>
      <c r="T365" s="217"/>
      <c r="U365" s="217"/>
      <c r="V365" s="217"/>
      <c r="X365" s="220"/>
      <c r="Z365" s="152"/>
      <c r="AA365" s="152"/>
      <c r="AB365" s="152"/>
      <c r="AC365" s="152"/>
      <c r="AD365" s="152"/>
      <c r="AE365" s="152"/>
      <c r="AF365" s="152"/>
      <c r="AG365" s="152"/>
      <c r="AH365" s="152"/>
      <c r="AI365" s="152"/>
      <c r="AJ365" s="152"/>
      <c r="AK365" s="152"/>
      <c r="AL365" s="152"/>
      <c r="AM365" s="152"/>
      <c r="AN365" s="152"/>
      <c r="AO365" s="152"/>
      <c r="AP365" s="152"/>
      <c r="AQ365" s="152"/>
      <c r="AR365" s="152"/>
      <c r="AS365" s="152"/>
      <c r="AT365" s="152"/>
      <c r="AU365" s="152"/>
      <c r="AV365" s="152"/>
    </row>
    <row r="366" s="83" customFormat="1" ht="18.75" customHeight="1" spans="4:48">
      <c r="D366" s="110"/>
      <c r="G366" s="213"/>
      <c r="M366" s="215"/>
      <c r="T366" s="217"/>
      <c r="U366" s="217"/>
      <c r="V366" s="217"/>
      <c r="X366" s="220"/>
      <c r="Z366" s="152"/>
      <c r="AA366" s="152"/>
      <c r="AB366" s="152"/>
      <c r="AC366" s="152"/>
      <c r="AD366" s="152"/>
      <c r="AE366" s="152"/>
      <c r="AF366" s="152"/>
      <c r="AG366" s="152"/>
      <c r="AH366" s="152"/>
      <c r="AI366" s="152"/>
      <c r="AJ366" s="152"/>
      <c r="AK366" s="152"/>
      <c r="AL366" s="152"/>
      <c r="AM366" s="152"/>
      <c r="AN366" s="152"/>
      <c r="AO366" s="152"/>
      <c r="AP366" s="152"/>
      <c r="AQ366" s="152"/>
      <c r="AR366" s="152"/>
      <c r="AS366" s="152"/>
      <c r="AT366" s="152"/>
      <c r="AU366" s="152"/>
      <c r="AV366" s="152"/>
    </row>
    <row r="367" s="83" customFormat="1" ht="18.75" customHeight="1" spans="4:48">
      <c r="D367" s="110"/>
      <c r="G367" s="213"/>
      <c r="M367" s="215"/>
      <c r="T367" s="217"/>
      <c r="U367" s="217"/>
      <c r="V367" s="217"/>
      <c r="X367" s="220"/>
      <c r="Z367" s="152"/>
      <c r="AA367" s="152"/>
      <c r="AB367" s="152"/>
      <c r="AC367" s="152"/>
      <c r="AD367" s="152"/>
      <c r="AE367" s="152"/>
      <c r="AF367" s="152"/>
      <c r="AG367" s="152"/>
      <c r="AH367" s="152"/>
      <c r="AI367" s="152"/>
      <c r="AJ367" s="152"/>
      <c r="AK367" s="152"/>
      <c r="AL367" s="152"/>
      <c r="AM367" s="152"/>
      <c r="AN367" s="152"/>
      <c r="AO367" s="152"/>
      <c r="AP367" s="152"/>
      <c r="AQ367" s="152"/>
      <c r="AR367" s="152"/>
      <c r="AS367" s="152"/>
      <c r="AT367" s="152"/>
      <c r="AU367" s="152"/>
      <c r="AV367" s="152"/>
    </row>
    <row r="368" s="83" customFormat="1" ht="18.75" customHeight="1" spans="4:48">
      <c r="D368" s="110"/>
      <c r="G368" s="213"/>
      <c r="M368" s="215"/>
      <c r="T368" s="217"/>
      <c r="U368" s="217"/>
      <c r="V368" s="217"/>
      <c r="X368" s="220"/>
      <c r="Z368" s="152"/>
      <c r="AA368" s="152"/>
      <c r="AB368" s="152"/>
      <c r="AC368" s="152"/>
      <c r="AD368" s="152"/>
      <c r="AE368" s="152"/>
      <c r="AF368" s="152"/>
      <c r="AG368" s="152"/>
      <c r="AH368" s="152"/>
      <c r="AI368" s="152"/>
      <c r="AJ368" s="152"/>
      <c r="AK368" s="152"/>
      <c r="AL368" s="152"/>
      <c r="AM368" s="152"/>
      <c r="AN368" s="152"/>
      <c r="AO368" s="152"/>
      <c r="AP368" s="152"/>
      <c r="AQ368" s="152"/>
      <c r="AR368" s="152"/>
      <c r="AS368" s="152"/>
      <c r="AT368" s="152"/>
      <c r="AU368" s="152"/>
      <c r="AV368" s="152"/>
    </row>
    <row r="369" s="83" customFormat="1" ht="18.75" customHeight="1" spans="4:48">
      <c r="D369" s="110"/>
      <c r="G369" s="213"/>
      <c r="M369" s="215"/>
      <c r="T369" s="217"/>
      <c r="U369" s="217"/>
      <c r="V369" s="217"/>
      <c r="X369" s="220"/>
      <c r="Z369" s="152"/>
      <c r="AA369" s="152"/>
      <c r="AB369" s="152"/>
      <c r="AC369" s="152"/>
      <c r="AD369" s="152"/>
      <c r="AE369" s="152"/>
      <c r="AF369" s="152"/>
      <c r="AG369" s="152"/>
      <c r="AH369" s="152"/>
      <c r="AI369" s="152"/>
      <c r="AJ369" s="152"/>
      <c r="AK369" s="152"/>
      <c r="AL369" s="152"/>
      <c r="AM369" s="152"/>
      <c r="AN369" s="152"/>
      <c r="AO369" s="152"/>
      <c r="AP369" s="152"/>
      <c r="AQ369" s="152"/>
      <c r="AR369" s="152"/>
      <c r="AS369" s="152"/>
      <c r="AT369" s="152"/>
      <c r="AU369" s="152"/>
      <c r="AV369" s="152"/>
    </row>
    <row r="370" s="83" customFormat="1" ht="18.75" customHeight="1" spans="4:48">
      <c r="D370" s="110"/>
      <c r="G370" s="213"/>
      <c r="M370" s="215"/>
      <c r="T370" s="217"/>
      <c r="U370" s="217"/>
      <c r="V370" s="217"/>
      <c r="X370" s="220"/>
      <c r="Z370" s="152"/>
      <c r="AA370" s="152"/>
      <c r="AB370" s="152"/>
      <c r="AC370" s="152"/>
      <c r="AD370" s="152"/>
      <c r="AE370" s="152"/>
      <c r="AF370" s="152"/>
      <c r="AG370" s="152"/>
      <c r="AH370" s="152"/>
      <c r="AI370" s="152"/>
      <c r="AJ370" s="152"/>
      <c r="AK370" s="152"/>
      <c r="AL370" s="152"/>
      <c r="AM370" s="152"/>
      <c r="AN370" s="152"/>
      <c r="AO370" s="152"/>
      <c r="AP370" s="152"/>
      <c r="AQ370" s="152"/>
      <c r="AR370" s="152"/>
      <c r="AS370" s="152"/>
      <c r="AT370" s="152"/>
      <c r="AU370" s="152"/>
      <c r="AV370" s="152"/>
    </row>
    <row r="371" s="83" customFormat="1" ht="18.75" customHeight="1" spans="4:48">
      <c r="D371" s="110"/>
      <c r="G371" s="213"/>
      <c r="M371" s="215"/>
      <c r="T371" s="217"/>
      <c r="U371" s="217"/>
      <c r="V371" s="217"/>
      <c r="X371" s="220"/>
      <c r="Z371" s="152"/>
      <c r="AA371" s="152"/>
      <c r="AB371" s="152"/>
      <c r="AC371" s="152"/>
      <c r="AD371" s="152"/>
      <c r="AE371" s="152"/>
      <c r="AF371" s="152"/>
      <c r="AG371" s="152"/>
      <c r="AH371" s="152"/>
      <c r="AI371" s="152"/>
      <c r="AJ371" s="152"/>
      <c r="AK371" s="152"/>
      <c r="AL371" s="152"/>
      <c r="AM371" s="152"/>
      <c r="AN371" s="152"/>
      <c r="AO371" s="152"/>
      <c r="AP371" s="152"/>
      <c r="AQ371" s="152"/>
      <c r="AR371" s="152"/>
      <c r="AS371" s="152"/>
      <c r="AT371" s="152"/>
      <c r="AU371" s="152"/>
      <c r="AV371" s="152"/>
    </row>
    <row r="372" s="83" customFormat="1" ht="18.75" customHeight="1" spans="4:48">
      <c r="D372" s="110"/>
      <c r="G372" s="213"/>
      <c r="M372" s="215"/>
      <c r="T372" s="217"/>
      <c r="U372" s="217"/>
      <c r="V372" s="217"/>
      <c r="X372" s="220"/>
      <c r="Z372" s="152"/>
      <c r="AA372" s="152"/>
      <c r="AB372" s="152"/>
      <c r="AC372" s="152"/>
      <c r="AD372" s="152"/>
      <c r="AE372" s="152"/>
      <c r="AF372" s="152"/>
      <c r="AG372" s="152"/>
      <c r="AH372" s="152"/>
      <c r="AI372" s="152"/>
      <c r="AJ372" s="152"/>
      <c r="AK372" s="152"/>
      <c r="AL372" s="152"/>
      <c r="AM372" s="152"/>
      <c r="AN372" s="152"/>
      <c r="AO372" s="152"/>
      <c r="AP372" s="152"/>
      <c r="AQ372" s="152"/>
      <c r="AR372" s="152"/>
      <c r="AS372" s="152"/>
      <c r="AT372" s="152"/>
      <c r="AU372" s="152"/>
      <c r="AV372" s="152"/>
    </row>
    <row r="373" s="83" customFormat="1" ht="18.75" customHeight="1" spans="4:48">
      <c r="D373" s="110"/>
      <c r="G373" s="213"/>
      <c r="M373" s="215"/>
      <c r="T373" s="217"/>
      <c r="U373" s="217"/>
      <c r="V373" s="217"/>
      <c r="X373" s="220"/>
      <c r="Z373" s="152"/>
      <c r="AA373" s="152"/>
      <c r="AB373" s="152"/>
      <c r="AC373" s="152"/>
      <c r="AD373" s="152"/>
      <c r="AE373" s="152"/>
      <c r="AF373" s="152"/>
      <c r="AG373" s="152"/>
      <c r="AH373" s="152"/>
      <c r="AI373" s="152"/>
      <c r="AJ373" s="152"/>
      <c r="AK373" s="152"/>
      <c r="AL373" s="152"/>
      <c r="AM373" s="152"/>
      <c r="AN373" s="152"/>
      <c r="AO373" s="152"/>
      <c r="AP373" s="152"/>
      <c r="AQ373" s="152"/>
      <c r="AR373" s="152"/>
      <c r="AS373" s="152"/>
      <c r="AT373" s="152"/>
      <c r="AU373" s="152"/>
      <c r="AV373" s="152"/>
    </row>
    <row r="374" s="83" customFormat="1" ht="18.75" customHeight="1" spans="4:48">
      <c r="D374" s="110"/>
      <c r="G374" s="213"/>
      <c r="M374" s="215"/>
      <c r="T374" s="217"/>
      <c r="U374" s="217"/>
      <c r="V374" s="217"/>
      <c r="X374" s="220"/>
      <c r="Z374" s="152"/>
      <c r="AA374" s="152"/>
      <c r="AB374" s="152"/>
      <c r="AC374" s="152"/>
      <c r="AD374" s="152"/>
      <c r="AE374" s="152"/>
      <c r="AF374" s="152"/>
      <c r="AG374" s="152"/>
      <c r="AH374" s="152"/>
      <c r="AI374" s="152"/>
      <c r="AJ374" s="152"/>
      <c r="AK374" s="152"/>
      <c r="AL374" s="152"/>
      <c r="AM374" s="152"/>
      <c r="AN374" s="152"/>
      <c r="AO374" s="152"/>
      <c r="AP374" s="152"/>
      <c r="AQ374" s="152"/>
      <c r="AR374" s="152"/>
      <c r="AS374" s="152"/>
      <c r="AT374" s="152"/>
      <c r="AU374" s="152"/>
      <c r="AV374" s="152"/>
    </row>
    <row r="375" s="83" customFormat="1" ht="18.75" customHeight="1" spans="4:48">
      <c r="D375" s="110"/>
      <c r="G375" s="213"/>
      <c r="M375" s="215"/>
      <c r="T375" s="217"/>
      <c r="U375" s="217"/>
      <c r="V375" s="217"/>
      <c r="X375" s="220"/>
      <c r="Z375" s="152"/>
      <c r="AA375" s="152"/>
      <c r="AB375" s="152"/>
      <c r="AC375" s="152"/>
      <c r="AD375" s="152"/>
      <c r="AE375" s="152"/>
      <c r="AF375" s="152"/>
      <c r="AG375" s="152"/>
      <c r="AH375" s="152"/>
      <c r="AI375" s="152"/>
      <c r="AJ375" s="152"/>
      <c r="AK375" s="152"/>
      <c r="AL375" s="152"/>
      <c r="AM375" s="152"/>
      <c r="AN375" s="152"/>
      <c r="AO375" s="152"/>
      <c r="AP375" s="152"/>
      <c r="AQ375" s="152"/>
      <c r="AR375" s="152"/>
      <c r="AS375" s="152"/>
      <c r="AT375" s="152"/>
      <c r="AU375" s="152"/>
      <c r="AV375" s="152"/>
    </row>
    <row r="376" s="83" customFormat="1" ht="18.75" customHeight="1" spans="4:48">
      <c r="D376" s="110"/>
      <c r="G376" s="213"/>
      <c r="M376" s="215"/>
      <c r="T376" s="217"/>
      <c r="U376" s="217"/>
      <c r="V376" s="217"/>
      <c r="X376" s="220"/>
      <c r="Z376" s="152"/>
      <c r="AA376" s="152"/>
      <c r="AB376" s="152"/>
      <c r="AC376" s="152"/>
      <c r="AD376" s="152"/>
      <c r="AE376" s="152"/>
      <c r="AF376" s="152"/>
      <c r="AG376" s="152"/>
      <c r="AH376" s="152"/>
      <c r="AI376" s="152"/>
      <c r="AJ376" s="152"/>
      <c r="AK376" s="152"/>
      <c r="AL376" s="152"/>
      <c r="AM376" s="152"/>
      <c r="AN376" s="152"/>
      <c r="AO376" s="152"/>
      <c r="AP376" s="152"/>
      <c r="AQ376" s="152"/>
      <c r="AR376" s="152"/>
      <c r="AS376" s="152"/>
      <c r="AT376" s="152"/>
      <c r="AU376" s="152"/>
      <c r="AV376" s="152"/>
    </row>
    <row r="377" s="83" customFormat="1" ht="18.75" customHeight="1" spans="4:48">
      <c r="D377" s="110"/>
      <c r="G377" s="213"/>
      <c r="M377" s="215"/>
      <c r="T377" s="217"/>
      <c r="U377" s="217"/>
      <c r="V377" s="217"/>
      <c r="X377" s="220"/>
      <c r="Z377" s="152"/>
      <c r="AA377" s="152"/>
      <c r="AB377" s="152"/>
      <c r="AC377" s="152"/>
      <c r="AD377" s="152"/>
      <c r="AE377" s="152"/>
      <c r="AF377" s="152"/>
      <c r="AG377" s="152"/>
      <c r="AH377" s="152"/>
      <c r="AI377" s="152"/>
      <c r="AJ377" s="152"/>
      <c r="AK377" s="152"/>
      <c r="AL377" s="152"/>
      <c r="AM377" s="152"/>
      <c r="AN377" s="152"/>
      <c r="AO377" s="152"/>
      <c r="AP377" s="152"/>
      <c r="AQ377" s="152"/>
      <c r="AR377" s="152"/>
      <c r="AS377" s="152"/>
      <c r="AT377" s="152"/>
      <c r="AU377" s="152"/>
      <c r="AV377" s="152"/>
    </row>
    <row r="378" s="83" customFormat="1" ht="18.75" customHeight="1" spans="4:48">
      <c r="D378" s="110"/>
      <c r="G378" s="213"/>
      <c r="M378" s="215"/>
      <c r="T378" s="217"/>
      <c r="U378" s="217"/>
      <c r="V378" s="217"/>
      <c r="X378" s="220"/>
      <c r="Z378" s="152"/>
      <c r="AA378" s="152"/>
      <c r="AB378" s="152"/>
      <c r="AC378" s="152"/>
      <c r="AD378" s="152"/>
      <c r="AE378" s="152"/>
      <c r="AF378" s="152"/>
      <c r="AG378" s="152"/>
      <c r="AH378" s="152"/>
      <c r="AI378" s="152"/>
      <c r="AJ378" s="152"/>
      <c r="AK378" s="152"/>
      <c r="AL378" s="152"/>
      <c r="AM378" s="152"/>
      <c r="AN378" s="152"/>
      <c r="AO378" s="152"/>
      <c r="AP378" s="152"/>
      <c r="AQ378" s="152"/>
      <c r="AR378" s="152"/>
      <c r="AS378" s="152"/>
      <c r="AT378" s="152"/>
      <c r="AU378" s="152"/>
      <c r="AV378" s="152"/>
    </row>
    <row r="379" s="83" customFormat="1" ht="18.75" customHeight="1" spans="4:48">
      <c r="D379" s="110"/>
      <c r="G379" s="213"/>
      <c r="M379" s="215"/>
      <c r="T379" s="217"/>
      <c r="U379" s="217"/>
      <c r="V379" s="217"/>
      <c r="X379" s="220"/>
      <c r="Z379" s="152"/>
      <c r="AA379" s="152"/>
      <c r="AB379" s="152"/>
      <c r="AC379" s="152"/>
      <c r="AD379" s="152"/>
      <c r="AE379" s="152"/>
      <c r="AF379" s="152"/>
      <c r="AG379" s="152"/>
      <c r="AH379" s="152"/>
      <c r="AI379" s="152"/>
      <c r="AJ379" s="152"/>
      <c r="AK379" s="152"/>
      <c r="AL379" s="152"/>
      <c r="AM379" s="152"/>
      <c r="AN379" s="152"/>
      <c r="AO379" s="152"/>
      <c r="AP379" s="152"/>
      <c r="AQ379" s="152"/>
      <c r="AR379" s="152"/>
      <c r="AS379" s="152"/>
      <c r="AT379" s="152"/>
      <c r="AU379" s="152"/>
      <c r="AV379" s="152"/>
    </row>
    <row r="380" s="83" customFormat="1" ht="18.75" customHeight="1" spans="4:48">
      <c r="D380" s="110"/>
      <c r="G380" s="213"/>
      <c r="M380" s="215"/>
      <c r="T380" s="217"/>
      <c r="U380" s="217"/>
      <c r="V380" s="217"/>
      <c r="X380" s="220"/>
      <c r="Z380" s="152"/>
      <c r="AA380" s="152"/>
      <c r="AB380" s="152"/>
      <c r="AC380" s="152"/>
      <c r="AD380" s="152"/>
      <c r="AE380" s="152"/>
      <c r="AF380" s="152"/>
      <c r="AG380" s="152"/>
      <c r="AH380" s="152"/>
      <c r="AI380" s="152"/>
      <c r="AJ380" s="152"/>
      <c r="AK380" s="152"/>
      <c r="AL380" s="152"/>
      <c r="AM380" s="152"/>
      <c r="AN380" s="152"/>
      <c r="AO380" s="152"/>
      <c r="AP380" s="152"/>
      <c r="AQ380" s="152"/>
      <c r="AR380" s="152"/>
      <c r="AS380" s="152"/>
      <c r="AT380" s="152"/>
      <c r="AU380" s="152"/>
      <c r="AV380" s="152"/>
    </row>
    <row r="381" s="83" customFormat="1" ht="18.75" customHeight="1" spans="4:48">
      <c r="D381" s="110"/>
      <c r="G381" s="213"/>
      <c r="M381" s="215"/>
      <c r="T381" s="217"/>
      <c r="U381" s="217"/>
      <c r="V381" s="217"/>
      <c r="X381" s="220"/>
      <c r="Z381" s="152"/>
      <c r="AA381" s="152"/>
      <c r="AB381" s="152"/>
      <c r="AC381" s="152"/>
      <c r="AD381" s="152"/>
      <c r="AE381" s="152"/>
      <c r="AF381" s="152"/>
      <c r="AG381" s="152"/>
      <c r="AH381" s="152"/>
      <c r="AI381" s="152"/>
      <c r="AJ381" s="152"/>
      <c r="AK381" s="152"/>
      <c r="AL381" s="152"/>
      <c r="AM381" s="152"/>
      <c r="AN381" s="152"/>
      <c r="AO381" s="152"/>
      <c r="AP381" s="152"/>
      <c r="AQ381" s="152"/>
      <c r="AR381" s="152"/>
      <c r="AS381" s="152"/>
      <c r="AT381" s="152"/>
      <c r="AU381" s="152"/>
      <c r="AV381" s="152"/>
    </row>
    <row r="382" s="83" customFormat="1" ht="18.75" customHeight="1" spans="4:48">
      <c r="D382" s="110"/>
      <c r="G382" s="213"/>
      <c r="M382" s="215"/>
      <c r="T382" s="217"/>
      <c r="U382" s="217"/>
      <c r="V382" s="217"/>
      <c r="X382" s="220"/>
      <c r="Z382" s="152"/>
      <c r="AA382" s="152"/>
      <c r="AB382" s="152"/>
      <c r="AC382" s="152"/>
      <c r="AD382" s="152"/>
      <c r="AE382" s="152"/>
      <c r="AF382" s="152"/>
      <c r="AG382" s="152"/>
      <c r="AH382" s="152"/>
      <c r="AI382" s="152"/>
      <c r="AJ382" s="152"/>
      <c r="AK382" s="152"/>
      <c r="AL382" s="152"/>
      <c r="AM382" s="152"/>
      <c r="AN382" s="152"/>
      <c r="AO382" s="152"/>
      <c r="AP382" s="152"/>
      <c r="AQ382" s="152"/>
      <c r="AR382" s="152"/>
      <c r="AS382" s="152"/>
      <c r="AT382" s="152"/>
      <c r="AU382" s="152"/>
      <c r="AV382" s="152"/>
    </row>
    <row r="383" s="83" customFormat="1" ht="18.75" customHeight="1" spans="4:48">
      <c r="D383" s="110"/>
      <c r="G383" s="213"/>
      <c r="M383" s="215"/>
      <c r="T383" s="217"/>
      <c r="U383" s="217"/>
      <c r="V383" s="217"/>
      <c r="X383" s="220"/>
      <c r="Z383" s="152"/>
      <c r="AA383" s="152"/>
      <c r="AB383" s="152"/>
      <c r="AC383" s="152"/>
      <c r="AD383" s="152"/>
      <c r="AE383" s="152"/>
      <c r="AF383" s="152"/>
      <c r="AG383" s="152"/>
      <c r="AH383" s="152"/>
      <c r="AI383" s="152"/>
      <c r="AJ383" s="152"/>
      <c r="AK383" s="152"/>
      <c r="AL383" s="152"/>
      <c r="AM383" s="152"/>
      <c r="AN383" s="152"/>
      <c r="AO383" s="152"/>
      <c r="AP383" s="152"/>
      <c r="AQ383" s="152"/>
      <c r="AR383" s="152"/>
      <c r="AS383" s="152"/>
      <c r="AT383" s="152"/>
      <c r="AU383" s="152"/>
      <c r="AV383" s="152"/>
    </row>
    <row r="384" s="83" customFormat="1" ht="18.75" customHeight="1" spans="4:48">
      <c r="D384" s="110"/>
      <c r="G384" s="213"/>
      <c r="M384" s="215"/>
      <c r="T384" s="217"/>
      <c r="U384" s="217"/>
      <c r="V384" s="217"/>
      <c r="X384" s="220"/>
      <c r="Z384" s="152"/>
      <c r="AA384" s="152"/>
      <c r="AB384" s="152"/>
      <c r="AC384" s="152"/>
      <c r="AD384" s="152"/>
      <c r="AE384" s="152"/>
      <c r="AF384" s="152"/>
      <c r="AG384" s="152"/>
      <c r="AH384" s="152"/>
      <c r="AI384" s="152"/>
      <c r="AJ384" s="152"/>
      <c r="AK384" s="152"/>
      <c r="AL384" s="152"/>
      <c r="AM384" s="152"/>
      <c r="AN384" s="152"/>
      <c r="AO384" s="152"/>
      <c r="AP384" s="152"/>
      <c r="AQ384" s="152"/>
      <c r="AR384" s="152"/>
      <c r="AS384" s="152"/>
      <c r="AT384" s="152"/>
      <c r="AU384" s="152"/>
      <c r="AV384" s="152"/>
    </row>
    <row r="385" s="83" customFormat="1" ht="18.75" customHeight="1" spans="4:48">
      <c r="D385" s="110"/>
      <c r="G385" s="213"/>
      <c r="M385" s="215"/>
      <c r="T385" s="217"/>
      <c r="U385" s="217"/>
      <c r="V385" s="217"/>
      <c r="X385" s="220"/>
      <c r="Z385" s="152"/>
      <c r="AA385" s="152"/>
      <c r="AB385" s="152"/>
      <c r="AC385" s="152"/>
      <c r="AD385" s="152"/>
      <c r="AE385" s="152"/>
      <c r="AF385" s="152"/>
      <c r="AG385" s="152"/>
      <c r="AH385" s="152"/>
      <c r="AI385" s="152"/>
      <c r="AJ385" s="152"/>
      <c r="AK385" s="152"/>
      <c r="AL385" s="152"/>
      <c r="AM385" s="152"/>
      <c r="AN385" s="152"/>
      <c r="AO385" s="152"/>
      <c r="AP385" s="152"/>
      <c r="AQ385" s="152"/>
      <c r="AR385" s="152"/>
      <c r="AS385" s="152"/>
      <c r="AT385" s="152"/>
      <c r="AU385" s="152"/>
      <c r="AV385" s="152"/>
    </row>
    <row r="386" s="83" customFormat="1" ht="18.75" customHeight="1" spans="4:48">
      <c r="D386" s="110"/>
      <c r="G386" s="213"/>
      <c r="M386" s="215"/>
      <c r="T386" s="217"/>
      <c r="U386" s="217"/>
      <c r="V386" s="217"/>
      <c r="X386" s="220"/>
      <c r="Z386" s="152"/>
      <c r="AA386" s="152"/>
      <c r="AB386" s="152"/>
      <c r="AC386" s="152"/>
      <c r="AD386" s="152"/>
      <c r="AE386" s="152"/>
      <c r="AF386" s="152"/>
      <c r="AG386" s="152"/>
      <c r="AH386" s="152"/>
      <c r="AI386" s="152"/>
      <c r="AJ386" s="152"/>
      <c r="AK386" s="152"/>
      <c r="AL386" s="152"/>
      <c r="AM386" s="152"/>
      <c r="AN386" s="152"/>
      <c r="AO386" s="152"/>
      <c r="AP386" s="152"/>
      <c r="AQ386" s="152"/>
      <c r="AR386" s="152"/>
      <c r="AS386" s="152"/>
      <c r="AT386" s="152"/>
      <c r="AU386" s="152"/>
      <c r="AV386" s="152"/>
    </row>
    <row r="387" s="83" customFormat="1" ht="18.75" customHeight="1" spans="4:48">
      <c r="D387" s="110"/>
      <c r="G387" s="213"/>
      <c r="M387" s="215"/>
      <c r="T387" s="217"/>
      <c r="U387" s="217"/>
      <c r="V387" s="217"/>
      <c r="X387" s="220"/>
      <c r="Z387" s="152"/>
      <c r="AA387" s="152"/>
      <c r="AB387" s="152"/>
      <c r="AC387" s="152"/>
      <c r="AD387" s="152"/>
      <c r="AE387" s="152"/>
      <c r="AF387" s="152"/>
      <c r="AG387" s="152"/>
      <c r="AH387" s="152"/>
      <c r="AI387" s="152"/>
      <c r="AJ387" s="152"/>
      <c r="AK387" s="152"/>
      <c r="AL387" s="152"/>
      <c r="AM387" s="152"/>
      <c r="AN387" s="152"/>
      <c r="AO387" s="152"/>
      <c r="AP387" s="152"/>
      <c r="AQ387" s="152"/>
      <c r="AR387" s="152"/>
      <c r="AS387" s="152"/>
      <c r="AT387" s="152"/>
      <c r="AU387" s="152"/>
      <c r="AV387" s="152"/>
    </row>
    <row r="388" s="83" customFormat="1" ht="18.75" customHeight="1" spans="4:48">
      <c r="D388" s="110"/>
      <c r="G388" s="213"/>
      <c r="M388" s="215"/>
      <c r="T388" s="217"/>
      <c r="U388" s="217"/>
      <c r="V388" s="217"/>
      <c r="X388" s="220"/>
      <c r="Z388" s="152"/>
      <c r="AA388" s="152"/>
      <c r="AB388" s="152"/>
      <c r="AC388" s="152"/>
      <c r="AD388" s="152"/>
      <c r="AE388" s="152"/>
      <c r="AF388" s="152"/>
      <c r="AG388" s="152"/>
      <c r="AH388" s="152"/>
      <c r="AI388" s="152"/>
      <c r="AJ388" s="152"/>
      <c r="AK388" s="152"/>
      <c r="AL388" s="152"/>
      <c r="AM388" s="152"/>
      <c r="AN388" s="152"/>
      <c r="AO388" s="152"/>
      <c r="AP388" s="152"/>
      <c r="AQ388" s="152"/>
      <c r="AR388" s="152"/>
      <c r="AS388" s="152"/>
      <c r="AT388" s="152"/>
      <c r="AU388" s="152"/>
      <c r="AV388" s="152"/>
    </row>
    <row r="389" s="83" customFormat="1" ht="18.75" customHeight="1" spans="4:48">
      <c r="D389" s="110"/>
      <c r="G389" s="213"/>
      <c r="M389" s="215"/>
      <c r="T389" s="217"/>
      <c r="U389" s="217"/>
      <c r="V389" s="217"/>
      <c r="X389" s="220"/>
      <c r="Z389" s="152"/>
      <c r="AA389" s="152"/>
      <c r="AB389" s="152"/>
      <c r="AC389" s="152"/>
      <c r="AD389" s="152"/>
      <c r="AE389" s="152"/>
      <c r="AF389" s="152"/>
      <c r="AG389" s="152"/>
      <c r="AH389" s="152"/>
      <c r="AI389" s="152"/>
      <c r="AJ389" s="152"/>
      <c r="AK389" s="152"/>
      <c r="AL389" s="152"/>
      <c r="AM389" s="152"/>
      <c r="AN389" s="152"/>
      <c r="AO389" s="152"/>
      <c r="AP389" s="152"/>
      <c r="AQ389" s="152"/>
      <c r="AR389" s="152"/>
      <c r="AS389" s="152"/>
      <c r="AT389" s="152"/>
      <c r="AU389" s="152"/>
      <c r="AV389" s="152"/>
    </row>
    <row r="390" s="83" customFormat="1" ht="18.75" customHeight="1" spans="4:48">
      <c r="D390" s="110"/>
      <c r="G390" s="213"/>
      <c r="M390" s="215"/>
      <c r="T390" s="217"/>
      <c r="U390" s="217"/>
      <c r="V390" s="217"/>
      <c r="X390" s="220"/>
      <c r="Z390" s="152"/>
      <c r="AA390" s="152"/>
      <c r="AB390" s="152"/>
      <c r="AC390" s="152"/>
      <c r="AD390" s="152"/>
      <c r="AE390" s="152"/>
      <c r="AF390" s="152"/>
      <c r="AG390" s="152"/>
      <c r="AH390" s="152"/>
      <c r="AI390" s="152"/>
      <c r="AJ390" s="152"/>
      <c r="AK390" s="152"/>
      <c r="AL390" s="152"/>
      <c r="AM390" s="152"/>
      <c r="AN390" s="152"/>
      <c r="AO390" s="152"/>
      <c r="AP390" s="152"/>
      <c r="AQ390" s="152"/>
      <c r="AR390" s="152"/>
      <c r="AS390" s="152"/>
      <c r="AT390" s="152"/>
      <c r="AU390" s="152"/>
      <c r="AV390" s="152"/>
    </row>
    <row r="391" s="83" customFormat="1" ht="18.75" customHeight="1" spans="4:48">
      <c r="D391" s="110"/>
      <c r="G391" s="213"/>
      <c r="M391" s="215"/>
      <c r="T391" s="217"/>
      <c r="U391" s="217"/>
      <c r="V391" s="217"/>
      <c r="X391" s="220"/>
      <c r="Z391" s="152"/>
      <c r="AA391" s="152"/>
      <c r="AB391" s="152"/>
      <c r="AC391" s="152"/>
      <c r="AD391" s="152"/>
      <c r="AE391" s="152"/>
      <c r="AF391" s="152"/>
      <c r="AG391" s="152"/>
      <c r="AH391" s="152"/>
      <c r="AI391" s="152"/>
      <c r="AJ391" s="152"/>
      <c r="AK391" s="152"/>
      <c r="AL391" s="152"/>
      <c r="AM391" s="152"/>
      <c r="AN391" s="152"/>
      <c r="AO391" s="152"/>
      <c r="AP391" s="152"/>
      <c r="AQ391" s="152"/>
      <c r="AR391" s="152"/>
      <c r="AS391" s="152"/>
      <c r="AT391" s="152"/>
      <c r="AU391" s="152"/>
      <c r="AV391" s="152"/>
    </row>
    <row r="392" s="83" customFormat="1" ht="18.75" customHeight="1" spans="4:48">
      <c r="D392" s="110"/>
      <c r="G392" s="213"/>
      <c r="M392" s="215"/>
      <c r="T392" s="217"/>
      <c r="U392" s="217"/>
      <c r="V392" s="217"/>
      <c r="X392" s="220"/>
      <c r="Z392" s="152"/>
      <c r="AA392" s="152"/>
      <c r="AB392" s="152"/>
      <c r="AC392" s="152"/>
      <c r="AD392" s="152"/>
      <c r="AE392" s="152"/>
      <c r="AF392" s="152"/>
      <c r="AG392" s="152"/>
      <c r="AH392" s="152"/>
      <c r="AI392" s="152"/>
      <c r="AJ392" s="152"/>
      <c r="AK392" s="152"/>
      <c r="AL392" s="152"/>
      <c r="AM392" s="152"/>
      <c r="AN392" s="152"/>
      <c r="AO392" s="152"/>
      <c r="AP392" s="152"/>
      <c r="AQ392" s="152"/>
      <c r="AR392" s="152"/>
      <c r="AS392" s="152"/>
      <c r="AT392" s="152"/>
      <c r="AU392" s="152"/>
      <c r="AV392" s="152"/>
    </row>
    <row r="393" s="83" customFormat="1" ht="18.75" customHeight="1" spans="4:48">
      <c r="D393" s="110"/>
      <c r="G393" s="213"/>
      <c r="M393" s="215"/>
      <c r="T393" s="217"/>
      <c r="U393" s="217"/>
      <c r="V393" s="217"/>
      <c r="X393" s="220"/>
      <c r="Z393" s="152"/>
      <c r="AA393" s="152"/>
      <c r="AB393" s="152"/>
      <c r="AC393" s="152"/>
      <c r="AD393" s="152"/>
      <c r="AE393" s="152"/>
      <c r="AF393" s="152"/>
      <c r="AG393" s="152"/>
      <c r="AH393" s="152"/>
      <c r="AI393" s="152"/>
      <c r="AJ393" s="152"/>
      <c r="AK393" s="152"/>
      <c r="AL393" s="152"/>
      <c r="AM393" s="152"/>
      <c r="AN393" s="152"/>
      <c r="AO393" s="152"/>
      <c r="AP393" s="152"/>
      <c r="AQ393" s="152"/>
      <c r="AR393" s="152"/>
      <c r="AS393" s="152"/>
      <c r="AT393" s="152"/>
      <c r="AU393" s="152"/>
      <c r="AV393" s="152"/>
    </row>
    <row r="394" s="83" customFormat="1" ht="18.75" customHeight="1" spans="4:48">
      <c r="D394" s="110"/>
      <c r="G394" s="213"/>
      <c r="M394" s="215"/>
      <c r="T394" s="217"/>
      <c r="U394" s="217"/>
      <c r="V394" s="217"/>
      <c r="X394" s="220"/>
      <c r="Z394" s="152"/>
      <c r="AA394" s="152"/>
      <c r="AB394" s="152"/>
      <c r="AC394" s="152"/>
      <c r="AD394" s="152"/>
      <c r="AE394" s="152"/>
      <c r="AF394" s="152"/>
      <c r="AG394" s="152"/>
      <c r="AH394" s="152"/>
      <c r="AI394" s="152"/>
      <c r="AJ394" s="152"/>
      <c r="AK394" s="152"/>
      <c r="AL394" s="152"/>
      <c r="AM394" s="152"/>
      <c r="AN394" s="152"/>
      <c r="AO394" s="152"/>
      <c r="AP394" s="152"/>
      <c r="AQ394" s="152"/>
      <c r="AR394" s="152"/>
      <c r="AS394" s="152"/>
      <c r="AT394" s="152"/>
      <c r="AU394" s="152"/>
      <c r="AV394" s="152"/>
    </row>
    <row r="395" s="83" customFormat="1" ht="18.75" customHeight="1" spans="4:48">
      <c r="D395" s="110"/>
      <c r="G395" s="213"/>
      <c r="M395" s="215"/>
      <c r="T395" s="217"/>
      <c r="U395" s="217"/>
      <c r="V395" s="217"/>
      <c r="X395" s="220"/>
      <c r="Z395" s="152"/>
      <c r="AA395" s="152"/>
      <c r="AB395" s="152"/>
      <c r="AC395" s="152"/>
      <c r="AD395" s="152"/>
      <c r="AE395" s="152"/>
      <c r="AF395" s="152"/>
      <c r="AG395" s="152"/>
      <c r="AH395" s="152"/>
      <c r="AI395" s="152"/>
      <c r="AJ395" s="152"/>
      <c r="AK395" s="152"/>
      <c r="AL395" s="152"/>
      <c r="AM395" s="152"/>
      <c r="AN395" s="152"/>
      <c r="AO395" s="152"/>
      <c r="AP395" s="152"/>
      <c r="AQ395" s="152"/>
      <c r="AR395" s="152"/>
      <c r="AS395" s="152"/>
      <c r="AT395" s="152"/>
      <c r="AU395" s="152"/>
      <c r="AV395" s="152"/>
    </row>
    <row r="396" s="83" customFormat="1" ht="18.75" customHeight="1" spans="4:48">
      <c r="D396" s="110"/>
      <c r="G396" s="213"/>
      <c r="M396" s="215"/>
      <c r="T396" s="217"/>
      <c r="U396" s="217"/>
      <c r="V396" s="217"/>
      <c r="X396" s="220"/>
      <c r="Z396" s="152"/>
      <c r="AA396" s="152"/>
      <c r="AB396" s="152"/>
      <c r="AC396" s="152"/>
      <c r="AD396" s="152"/>
      <c r="AE396" s="152"/>
      <c r="AF396" s="152"/>
      <c r="AG396" s="152"/>
      <c r="AH396" s="152"/>
      <c r="AI396" s="152"/>
      <c r="AJ396" s="152"/>
      <c r="AK396" s="152"/>
      <c r="AL396" s="152"/>
      <c r="AM396" s="152"/>
      <c r="AN396" s="152"/>
      <c r="AO396" s="152"/>
      <c r="AP396" s="152"/>
      <c r="AQ396" s="152"/>
      <c r="AR396" s="152"/>
      <c r="AS396" s="152"/>
      <c r="AT396" s="152"/>
      <c r="AU396" s="152"/>
      <c r="AV396" s="152"/>
    </row>
    <row r="397" s="83" customFormat="1" ht="18.75" customHeight="1" spans="4:48">
      <c r="D397" s="110"/>
      <c r="G397" s="213"/>
      <c r="M397" s="215"/>
      <c r="T397" s="217"/>
      <c r="U397" s="217"/>
      <c r="V397" s="217"/>
      <c r="X397" s="220"/>
      <c r="Z397" s="152"/>
      <c r="AA397" s="152"/>
      <c r="AB397" s="152"/>
      <c r="AC397" s="152"/>
      <c r="AD397" s="152"/>
      <c r="AE397" s="152"/>
      <c r="AF397" s="152"/>
      <c r="AG397" s="152"/>
      <c r="AH397" s="152"/>
      <c r="AI397" s="152"/>
      <c r="AJ397" s="152"/>
      <c r="AK397" s="152"/>
      <c r="AL397" s="152"/>
      <c r="AM397" s="152"/>
      <c r="AN397" s="152"/>
      <c r="AO397" s="152"/>
      <c r="AP397" s="152"/>
      <c r="AQ397" s="152"/>
      <c r="AR397" s="152"/>
      <c r="AS397" s="152"/>
      <c r="AT397" s="152"/>
      <c r="AU397" s="152"/>
      <c r="AV397" s="152"/>
    </row>
    <row r="398" s="83" customFormat="1" ht="18.75" customHeight="1" spans="4:48">
      <c r="D398" s="110"/>
      <c r="G398" s="213"/>
      <c r="M398" s="215"/>
      <c r="T398" s="217"/>
      <c r="U398" s="217"/>
      <c r="V398" s="217"/>
      <c r="X398" s="220"/>
      <c r="Z398" s="152"/>
      <c r="AA398" s="152"/>
      <c r="AB398" s="152"/>
      <c r="AC398" s="152"/>
      <c r="AD398" s="152"/>
      <c r="AE398" s="152"/>
      <c r="AF398" s="152"/>
      <c r="AG398" s="152"/>
      <c r="AH398" s="152"/>
      <c r="AI398" s="152"/>
      <c r="AJ398" s="152"/>
      <c r="AK398" s="152"/>
      <c r="AL398" s="152"/>
      <c r="AM398" s="152"/>
      <c r="AN398" s="152"/>
      <c r="AO398" s="152"/>
      <c r="AP398" s="152"/>
      <c r="AQ398" s="152"/>
      <c r="AR398" s="152"/>
      <c r="AS398" s="152"/>
      <c r="AT398" s="152"/>
      <c r="AU398" s="152"/>
      <c r="AV398" s="152"/>
    </row>
    <row r="399" s="83" customFormat="1" ht="18.75" customHeight="1" spans="4:48">
      <c r="D399" s="110"/>
      <c r="G399" s="213"/>
      <c r="M399" s="215"/>
      <c r="T399" s="217"/>
      <c r="U399" s="217"/>
      <c r="V399" s="217"/>
      <c r="X399" s="220"/>
      <c r="Z399" s="152"/>
      <c r="AA399" s="152"/>
      <c r="AB399" s="152"/>
      <c r="AC399" s="152"/>
      <c r="AD399" s="152"/>
      <c r="AE399" s="152"/>
      <c r="AF399" s="152"/>
      <c r="AG399" s="152"/>
      <c r="AH399" s="152"/>
      <c r="AI399" s="152"/>
      <c r="AJ399" s="152"/>
      <c r="AK399" s="152"/>
      <c r="AL399" s="152"/>
      <c r="AM399" s="152"/>
      <c r="AN399" s="152"/>
      <c r="AO399" s="152"/>
      <c r="AP399" s="152"/>
      <c r="AQ399" s="152"/>
      <c r="AR399" s="152"/>
      <c r="AS399" s="152"/>
      <c r="AT399" s="152"/>
      <c r="AU399" s="152"/>
      <c r="AV399" s="152"/>
    </row>
    <row r="400" s="83" customFormat="1" ht="18.75" customHeight="1" spans="4:48">
      <c r="D400" s="110"/>
      <c r="G400" s="213"/>
      <c r="M400" s="215"/>
      <c r="T400" s="217"/>
      <c r="U400" s="217"/>
      <c r="V400" s="217"/>
      <c r="X400" s="220"/>
      <c r="Z400" s="152"/>
      <c r="AA400" s="152"/>
      <c r="AB400" s="152"/>
      <c r="AC400" s="152"/>
      <c r="AD400" s="152"/>
      <c r="AE400" s="152"/>
      <c r="AF400" s="152"/>
      <c r="AG400" s="152"/>
      <c r="AH400" s="152"/>
      <c r="AI400" s="152"/>
      <c r="AJ400" s="152"/>
      <c r="AK400" s="152"/>
      <c r="AL400" s="152"/>
      <c r="AM400" s="152"/>
      <c r="AN400" s="152"/>
      <c r="AO400" s="152"/>
      <c r="AP400" s="152"/>
      <c r="AQ400" s="152"/>
      <c r="AR400" s="152"/>
      <c r="AS400" s="152"/>
      <c r="AT400" s="152"/>
      <c r="AU400" s="152"/>
      <c r="AV400" s="152"/>
    </row>
    <row r="401" s="83" customFormat="1" ht="18.75" customHeight="1" spans="4:48">
      <c r="D401" s="110"/>
      <c r="G401" s="213"/>
      <c r="M401" s="215"/>
      <c r="T401" s="217"/>
      <c r="U401" s="217"/>
      <c r="V401" s="217"/>
      <c r="X401" s="220"/>
      <c r="Z401" s="152"/>
      <c r="AA401" s="152"/>
      <c r="AB401" s="152"/>
      <c r="AC401" s="152"/>
      <c r="AD401" s="152"/>
      <c r="AE401" s="152"/>
      <c r="AF401" s="152"/>
      <c r="AG401" s="152"/>
      <c r="AH401" s="152"/>
      <c r="AI401" s="152"/>
      <c r="AJ401" s="152"/>
      <c r="AK401" s="152"/>
      <c r="AL401" s="152"/>
      <c r="AM401" s="152"/>
      <c r="AN401" s="152"/>
      <c r="AO401" s="152"/>
      <c r="AP401" s="152"/>
      <c r="AQ401" s="152"/>
      <c r="AR401" s="152"/>
      <c r="AS401" s="152"/>
      <c r="AT401" s="152"/>
      <c r="AU401" s="152"/>
      <c r="AV401" s="152"/>
    </row>
    <row r="402" s="83" customFormat="1" ht="18.75" customHeight="1" spans="4:48">
      <c r="D402" s="110"/>
      <c r="G402" s="213"/>
      <c r="M402" s="215"/>
      <c r="T402" s="217"/>
      <c r="U402" s="217"/>
      <c r="V402" s="217"/>
      <c r="X402" s="220"/>
      <c r="Z402" s="152"/>
      <c r="AA402" s="152"/>
      <c r="AB402" s="152"/>
      <c r="AC402" s="152"/>
      <c r="AD402" s="152"/>
      <c r="AE402" s="152"/>
      <c r="AF402" s="152"/>
      <c r="AG402" s="152"/>
      <c r="AH402" s="152"/>
      <c r="AI402" s="152"/>
      <c r="AJ402" s="152"/>
      <c r="AK402" s="152"/>
      <c r="AL402" s="152"/>
      <c r="AM402" s="152"/>
      <c r="AN402" s="152"/>
      <c r="AO402" s="152"/>
      <c r="AP402" s="152"/>
      <c r="AQ402" s="152"/>
      <c r="AR402" s="152"/>
      <c r="AS402" s="152"/>
      <c r="AT402" s="152"/>
      <c r="AU402" s="152"/>
      <c r="AV402" s="152"/>
    </row>
    <row r="403" s="83" customFormat="1" ht="18.75" customHeight="1" spans="4:48">
      <c r="D403" s="110"/>
      <c r="G403" s="213"/>
      <c r="M403" s="215"/>
      <c r="T403" s="217"/>
      <c r="U403" s="217"/>
      <c r="V403" s="217"/>
      <c r="X403" s="220"/>
      <c r="Z403" s="152"/>
      <c r="AA403" s="152"/>
      <c r="AB403" s="152"/>
      <c r="AC403" s="152"/>
      <c r="AD403" s="152"/>
      <c r="AE403" s="152"/>
      <c r="AF403" s="152"/>
      <c r="AG403" s="152"/>
      <c r="AH403" s="152"/>
      <c r="AI403" s="152"/>
      <c r="AJ403" s="152"/>
      <c r="AK403" s="152"/>
      <c r="AL403" s="152"/>
      <c r="AM403" s="152"/>
      <c r="AN403" s="152"/>
      <c r="AO403" s="152"/>
      <c r="AP403" s="152"/>
      <c r="AQ403" s="152"/>
      <c r="AR403" s="152"/>
      <c r="AS403" s="152"/>
      <c r="AT403" s="152"/>
      <c r="AU403" s="152"/>
      <c r="AV403" s="152"/>
    </row>
    <row r="404" s="83" customFormat="1" ht="18.75" customHeight="1" spans="4:48">
      <c r="D404" s="110"/>
      <c r="G404" s="213"/>
      <c r="M404" s="215"/>
      <c r="T404" s="217"/>
      <c r="U404" s="217"/>
      <c r="V404" s="217"/>
      <c r="X404" s="220"/>
      <c r="Z404" s="152"/>
      <c r="AA404" s="152"/>
      <c r="AB404" s="152"/>
      <c r="AC404" s="152"/>
      <c r="AD404" s="152"/>
      <c r="AE404" s="152"/>
      <c r="AF404" s="152"/>
      <c r="AG404" s="152"/>
      <c r="AH404" s="152"/>
      <c r="AI404" s="152"/>
      <c r="AJ404" s="152"/>
      <c r="AK404" s="152"/>
      <c r="AL404" s="152"/>
      <c r="AM404" s="152"/>
      <c r="AN404" s="152"/>
      <c r="AO404" s="152"/>
      <c r="AP404" s="152"/>
      <c r="AQ404" s="152"/>
      <c r="AR404" s="152"/>
      <c r="AS404" s="152"/>
      <c r="AT404" s="152"/>
      <c r="AU404" s="152"/>
      <c r="AV404" s="152"/>
    </row>
    <row r="405" s="83" customFormat="1" ht="18.75" customHeight="1" spans="4:48">
      <c r="D405" s="110"/>
      <c r="G405" s="213"/>
      <c r="M405" s="215"/>
      <c r="T405" s="217"/>
      <c r="U405" s="217"/>
      <c r="V405" s="217"/>
      <c r="X405" s="220"/>
      <c r="Z405" s="152"/>
      <c r="AA405" s="152"/>
      <c r="AB405" s="152"/>
      <c r="AC405" s="152"/>
      <c r="AD405" s="152"/>
      <c r="AE405" s="152"/>
      <c r="AF405" s="152"/>
      <c r="AG405" s="152"/>
      <c r="AH405" s="152"/>
      <c r="AI405" s="152"/>
      <c r="AJ405" s="152"/>
      <c r="AK405" s="152"/>
      <c r="AL405" s="152"/>
      <c r="AM405" s="152"/>
      <c r="AN405" s="152"/>
      <c r="AO405" s="152"/>
      <c r="AP405" s="152"/>
      <c r="AQ405" s="152"/>
      <c r="AR405" s="152"/>
      <c r="AS405" s="152"/>
      <c r="AT405" s="152"/>
      <c r="AU405" s="152"/>
      <c r="AV405" s="152"/>
    </row>
    <row r="406" s="83" customFormat="1" ht="18.75" customHeight="1" spans="4:48">
      <c r="D406" s="110"/>
      <c r="G406" s="213"/>
      <c r="M406" s="215"/>
      <c r="T406" s="217"/>
      <c r="U406" s="217"/>
      <c r="V406" s="217"/>
      <c r="X406" s="220"/>
      <c r="Z406" s="152"/>
      <c r="AA406" s="152"/>
      <c r="AB406" s="152"/>
      <c r="AC406" s="152"/>
      <c r="AD406" s="152"/>
      <c r="AE406" s="152"/>
      <c r="AF406" s="152"/>
      <c r="AG406" s="152"/>
      <c r="AH406" s="152"/>
      <c r="AI406" s="152"/>
      <c r="AJ406" s="152"/>
      <c r="AK406" s="152"/>
      <c r="AL406" s="152"/>
      <c r="AM406" s="152"/>
      <c r="AN406" s="152"/>
      <c r="AO406" s="152"/>
      <c r="AP406" s="152"/>
      <c r="AQ406" s="152"/>
      <c r="AR406" s="152"/>
      <c r="AS406" s="152"/>
      <c r="AT406" s="152"/>
      <c r="AU406" s="152"/>
      <c r="AV406" s="152"/>
    </row>
    <row r="407" s="83" customFormat="1" ht="18.75" customHeight="1" spans="4:48">
      <c r="D407" s="110"/>
      <c r="G407" s="213"/>
      <c r="M407" s="215"/>
      <c r="T407" s="217"/>
      <c r="U407" s="217"/>
      <c r="V407" s="217"/>
      <c r="X407" s="220"/>
      <c r="Z407" s="152"/>
      <c r="AA407" s="152"/>
      <c r="AB407" s="152"/>
      <c r="AC407" s="152"/>
      <c r="AD407" s="152"/>
      <c r="AE407" s="152"/>
      <c r="AF407" s="152"/>
      <c r="AG407" s="152"/>
      <c r="AH407" s="152"/>
      <c r="AI407" s="152"/>
      <c r="AJ407" s="152"/>
      <c r="AK407" s="152"/>
      <c r="AL407" s="152"/>
      <c r="AM407" s="152"/>
      <c r="AN407" s="152"/>
      <c r="AO407" s="152"/>
      <c r="AP407" s="152"/>
      <c r="AQ407" s="152"/>
      <c r="AR407" s="152"/>
      <c r="AS407" s="152"/>
      <c r="AT407" s="152"/>
      <c r="AU407" s="152"/>
      <c r="AV407" s="152"/>
    </row>
    <row r="408" s="83" customFormat="1" ht="18.75" customHeight="1" spans="4:48">
      <c r="D408" s="110"/>
      <c r="G408" s="213"/>
      <c r="M408" s="215"/>
      <c r="T408" s="217"/>
      <c r="U408" s="217"/>
      <c r="V408" s="217"/>
      <c r="X408" s="220"/>
      <c r="Z408" s="152"/>
      <c r="AA408" s="152"/>
      <c r="AB408" s="152"/>
      <c r="AC408" s="152"/>
      <c r="AD408" s="152"/>
      <c r="AE408" s="152"/>
      <c r="AF408" s="152"/>
      <c r="AG408" s="152"/>
      <c r="AH408" s="152"/>
      <c r="AI408" s="152"/>
      <c r="AJ408" s="152"/>
      <c r="AK408" s="152"/>
      <c r="AL408" s="152"/>
      <c r="AM408" s="152"/>
      <c r="AN408" s="152"/>
      <c r="AO408" s="152"/>
      <c r="AP408" s="152"/>
      <c r="AQ408" s="152"/>
      <c r="AR408" s="152"/>
      <c r="AS408" s="152"/>
      <c r="AT408" s="152"/>
      <c r="AU408" s="152"/>
      <c r="AV408" s="152"/>
    </row>
    <row r="409" s="83" customFormat="1" ht="18.75" customHeight="1" spans="4:48">
      <c r="D409" s="110"/>
      <c r="G409" s="213"/>
      <c r="M409" s="215"/>
      <c r="T409" s="217"/>
      <c r="U409" s="217"/>
      <c r="V409" s="217"/>
      <c r="X409" s="220"/>
      <c r="Z409" s="152"/>
      <c r="AA409" s="152"/>
      <c r="AB409" s="152"/>
      <c r="AC409" s="152"/>
      <c r="AD409" s="152"/>
      <c r="AE409" s="152"/>
      <c r="AF409" s="152"/>
      <c r="AG409" s="152"/>
      <c r="AH409" s="152"/>
      <c r="AI409" s="152"/>
      <c r="AJ409" s="152"/>
      <c r="AK409" s="152"/>
      <c r="AL409" s="152"/>
      <c r="AM409" s="152"/>
      <c r="AN409" s="152"/>
      <c r="AO409" s="152"/>
      <c r="AP409" s="152"/>
      <c r="AQ409" s="152"/>
      <c r="AR409" s="152"/>
      <c r="AS409" s="152"/>
      <c r="AT409" s="152"/>
      <c r="AU409" s="152"/>
      <c r="AV409" s="152"/>
    </row>
    <row r="410" s="83" customFormat="1" ht="18.75" customHeight="1" spans="4:48">
      <c r="D410" s="110"/>
      <c r="G410" s="213"/>
      <c r="M410" s="215"/>
      <c r="T410" s="217"/>
      <c r="U410" s="217"/>
      <c r="V410" s="217"/>
      <c r="X410" s="220"/>
      <c r="Z410" s="152"/>
      <c r="AA410" s="152"/>
      <c r="AB410" s="152"/>
      <c r="AC410" s="152"/>
      <c r="AD410" s="152"/>
      <c r="AE410" s="152"/>
      <c r="AF410" s="152"/>
      <c r="AG410" s="152"/>
      <c r="AH410" s="152"/>
      <c r="AI410" s="152"/>
      <c r="AJ410" s="152"/>
      <c r="AK410" s="152"/>
      <c r="AL410" s="152"/>
      <c r="AM410" s="152"/>
      <c r="AN410" s="152"/>
      <c r="AO410" s="152"/>
      <c r="AP410" s="152"/>
      <c r="AQ410" s="152"/>
      <c r="AR410" s="152"/>
      <c r="AS410" s="152"/>
      <c r="AT410" s="152"/>
      <c r="AU410" s="152"/>
      <c r="AV410" s="152"/>
    </row>
    <row r="411" s="83" customFormat="1" ht="18.75" customHeight="1" spans="4:48">
      <c r="D411" s="110"/>
      <c r="G411" s="213"/>
      <c r="M411" s="215"/>
      <c r="T411" s="217"/>
      <c r="U411" s="217"/>
      <c r="V411" s="217"/>
      <c r="X411" s="220"/>
      <c r="Z411" s="152"/>
      <c r="AA411" s="152"/>
      <c r="AB411" s="152"/>
      <c r="AC411" s="152"/>
      <c r="AD411" s="152"/>
      <c r="AE411" s="152"/>
      <c r="AF411" s="152"/>
      <c r="AG411" s="152"/>
      <c r="AH411" s="152"/>
      <c r="AI411" s="152"/>
      <c r="AJ411" s="152"/>
      <c r="AK411" s="152"/>
      <c r="AL411" s="152"/>
      <c r="AM411" s="152"/>
      <c r="AN411" s="152"/>
      <c r="AO411" s="152"/>
      <c r="AP411" s="152"/>
      <c r="AQ411" s="152"/>
      <c r="AR411" s="152"/>
      <c r="AS411" s="152"/>
      <c r="AT411" s="152"/>
      <c r="AU411" s="152"/>
      <c r="AV411" s="152"/>
    </row>
    <row r="412" s="83" customFormat="1" ht="18.75" customHeight="1" spans="4:48">
      <c r="D412" s="110"/>
      <c r="G412" s="213"/>
      <c r="M412" s="215"/>
      <c r="T412" s="217"/>
      <c r="U412" s="217"/>
      <c r="V412" s="217"/>
      <c r="X412" s="220"/>
      <c r="Z412" s="152"/>
      <c r="AA412" s="152"/>
      <c r="AB412" s="152"/>
      <c r="AC412" s="152"/>
      <c r="AD412" s="152"/>
      <c r="AE412" s="152"/>
      <c r="AF412" s="152"/>
      <c r="AG412" s="152"/>
      <c r="AH412" s="152"/>
      <c r="AI412" s="152"/>
      <c r="AJ412" s="152"/>
      <c r="AK412" s="152"/>
      <c r="AL412" s="152"/>
      <c r="AM412" s="152"/>
      <c r="AN412" s="152"/>
      <c r="AO412" s="152"/>
      <c r="AP412" s="152"/>
      <c r="AQ412" s="152"/>
      <c r="AR412" s="152"/>
      <c r="AS412" s="152"/>
      <c r="AT412" s="152"/>
      <c r="AU412" s="152"/>
      <c r="AV412" s="152"/>
    </row>
    <row r="413" s="83" customFormat="1" ht="18.75" customHeight="1" spans="4:48">
      <c r="D413" s="110"/>
      <c r="G413" s="213"/>
      <c r="M413" s="215"/>
      <c r="T413" s="217"/>
      <c r="U413" s="217"/>
      <c r="V413" s="217"/>
      <c r="X413" s="220"/>
      <c r="Z413" s="152"/>
      <c r="AA413" s="152"/>
      <c r="AB413" s="152"/>
      <c r="AC413" s="152"/>
      <c r="AD413" s="152"/>
      <c r="AE413" s="152"/>
      <c r="AF413" s="152"/>
      <c r="AG413" s="152"/>
      <c r="AH413" s="152"/>
      <c r="AI413" s="152"/>
      <c r="AJ413" s="152"/>
      <c r="AK413" s="152"/>
      <c r="AL413" s="152"/>
      <c r="AM413" s="152"/>
      <c r="AN413" s="152"/>
      <c r="AO413" s="152"/>
      <c r="AP413" s="152"/>
      <c r="AQ413" s="152"/>
      <c r="AR413" s="152"/>
      <c r="AS413" s="152"/>
      <c r="AT413" s="152"/>
      <c r="AU413" s="152"/>
      <c r="AV413" s="152"/>
    </row>
    <row r="414" s="83" customFormat="1" ht="18.75" customHeight="1" spans="4:48">
      <c r="D414" s="110"/>
      <c r="G414" s="213"/>
      <c r="M414" s="215"/>
      <c r="T414" s="217"/>
      <c r="U414" s="217"/>
      <c r="V414" s="217"/>
      <c r="X414" s="220"/>
      <c r="Z414" s="152"/>
      <c r="AA414" s="152"/>
      <c r="AB414" s="152"/>
      <c r="AC414" s="152"/>
      <c r="AD414" s="152"/>
      <c r="AE414" s="152"/>
      <c r="AF414" s="152"/>
      <c r="AG414" s="152"/>
      <c r="AH414" s="152"/>
      <c r="AI414" s="152"/>
      <c r="AJ414" s="152"/>
      <c r="AK414" s="152"/>
      <c r="AL414" s="152"/>
      <c r="AM414" s="152"/>
      <c r="AN414" s="152"/>
      <c r="AO414" s="152"/>
      <c r="AP414" s="152"/>
      <c r="AQ414" s="152"/>
      <c r="AR414" s="152"/>
      <c r="AS414" s="152"/>
      <c r="AT414" s="152"/>
      <c r="AU414" s="152"/>
      <c r="AV414" s="152"/>
    </row>
    <row r="415" s="83" customFormat="1" ht="18.75" customHeight="1" spans="4:48">
      <c r="D415" s="110"/>
      <c r="G415" s="213"/>
      <c r="M415" s="215"/>
      <c r="T415" s="217"/>
      <c r="U415" s="217"/>
      <c r="V415" s="217"/>
      <c r="X415" s="220"/>
      <c r="Z415" s="152"/>
      <c r="AA415" s="152"/>
      <c r="AB415" s="152"/>
      <c r="AC415" s="152"/>
      <c r="AD415" s="152"/>
      <c r="AE415" s="152"/>
      <c r="AF415" s="152"/>
      <c r="AG415" s="152"/>
      <c r="AH415" s="152"/>
      <c r="AI415" s="152"/>
      <c r="AJ415" s="152"/>
      <c r="AK415" s="152"/>
      <c r="AL415" s="152"/>
      <c r="AM415" s="152"/>
      <c r="AN415" s="152"/>
      <c r="AO415" s="152"/>
      <c r="AP415" s="152"/>
      <c r="AQ415" s="152"/>
      <c r="AR415" s="152"/>
      <c r="AS415" s="152"/>
      <c r="AT415" s="152"/>
      <c r="AU415" s="152"/>
      <c r="AV415" s="152"/>
    </row>
    <row r="416" s="83" customFormat="1" ht="18.75" customHeight="1" spans="4:48">
      <c r="D416" s="110"/>
      <c r="G416" s="213"/>
      <c r="M416" s="215"/>
      <c r="T416" s="217"/>
      <c r="U416" s="217"/>
      <c r="V416" s="217"/>
      <c r="X416" s="220"/>
      <c r="Z416" s="152"/>
      <c r="AA416" s="152"/>
      <c r="AB416" s="152"/>
      <c r="AC416" s="152"/>
      <c r="AD416" s="152"/>
      <c r="AE416" s="152"/>
      <c r="AF416" s="152"/>
      <c r="AG416" s="152"/>
      <c r="AH416" s="152"/>
      <c r="AI416" s="152"/>
      <c r="AJ416" s="152"/>
      <c r="AK416" s="152"/>
      <c r="AL416" s="152"/>
      <c r="AM416" s="152"/>
      <c r="AN416" s="152"/>
      <c r="AO416" s="152"/>
      <c r="AP416" s="152"/>
      <c r="AQ416" s="152"/>
      <c r="AR416" s="152"/>
      <c r="AS416" s="152"/>
      <c r="AT416" s="152"/>
      <c r="AU416" s="152"/>
      <c r="AV416" s="152"/>
    </row>
    <row r="417" s="83" customFormat="1" ht="18.75" customHeight="1" spans="4:48">
      <c r="D417" s="110"/>
      <c r="G417" s="213"/>
      <c r="M417" s="215"/>
      <c r="T417" s="217"/>
      <c r="U417" s="217"/>
      <c r="V417" s="217"/>
      <c r="X417" s="220"/>
      <c r="Z417" s="152"/>
      <c r="AA417" s="152"/>
      <c r="AB417" s="152"/>
      <c r="AC417" s="152"/>
      <c r="AD417" s="152"/>
      <c r="AE417" s="152"/>
      <c r="AF417" s="152"/>
      <c r="AG417" s="152"/>
      <c r="AH417" s="152"/>
      <c r="AI417" s="152"/>
      <c r="AJ417" s="152"/>
      <c r="AK417" s="152"/>
      <c r="AL417" s="152"/>
      <c r="AM417" s="152"/>
      <c r="AN417" s="152"/>
      <c r="AO417" s="152"/>
      <c r="AP417" s="152"/>
      <c r="AQ417" s="152"/>
      <c r="AR417" s="152"/>
      <c r="AS417" s="152"/>
      <c r="AT417" s="152"/>
      <c r="AU417" s="152"/>
      <c r="AV417" s="152"/>
    </row>
    <row r="418" s="83" customFormat="1" ht="18.75" customHeight="1" spans="4:48">
      <c r="D418" s="110"/>
      <c r="G418" s="213"/>
      <c r="M418" s="215"/>
      <c r="T418" s="217"/>
      <c r="U418" s="217"/>
      <c r="V418" s="217"/>
      <c r="X418" s="220"/>
      <c r="Z418" s="152"/>
      <c r="AA418" s="152"/>
      <c r="AB418" s="152"/>
      <c r="AC418" s="152"/>
      <c r="AD418" s="152"/>
      <c r="AE418" s="152"/>
      <c r="AF418" s="152"/>
      <c r="AG418" s="152"/>
      <c r="AH418" s="152"/>
      <c r="AI418" s="152"/>
      <c r="AJ418" s="152"/>
      <c r="AK418" s="152"/>
      <c r="AL418" s="152"/>
      <c r="AM418" s="152"/>
      <c r="AN418" s="152"/>
      <c r="AO418" s="152"/>
      <c r="AP418" s="152"/>
      <c r="AQ418" s="152"/>
      <c r="AR418" s="152"/>
      <c r="AS418" s="152"/>
      <c r="AT418" s="152"/>
      <c r="AU418" s="152"/>
      <c r="AV418" s="152"/>
    </row>
    <row r="419" s="83" customFormat="1" ht="18.75" customHeight="1" spans="4:48">
      <c r="D419" s="110"/>
      <c r="G419" s="213"/>
      <c r="M419" s="215"/>
      <c r="T419" s="217"/>
      <c r="U419" s="217"/>
      <c r="V419" s="217"/>
      <c r="X419" s="220"/>
      <c r="Z419" s="152"/>
      <c r="AA419" s="152"/>
      <c r="AB419" s="152"/>
      <c r="AC419" s="152"/>
      <c r="AD419" s="152"/>
      <c r="AE419" s="152"/>
      <c r="AF419" s="152"/>
      <c r="AG419" s="152"/>
      <c r="AH419" s="152"/>
      <c r="AI419" s="152"/>
      <c r="AJ419" s="152"/>
      <c r="AK419" s="152"/>
      <c r="AL419" s="152"/>
      <c r="AM419" s="152"/>
      <c r="AN419" s="152"/>
      <c r="AO419" s="152"/>
      <c r="AP419" s="152"/>
      <c r="AQ419" s="152"/>
      <c r="AR419" s="152"/>
      <c r="AS419" s="152"/>
      <c r="AT419" s="152"/>
      <c r="AU419" s="152"/>
      <c r="AV419" s="152"/>
    </row>
    <row r="420" s="83" customFormat="1" ht="18.75" customHeight="1" spans="4:48">
      <c r="D420" s="110"/>
      <c r="G420" s="213"/>
      <c r="M420" s="215"/>
      <c r="T420" s="217"/>
      <c r="U420" s="217"/>
      <c r="V420" s="217"/>
      <c r="X420" s="220"/>
      <c r="Z420" s="152"/>
      <c r="AA420" s="152"/>
      <c r="AB420" s="152"/>
      <c r="AC420" s="152"/>
      <c r="AD420" s="152"/>
      <c r="AE420" s="152"/>
      <c r="AF420" s="152"/>
      <c r="AG420" s="152"/>
      <c r="AH420" s="152"/>
      <c r="AI420" s="152"/>
      <c r="AJ420" s="152"/>
      <c r="AK420" s="152"/>
      <c r="AL420" s="152"/>
      <c r="AM420" s="152"/>
      <c r="AN420" s="152"/>
      <c r="AO420" s="152"/>
      <c r="AP420" s="152"/>
      <c r="AQ420" s="152"/>
      <c r="AR420" s="152"/>
      <c r="AS420" s="152"/>
      <c r="AT420" s="152"/>
      <c r="AU420" s="152"/>
      <c r="AV420" s="152"/>
    </row>
    <row r="421" s="83" customFormat="1" ht="18.75" customHeight="1" spans="4:48">
      <c r="D421" s="110"/>
      <c r="G421" s="213"/>
      <c r="M421" s="215"/>
      <c r="T421" s="217"/>
      <c r="U421" s="217"/>
      <c r="V421" s="217"/>
      <c r="X421" s="220"/>
      <c r="Z421" s="152"/>
      <c r="AA421" s="152"/>
      <c r="AB421" s="152"/>
      <c r="AC421" s="152"/>
      <c r="AD421" s="152"/>
      <c r="AE421" s="152"/>
      <c r="AF421" s="152"/>
      <c r="AG421" s="152"/>
      <c r="AH421" s="152"/>
      <c r="AI421" s="152"/>
      <c r="AJ421" s="152"/>
      <c r="AK421" s="152"/>
      <c r="AL421" s="152"/>
      <c r="AM421" s="152"/>
      <c r="AN421" s="152"/>
      <c r="AO421" s="152"/>
      <c r="AP421" s="152"/>
      <c r="AQ421" s="152"/>
      <c r="AR421" s="152"/>
      <c r="AS421" s="152"/>
      <c r="AT421" s="152"/>
      <c r="AU421" s="152"/>
      <c r="AV421" s="152"/>
    </row>
    <row r="422" s="83" customFormat="1" ht="18.75" customHeight="1" spans="4:48">
      <c r="D422" s="110"/>
      <c r="G422" s="213"/>
      <c r="M422" s="215"/>
      <c r="T422" s="217"/>
      <c r="U422" s="217"/>
      <c r="V422" s="217"/>
      <c r="X422" s="220"/>
      <c r="Z422" s="152"/>
      <c r="AA422" s="152"/>
      <c r="AB422" s="152"/>
      <c r="AC422" s="152"/>
      <c r="AD422" s="152"/>
      <c r="AE422" s="152"/>
      <c r="AF422" s="152"/>
      <c r="AG422" s="152"/>
      <c r="AH422" s="152"/>
      <c r="AI422" s="152"/>
      <c r="AJ422" s="152"/>
      <c r="AK422" s="152"/>
      <c r="AL422" s="152"/>
      <c r="AM422" s="152"/>
      <c r="AN422" s="152"/>
      <c r="AO422" s="152"/>
      <c r="AP422" s="152"/>
      <c r="AQ422" s="152"/>
      <c r="AR422" s="152"/>
      <c r="AS422" s="152"/>
      <c r="AT422" s="152"/>
      <c r="AU422" s="152"/>
      <c r="AV422" s="152"/>
    </row>
    <row r="423" s="83" customFormat="1" ht="18.75" customHeight="1" spans="4:48">
      <c r="D423" s="110"/>
      <c r="G423" s="213"/>
      <c r="M423" s="215"/>
      <c r="T423" s="217"/>
      <c r="U423" s="217"/>
      <c r="V423" s="217"/>
      <c r="X423" s="220"/>
      <c r="Z423" s="152"/>
      <c r="AA423" s="152"/>
      <c r="AB423" s="152"/>
      <c r="AC423" s="152"/>
      <c r="AD423" s="152"/>
      <c r="AE423" s="152"/>
      <c r="AF423" s="152"/>
      <c r="AG423" s="152"/>
      <c r="AH423" s="152"/>
      <c r="AI423" s="152"/>
      <c r="AJ423" s="152"/>
      <c r="AK423" s="152"/>
      <c r="AL423" s="152"/>
      <c r="AM423" s="152"/>
      <c r="AN423" s="152"/>
      <c r="AO423" s="152"/>
      <c r="AP423" s="152"/>
      <c r="AQ423" s="152"/>
      <c r="AR423" s="152"/>
      <c r="AS423" s="152"/>
      <c r="AT423" s="152"/>
      <c r="AU423" s="152"/>
      <c r="AV423" s="152"/>
    </row>
    <row r="424" s="83" customFormat="1" ht="18.75" customHeight="1" spans="4:48">
      <c r="D424" s="110"/>
      <c r="G424" s="213"/>
      <c r="M424" s="215"/>
      <c r="T424" s="217"/>
      <c r="U424" s="217"/>
      <c r="V424" s="217"/>
      <c r="X424" s="220"/>
      <c r="Z424" s="152"/>
      <c r="AA424" s="152"/>
      <c r="AB424" s="152"/>
      <c r="AC424" s="152"/>
      <c r="AD424" s="152"/>
      <c r="AE424" s="152"/>
      <c r="AF424" s="152"/>
      <c r="AG424" s="152"/>
      <c r="AH424" s="152"/>
      <c r="AI424" s="152"/>
      <c r="AJ424" s="152"/>
      <c r="AK424" s="152"/>
      <c r="AL424" s="152"/>
      <c r="AM424" s="152"/>
      <c r="AN424" s="152"/>
      <c r="AO424" s="152"/>
      <c r="AP424" s="152"/>
      <c r="AQ424" s="152"/>
      <c r="AR424" s="152"/>
      <c r="AS424" s="152"/>
      <c r="AT424" s="152"/>
      <c r="AU424" s="152"/>
      <c r="AV424" s="152"/>
    </row>
    <row r="425" s="83" customFormat="1" ht="18.75" customHeight="1" spans="4:48">
      <c r="D425" s="110"/>
      <c r="G425" s="213"/>
      <c r="M425" s="215"/>
      <c r="T425" s="217"/>
      <c r="U425" s="217"/>
      <c r="V425" s="217"/>
      <c r="X425" s="220"/>
      <c r="Z425" s="152"/>
      <c r="AA425" s="152"/>
      <c r="AB425" s="152"/>
      <c r="AC425" s="152"/>
      <c r="AD425" s="152"/>
      <c r="AE425" s="152"/>
      <c r="AF425" s="152"/>
      <c r="AG425" s="152"/>
      <c r="AH425" s="152"/>
      <c r="AI425" s="152"/>
      <c r="AJ425" s="152"/>
      <c r="AK425" s="152"/>
      <c r="AL425" s="152"/>
      <c r="AM425" s="152"/>
      <c r="AN425" s="152"/>
      <c r="AO425" s="152"/>
      <c r="AP425" s="152"/>
      <c r="AQ425" s="152"/>
      <c r="AR425" s="152"/>
      <c r="AS425" s="152"/>
      <c r="AT425" s="152"/>
      <c r="AU425" s="152"/>
      <c r="AV425" s="152"/>
    </row>
    <row r="426" s="83" customFormat="1" ht="18.75" customHeight="1" spans="4:48">
      <c r="D426" s="110"/>
      <c r="G426" s="213"/>
      <c r="M426" s="215"/>
      <c r="T426" s="217"/>
      <c r="U426" s="217"/>
      <c r="V426" s="217"/>
      <c r="X426" s="220"/>
      <c r="Z426" s="152"/>
      <c r="AA426" s="152"/>
      <c r="AB426" s="152"/>
      <c r="AC426" s="152"/>
      <c r="AD426" s="152"/>
      <c r="AE426" s="152"/>
      <c r="AF426" s="152"/>
      <c r="AG426" s="152"/>
      <c r="AH426" s="152"/>
      <c r="AI426" s="152"/>
      <c r="AJ426" s="152"/>
      <c r="AK426" s="152"/>
      <c r="AL426" s="152"/>
      <c r="AM426" s="152"/>
      <c r="AN426" s="152"/>
      <c r="AO426" s="152"/>
      <c r="AP426" s="152"/>
      <c r="AQ426" s="152"/>
      <c r="AR426" s="152"/>
      <c r="AS426" s="152"/>
      <c r="AT426" s="152"/>
      <c r="AU426" s="152"/>
      <c r="AV426" s="152"/>
    </row>
    <row r="427" s="83" customFormat="1" ht="18.75" customHeight="1" spans="4:48">
      <c r="D427" s="110"/>
      <c r="G427" s="213"/>
      <c r="M427" s="215"/>
      <c r="T427" s="217"/>
      <c r="U427" s="217"/>
      <c r="V427" s="217"/>
      <c r="X427" s="220"/>
      <c r="Z427" s="152"/>
      <c r="AA427" s="152"/>
      <c r="AB427" s="152"/>
      <c r="AC427" s="152"/>
      <c r="AD427" s="152"/>
      <c r="AE427" s="152"/>
      <c r="AF427" s="152"/>
      <c r="AG427" s="152"/>
      <c r="AH427" s="152"/>
      <c r="AI427" s="152"/>
      <c r="AJ427" s="152"/>
      <c r="AK427" s="152"/>
      <c r="AL427" s="152"/>
      <c r="AM427" s="152"/>
      <c r="AN427" s="152"/>
      <c r="AO427" s="152"/>
      <c r="AP427" s="152"/>
      <c r="AQ427" s="152"/>
      <c r="AR427" s="152"/>
      <c r="AS427" s="152"/>
      <c r="AT427" s="152"/>
      <c r="AU427" s="152"/>
      <c r="AV427" s="152"/>
    </row>
    <row r="428" s="83" customFormat="1" ht="18.75" customHeight="1" spans="4:48">
      <c r="D428" s="110"/>
      <c r="G428" s="213"/>
      <c r="M428" s="215"/>
      <c r="T428" s="217"/>
      <c r="U428" s="217"/>
      <c r="V428" s="217"/>
      <c r="X428" s="220"/>
      <c r="Z428" s="152"/>
      <c r="AA428" s="152"/>
      <c r="AB428" s="152"/>
      <c r="AC428" s="152"/>
      <c r="AD428" s="152"/>
      <c r="AE428" s="152"/>
      <c r="AF428" s="152"/>
      <c r="AG428" s="152"/>
      <c r="AH428" s="152"/>
      <c r="AI428" s="152"/>
      <c r="AJ428" s="152"/>
      <c r="AK428" s="152"/>
      <c r="AL428" s="152"/>
      <c r="AM428" s="152"/>
      <c r="AN428" s="152"/>
      <c r="AO428" s="152"/>
      <c r="AP428" s="152"/>
      <c r="AQ428" s="152"/>
      <c r="AR428" s="152"/>
      <c r="AS428" s="152"/>
      <c r="AT428" s="152"/>
      <c r="AU428" s="152"/>
      <c r="AV428" s="152"/>
    </row>
    <row r="429" s="83" customFormat="1" ht="18.75" customHeight="1" spans="4:48">
      <c r="D429" s="110"/>
      <c r="G429" s="213"/>
      <c r="M429" s="215"/>
      <c r="T429" s="217"/>
      <c r="U429" s="217"/>
      <c r="V429" s="217"/>
      <c r="X429" s="220"/>
      <c r="Z429" s="152"/>
      <c r="AA429" s="152"/>
      <c r="AB429" s="152"/>
      <c r="AC429" s="152"/>
      <c r="AD429" s="152"/>
      <c r="AE429" s="152"/>
      <c r="AF429" s="152"/>
      <c r="AG429" s="152"/>
      <c r="AH429" s="152"/>
      <c r="AI429" s="152"/>
      <c r="AJ429" s="152"/>
      <c r="AK429" s="152"/>
      <c r="AL429" s="152"/>
      <c r="AM429" s="152"/>
      <c r="AN429" s="152"/>
      <c r="AO429" s="152"/>
      <c r="AP429" s="152"/>
      <c r="AQ429" s="152"/>
      <c r="AR429" s="152"/>
      <c r="AS429" s="152"/>
      <c r="AT429" s="152"/>
      <c r="AU429" s="152"/>
      <c r="AV429" s="152"/>
    </row>
    <row r="430" s="83" customFormat="1" ht="18.75" customHeight="1" spans="4:48">
      <c r="D430" s="110"/>
      <c r="G430" s="213"/>
      <c r="M430" s="215"/>
      <c r="T430" s="217"/>
      <c r="U430" s="217"/>
      <c r="V430" s="217"/>
      <c r="X430" s="220"/>
      <c r="Z430" s="152"/>
      <c r="AA430" s="152"/>
      <c r="AB430" s="152"/>
      <c r="AC430" s="152"/>
      <c r="AD430" s="152"/>
      <c r="AE430" s="152"/>
      <c r="AF430" s="152"/>
      <c r="AG430" s="152"/>
      <c r="AH430" s="152"/>
      <c r="AI430" s="152"/>
      <c r="AJ430" s="152"/>
      <c r="AK430" s="152"/>
      <c r="AL430" s="152"/>
      <c r="AM430" s="152"/>
      <c r="AN430" s="152"/>
      <c r="AO430" s="152"/>
      <c r="AP430" s="152"/>
      <c r="AQ430" s="152"/>
      <c r="AR430" s="152"/>
      <c r="AS430" s="152"/>
      <c r="AT430" s="152"/>
      <c r="AU430" s="152"/>
      <c r="AV430" s="152"/>
    </row>
  </sheetData>
  <mergeCells count="21">
    <mergeCell ref="A1:Y1"/>
    <mergeCell ref="A2:Y2"/>
    <mergeCell ref="A3:Y3"/>
    <mergeCell ref="E4:F4"/>
    <mergeCell ref="G4:H4"/>
    <mergeCell ref="I4:J4"/>
    <mergeCell ref="X4:Y4"/>
    <mergeCell ref="E14:F14"/>
    <mergeCell ref="E41:F41"/>
    <mergeCell ref="E63:F63"/>
    <mergeCell ref="E104:F104"/>
    <mergeCell ref="E173:F173"/>
    <mergeCell ref="E226:F226"/>
    <mergeCell ref="E242:F242"/>
    <mergeCell ref="A284:B284"/>
    <mergeCell ref="W285:X285"/>
    <mergeCell ref="A4:A5"/>
    <mergeCell ref="B4:B5"/>
    <mergeCell ref="C4:C5"/>
    <mergeCell ref="D4:D5"/>
    <mergeCell ref="W4:W5"/>
  </mergeCells>
  <conditionalFormatting sqref="D8">
    <cfRule type="duplicateValues" dxfId="1" priority="69"/>
  </conditionalFormatting>
  <conditionalFormatting sqref="D9">
    <cfRule type="duplicateValues" dxfId="1" priority="68"/>
  </conditionalFormatting>
  <conditionalFormatting sqref="D11">
    <cfRule type="duplicateValues" dxfId="1" priority="67"/>
  </conditionalFormatting>
  <conditionalFormatting sqref="D14">
    <cfRule type="duplicateValues" dxfId="1" priority="66"/>
  </conditionalFormatting>
  <conditionalFormatting sqref="G17">
    <cfRule type="duplicateValues" dxfId="1" priority="81"/>
  </conditionalFormatting>
  <conditionalFormatting sqref="G20">
    <cfRule type="duplicateValues" dxfId="1" priority="80"/>
  </conditionalFormatting>
  <conditionalFormatting sqref="D22">
    <cfRule type="duplicateValues" dxfId="1" priority="65"/>
  </conditionalFormatting>
  <conditionalFormatting sqref="D23">
    <cfRule type="duplicateValues" dxfId="1" priority="64"/>
  </conditionalFormatting>
  <conditionalFormatting sqref="D24">
    <cfRule type="duplicateValues" dxfId="1" priority="63"/>
  </conditionalFormatting>
  <conditionalFormatting sqref="G29">
    <cfRule type="duplicateValues" dxfId="1" priority="79"/>
  </conditionalFormatting>
  <conditionalFormatting sqref="D33">
    <cfRule type="duplicateValues" dxfId="1" priority="62"/>
  </conditionalFormatting>
  <conditionalFormatting sqref="D34">
    <cfRule type="duplicateValues" dxfId="1" priority="61"/>
  </conditionalFormatting>
  <conditionalFormatting sqref="G40">
    <cfRule type="duplicateValues" dxfId="1" priority="77"/>
  </conditionalFormatting>
  <conditionalFormatting sqref="D41">
    <cfRule type="duplicateValues" dxfId="1" priority="60"/>
  </conditionalFormatting>
  <conditionalFormatting sqref="G43">
    <cfRule type="duplicateValues" dxfId="1" priority="76"/>
  </conditionalFormatting>
  <conditionalFormatting sqref="G45">
    <cfRule type="duplicateValues" dxfId="1" priority="75"/>
  </conditionalFormatting>
  <conditionalFormatting sqref="G48">
    <cfRule type="duplicateValues" dxfId="1" priority="74"/>
  </conditionalFormatting>
  <conditionalFormatting sqref="D51">
    <cfRule type="duplicateValues" dxfId="1" priority="58"/>
  </conditionalFormatting>
  <conditionalFormatting sqref="D53">
    <cfRule type="duplicateValues" dxfId="1" priority="57"/>
  </conditionalFormatting>
  <conditionalFormatting sqref="G54">
    <cfRule type="duplicateValues" dxfId="1" priority="73"/>
  </conditionalFormatting>
  <conditionalFormatting sqref="G57">
    <cfRule type="duplicateValues" dxfId="1" priority="72"/>
  </conditionalFormatting>
  <conditionalFormatting sqref="D59">
    <cfRule type="duplicateValues" dxfId="1" priority="56"/>
  </conditionalFormatting>
  <conditionalFormatting sqref="D60">
    <cfRule type="duplicateValues" dxfId="1" priority="55"/>
  </conditionalFormatting>
  <conditionalFormatting sqref="D63">
    <cfRule type="duplicateValues" dxfId="1" priority="54"/>
  </conditionalFormatting>
  <conditionalFormatting sqref="G64">
    <cfRule type="duplicateValues" dxfId="1" priority="71"/>
  </conditionalFormatting>
  <conditionalFormatting sqref="G66">
    <cfRule type="duplicateValues" dxfId="1" priority="70"/>
  </conditionalFormatting>
  <conditionalFormatting sqref="D71">
    <cfRule type="duplicateValues" dxfId="1" priority="53"/>
  </conditionalFormatting>
  <conditionalFormatting sqref="D72">
    <cfRule type="duplicateValues" dxfId="1" priority="52"/>
  </conditionalFormatting>
  <conditionalFormatting sqref="D73">
    <cfRule type="duplicateValues" dxfId="1" priority="51"/>
  </conditionalFormatting>
  <conditionalFormatting sqref="D85">
    <cfRule type="duplicateValues" dxfId="1" priority="50"/>
  </conditionalFormatting>
  <conditionalFormatting sqref="D87">
    <cfRule type="duplicateValues" dxfId="1" priority="49"/>
  </conditionalFormatting>
  <conditionalFormatting sqref="D92">
    <cfRule type="duplicateValues" dxfId="1" priority="47"/>
  </conditionalFormatting>
  <conditionalFormatting sqref="D99">
    <cfRule type="duplicateValues" dxfId="1" priority="46"/>
  </conditionalFormatting>
  <conditionalFormatting sqref="D103">
    <cfRule type="duplicateValues" dxfId="1" priority="45"/>
  </conditionalFormatting>
  <conditionalFormatting sqref="D104">
    <cfRule type="duplicateValues" dxfId="1" priority="44"/>
  </conditionalFormatting>
  <conditionalFormatting sqref="D105">
    <cfRule type="duplicateValues" dxfId="1" priority="43"/>
  </conditionalFormatting>
  <conditionalFormatting sqref="D112">
    <cfRule type="duplicateValues" dxfId="1" priority="42"/>
  </conditionalFormatting>
  <conditionalFormatting sqref="D114">
    <cfRule type="duplicateValues" dxfId="1" priority="41"/>
  </conditionalFormatting>
  <conditionalFormatting sqref="D128">
    <cfRule type="duplicateValues" dxfId="1" priority="40"/>
  </conditionalFormatting>
  <conditionalFormatting sqref="D136">
    <cfRule type="duplicateValues" dxfId="1" priority="39"/>
  </conditionalFormatting>
  <conditionalFormatting sqref="D144">
    <cfRule type="duplicateValues" dxfId="1" priority="38"/>
  </conditionalFormatting>
  <conditionalFormatting sqref="D145">
    <cfRule type="duplicateValues" dxfId="1" priority="37"/>
  </conditionalFormatting>
  <conditionalFormatting sqref="D154">
    <cfRule type="duplicateValues" dxfId="1" priority="36"/>
  </conditionalFormatting>
  <conditionalFormatting sqref="D160">
    <cfRule type="duplicateValues" dxfId="1" priority="35"/>
  </conditionalFormatting>
  <conditionalFormatting sqref="D170">
    <cfRule type="duplicateValues" dxfId="1" priority="34"/>
  </conditionalFormatting>
  <conditionalFormatting sqref="D172">
    <cfRule type="duplicateValues" dxfId="1" priority="33"/>
  </conditionalFormatting>
  <conditionalFormatting sqref="D174">
    <cfRule type="duplicateValues" dxfId="1" priority="32"/>
  </conditionalFormatting>
  <conditionalFormatting sqref="D182">
    <cfRule type="duplicateValues" dxfId="1" priority="30"/>
  </conditionalFormatting>
  <conditionalFormatting sqref="D183">
    <cfRule type="duplicateValues" dxfId="1" priority="29"/>
  </conditionalFormatting>
  <conditionalFormatting sqref="D198">
    <cfRule type="duplicateValues" dxfId="1" priority="28"/>
  </conditionalFormatting>
  <conditionalFormatting sqref="D199">
    <cfRule type="duplicateValues" dxfId="1" priority="27"/>
  </conditionalFormatting>
  <conditionalFormatting sqref="D201">
    <cfRule type="duplicateValues" dxfId="1" priority="26"/>
  </conditionalFormatting>
  <conditionalFormatting sqref="D202">
    <cfRule type="duplicateValues" dxfId="1" priority="25"/>
  </conditionalFormatting>
  <conditionalFormatting sqref="D209">
    <cfRule type="duplicateValues" dxfId="1" priority="23"/>
  </conditionalFormatting>
  <conditionalFormatting sqref="D210">
    <cfRule type="duplicateValues" dxfId="1" priority="22"/>
  </conditionalFormatting>
  <conditionalFormatting sqref="D213">
    <cfRule type="duplicateValues" dxfId="1" priority="21"/>
  </conditionalFormatting>
  <conditionalFormatting sqref="D214">
    <cfRule type="duplicateValues" dxfId="1" priority="20"/>
  </conditionalFormatting>
  <conditionalFormatting sqref="D218">
    <cfRule type="duplicateValues" dxfId="1" priority="19"/>
  </conditionalFormatting>
  <conditionalFormatting sqref="D242">
    <cfRule type="duplicateValues" dxfId="1" priority="15"/>
  </conditionalFormatting>
  <conditionalFormatting sqref="D252">
    <cfRule type="duplicateValues" dxfId="1" priority="14"/>
  </conditionalFormatting>
  <conditionalFormatting sqref="D253">
    <cfRule type="duplicateValues" dxfId="1" priority="13"/>
  </conditionalFormatting>
  <conditionalFormatting sqref="D254">
    <cfRule type="duplicateValues" dxfId="1" priority="12"/>
  </conditionalFormatting>
  <conditionalFormatting sqref="D256">
    <cfRule type="duplicateValues" dxfId="1" priority="11"/>
  </conditionalFormatting>
  <conditionalFormatting sqref="D257">
    <cfRule type="duplicateValues" dxfId="1" priority="10"/>
  </conditionalFormatting>
  <conditionalFormatting sqref="D261">
    <cfRule type="duplicateValues" dxfId="1" priority="9"/>
  </conditionalFormatting>
  <conditionalFormatting sqref="D262">
    <cfRule type="duplicateValues" dxfId="1" priority="8"/>
  </conditionalFormatting>
  <conditionalFormatting sqref="D263">
    <cfRule type="duplicateValues" dxfId="1" priority="7"/>
  </conditionalFormatting>
  <conditionalFormatting sqref="D266">
    <cfRule type="duplicateValues" dxfId="1" priority="5"/>
  </conditionalFormatting>
  <conditionalFormatting sqref="D267">
    <cfRule type="duplicateValues" dxfId="1" priority="4"/>
  </conditionalFormatting>
  <conditionalFormatting sqref="D268">
    <cfRule type="duplicateValues" dxfId="1" priority="3"/>
  </conditionalFormatting>
  <conditionalFormatting sqref="D273">
    <cfRule type="duplicateValues" dxfId="1" priority="2"/>
  </conditionalFormatting>
  <conditionalFormatting sqref="D275">
    <cfRule type="duplicateValues" dxfId="1" priority="1"/>
  </conditionalFormatting>
  <conditionalFormatting sqref="D46:D47">
    <cfRule type="duplicateValues" dxfId="1" priority="59"/>
  </conditionalFormatting>
  <conditionalFormatting sqref="D88:D89">
    <cfRule type="duplicateValues" dxfId="1" priority="48"/>
  </conditionalFormatting>
  <conditionalFormatting sqref="D179:D180">
    <cfRule type="duplicateValues" dxfId="1" priority="31"/>
  </conditionalFormatting>
  <conditionalFormatting sqref="D204:D205">
    <cfRule type="duplicateValues" dxfId="1" priority="24"/>
  </conditionalFormatting>
  <conditionalFormatting sqref="D223:D224">
    <cfRule type="duplicateValues" dxfId="1" priority="18"/>
  </conditionalFormatting>
  <conditionalFormatting sqref="D226:D227">
    <cfRule type="duplicateValues" dxfId="1" priority="17"/>
  </conditionalFormatting>
  <conditionalFormatting sqref="D237:D238">
    <cfRule type="duplicateValues" dxfId="1" priority="16"/>
  </conditionalFormatting>
  <conditionalFormatting sqref="D264:D265">
    <cfRule type="duplicateValues" dxfId="1" priority="6"/>
  </conditionalFormatting>
  <conditionalFormatting sqref="G35:G36">
    <cfRule type="duplicateValues" dxfId="1" priority="78"/>
  </conditionalFormatting>
  <pageMargins left="0.25" right="0.25" top="0.25" bottom="0.25" header="0.3" footer="0.3"/>
  <pageSetup paperSize="9" scale="6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Z3885"/>
  <sheetViews>
    <sheetView tabSelected="1" workbookViewId="0">
      <pane xSplit="2" ySplit="5" topLeftCell="C6" activePane="bottomRight" state="frozen"/>
      <selection/>
      <selection pane="topRight"/>
      <selection pane="bottomLeft"/>
      <selection pane="bottomRight" activeCell="B7" sqref="B7"/>
    </sheetView>
  </sheetViews>
  <sheetFormatPr defaultColWidth="9" defaultRowHeight="16.5"/>
  <cols>
    <col min="1" max="1" width="6.42666666666667" style="7" customWidth="1"/>
    <col min="2" max="2" width="24.14" style="8" customWidth="1"/>
    <col min="3" max="3" width="6.71333333333333" style="7" customWidth="1"/>
    <col min="4" max="4" width="16.5733333333333" style="8" hidden="1" customWidth="1"/>
    <col min="5" max="5" width="14.2866666666667" style="9" hidden="1" customWidth="1"/>
    <col min="6" max="6" width="14.5733333333333" style="10" customWidth="1"/>
    <col min="7" max="7" width="18.14" style="8" customWidth="1"/>
    <col min="8" max="8" width="17.14" style="8" hidden="1" customWidth="1"/>
    <col min="9" max="9" width="15.2866666666667" style="8" hidden="1" customWidth="1"/>
    <col min="10" max="10" width="15.2866666666667" style="11" hidden="1" customWidth="1"/>
    <col min="11" max="11" width="15.7133333333333" style="12" hidden="1" customWidth="1"/>
    <col min="12" max="12" width="17.14" style="13" hidden="1" customWidth="1"/>
    <col min="13" max="13" width="15" style="14" hidden="1" customWidth="1"/>
    <col min="14" max="14" width="15.7133333333333" style="8" hidden="1" customWidth="1"/>
    <col min="15" max="15" width="17" style="2" hidden="1" customWidth="1"/>
    <col min="16" max="16" width="15.14" style="8" hidden="1" customWidth="1"/>
    <col min="17" max="17" width="14" style="12" hidden="1" customWidth="1"/>
    <col min="18" max="18" width="16.8533333333333" style="4" hidden="1" customWidth="1"/>
    <col min="19" max="19" width="15.4266666666667" style="12" hidden="1" customWidth="1"/>
    <col min="20" max="20" width="16.14" style="12" hidden="1" customWidth="1"/>
    <col min="21" max="21" width="15.5733333333333" style="4" hidden="1" customWidth="1"/>
    <col min="22" max="22" width="17.7133333333333" style="15" hidden="1" customWidth="1"/>
    <col min="23" max="23" width="17.7133333333333" style="8" customWidth="1"/>
    <col min="24" max="24" width="20.8533333333333" style="8" customWidth="1"/>
    <col min="25" max="25" width="58.5733333333333" style="6" customWidth="1"/>
    <col min="26" max="26" width="55.7133333333333" style="16" customWidth="1"/>
    <col min="27" max="28" width="9.14" style="16"/>
    <col min="29" max="29" width="14.4266666666667" style="16" customWidth="1"/>
    <col min="30" max="30" width="13.8533333333333" style="16" customWidth="1"/>
    <col min="31" max="54" width="9.14" style="16"/>
    <col min="55" max="338" width="9.14" style="5"/>
    <col min="339" max="16384" width="9.14" style="8"/>
  </cols>
  <sheetData>
    <row r="1" spans="1:24">
      <c r="A1" s="17" t="s">
        <v>467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>
      <c r="A2" s="17" t="s">
        <v>468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4">
      <c r="A3" s="18" t="s">
        <v>198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customHeight="1" spans="1:24">
      <c r="A4" s="19" t="s">
        <v>3</v>
      </c>
      <c r="B4" s="19" t="s">
        <v>4</v>
      </c>
      <c r="C4" s="19" t="s">
        <v>5</v>
      </c>
      <c r="D4" s="19" t="s">
        <v>469</v>
      </c>
      <c r="E4" s="30" t="s">
        <v>470</v>
      </c>
      <c r="F4" s="39" t="s">
        <v>7</v>
      </c>
      <c r="G4" s="40"/>
      <c r="H4" s="41" t="s">
        <v>471</v>
      </c>
      <c r="I4" s="41"/>
      <c r="J4" s="64"/>
      <c r="K4" s="65"/>
      <c r="L4" s="66"/>
      <c r="M4" s="70"/>
      <c r="N4" s="19"/>
      <c r="O4" s="71"/>
      <c r="P4" s="19"/>
      <c r="Q4" s="65"/>
      <c r="R4" s="73"/>
      <c r="S4" s="65"/>
      <c r="T4" s="65"/>
      <c r="U4" s="73"/>
      <c r="V4" s="76" t="s">
        <v>9</v>
      </c>
      <c r="W4" s="41" t="s">
        <v>10</v>
      </c>
      <c r="X4" s="41"/>
    </row>
    <row r="5" spans="1:24">
      <c r="A5" s="19"/>
      <c r="B5" s="19"/>
      <c r="C5" s="19"/>
      <c r="D5" s="20"/>
      <c r="E5" s="30"/>
      <c r="F5" s="42" t="s">
        <v>11</v>
      </c>
      <c r="G5" s="19" t="s">
        <v>472</v>
      </c>
      <c r="H5" s="41" t="s">
        <v>473</v>
      </c>
      <c r="I5" s="41" t="s">
        <v>474</v>
      </c>
      <c r="J5" s="64" t="s">
        <v>475</v>
      </c>
      <c r="K5" s="65" t="s">
        <v>16</v>
      </c>
      <c r="L5" s="66" t="s">
        <v>265</v>
      </c>
      <c r="M5" s="19" t="s">
        <v>18</v>
      </c>
      <c r="N5" s="19" t="s">
        <v>19</v>
      </c>
      <c r="O5" s="71" t="s">
        <v>20</v>
      </c>
      <c r="P5" s="19" t="s">
        <v>21</v>
      </c>
      <c r="Q5" s="65" t="s">
        <v>22</v>
      </c>
      <c r="R5" s="73" t="s">
        <v>23</v>
      </c>
      <c r="S5" s="65" t="s">
        <v>24</v>
      </c>
      <c r="T5" s="65" t="s">
        <v>25</v>
      </c>
      <c r="U5" s="73" t="s">
        <v>26</v>
      </c>
      <c r="V5" s="76"/>
      <c r="W5" s="19" t="s">
        <v>13</v>
      </c>
      <c r="X5" s="19" t="s">
        <v>14</v>
      </c>
    </row>
    <row r="6" s="1" customFormat="1" spans="1:338">
      <c r="A6" s="21">
        <v>1</v>
      </c>
      <c r="B6" s="22" t="s">
        <v>31</v>
      </c>
      <c r="C6" s="21">
        <v>56</v>
      </c>
      <c r="D6" s="23"/>
      <c r="E6" s="43">
        <v>103658115</v>
      </c>
      <c r="F6" s="44"/>
      <c r="G6" s="44"/>
      <c r="H6" s="23">
        <v>11919.04</v>
      </c>
      <c r="I6" s="23"/>
      <c r="J6" s="23"/>
      <c r="K6" s="23"/>
      <c r="L6" s="23">
        <v>12029.64</v>
      </c>
      <c r="M6" s="44"/>
      <c r="N6" s="23">
        <v>-6014.82</v>
      </c>
      <c r="O6" s="23">
        <v>6014.82</v>
      </c>
      <c r="P6" s="23"/>
      <c r="Q6" s="23"/>
      <c r="R6" s="23"/>
      <c r="S6" s="23"/>
      <c r="T6" s="23"/>
      <c r="U6" s="23"/>
      <c r="V6" s="23">
        <f>SUM(J6:U6)</f>
        <v>12029.64</v>
      </c>
      <c r="W6" s="23">
        <f t="shared" ref="W6:W69" si="0">IF(((F6+G6+H6)-(I6+V6))&gt;0,+((F6+G6+H6)-(I6+V6)),0)</f>
        <v>0</v>
      </c>
      <c r="X6" s="23">
        <f t="shared" ref="X6:X69" si="1">IF(((F6+G6+H6)-(I6+V6))&lt;0,-((F6+G6+H6)-(I6+V6)),0)</f>
        <v>110.599999999999</v>
      </c>
      <c r="Y6" s="77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  <c r="IL6" s="88"/>
      <c r="IM6" s="88"/>
      <c r="IN6" s="88"/>
      <c r="IO6" s="88"/>
      <c r="IP6" s="88"/>
      <c r="IQ6" s="88"/>
      <c r="IR6" s="88"/>
      <c r="IS6" s="88"/>
      <c r="IT6" s="88"/>
      <c r="IU6" s="88"/>
      <c r="IV6" s="88"/>
      <c r="IW6" s="88"/>
      <c r="IX6" s="88"/>
      <c r="IY6" s="88"/>
      <c r="IZ6" s="88"/>
      <c r="JA6" s="88"/>
      <c r="JB6" s="88"/>
      <c r="JC6" s="88"/>
      <c r="JD6" s="88"/>
      <c r="JE6" s="88"/>
      <c r="JF6" s="88"/>
      <c r="JG6" s="88"/>
      <c r="JH6" s="88"/>
      <c r="JI6" s="88"/>
      <c r="JJ6" s="88"/>
      <c r="JK6" s="88"/>
      <c r="JL6" s="88"/>
      <c r="JM6" s="88"/>
      <c r="JN6" s="88"/>
      <c r="JO6" s="88"/>
      <c r="JP6" s="88"/>
      <c r="JQ6" s="88"/>
      <c r="JR6" s="88"/>
      <c r="JS6" s="88"/>
      <c r="JT6" s="88"/>
      <c r="JU6" s="88"/>
      <c r="JV6" s="88"/>
      <c r="JW6" s="88"/>
      <c r="JX6" s="88"/>
      <c r="JY6" s="88"/>
      <c r="JZ6" s="88"/>
      <c r="KA6" s="88"/>
      <c r="KB6" s="88"/>
      <c r="KC6" s="88"/>
      <c r="KD6" s="88"/>
      <c r="KE6" s="88"/>
      <c r="KF6" s="88"/>
      <c r="KG6" s="88"/>
      <c r="KH6" s="88"/>
      <c r="KI6" s="88"/>
      <c r="KJ6" s="88"/>
      <c r="KK6" s="88"/>
      <c r="KL6" s="88"/>
      <c r="KM6" s="88"/>
      <c r="KN6" s="88"/>
      <c r="KO6" s="88"/>
      <c r="KP6" s="88"/>
      <c r="KQ6" s="88"/>
      <c r="KR6" s="88"/>
      <c r="KS6" s="88"/>
      <c r="KT6" s="88"/>
      <c r="KU6" s="88"/>
      <c r="KV6" s="88"/>
      <c r="KW6" s="88"/>
      <c r="KX6" s="88"/>
      <c r="KY6" s="88"/>
      <c r="KZ6" s="88"/>
      <c r="LA6" s="88"/>
      <c r="LB6" s="88"/>
      <c r="LC6" s="88"/>
      <c r="LD6" s="88"/>
      <c r="LE6" s="88"/>
      <c r="LF6" s="88"/>
      <c r="LG6" s="88"/>
      <c r="LH6" s="88"/>
      <c r="LI6" s="88"/>
      <c r="LJ6" s="88"/>
      <c r="LK6" s="88"/>
      <c r="LL6" s="88"/>
      <c r="LM6" s="88"/>
      <c r="LN6" s="88"/>
      <c r="LO6" s="88"/>
      <c r="LP6" s="88"/>
      <c r="LQ6" s="88"/>
      <c r="LR6" s="88"/>
      <c r="LS6" s="88"/>
      <c r="LT6" s="88"/>
      <c r="LU6" s="88"/>
      <c r="LV6" s="88"/>
      <c r="LW6" s="88"/>
      <c r="LX6" s="88"/>
      <c r="LY6" s="88"/>
      <c r="LZ6" s="88"/>
    </row>
    <row r="7" s="2" customFormat="1" spans="1:338">
      <c r="A7" s="24">
        <v>2</v>
      </c>
      <c r="B7" s="25" t="s">
        <v>476</v>
      </c>
      <c r="C7" s="24">
        <v>13</v>
      </c>
      <c r="D7" s="26"/>
      <c r="E7" s="45">
        <v>103666260</v>
      </c>
      <c r="F7" s="26"/>
      <c r="G7" s="26"/>
      <c r="H7" s="46"/>
      <c r="I7" s="46">
        <v>18187.25</v>
      </c>
      <c r="J7" s="26"/>
      <c r="K7" s="26"/>
      <c r="L7" s="26">
        <v>18953.76</v>
      </c>
      <c r="M7" s="26"/>
      <c r="N7" s="26"/>
      <c r="O7" s="26">
        <v>6317.92</v>
      </c>
      <c r="P7" s="46"/>
      <c r="Q7" s="26"/>
      <c r="R7" s="26"/>
      <c r="S7" s="46"/>
      <c r="T7" s="26"/>
      <c r="U7" s="26"/>
      <c r="V7" s="46">
        <f t="shared" ref="V7:V69" si="2">SUM(J7:U7)</f>
        <v>25271.68</v>
      </c>
      <c r="W7" s="46">
        <f t="shared" si="0"/>
        <v>0</v>
      </c>
      <c r="X7" s="46">
        <f t="shared" si="1"/>
        <v>43458.93</v>
      </c>
      <c r="Y7" s="79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  <c r="GE7" s="89"/>
      <c r="GF7" s="89"/>
      <c r="GG7" s="89"/>
      <c r="GH7" s="89"/>
      <c r="GI7" s="89"/>
      <c r="GJ7" s="89"/>
      <c r="GK7" s="89"/>
      <c r="GL7" s="89"/>
      <c r="GM7" s="89"/>
      <c r="GN7" s="89"/>
      <c r="GO7" s="89"/>
      <c r="GP7" s="89"/>
      <c r="GQ7" s="89"/>
      <c r="GR7" s="89"/>
      <c r="GS7" s="89"/>
      <c r="GT7" s="89"/>
      <c r="GU7" s="89"/>
      <c r="GV7" s="89"/>
      <c r="GW7" s="89"/>
      <c r="GX7" s="89"/>
      <c r="GY7" s="89"/>
      <c r="GZ7" s="89"/>
      <c r="HA7" s="89"/>
      <c r="HB7" s="89"/>
      <c r="HC7" s="89"/>
      <c r="HD7" s="89"/>
      <c r="HE7" s="89"/>
      <c r="HF7" s="89"/>
      <c r="HG7" s="89"/>
      <c r="HH7" s="89"/>
      <c r="HI7" s="89"/>
      <c r="HJ7" s="89"/>
      <c r="HK7" s="89"/>
      <c r="HL7" s="89"/>
      <c r="HM7" s="89"/>
      <c r="HN7" s="89"/>
      <c r="HO7" s="89"/>
      <c r="HP7" s="89"/>
      <c r="HQ7" s="89"/>
      <c r="HR7" s="89"/>
      <c r="HS7" s="89"/>
      <c r="HT7" s="89"/>
      <c r="HU7" s="89"/>
      <c r="HV7" s="89"/>
      <c r="HW7" s="89"/>
      <c r="HX7" s="89"/>
      <c r="HY7" s="89"/>
      <c r="HZ7" s="89"/>
      <c r="IA7" s="89"/>
      <c r="IB7" s="89"/>
      <c r="IC7" s="89"/>
      <c r="ID7" s="89"/>
      <c r="IE7" s="89"/>
      <c r="IF7" s="89"/>
      <c r="IG7" s="89"/>
      <c r="IH7" s="89"/>
      <c r="II7" s="89"/>
      <c r="IJ7" s="89"/>
      <c r="IK7" s="89"/>
      <c r="IL7" s="89"/>
      <c r="IM7" s="89"/>
      <c r="IN7" s="89"/>
      <c r="IO7" s="89"/>
      <c r="IP7" s="89"/>
      <c r="IQ7" s="89"/>
      <c r="IR7" s="89"/>
      <c r="IS7" s="89"/>
      <c r="IT7" s="89"/>
      <c r="IU7" s="89"/>
      <c r="IV7" s="89"/>
      <c r="IW7" s="89"/>
      <c r="IX7" s="89"/>
      <c r="IY7" s="89"/>
      <c r="IZ7" s="89"/>
      <c r="JA7" s="89"/>
      <c r="JB7" s="89"/>
      <c r="JC7" s="89"/>
      <c r="JD7" s="89"/>
      <c r="JE7" s="89"/>
      <c r="JF7" s="89"/>
      <c r="JG7" s="89"/>
      <c r="JH7" s="89"/>
      <c r="JI7" s="89"/>
      <c r="JJ7" s="89"/>
      <c r="JK7" s="89"/>
      <c r="JL7" s="89"/>
      <c r="JM7" s="89"/>
      <c r="JN7" s="89"/>
      <c r="JO7" s="89"/>
      <c r="JP7" s="89"/>
      <c r="JQ7" s="89"/>
      <c r="JR7" s="89"/>
      <c r="JS7" s="89"/>
      <c r="JT7" s="89"/>
      <c r="JU7" s="89"/>
      <c r="JV7" s="89"/>
      <c r="JW7" s="89"/>
      <c r="JX7" s="89"/>
      <c r="JY7" s="89"/>
      <c r="JZ7" s="89"/>
      <c r="KA7" s="89"/>
      <c r="KB7" s="89"/>
      <c r="KC7" s="89"/>
      <c r="KD7" s="89"/>
      <c r="KE7" s="89"/>
      <c r="KF7" s="89"/>
      <c r="KG7" s="89"/>
      <c r="KH7" s="89"/>
      <c r="KI7" s="89"/>
      <c r="KJ7" s="89"/>
      <c r="KK7" s="89"/>
      <c r="KL7" s="89"/>
      <c r="KM7" s="89"/>
      <c r="KN7" s="89"/>
      <c r="KO7" s="89"/>
      <c r="KP7" s="89"/>
      <c r="KQ7" s="89"/>
      <c r="KR7" s="89"/>
      <c r="KS7" s="89"/>
      <c r="KT7" s="89"/>
      <c r="KU7" s="89"/>
      <c r="KV7" s="89"/>
      <c r="KW7" s="89"/>
      <c r="KX7" s="89"/>
      <c r="KY7" s="89"/>
      <c r="KZ7" s="89"/>
      <c r="LA7" s="89"/>
      <c r="LB7" s="89"/>
      <c r="LC7" s="89"/>
      <c r="LD7" s="89"/>
      <c r="LE7" s="89"/>
      <c r="LF7" s="89"/>
      <c r="LG7" s="89"/>
      <c r="LH7" s="89"/>
      <c r="LI7" s="89"/>
      <c r="LJ7" s="89"/>
      <c r="LK7" s="89"/>
      <c r="LL7" s="89"/>
      <c r="LM7" s="89"/>
      <c r="LN7" s="89"/>
      <c r="LO7" s="89"/>
      <c r="LP7" s="89"/>
      <c r="LQ7" s="89"/>
      <c r="LR7" s="89"/>
      <c r="LS7" s="89"/>
      <c r="LT7" s="89"/>
      <c r="LU7" s="89"/>
      <c r="LV7" s="89"/>
      <c r="LW7" s="89"/>
      <c r="LX7" s="89"/>
      <c r="LY7" s="89"/>
      <c r="LZ7" s="89"/>
    </row>
    <row r="8" s="2" customFormat="1" spans="1:338">
      <c r="A8" s="24">
        <v>3</v>
      </c>
      <c r="B8" s="25" t="s">
        <v>203</v>
      </c>
      <c r="C8" s="24">
        <v>3</v>
      </c>
      <c r="D8" s="26"/>
      <c r="E8" s="45">
        <v>102937826</v>
      </c>
      <c r="F8" s="26"/>
      <c r="G8" s="26"/>
      <c r="H8" s="46"/>
      <c r="I8" s="46">
        <v>2163.01</v>
      </c>
      <c r="J8" s="46"/>
      <c r="K8" s="46"/>
      <c r="L8" s="46"/>
      <c r="M8" s="26"/>
      <c r="N8" s="46"/>
      <c r="O8" s="46"/>
      <c r="P8" s="46"/>
      <c r="Q8" s="46"/>
      <c r="R8" s="46"/>
      <c r="S8" s="46"/>
      <c r="T8" s="46"/>
      <c r="U8" s="46"/>
      <c r="V8" s="46">
        <f t="shared" si="2"/>
        <v>0</v>
      </c>
      <c r="W8" s="46">
        <f t="shared" si="0"/>
        <v>0</v>
      </c>
      <c r="X8" s="46">
        <f t="shared" si="1"/>
        <v>2163.01</v>
      </c>
      <c r="Y8" s="79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  <c r="GE8" s="89"/>
      <c r="GF8" s="89"/>
      <c r="GG8" s="89"/>
      <c r="GH8" s="89"/>
      <c r="GI8" s="89"/>
      <c r="GJ8" s="89"/>
      <c r="GK8" s="89"/>
      <c r="GL8" s="89"/>
      <c r="GM8" s="89"/>
      <c r="GN8" s="89"/>
      <c r="GO8" s="89"/>
      <c r="GP8" s="89"/>
      <c r="GQ8" s="89"/>
      <c r="GR8" s="89"/>
      <c r="GS8" s="89"/>
      <c r="GT8" s="89"/>
      <c r="GU8" s="89"/>
      <c r="GV8" s="89"/>
      <c r="GW8" s="89"/>
      <c r="GX8" s="89"/>
      <c r="GY8" s="89"/>
      <c r="GZ8" s="89"/>
      <c r="HA8" s="89"/>
      <c r="HB8" s="89"/>
      <c r="HC8" s="89"/>
      <c r="HD8" s="89"/>
      <c r="HE8" s="89"/>
      <c r="HF8" s="89"/>
      <c r="HG8" s="89"/>
      <c r="HH8" s="89"/>
      <c r="HI8" s="89"/>
      <c r="HJ8" s="89"/>
      <c r="HK8" s="89"/>
      <c r="HL8" s="89"/>
      <c r="HM8" s="89"/>
      <c r="HN8" s="89"/>
      <c r="HO8" s="89"/>
      <c r="HP8" s="89"/>
      <c r="HQ8" s="89"/>
      <c r="HR8" s="89"/>
      <c r="HS8" s="89"/>
      <c r="HT8" s="89"/>
      <c r="HU8" s="89"/>
      <c r="HV8" s="89"/>
      <c r="HW8" s="89"/>
      <c r="HX8" s="89"/>
      <c r="HY8" s="89"/>
      <c r="HZ8" s="89"/>
      <c r="IA8" s="89"/>
      <c r="IB8" s="89"/>
      <c r="IC8" s="89"/>
      <c r="ID8" s="89"/>
      <c r="IE8" s="89"/>
      <c r="IF8" s="89"/>
      <c r="IG8" s="89"/>
      <c r="IH8" s="89"/>
      <c r="II8" s="89"/>
      <c r="IJ8" s="89"/>
      <c r="IK8" s="89"/>
      <c r="IL8" s="89"/>
      <c r="IM8" s="89"/>
      <c r="IN8" s="89"/>
      <c r="IO8" s="89"/>
      <c r="IP8" s="89"/>
      <c r="IQ8" s="89"/>
      <c r="IR8" s="89"/>
      <c r="IS8" s="89"/>
      <c r="IT8" s="89"/>
      <c r="IU8" s="89"/>
      <c r="IV8" s="89"/>
      <c r="IW8" s="89"/>
      <c r="IX8" s="89"/>
      <c r="IY8" s="89"/>
      <c r="IZ8" s="89"/>
      <c r="JA8" s="89"/>
      <c r="JB8" s="89"/>
      <c r="JC8" s="89"/>
      <c r="JD8" s="89"/>
      <c r="JE8" s="89"/>
      <c r="JF8" s="89"/>
      <c r="JG8" s="89"/>
      <c r="JH8" s="89"/>
      <c r="JI8" s="89"/>
      <c r="JJ8" s="89"/>
      <c r="JK8" s="89"/>
      <c r="JL8" s="89"/>
      <c r="JM8" s="89"/>
      <c r="JN8" s="89"/>
      <c r="JO8" s="89"/>
      <c r="JP8" s="89"/>
      <c r="JQ8" s="89"/>
      <c r="JR8" s="89"/>
      <c r="JS8" s="89"/>
      <c r="JT8" s="89"/>
      <c r="JU8" s="89"/>
      <c r="JV8" s="89"/>
      <c r="JW8" s="89"/>
      <c r="JX8" s="89"/>
      <c r="JY8" s="89"/>
      <c r="JZ8" s="89"/>
      <c r="KA8" s="89"/>
      <c r="KB8" s="89"/>
      <c r="KC8" s="89"/>
      <c r="KD8" s="89"/>
      <c r="KE8" s="89"/>
      <c r="KF8" s="89"/>
      <c r="KG8" s="89"/>
      <c r="KH8" s="89"/>
      <c r="KI8" s="89"/>
      <c r="KJ8" s="89"/>
      <c r="KK8" s="89"/>
      <c r="KL8" s="89"/>
      <c r="KM8" s="89"/>
      <c r="KN8" s="89"/>
      <c r="KO8" s="89"/>
      <c r="KP8" s="89"/>
      <c r="KQ8" s="89"/>
      <c r="KR8" s="89"/>
      <c r="KS8" s="89"/>
      <c r="KT8" s="89"/>
      <c r="KU8" s="89"/>
      <c r="KV8" s="89"/>
      <c r="KW8" s="89"/>
      <c r="KX8" s="89"/>
      <c r="KY8" s="89"/>
      <c r="KZ8" s="89"/>
      <c r="LA8" s="89"/>
      <c r="LB8" s="89"/>
      <c r="LC8" s="89"/>
      <c r="LD8" s="89"/>
      <c r="LE8" s="89"/>
      <c r="LF8" s="89"/>
      <c r="LG8" s="89"/>
      <c r="LH8" s="89"/>
      <c r="LI8" s="89"/>
      <c r="LJ8" s="89"/>
      <c r="LK8" s="89"/>
      <c r="LL8" s="89"/>
      <c r="LM8" s="89"/>
      <c r="LN8" s="89"/>
      <c r="LO8" s="89"/>
      <c r="LP8" s="89"/>
      <c r="LQ8" s="89"/>
      <c r="LR8" s="89"/>
      <c r="LS8" s="89"/>
      <c r="LT8" s="89"/>
      <c r="LU8" s="89"/>
      <c r="LV8" s="89"/>
      <c r="LW8" s="89"/>
      <c r="LX8" s="89"/>
      <c r="LY8" s="89"/>
      <c r="LZ8" s="89"/>
    </row>
    <row r="9" s="3" customFormat="1" spans="1:338">
      <c r="A9" s="27">
        <v>4</v>
      </c>
      <c r="B9" s="28" t="s">
        <v>477</v>
      </c>
      <c r="C9" s="27">
        <v>14</v>
      </c>
      <c r="D9" s="29"/>
      <c r="E9" s="47"/>
      <c r="F9" s="29">
        <v>475.87</v>
      </c>
      <c r="G9" s="48">
        <v>86000</v>
      </c>
      <c r="H9" s="49"/>
      <c r="I9" s="49"/>
      <c r="J9" s="49"/>
      <c r="K9" s="49"/>
      <c r="L9" s="49"/>
      <c r="M9" s="29"/>
      <c r="N9" s="49"/>
      <c r="O9" s="49"/>
      <c r="P9" s="49"/>
      <c r="Q9" s="49"/>
      <c r="R9" s="54">
        <v>21733.65</v>
      </c>
      <c r="S9" s="49">
        <v>7244.55</v>
      </c>
      <c r="T9" s="49">
        <v>7244.55</v>
      </c>
      <c r="U9" s="49">
        <v>7244.55</v>
      </c>
      <c r="V9" s="49">
        <f t="shared" si="2"/>
        <v>43467.3</v>
      </c>
      <c r="W9" s="49">
        <f t="shared" si="0"/>
        <v>43008.57</v>
      </c>
      <c r="X9" s="49">
        <f t="shared" si="1"/>
        <v>0</v>
      </c>
      <c r="Y9" s="81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90"/>
      <c r="BV9" s="90"/>
      <c r="BW9" s="90"/>
      <c r="BX9" s="90"/>
      <c r="BY9" s="90"/>
      <c r="BZ9" s="90"/>
      <c r="CA9" s="90"/>
      <c r="CB9" s="90"/>
      <c r="CC9" s="90"/>
      <c r="CD9" s="90"/>
      <c r="CE9" s="90"/>
      <c r="CF9" s="90"/>
      <c r="CG9" s="90"/>
      <c r="CH9" s="90"/>
      <c r="CI9" s="90"/>
      <c r="CJ9" s="90"/>
      <c r="CK9" s="90"/>
      <c r="CL9" s="90"/>
      <c r="CM9" s="90"/>
      <c r="CN9" s="90"/>
      <c r="CO9" s="90"/>
      <c r="CP9" s="90"/>
      <c r="CQ9" s="90"/>
      <c r="CR9" s="90"/>
      <c r="CS9" s="90"/>
      <c r="CT9" s="90"/>
      <c r="CU9" s="90"/>
      <c r="CV9" s="90"/>
      <c r="CW9" s="90"/>
      <c r="CX9" s="90"/>
      <c r="CY9" s="90"/>
      <c r="CZ9" s="90"/>
      <c r="DA9" s="90"/>
      <c r="DB9" s="90"/>
      <c r="DC9" s="90"/>
      <c r="DD9" s="90"/>
      <c r="DE9" s="90"/>
      <c r="DF9" s="90"/>
      <c r="DG9" s="90"/>
      <c r="DH9" s="90"/>
      <c r="DI9" s="90"/>
      <c r="DJ9" s="90"/>
      <c r="DK9" s="90"/>
      <c r="DL9" s="90"/>
      <c r="DM9" s="90"/>
      <c r="DN9" s="90"/>
      <c r="DO9" s="90"/>
      <c r="DP9" s="90"/>
      <c r="DQ9" s="90"/>
      <c r="DR9" s="90"/>
      <c r="DS9" s="90"/>
      <c r="DT9" s="90"/>
      <c r="DU9" s="90"/>
      <c r="DV9" s="90"/>
      <c r="DW9" s="90"/>
      <c r="DX9" s="90"/>
      <c r="DY9" s="90"/>
      <c r="DZ9" s="90"/>
      <c r="EA9" s="90"/>
      <c r="EB9" s="90"/>
      <c r="EC9" s="90"/>
      <c r="ED9" s="90"/>
      <c r="EE9" s="90"/>
      <c r="EF9" s="90"/>
      <c r="EG9" s="90"/>
      <c r="EH9" s="90"/>
      <c r="EI9" s="90"/>
      <c r="EJ9" s="90"/>
      <c r="EK9" s="90"/>
      <c r="EL9" s="90"/>
      <c r="EM9" s="90"/>
      <c r="EN9" s="90"/>
      <c r="EO9" s="90"/>
      <c r="EP9" s="90"/>
      <c r="EQ9" s="90"/>
      <c r="ER9" s="90"/>
      <c r="ES9" s="90"/>
      <c r="ET9" s="90"/>
      <c r="EU9" s="90"/>
      <c r="EV9" s="90"/>
      <c r="EW9" s="90"/>
      <c r="EX9" s="90"/>
      <c r="EY9" s="90"/>
      <c r="EZ9" s="90"/>
      <c r="FA9" s="90"/>
      <c r="FB9" s="90"/>
      <c r="FC9" s="90"/>
      <c r="FD9" s="90"/>
      <c r="FE9" s="90"/>
      <c r="FF9" s="90"/>
      <c r="FG9" s="90"/>
      <c r="FH9" s="90"/>
      <c r="FI9" s="90"/>
      <c r="FJ9" s="90"/>
      <c r="FK9" s="90"/>
      <c r="FL9" s="90"/>
      <c r="FM9" s="90"/>
      <c r="FN9" s="90"/>
      <c r="FO9" s="90"/>
      <c r="FP9" s="90"/>
      <c r="FQ9" s="90"/>
      <c r="FR9" s="90"/>
      <c r="FS9" s="90"/>
      <c r="FT9" s="90"/>
      <c r="FU9" s="90"/>
      <c r="FV9" s="90"/>
      <c r="FW9" s="90"/>
      <c r="FX9" s="90"/>
      <c r="FY9" s="90"/>
      <c r="FZ9" s="90"/>
      <c r="GA9" s="90"/>
      <c r="GB9" s="90"/>
      <c r="GC9" s="90"/>
      <c r="GD9" s="90"/>
      <c r="GE9" s="90"/>
      <c r="GF9" s="90"/>
      <c r="GG9" s="90"/>
      <c r="GH9" s="90"/>
      <c r="GI9" s="90"/>
      <c r="GJ9" s="90"/>
      <c r="GK9" s="90"/>
      <c r="GL9" s="90"/>
      <c r="GM9" s="90"/>
      <c r="GN9" s="90"/>
      <c r="GO9" s="90"/>
      <c r="GP9" s="90"/>
      <c r="GQ9" s="90"/>
      <c r="GR9" s="90"/>
      <c r="GS9" s="90"/>
      <c r="GT9" s="90"/>
      <c r="GU9" s="90"/>
      <c r="GV9" s="90"/>
      <c r="GW9" s="90"/>
      <c r="GX9" s="90"/>
      <c r="GY9" s="90"/>
      <c r="GZ9" s="90"/>
      <c r="HA9" s="90"/>
      <c r="HB9" s="90"/>
      <c r="HC9" s="90"/>
      <c r="HD9" s="90"/>
      <c r="HE9" s="90"/>
      <c r="HF9" s="90"/>
      <c r="HG9" s="90"/>
      <c r="HH9" s="90"/>
      <c r="HI9" s="90"/>
      <c r="HJ9" s="90"/>
      <c r="HK9" s="90"/>
      <c r="HL9" s="90"/>
      <c r="HM9" s="90"/>
      <c r="HN9" s="90"/>
      <c r="HO9" s="90"/>
      <c r="HP9" s="90"/>
      <c r="HQ9" s="90"/>
      <c r="HR9" s="90"/>
      <c r="HS9" s="90"/>
      <c r="HT9" s="90"/>
      <c r="HU9" s="90"/>
      <c r="HV9" s="90"/>
      <c r="HW9" s="90"/>
      <c r="HX9" s="90"/>
      <c r="HY9" s="90"/>
      <c r="HZ9" s="90"/>
      <c r="IA9" s="90"/>
      <c r="IB9" s="90"/>
      <c r="IC9" s="90"/>
      <c r="ID9" s="90"/>
      <c r="IE9" s="90"/>
      <c r="IF9" s="90"/>
      <c r="IG9" s="90"/>
      <c r="IH9" s="90"/>
      <c r="II9" s="90"/>
      <c r="IJ9" s="90"/>
      <c r="IK9" s="90"/>
      <c r="IL9" s="90"/>
      <c r="IM9" s="90"/>
      <c r="IN9" s="90"/>
      <c r="IO9" s="90"/>
      <c r="IP9" s="90"/>
      <c r="IQ9" s="90"/>
      <c r="IR9" s="90"/>
      <c r="IS9" s="90"/>
      <c r="IT9" s="90"/>
      <c r="IU9" s="90"/>
      <c r="IV9" s="90"/>
      <c r="IW9" s="90"/>
      <c r="IX9" s="90"/>
      <c r="IY9" s="90"/>
      <c r="IZ9" s="90"/>
      <c r="JA9" s="90"/>
      <c r="JB9" s="90"/>
      <c r="JC9" s="90"/>
      <c r="JD9" s="90"/>
      <c r="JE9" s="90"/>
      <c r="JF9" s="90"/>
      <c r="JG9" s="90"/>
      <c r="JH9" s="90"/>
      <c r="JI9" s="90"/>
      <c r="JJ9" s="90"/>
      <c r="JK9" s="90"/>
      <c r="JL9" s="90"/>
      <c r="JM9" s="90"/>
      <c r="JN9" s="90"/>
      <c r="JO9" s="90"/>
      <c r="JP9" s="90"/>
      <c r="JQ9" s="90"/>
      <c r="JR9" s="90"/>
      <c r="JS9" s="90"/>
      <c r="JT9" s="90"/>
      <c r="JU9" s="90"/>
      <c r="JV9" s="90"/>
      <c r="JW9" s="90"/>
      <c r="JX9" s="90"/>
      <c r="JY9" s="90"/>
      <c r="JZ9" s="90"/>
      <c r="KA9" s="90"/>
      <c r="KB9" s="90"/>
      <c r="KC9" s="90"/>
      <c r="KD9" s="90"/>
      <c r="KE9" s="90"/>
      <c r="KF9" s="90"/>
      <c r="KG9" s="90"/>
      <c r="KH9" s="90"/>
      <c r="KI9" s="90"/>
      <c r="KJ9" s="90"/>
      <c r="KK9" s="90"/>
      <c r="KL9" s="90"/>
      <c r="KM9" s="90"/>
      <c r="KN9" s="90"/>
      <c r="KO9" s="90"/>
      <c r="KP9" s="90"/>
      <c r="KQ9" s="90"/>
      <c r="KR9" s="90"/>
      <c r="KS9" s="90"/>
      <c r="KT9" s="90"/>
      <c r="KU9" s="90"/>
      <c r="KV9" s="90"/>
      <c r="KW9" s="90"/>
      <c r="KX9" s="90"/>
      <c r="KY9" s="90"/>
      <c r="KZ9" s="90"/>
      <c r="LA9" s="90"/>
      <c r="LB9" s="90"/>
      <c r="LC9" s="90"/>
      <c r="LD9" s="90"/>
      <c r="LE9" s="90"/>
      <c r="LF9" s="90"/>
      <c r="LG9" s="90"/>
      <c r="LH9" s="90"/>
      <c r="LI9" s="90"/>
      <c r="LJ9" s="90"/>
      <c r="LK9" s="90"/>
      <c r="LL9" s="90"/>
      <c r="LM9" s="90"/>
      <c r="LN9" s="90"/>
      <c r="LO9" s="90"/>
      <c r="LP9" s="90"/>
      <c r="LQ9" s="90"/>
      <c r="LR9" s="90"/>
      <c r="LS9" s="90"/>
      <c r="LT9" s="90"/>
      <c r="LU9" s="90"/>
      <c r="LV9" s="90"/>
      <c r="LW9" s="90"/>
      <c r="LX9" s="90"/>
      <c r="LY9" s="90"/>
      <c r="LZ9" s="90"/>
    </row>
    <row r="10" s="2" customFormat="1" spans="1:338">
      <c r="A10" s="24">
        <v>5</v>
      </c>
      <c r="B10" s="25" t="s">
        <v>269</v>
      </c>
      <c r="C10" s="24">
        <v>12</v>
      </c>
      <c r="D10" s="26"/>
      <c r="E10" s="50">
        <v>102269994</v>
      </c>
      <c r="F10" s="26"/>
      <c r="G10" s="46"/>
      <c r="H10" s="46"/>
      <c r="I10" s="46"/>
      <c r="J10" s="46"/>
      <c r="K10" s="46"/>
      <c r="L10" s="46"/>
      <c r="M10" s="26"/>
      <c r="N10" s="46"/>
      <c r="O10" s="46"/>
      <c r="P10" s="46"/>
      <c r="Q10" s="46"/>
      <c r="R10" s="46"/>
      <c r="S10" s="46"/>
      <c r="T10" s="46"/>
      <c r="U10" s="46"/>
      <c r="V10" s="46">
        <f t="shared" si="2"/>
        <v>0</v>
      </c>
      <c r="W10" s="46">
        <f t="shared" si="0"/>
        <v>0</v>
      </c>
      <c r="X10" s="46">
        <f t="shared" si="1"/>
        <v>0</v>
      </c>
      <c r="Y10" s="79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  <c r="GE10" s="89"/>
      <c r="GF10" s="89"/>
      <c r="GG10" s="89"/>
      <c r="GH10" s="89"/>
      <c r="GI10" s="89"/>
      <c r="GJ10" s="89"/>
      <c r="GK10" s="89"/>
      <c r="GL10" s="89"/>
      <c r="GM10" s="89"/>
      <c r="GN10" s="89"/>
      <c r="GO10" s="89"/>
      <c r="GP10" s="89"/>
      <c r="GQ10" s="89"/>
      <c r="GR10" s="89"/>
      <c r="GS10" s="89"/>
      <c r="GT10" s="89"/>
      <c r="GU10" s="89"/>
      <c r="GV10" s="89"/>
      <c r="GW10" s="89"/>
      <c r="GX10" s="89"/>
      <c r="GY10" s="89"/>
      <c r="GZ10" s="89"/>
      <c r="HA10" s="89"/>
      <c r="HB10" s="89"/>
      <c r="HC10" s="89"/>
      <c r="HD10" s="89"/>
      <c r="HE10" s="89"/>
      <c r="HF10" s="89"/>
      <c r="HG10" s="89"/>
      <c r="HH10" s="89"/>
      <c r="HI10" s="89"/>
      <c r="HJ10" s="89"/>
      <c r="HK10" s="89"/>
      <c r="HL10" s="89"/>
      <c r="HM10" s="89"/>
      <c r="HN10" s="89"/>
      <c r="HO10" s="89"/>
      <c r="HP10" s="89"/>
      <c r="HQ10" s="89"/>
      <c r="HR10" s="89"/>
      <c r="HS10" s="89"/>
      <c r="HT10" s="89"/>
      <c r="HU10" s="89"/>
      <c r="HV10" s="89"/>
      <c r="HW10" s="89"/>
      <c r="HX10" s="89"/>
      <c r="HY10" s="89"/>
      <c r="HZ10" s="89"/>
      <c r="IA10" s="89"/>
      <c r="IB10" s="89"/>
      <c r="IC10" s="89"/>
      <c r="ID10" s="89"/>
      <c r="IE10" s="89"/>
      <c r="IF10" s="89"/>
      <c r="IG10" s="89"/>
      <c r="IH10" s="89"/>
      <c r="II10" s="89"/>
      <c r="IJ10" s="89"/>
      <c r="IK10" s="89"/>
      <c r="IL10" s="89"/>
      <c r="IM10" s="89"/>
      <c r="IN10" s="89"/>
      <c r="IO10" s="89"/>
      <c r="IP10" s="89"/>
      <c r="IQ10" s="89"/>
      <c r="IR10" s="89"/>
      <c r="IS10" s="89"/>
      <c r="IT10" s="89"/>
      <c r="IU10" s="89"/>
      <c r="IV10" s="89"/>
      <c r="IW10" s="89"/>
      <c r="IX10" s="89"/>
      <c r="IY10" s="89"/>
      <c r="IZ10" s="89"/>
      <c r="JA10" s="89"/>
      <c r="JB10" s="89"/>
      <c r="JC10" s="89"/>
      <c r="JD10" s="89"/>
      <c r="JE10" s="89"/>
      <c r="JF10" s="89"/>
      <c r="JG10" s="89"/>
      <c r="JH10" s="89"/>
      <c r="JI10" s="89"/>
      <c r="JJ10" s="89"/>
      <c r="JK10" s="89"/>
      <c r="JL10" s="89"/>
      <c r="JM10" s="89"/>
      <c r="JN10" s="89"/>
      <c r="JO10" s="89"/>
      <c r="JP10" s="89"/>
      <c r="JQ10" s="89"/>
      <c r="JR10" s="89"/>
      <c r="JS10" s="89"/>
      <c r="JT10" s="89"/>
      <c r="JU10" s="89"/>
      <c r="JV10" s="89"/>
      <c r="JW10" s="89"/>
      <c r="JX10" s="89"/>
      <c r="JY10" s="89"/>
      <c r="JZ10" s="89"/>
      <c r="KA10" s="89"/>
      <c r="KB10" s="89"/>
      <c r="KC10" s="89"/>
      <c r="KD10" s="89"/>
      <c r="KE10" s="89"/>
      <c r="KF10" s="89"/>
      <c r="KG10" s="89"/>
      <c r="KH10" s="89"/>
      <c r="KI10" s="89"/>
      <c r="KJ10" s="89"/>
      <c r="KK10" s="89"/>
      <c r="KL10" s="89"/>
      <c r="KM10" s="89"/>
      <c r="KN10" s="89"/>
      <c r="KO10" s="89"/>
      <c r="KP10" s="89"/>
      <c r="KQ10" s="89"/>
      <c r="KR10" s="89"/>
      <c r="KS10" s="89"/>
      <c r="KT10" s="89"/>
      <c r="KU10" s="89"/>
      <c r="KV10" s="89"/>
      <c r="KW10" s="89"/>
      <c r="KX10" s="89"/>
      <c r="KY10" s="89"/>
      <c r="KZ10" s="89"/>
      <c r="LA10" s="89"/>
      <c r="LB10" s="89"/>
      <c r="LC10" s="89"/>
      <c r="LD10" s="89"/>
      <c r="LE10" s="89"/>
      <c r="LF10" s="89"/>
      <c r="LG10" s="89"/>
      <c r="LH10" s="89"/>
      <c r="LI10" s="89"/>
      <c r="LJ10" s="89"/>
      <c r="LK10" s="89"/>
      <c r="LL10" s="89"/>
      <c r="LM10" s="89"/>
      <c r="LN10" s="89"/>
      <c r="LO10" s="89"/>
      <c r="LP10" s="89"/>
      <c r="LQ10" s="89"/>
      <c r="LR10" s="89"/>
      <c r="LS10" s="89"/>
      <c r="LT10" s="89"/>
      <c r="LU10" s="89"/>
      <c r="LV10" s="89"/>
      <c r="LW10" s="89"/>
      <c r="LX10" s="89"/>
      <c r="LY10" s="89"/>
      <c r="LZ10" s="89"/>
    </row>
    <row r="11" s="2" customFormat="1" spans="1:338">
      <c r="A11" s="24">
        <v>6</v>
      </c>
      <c r="B11" s="25" t="s">
        <v>32</v>
      </c>
      <c r="C11" s="24">
        <v>6</v>
      </c>
      <c r="D11" s="26"/>
      <c r="E11" s="24">
        <v>102326015</v>
      </c>
      <c r="F11" s="26"/>
      <c r="G11" s="46"/>
      <c r="H11" s="46"/>
      <c r="I11" s="46"/>
      <c r="J11" s="46"/>
      <c r="K11" s="46"/>
      <c r="L11" s="46"/>
      <c r="M11" s="26"/>
      <c r="N11" s="46"/>
      <c r="O11" s="46"/>
      <c r="P11" s="46"/>
      <c r="Q11" s="46"/>
      <c r="R11" s="46"/>
      <c r="S11" s="46"/>
      <c r="T11" s="46"/>
      <c r="U11" s="46"/>
      <c r="V11" s="46">
        <f t="shared" si="2"/>
        <v>0</v>
      </c>
      <c r="W11" s="46">
        <f t="shared" si="0"/>
        <v>0</v>
      </c>
      <c r="X11" s="46">
        <f t="shared" si="1"/>
        <v>0</v>
      </c>
      <c r="Y11" s="79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  <c r="GE11" s="89"/>
      <c r="GF11" s="89"/>
      <c r="GG11" s="89"/>
      <c r="GH11" s="89"/>
      <c r="GI11" s="89"/>
      <c r="GJ11" s="89"/>
      <c r="GK11" s="89"/>
      <c r="GL11" s="89"/>
      <c r="GM11" s="89"/>
      <c r="GN11" s="89"/>
      <c r="GO11" s="89"/>
      <c r="GP11" s="89"/>
      <c r="GQ11" s="89"/>
      <c r="GR11" s="89"/>
      <c r="GS11" s="89"/>
      <c r="GT11" s="89"/>
      <c r="GU11" s="89"/>
      <c r="GV11" s="89"/>
      <c r="GW11" s="89"/>
      <c r="GX11" s="89"/>
      <c r="GY11" s="89"/>
      <c r="GZ11" s="89"/>
      <c r="HA11" s="89"/>
      <c r="HB11" s="89"/>
      <c r="HC11" s="89"/>
      <c r="HD11" s="89"/>
      <c r="HE11" s="89"/>
      <c r="HF11" s="89"/>
      <c r="HG11" s="89"/>
      <c r="HH11" s="89"/>
      <c r="HI11" s="89"/>
      <c r="HJ11" s="89"/>
      <c r="HK11" s="89"/>
      <c r="HL11" s="89"/>
      <c r="HM11" s="89"/>
      <c r="HN11" s="89"/>
      <c r="HO11" s="89"/>
      <c r="HP11" s="89"/>
      <c r="HQ11" s="89"/>
      <c r="HR11" s="89"/>
      <c r="HS11" s="89"/>
      <c r="HT11" s="89"/>
      <c r="HU11" s="89"/>
      <c r="HV11" s="89"/>
      <c r="HW11" s="89"/>
      <c r="HX11" s="89"/>
      <c r="HY11" s="89"/>
      <c r="HZ11" s="89"/>
      <c r="IA11" s="89"/>
      <c r="IB11" s="89"/>
      <c r="IC11" s="89"/>
      <c r="ID11" s="89"/>
      <c r="IE11" s="89"/>
      <c r="IF11" s="89"/>
      <c r="IG11" s="89"/>
      <c r="IH11" s="89"/>
      <c r="II11" s="89"/>
      <c r="IJ11" s="89"/>
      <c r="IK11" s="89"/>
      <c r="IL11" s="89"/>
      <c r="IM11" s="89"/>
      <c r="IN11" s="89"/>
      <c r="IO11" s="89"/>
      <c r="IP11" s="89"/>
      <c r="IQ11" s="89"/>
      <c r="IR11" s="89"/>
      <c r="IS11" s="89"/>
      <c r="IT11" s="89"/>
      <c r="IU11" s="89"/>
      <c r="IV11" s="89"/>
      <c r="IW11" s="89"/>
      <c r="IX11" s="89"/>
      <c r="IY11" s="89"/>
      <c r="IZ11" s="89"/>
      <c r="JA11" s="89"/>
      <c r="JB11" s="89"/>
      <c r="JC11" s="89"/>
      <c r="JD11" s="89"/>
      <c r="JE11" s="89"/>
      <c r="JF11" s="89"/>
      <c r="JG11" s="89"/>
      <c r="JH11" s="89"/>
      <c r="JI11" s="89"/>
      <c r="JJ11" s="89"/>
      <c r="JK11" s="89"/>
      <c r="JL11" s="89"/>
      <c r="JM11" s="89"/>
      <c r="JN11" s="89"/>
      <c r="JO11" s="89"/>
      <c r="JP11" s="89"/>
      <c r="JQ11" s="89"/>
      <c r="JR11" s="89"/>
      <c r="JS11" s="89"/>
      <c r="JT11" s="89"/>
      <c r="JU11" s="89"/>
      <c r="JV11" s="89"/>
      <c r="JW11" s="89"/>
      <c r="JX11" s="89"/>
      <c r="JY11" s="89"/>
      <c r="JZ11" s="89"/>
      <c r="KA11" s="89"/>
      <c r="KB11" s="89"/>
      <c r="KC11" s="89"/>
      <c r="KD11" s="89"/>
      <c r="KE11" s="89"/>
      <c r="KF11" s="89"/>
      <c r="KG11" s="89"/>
      <c r="KH11" s="89"/>
      <c r="KI11" s="89"/>
      <c r="KJ11" s="89"/>
      <c r="KK11" s="89"/>
      <c r="KL11" s="89"/>
      <c r="KM11" s="89"/>
      <c r="KN11" s="89"/>
      <c r="KO11" s="89"/>
      <c r="KP11" s="89"/>
      <c r="KQ11" s="89"/>
      <c r="KR11" s="89"/>
      <c r="KS11" s="89"/>
      <c r="KT11" s="89"/>
      <c r="KU11" s="89"/>
      <c r="KV11" s="89"/>
      <c r="KW11" s="89"/>
      <c r="KX11" s="89"/>
      <c r="KY11" s="89"/>
      <c r="KZ11" s="89"/>
      <c r="LA11" s="89"/>
      <c r="LB11" s="89"/>
      <c r="LC11" s="89"/>
      <c r="LD11" s="89"/>
      <c r="LE11" s="89"/>
      <c r="LF11" s="89"/>
      <c r="LG11" s="89"/>
      <c r="LH11" s="89"/>
      <c r="LI11" s="89"/>
      <c r="LJ11" s="89"/>
      <c r="LK11" s="89"/>
      <c r="LL11" s="89"/>
      <c r="LM11" s="89"/>
      <c r="LN11" s="89"/>
      <c r="LO11" s="89"/>
      <c r="LP11" s="89"/>
      <c r="LQ11" s="89"/>
      <c r="LR11" s="89"/>
      <c r="LS11" s="89"/>
      <c r="LT11" s="89"/>
      <c r="LU11" s="89"/>
      <c r="LV11" s="89"/>
      <c r="LW11" s="89"/>
      <c r="LX11" s="89"/>
      <c r="LY11" s="89"/>
      <c r="LZ11" s="89"/>
    </row>
    <row r="12" s="2" customFormat="1" spans="1:338">
      <c r="A12" s="24">
        <v>7</v>
      </c>
      <c r="B12" s="25" t="s">
        <v>478</v>
      </c>
      <c r="C12" s="24">
        <v>7</v>
      </c>
      <c r="D12" s="26"/>
      <c r="E12" s="24">
        <v>100363366</v>
      </c>
      <c r="F12" s="26"/>
      <c r="G12" s="46"/>
      <c r="H12" s="46"/>
      <c r="I12" s="46">
        <v>1.63</v>
      </c>
      <c r="J12" s="46"/>
      <c r="K12" s="46"/>
      <c r="L12" s="46"/>
      <c r="M12" s="26"/>
      <c r="N12" s="46"/>
      <c r="O12" s="46"/>
      <c r="P12" s="46"/>
      <c r="Q12" s="46"/>
      <c r="R12" s="46"/>
      <c r="S12" s="46"/>
      <c r="T12" s="46"/>
      <c r="U12" s="46"/>
      <c r="V12" s="46">
        <f t="shared" si="2"/>
        <v>0</v>
      </c>
      <c r="W12" s="46">
        <f t="shared" si="0"/>
        <v>0</v>
      </c>
      <c r="X12" s="46">
        <f t="shared" si="1"/>
        <v>1.63</v>
      </c>
      <c r="Y12" s="79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  <c r="GE12" s="89"/>
      <c r="GF12" s="89"/>
      <c r="GG12" s="89"/>
      <c r="GH12" s="89"/>
      <c r="GI12" s="89"/>
      <c r="GJ12" s="89"/>
      <c r="GK12" s="89"/>
      <c r="GL12" s="89"/>
      <c r="GM12" s="89"/>
      <c r="GN12" s="89"/>
      <c r="GO12" s="89"/>
      <c r="GP12" s="89"/>
      <c r="GQ12" s="89"/>
      <c r="GR12" s="89"/>
      <c r="GS12" s="89"/>
      <c r="GT12" s="89"/>
      <c r="GU12" s="89"/>
      <c r="GV12" s="89"/>
      <c r="GW12" s="89"/>
      <c r="GX12" s="89"/>
      <c r="GY12" s="89"/>
      <c r="GZ12" s="89"/>
      <c r="HA12" s="89"/>
      <c r="HB12" s="89"/>
      <c r="HC12" s="89"/>
      <c r="HD12" s="89"/>
      <c r="HE12" s="89"/>
      <c r="HF12" s="89"/>
      <c r="HG12" s="89"/>
      <c r="HH12" s="89"/>
      <c r="HI12" s="89"/>
      <c r="HJ12" s="89"/>
      <c r="HK12" s="89"/>
      <c r="HL12" s="89"/>
      <c r="HM12" s="89"/>
      <c r="HN12" s="89"/>
      <c r="HO12" s="89"/>
      <c r="HP12" s="89"/>
      <c r="HQ12" s="89"/>
      <c r="HR12" s="89"/>
      <c r="HS12" s="89"/>
      <c r="HT12" s="89"/>
      <c r="HU12" s="89"/>
      <c r="HV12" s="89"/>
      <c r="HW12" s="89"/>
      <c r="HX12" s="89"/>
      <c r="HY12" s="89"/>
      <c r="HZ12" s="89"/>
      <c r="IA12" s="89"/>
      <c r="IB12" s="89"/>
      <c r="IC12" s="89"/>
      <c r="ID12" s="89"/>
      <c r="IE12" s="89"/>
      <c r="IF12" s="89"/>
      <c r="IG12" s="89"/>
      <c r="IH12" s="89"/>
      <c r="II12" s="89"/>
      <c r="IJ12" s="89"/>
      <c r="IK12" s="89"/>
      <c r="IL12" s="89"/>
      <c r="IM12" s="89"/>
      <c r="IN12" s="89"/>
      <c r="IO12" s="89"/>
      <c r="IP12" s="89"/>
      <c r="IQ12" s="89"/>
      <c r="IR12" s="89"/>
      <c r="IS12" s="89"/>
      <c r="IT12" s="89"/>
      <c r="IU12" s="89"/>
      <c r="IV12" s="89"/>
      <c r="IW12" s="89"/>
      <c r="IX12" s="89"/>
      <c r="IY12" s="89"/>
      <c r="IZ12" s="89"/>
      <c r="JA12" s="89"/>
      <c r="JB12" s="89"/>
      <c r="JC12" s="89"/>
      <c r="JD12" s="89"/>
      <c r="JE12" s="89"/>
      <c r="JF12" s="89"/>
      <c r="JG12" s="89"/>
      <c r="JH12" s="89"/>
      <c r="JI12" s="89"/>
      <c r="JJ12" s="89"/>
      <c r="JK12" s="89"/>
      <c r="JL12" s="89"/>
      <c r="JM12" s="89"/>
      <c r="JN12" s="89"/>
      <c r="JO12" s="89"/>
      <c r="JP12" s="89"/>
      <c r="JQ12" s="89"/>
      <c r="JR12" s="89"/>
      <c r="JS12" s="89"/>
      <c r="JT12" s="89"/>
      <c r="JU12" s="89"/>
      <c r="JV12" s="89"/>
      <c r="JW12" s="89"/>
      <c r="JX12" s="89"/>
      <c r="JY12" s="89"/>
      <c r="JZ12" s="89"/>
      <c r="KA12" s="89"/>
      <c r="KB12" s="89"/>
      <c r="KC12" s="89"/>
      <c r="KD12" s="89"/>
      <c r="KE12" s="89"/>
      <c r="KF12" s="89"/>
      <c r="KG12" s="89"/>
      <c r="KH12" s="89"/>
      <c r="KI12" s="89"/>
      <c r="KJ12" s="89"/>
      <c r="KK12" s="89"/>
      <c r="KL12" s="89"/>
      <c r="KM12" s="89"/>
      <c r="KN12" s="89"/>
      <c r="KO12" s="89"/>
      <c r="KP12" s="89"/>
      <c r="KQ12" s="89"/>
      <c r="KR12" s="89"/>
      <c r="KS12" s="89"/>
      <c r="KT12" s="89"/>
      <c r="KU12" s="89"/>
      <c r="KV12" s="89"/>
      <c r="KW12" s="89"/>
      <c r="KX12" s="89"/>
      <c r="KY12" s="89"/>
      <c r="KZ12" s="89"/>
      <c r="LA12" s="89"/>
      <c r="LB12" s="89"/>
      <c r="LC12" s="89"/>
      <c r="LD12" s="89"/>
      <c r="LE12" s="89"/>
      <c r="LF12" s="89"/>
      <c r="LG12" s="89"/>
      <c r="LH12" s="89"/>
      <c r="LI12" s="89"/>
      <c r="LJ12" s="89"/>
      <c r="LK12" s="89"/>
      <c r="LL12" s="89"/>
      <c r="LM12" s="89"/>
      <c r="LN12" s="89"/>
      <c r="LO12" s="89"/>
      <c r="LP12" s="89"/>
      <c r="LQ12" s="89"/>
      <c r="LR12" s="89"/>
      <c r="LS12" s="89"/>
      <c r="LT12" s="89"/>
      <c r="LU12" s="89"/>
      <c r="LV12" s="89"/>
      <c r="LW12" s="89"/>
      <c r="LX12" s="89"/>
      <c r="LY12" s="89"/>
      <c r="LZ12" s="89"/>
    </row>
    <row r="13" spans="1:24">
      <c r="A13" s="30">
        <v>8</v>
      </c>
      <c r="B13" s="31" t="s">
        <v>479</v>
      </c>
      <c r="C13" s="30">
        <v>10</v>
      </c>
      <c r="D13" s="32"/>
      <c r="E13" s="51"/>
      <c r="F13" s="52"/>
      <c r="G13" s="53"/>
      <c r="H13" s="53"/>
      <c r="I13" s="53">
        <v>9266.3</v>
      </c>
      <c r="J13" s="53"/>
      <c r="K13" s="67"/>
      <c r="L13" s="46"/>
      <c r="M13" s="32"/>
      <c r="N13" s="53"/>
      <c r="O13" s="46"/>
      <c r="P13" s="53"/>
      <c r="Q13" s="67"/>
      <c r="R13" s="61"/>
      <c r="S13" s="67"/>
      <c r="T13" s="67"/>
      <c r="U13" s="61"/>
      <c r="V13" s="53">
        <f t="shared" si="2"/>
        <v>0</v>
      </c>
      <c r="W13" s="53">
        <f t="shared" si="0"/>
        <v>0</v>
      </c>
      <c r="X13" s="53">
        <f t="shared" si="1"/>
        <v>9266.3</v>
      </c>
    </row>
    <row r="14" s="3" customFormat="1" spans="1:338">
      <c r="A14" s="27">
        <v>9</v>
      </c>
      <c r="B14" s="28" t="s">
        <v>29</v>
      </c>
      <c r="C14" s="27">
        <v>9</v>
      </c>
      <c r="D14" s="29"/>
      <c r="E14" s="27">
        <v>100989731</v>
      </c>
      <c r="F14" s="29">
        <v>1043.46</v>
      </c>
      <c r="G14" s="54">
        <v>119000</v>
      </c>
      <c r="H14" s="49"/>
      <c r="I14" s="49">
        <v>9267</v>
      </c>
      <c r="J14" s="49"/>
      <c r="K14" s="49"/>
      <c r="L14" s="49"/>
      <c r="M14" s="29"/>
      <c r="N14" s="49"/>
      <c r="O14" s="49">
        <v>10024.43</v>
      </c>
      <c r="P14" s="49"/>
      <c r="Q14" s="49"/>
      <c r="R14" s="54">
        <v>30073.29</v>
      </c>
      <c r="S14" s="49">
        <v>10024.43</v>
      </c>
      <c r="T14" s="49">
        <v>10024.43</v>
      </c>
      <c r="U14" s="49">
        <v>10024.43</v>
      </c>
      <c r="V14" s="49">
        <f t="shared" si="2"/>
        <v>70171.01</v>
      </c>
      <c r="W14" s="49">
        <f t="shared" si="0"/>
        <v>40605.45</v>
      </c>
      <c r="X14" s="49">
        <f t="shared" si="1"/>
        <v>0</v>
      </c>
      <c r="Y14" s="81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90"/>
      <c r="BS14" s="90"/>
      <c r="BT14" s="90"/>
      <c r="BU14" s="90"/>
      <c r="BV14" s="90"/>
      <c r="BW14" s="90"/>
      <c r="BX14" s="90"/>
      <c r="BY14" s="90"/>
      <c r="BZ14" s="90"/>
      <c r="CA14" s="90"/>
      <c r="CB14" s="90"/>
      <c r="CC14" s="90"/>
      <c r="CD14" s="90"/>
      <c r="CE14" s="90"/>
      <c r="CF14" s="90"/>
      <c r="CG14" s="90"/>
      <c r="CH14" s="90"/>
      <c r="CI14" s="90"/>
      <c r="CJ14" s="90"/>
      <c r="CK14" s="90"/>
      <c r="CL14" s="90"/>
      <c r="CM14" s="90"/>
      <c r="CN14" s="90"/>
      <c r="CO14" s="90"/>
      <c r="CP14" s="90"/>
      <c r="CQ14" s="90"/>
      <c r="CR14" s="90"/>
      <c r="CS14" s="90"/>
      <c r="CT14" s="90"/>
      <c r="CU14" s="90"/>
      <c r="CV14" s="90"/>
      <c r="CW14" s="90"/>
      <c r="CX14" s="90"/>
      <c r="CY14" s="90"/>
      <c r="CZ14" s="90"/>
      <c r="DA14" s="90"/>
      <c r="DB14" s="90"/>
      <c r="DC14" s="90"/>
      <c r="DD14" s="90"/>
      <c r="DE14" s="90"/>
      <c r="DF14" s="90"/>
      <c r="DG14" s="90"/>
      <c r="DH14" s="90"/>
      <c r="DI14" s="90"/>
      <c r="DJ14" s="90"/>
      <c r="DK14" s="90"/>
      <c r="DL14" s="90"/>
      <c r="DM14" s="90"/>
      <c r="DN14" s="90"/>
      <c r="DO14" s="90"/>
      <c r="DP14" s="90"/>
      <c r="DQ14" s="90"/>
      <c r="DR14" s="90"/>
      <c r="DS14" s="90"/>
      <c r="DT14" s="90"/>
      <c r="DU14" s="90"/>
      <c r="DV14" s="90"/>
      <c r="DW14" s="90"/>
      <c r="DX14" s="90"/>
      <c r="DY14" s="90"/>
      <c r="DZ14" s="90"/>
      <c r="EA14" s="90"/>
      <c r="EB14" s="90"/>
      <c r="EC14" s="90"/>
      <c r="ED14" s="90"/>
      <c r="EE14" s="90"/>
      <c r="EF14" s="90"/>
      <c r="EG14" s="90"/>
      <c r="EH14" s="90"/>
      <c r="EI14" s="90"/>
      <c r="EJ14" s="90"/>
      <c r="EK14" s="90"/>
      <c r="EL14" s="90"/>
      <c r="EM14" s="90"/>
      <c r="EN14" s="90"/>
      <c r="EO14" s="90"/>
      <c r="EP14" s="90"/>
      <c r="EQ14" s="90"/>
      <c r="ER14" s="90"/>
      <c r="ES14" s="90"/>
      <c r="ET14" s="90"/>
      <c r="EU14" s="90"/>
      <c r="EV14" s="90"/>
      <c r="EW14" s="90"/>
      <c r="EX14" s="90"/>
      <c r="EY14" s="90"/>
      <c r="EZ14" s="90"/>
      <c r="FA14" s="90"/>
      <c r="FB14" s="90"/>
      <c r="FC14" s="90"/>
      <c r="FD14" s="90"/>
      <c r="FE14" s="90"/>
      <c r="FF14" s="90"/>
      <c r="FG14" s="90"/>
      <c r="FH14" s="90"/>
      <c r="FI14" s="90"/>
      <c r="FJ14" s="90"/>
      <c r="FK14" s="90"/>
      <c r="FL14" s="90"/>
      <c r="FM14" s="90"/>
      <c r="FN14" s="90"/>
      <c r="FO14" s="90"/>
      <c r="FP14" s="90"/>
      <c r="FQ14" s="90"/>
      <c r="FR14" s="90"/>
      <c r="FS14" s="90"/>
      <c r="FT14" s="90"/>
      <c r="FU14" s="90"/>
      <c r="FV14" s="90"/>
      <c r="FW14" s="90"/>
      <c r="FX14" s="90"/>
      <c r="FY14" s="90"/>
      <c r="FZ14" s="90"/>
      <c r="GA14" s="90"/>
      <c r="GB14" s="90"/>
      <c r="GC14" s="90"/>
      <c r="GD14" s="90"/>
      <c r="GE14" s="90"/>
      <c r="GF14" s="90"/>
      <c r="GG14" s="90"/>
      <c r="GH14" s="90"/>
      <c r="GI14" s="90"/>
      <c r="GJ14" s="90"/>
      <c r="GK14" s="90"/>
      <c r="GL14" s="90"/>
      <c r="GM14" s="90"/>
      <c r="GN14" s="90"/>
      <c r="GO14" s="90"/>
      <c r="GP14" s="90"/>
      <c r="GQ14" s="90"/>
      <c r="GR14" s="90"/>
      <c r="GS14" s="90"/>
      <c r="GT14" s="90"/>
      <c r="GU14" s="90"/>
      <c r="GV14" s="90"/>
      <c r="GW14" s="90"/>
      <c r="GX14" s="90"/>
      <c r="GY14" s="90"/>
      <c r="GZ14" s="90"/>
      <c r="HA14" s="90"/>
      <c r="HB14" s="90"/>
      <c r="HC14" s="90"/>
      <c r="HD14" s="90"/>
      <c r="HE14" s="90"/>
      <c r="HF14" s="90"/>
      <c r="HG14" s="90"/>
      <c r="HH14" s="90"/>
      <c r="HI14" s="90"/>
      <c r="HJ14" s="90"/>
      <c r="HK14" s="90"/>
      <c r="HL14" s="90"/>
      <c r="HM14" s="90"/>
      <c r="HN14" s="90"/>
      <c r="HO14" s="90"/>
      <c r="HP14" s="90"/>
      <c r="HQ14" s="90"/>
      <c r="HR14" s="90"/>
      <c r="HS14" s="90"/>
      <c r="HT14" s="90"/>
      <c r="HU14" s="90"/>
      <c r="HV14" s="90"/>
      <c r="HW14" s="90"/>
      <c r="HX14" s="90"/>
      <c r="HY14" s="90"/>
      <c r="HZ14" s="90"/>
      <c r="IA14" s="90"/>
      <c r="IB14" s="90"/>
      <c r="IC14" s="90"/>
      <c r="ID14" s="90"/>
      <c r="IE14" s="90"/>
      <c r="IF14" s="90"/>
      <c r="IG14" s="90"/>
      <c r="IH14" s="90"/>
      <c r="II14" s="90"/>
      <c r="IJ14" s="90"/>
      <c r="IK14" s="90"/>
      <c r="IL14" s="90"/>
      <c r="IM14" s="90"/>
      <c r="IN14" s="90"/>
      <c r="IO14" s="90"/>
      <c r="IP14" s="90"/>
      <c r="IQ14" s="90"/>
      <c r="IR14" s="90"/>
      <c r="IS14" s="90"/>
      <c r="IT14" s="90"/>
      <c r="IU14" s="90"/>
      <c r="IV14" s="90"/>
      <c r="IW14" s="90"/>
      <c r="IX14" s="90"/>
      <c r="IY14" s="90"/>
      <c r="IZ14" s="90"/>
      <c r="JA14" s="90"/>
      <c r="JB14" s="90"/>
      <c r="JC14" s="90"/>
      <c r="JD14" s="90"/>
      <c r="JE14" s="90"/>
      <c r="JF14" s="90"/>
      <c r="JG14" s="90"/>
      <c r="JH14" s="90"/>
      <c r="JI14" s="90"/>
      <c r="JJ14" s="90"/>
      <c r="JK14" s="90"/>
      <c r="JL14" s="90"/>
      <c r="JM14" s="90"/>
      <c r="JN14" s="90"/>
      <c r="JO14" s="90"/>
      <c r="JP14" s="90"/>
      <c r="JQ14" s="90"/>
      <c r="JR14" s="90"/>
      <c r="JS14" s="90"/>
      <c r="JT14" s="90"/>
      <c r="JU14" s="90"/>
      <c r="JV14" s="90"/>
      <c r="JW14" s="90"/>
      <c r="JX14" s="90"/>
      <c r="JY14" s="90"/>
      <c r="JZ14" s="90"/>
      <c r="KA14" s="90"/>
      <c r="KB14" s="90"/>
      <c r="KC14" s="90"/>
      <c r="KD14" s="90"/>
      <c r="KE14" s="90"/>
      <c r="KF14" s="90"/>
      <c r="KG14" s="90"/>
      <c r="KH14" s="90"/>
      <c r="KI14" s="90"/>
      <c r="KJ14" s="90"/>
      <c r="KK14" s="90"/>
      <c r="KL14" s="90"/>
      <c r="KM14" s="90"/>
      <c r="KN14" s="90"/>
      <c r="KO14" s="90"/>
      <c r="KP14" s="90"/>
      <c r="KQ14" s="90"/>
      <c r="KR14" s="90"/>
      <c r="KS14" s="90"/>
      <c r="KT14" s="90"/>
      <c r="KU14" s="90"/>
      <c r="KV14" s="90"/>
      <c r="KW14" s="90"/>
      <c r="KX14" s="90"/>
      <c r="KY14" s="90"/>
      <c r="KZ14" s="90"/>
      <c r="LA14" s="90"/>
      <c r="LB14" s="90"/>
      <c r="LC14" s="90"/>
      <c r="LD14" s="90"/>
      <c r="LE14" s="90"/>
      <c r="LF14" s="90"/>
      <c r="LG14" s="90"/>
      <c r="LH14" s="90"/>
      <c r="LI14" s="90"/>
      <c r="LJ14" s="90"/>
      <c r="LK14" s="90"/>
      <c r="LL14" s="90"/>
      <c r="LM14" s="90"/>
      <c r="LN14" s="90"/>
      <c r="LO14" s="90"/>
      <c r="LP14" s="90"/>
      <c r="LQ14" s="90"/>
      <c r="LR14" s="90"/>
      <c r="LS14" s="90"/>
      <c r="LT14" s="90"/>
      <c r="LU14" s="90"/>
      <c r="LV14" s="90"/>
      <c r="LW14" s="90"/>
      <c r="LX14" s="90"/>
      <c r="LY14" s="90"/>
      <c r="LZ14" s="90"/>
    </row>
    <row r="15" spans="1:24">
      <c r="A15" s="30">
        <v>10</v>
      </c>
      <c r="B15" s="31" t="s">
        <v>30</v>
      </c>
      <c r="C15" s="30">
        <v>11</v>
      </c>
      <c r="D15" s="32"/>
      <c r="E15" s="55">
        <v>100781654</v>
      </c>
      <c r="F15" s="52"/>
      <c r="G15" s="53"/>
      <c r="H15" s="53"/>
      <c r="I15" s="53">
        <v>0.05</v>
      </c>
      <c r="J15" s="53"/>
      <c r="K15" s="67"/>
      <c r="L15" s="46"/>
      <c r="M15" s="32"/>
      <c r="N15" s="53"/>
      <c r="O15" s="46"/>
      <c r="P15" s="53"/>
      <c r="Q15" s="67"/>
      <c r="R15" s="61"/>
      <c r="S15" s="67"/>
      <c r="T15" s="67"/>
      <c r="U15" s="61"/>
      <c r="V15" s="53">
        <f t="shared" si="2"/>
        <v>0</v>
      </c>
      <c r="W15" s="53">
        <f t="shared" si="0"/>
        <v>0</v>
      </c>
      <c r="X15" s="53">
        <f t="shared" si="1"/>
        <v>0.05</v>
      </c>
    </row>
    <row r="16" spans="1:24">
      <c r="A16" s="30">
        <v>11</v>
      </c>
      <c r="B16" s="31" t="s">
        <v>344</v>
      </c>
      <c r="C16" s="30">
        <v>247</v>
      </c>
      <c r="D16" s="32"/>
      <c r="E16" s="51">
        <v>102361575</v>
      </c>
      <c r="F16" s="52"/>
      <c r="G16" s="53"/>
      <c r="H16" s="53"/>
      <c r="I16" s="53">
        <v>16.78</v>
      </c>
      <c r="J16" s="53"/>
      <c r="K16" s="67"/>
      <c r="L16" s="46"/>
      <c r="M16" s="32"/>
      <c r="N16" s="53"/>
      <c r="O16" s="46"/>
      <c r="P16" s="53"/>
      <c r="Q16" s="67"/>
      <c r="R16" s="61"/>
      <c r="S16" s="67"/>
      <c r="T16" s="67"/>
      <c r="U16" s="61"/>
      <c r="V16" s="53">
        <f t="shared" si="2"/>
        <v>0</v>
      </c>
      <c r="W16" s="53">
        <f t="shared" si="0"/>
        <v>0</v>
      </c>
      <c r="X16" s="53">
        <f t="shared" si="1"/>
        <v>16.78</v>
      </c>
    </row>
    <row r="17" spans="1:24">
      <c r="A17" s="30">
        <v>12</v>
      </c>
      <c r="B17" s="31" t="s">
        <v>271</v>
      </c>
      <c r="C17" s="30">
        <v>77</v>
      </c>
      <c r="D17" s="32"/>
      <c r="E17" s="56">
        <v>103341688</v>
      </c>
      <c r="F17" s="52"/>
      <c r="G17" s="53"/>
      <c r="H17" s="53"/>
      <c r="I17" s="53"/>
      <c r="J17" s="53"/>
      <c r="K17" s="67"/>
      <c r="L17" s="46"/>
      <c r="M17" s="32"/>
      <c r="N17" s="53"/>
      <c r="O17" s="46"/>
      <c r="P17" s="53"/>
      <c r="Q17" s="67"/>
      <c r="R17" s="61"/>
      <c r="S17" s="67"/>
      <c r="T17" s="67"/>
      <c r="U17" s="61"/>
      <c r="V17" s="53">
        <f t="shared" si="2"/>
        <v>0</v>
      </c>
      <c r="W17" s="53">
        <f t="shared" si="0"/>
        <v>0</v>
      </c>
      <c r="X17" s="53">
        <f t="shared" si="1"/>
        <v>0</v>
      </c>
    </row>
    <row r="18" spans="1:24">
      <c r="A18" s="30">
        <v>13</v>
      </c>
      <c r="B18" s="31" t="s">
        <v>480</v>
      </c>
      <c r="C18" s="30">
        <v>580</v>
      </c>
      <c r="D18" s="32"/>
      <c r="E18" s="57">
        <v>103861933</v>
      </c>
      <c r="F18" s="52"/>
      <c r="G18" s="53"/>
      <c r="H18" s="53"/>
      <c r="I18" s="53">
        <v>8</v>
      </c>
      <c r="J18" s="53"/>
      <c r="K18" s="67"/>
      <c r="L18" s="46"/>
      <c r="M18" s="32"/>
      <c r="N18" s="53"/>
      <c r="O18" s="46"/>
      <c r="P18" s="53"/>
      <c r="Q18" s="67"/>
      <c r="R18" s="61"/>
      <c r="S18" s="67"/>
      <c r="T18" s="67"/>
      <c r="U18" s="61"/>
      <c r="V18" s="53">
        <f t="shared" si="2"/>
        <v>0</v>
      </c>
      <c r="W18" s="53">
        <f t="shared" si="0"/>
        <v>0</v>
      </c>
      <c r="X18" s="53">
        <f t="shared" si="1"/>
        <v>8</v>
      </c>
    </row>
    <row r="19" spans="1:24">
      <c r="A19" s="30">
        <v>14</v>
      </c>
      <c r="B19" s="20" t="s">
        <v>272</v>
      </c>
      <c r="C19" s="30">
        <v>14</v>
      </c>
      <c r="D19" s="33"/>
      <c r="E19" s="51">
        <v>102961261</v>
      </c>
      <c r="F19" s="52"/>
      <c r="G19" s="33"/>
      <c r="H19" s="53"/>
      <c r="I19" s="53">
        <v>28.01</v>
      </c>
      <c r="J19" s="33"/>
      <c r="K19" s="68"/>
      <c r="L19" s="69"/>
      <c r="M19" s="32"/>
      <c r="N19" s="33"/>
      <c r="O19" s="69"/>
      <c r="P19" s="33"/>
      <c r="Q19" s="68"/>
      <c r="R19" s="38"/>
      <c r="S19" s="74"/>
      <c r="T19" s="68"/>
      <c r="U19" s="38"/>
      <c r="V19" s="53">
        <f t="shared" si="2"/>
        <v>0</v>
      </c>
      <c r="W19" s="53">
        <f t="shared" si="0"/>
        <v>0</v>
      </c>
      <c r="X19" s="53">
        <f t="shared" si="1"/>
        <v>28.01</v>
      </c>
    </row>
    <row r="20" s="3" customFormat="1" spans="1:338">
      <c r="A20" s="27">
        <v>15</v>
      </c>
      <c r="B20" s="34" t="s">
        <v>224</v>
      </c>
      <c r="C20" s="27">
        <v>187</v>
      </c>
      <c r="D20" s="35"/>
      <c r="E20" s="27">
        <v>100125962</v>
      </c>
      <c r="F20" s="35">
        <v>1230.72</v>
      </c>
      <c r="G20" s="58">
        <v>130000</v>
      </c>
      <c r="H20" s="49"/>
      <c r="I20" s="49"/>
      <c r="J20" s="35"/>
      <c r="K20" s="35"/>
      <c r="L20" s="35"/>
      <c r="M20" s="29"/>
      <c r="N20" s="35"/>
      <c r="O20" s="35">
        <v>21902.12</v>
      </c>
      <c r="P20" s="35"/>
      <c r="Q20" s="35"/>
      <c r="R20" s="58">
        <v>32853.18</v>
      </c>
      <c r="S20" s="35">
        <v>10951.06</v>
      </c>
      <c r="T20" s="35">
        <v>10951.06</v>
      </c>
      <c r="U20" s="35">
        <v>10951.06</v>
      </c>
      <c r="V20" s="49">
        <f t="shared" si="2"/>
        <v>87608.48</v>
      </c>
      <c r="W20" s="49">
        <f t="shared" si="0"/>
        <v>43622.24</v>
      </c>
      <c r="X20" s="49">
        <f t="shared" si="1"/>
        <v>0</v>
      </c>
      <c r="Y20" s="81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  <c r="CD20" s="90"/>
      <c r="CE20" s="90"/>
      <c r="CF20" s="90"/>
      <c r="CG20" s="90"/>
      <c r="CH20" s="90"/>
      <c r="CI20" s="90"/>
      <c r="CJ20" s="90"/>
      <c r="CK20" s="90"/>
      <c r="CL20" s="90"/>
      <c r="CM20" s="90"/>
      <c r="CN20" s="90"/>
      <c r="CO20" s="90"/>
      <c r="CP20" s="90"/>
      <c r="CQ20" s="90"/>
      <c r="CR20" s="90"/>
      <c r="CS20" s="90"/>
      <c r="CT20" s="90"/>
      <c r="CU20" s="90"/>
      <c r="CV20" s="90"/>
      <c r="CW20" s="90"/>
      <c r="CX20" s="90"/>
      <c r="CY20" s="90"/>
      <c r="CZ20" s="90"/>
      <c r="DA20" s="90"/>
      <c r="DB20" s="90"/>
      <c r="DC20" s="90"/>
      <c r="DD20" s="90"/>
      <c r="DE20" s="90"/>
      <c r="DF20" s="90"/>
      <c r="DG20" s="90"/>
      <c r="DH20" s="90"/>
      <c r="DI20" s="90"/>
      <c r="DJ20" s="90"/>
      <c r="DK20" s="90"/>
      <c r="DL20" s="90"/>
      <c r="DM20" s="90"/>
      <c r="DN20" s="90"/>
      <c r="DO20" s="90"/>
      <c r="DP20" s="90"/>
      <c r="DQ20" s="90"/>
      <c r="DR20" s="90"/>
      <c r="DS20" s="90"/>
      <c r="DT20" s="90"/>
      <c r="DU20" s="90"/>
      <c r="DV20" s="90"/>
      <c r="DW20" s="90"/>
      <c r="DX20" s="90"/>
      <c r="DY20" s="90"/>
      <c r="DZ20" s="90"/>
      <c r="EA20" s="90"/>
      <c r="EB20" s="90"/>
      <c r="EC20" s="90"/>
      <c r="ED20" s="90"/>
      <c r="EE20" s="90"/>
      <c r="EF20" s="90"/>
      <c r="EG20" s="90"/>
      <c r="EH20" s="90"/>
      <c r="EI20" s="90"/>
      <c r="EJ20" s="90"/>
      <c r="EK20" s="90"/>
      <c r="EL20" s="90"/>
      <c r="EM20" s="90"/>
      <c r="EN20" s="90"/>
      <c r="EO20" s="90"/>
      <c r="EP20" s="90"/>
      <c r="EQ20" s="90"/>
      <c r="ER20" s="90"/>
      <c r="ES20" s="90"/>
      <c r="ET20" s="90"/>
      <c r="EU20" s="90"/>
      <c r="EV20" s="90"/>
      <c r="EW20" s="90"/>
      <c r="EX20" s="90"/>
      <c r="EY20" s="90"/>
      <c r="EZ20" s="90"/>
      <c r="FA20" s="90"/>
      <c r="FB20" s="90"/>
      <c r="FC20" s="90"/>
      <c r="FD20" s="90"/>
      <c r="FE20" s="90"/>
      <c r="FF20" s="90"/>
      <c r="FG20" s="90"/>
      <c r="FH20" s="90"/>
      <c r="FI20" s="90"/>
      <c r="FJ20" s="90"/>
      <c r="FK20" s="90"/>
      <c r="FL20" s="90"/>
      <c r="FM20" s="90"/>
      <c r="FN20" s="90"/>
      <c r="FO20" s="90"/>
      <c r="FP20" s="90"/>
      <c r="FQ20" s="90"/>
      <c r="FR20" s="90"/>
      <c r="FS20" s="90"/>
      <c r="FT20" s="90"/>
      <c r="FU20" s="90"/>
      <c r="FV20" s="90"/>
      <c r="FW20" s="90"/>
      <c r="FX20" s="90"/>
      <c r="FY20" s="90"/>
      <c r="FZ20" s="90"/>
      <c r="GA20" s="90"/>
      <c r="GB20" s="90"/>
      <c r="GC20" s="90"/>
      <c r="GD20" s="90"/>
      <c r="GE20" s="90"/>
      <c r="GF20" s="90"/>
      <c r="GG20" s="90"/>
      <c r="GH20" s="90"/>
      <c r="GI20" s="90"/>
      <c r="GJ20" s="90"/>
      <c r="GK20" s="90"/>
      <c r="GL20" s="90"/>
      <c r="GM20" s="90"/>
      <c r="GN20" s="90"/>
      <c r="GO20" s="90"/>
      <c r="GP20" s="90"/>
      <c r="GQ20" s="90"/>
      <c r="GR20" s="90"/>
      <c r="GS20" s="90"/>
      <c r="GT20" s="90"/>
      <c r="GU20" s="90"/>
      <c r="GV20" s="90"/>
      <c r="GW20" s="90"/>
      <c r="GX20" s="90"/>
      <c r="GY20" s="90"/>
      <c r="GZ20" s="90"/>
      <c r="HA20" s="90"/>
      <c r="HB20" s="90"/>
      <c r="HC20" s="90"/>
      <c r="HD20" s="90"/>
      <c r="HE20" s="90"/>
      <c r="HF20" s="90"/>
      <c r="HG20" s="90"/>
      <c r="HH20" s="90"/>
      <c r="HI20" s="90"/>
      <c r="HJ20" s="90"/>
      <c r="HK20" s="90"/>
      <c r="HL20" s="90"/>
      <c r="HM20" s="90"/>
      <c r="HN20" s="90"/>
      <c r="HO20" s="90"/>
      <c r="HP20" s="90"/>
      <c r="HQ20" s="90"/>
      <c r="HR20" s="90"/>
      <c r="HS20" s="90"/>
      <c r="HT20" s="90"/>
      <c r="HU20" s="90"/>
      <c r="HV20" s="90"/>
      <c r="HW20" s="90"/>
      <c r="HX20" s="90"/>
      <c r="HY20" s="90"/>
      <c r="HZ20" s="90"/>
      <c r="IA20" s="90"/>
      <c r="IB20" s="90"/>
      <c r="IC20" s="90"/>
      <c r="ID20" s="90"/>
      <c r="IE20" s="90"/>
      <c r="IF20" s="90"/>
      <c r="IG20" s="90"/>
      <c r="IH20" s="90"/>
      <c r="II20" s="90"/>
      <c r="IJ20" s="90"/>
      <c r="IK20" s="90"/>
      <c r="IL20" s="90"/>
      <c r="IM20" s="90"/>
      <c r="IN20" s="90"/>
      <c r="IO20" s="90"/>
      <c r="IP20" s="90"/>
      <c r="IQ20" s="90"/>
      <c r="IR20" s="90"/>
      <c r="IS20" s="90"/>
      <c r="IT20" s="90"/>
      <c r="IU20" s="90"/>
      <c r="IV20" s="90"/>
      <c r="IW20" s="90"/>
      <c r="IX20" s="90"/>
      <c r="IY20" s="90"/>
      <c r="IZ20" s="90"/>
      <c r="JA20" s="90"/>
      <c r="JB20" s="90"/>
      <c r="JC20" s="90"/>
      <c r="JD20" s="90"/>
      <c r="JE20" s="90"/>
      <c r="JF20" s="90"/>
      <c r="JG20" s="90"/>
      <c r="JH20" s="90"/>
      <c r="JI20" s="90"/>
      <c r="JJ20" s="90"/>
      <c r="JK20" s="90"/>
      <c r="JL20" s="90"/>
      <c r="JM20" s="90"/>
      <c r="JN20" s="90"/>
      <c r="JO20" s="90"/>
      <c r="JP20" s="90"/>
      <c r="JQ20" s="90"/>
      <c r="JR20" s="90"/>
      <c r="JS20" s="90"/>
      <c r="JT20" s="90"/>
      <c r="JU20" s="90"/>
      <c r="JV20" s="90"/>
      <c r="JW20" s="90"/>
      <c r="JX20" s="90"/>
      <c r="JY20" s="90"/>
      <c r="JZ20" s="90"/>
      <c r="KA20" s="90"/>
      <c r="KB20" s="90"/>
      <c r="KC20" s="90"/>
      <c r="KD20" s="90"/>
      <c r="KE20" s="90"/>
      <c r="KF20" s="90"/>
      <c r="KG20" s="90"/>
      <c r="KH20" s="90"/>
      <c r="KI20" s="90"/>
      <c r="KJ20" s="90"/>
      <c r="KK20" s="90"/>
      <c r="KL20" s="90"/>
      <c r="KM20" s="90"/>
      <c r="KN20" s="90"/>
      <c r="KO20" s="90"/>
      <c r="KP20" s="90"/>
      <c r="KQ20" s="90"/>
      <c r="KR20" s="90"/>
      <c r="KS20" s="90"/>
      <c r="KT20" s="90"/>
      <c r="KU20" s="90"/>
      <c r="KV20" s="90"/>
      <c r="KW20" s="90"/>
      <c r="KX20" s="90"/>
      <c r="KY20" s="90"/>
      <c r="KZ20" s="90"/>
      <c r="LA20" s="90"/>
      <c r="LB20" s="90"/>
      <c r="LC20" s="90"/>
      <c r="LD20" s="90"/>
      <c r="LE20" s="90"/>
      <c r="LF20" s="90"/>
      <c r="LG20" s="90"/>
      <c r="LH20" s="90"/>
      <c r="LI20" s="90"/>
      <c r="LJ20" s="90"/>
      <c r="LK20" s="90"/>
      <c r="LL20" s="90"/>
      <c r="LM20" s="90"/>
      <c r="LN20" s="90"/>
      <c r="LO20" s="90"/>
      <c r="LP20" s="90"/>
      <c r="LQ20" s="90"/>
      <c r="LR20" s="90"/>
      <c r="LS20" s="90"/>
      <c r="LT20" s="90"/>
      <c r="LU20" s="90"/>
      <c r="LV20" s="90"/>
      <c r="LW20" s="90"/>
      <c r="LX20" s="90"/>
      <c r="LY20" s="90"/>
      <c r="LZ20" s="90"/>
    </row>
    <row r="21" spans="1:24">
      <c r="A21" s="30">
        <v>16</v>
      </c>
      <c r="B21" s="20" t="s">
        <v>481</v>
      </c>
      <c r="C21" s="30">
        <v>186</v>
      </c>
      <c r="D21" s="33"/>
      <c r="E21" s="55">
        <v>100781728</v>
      </c>
      <c r="F21" s="59"/>
      <c r="G21" s="33"/>
      <c r="H21" s="53"/>
      <c r="I21" s="53">
        <v>0.7</v>
      </c>
      <c r="J21" s="33"/>
      <c r="K21" s="68"/>
      <c r="L21" s="69"/>
      <c r="M21" s="32"/>
      <c r="N21" s="33"/>
      <c r="O21" s="69"/>
      <c r="P21" s="33"/>
      <c r="Q21" s="68"/>
      <c r="R21" s="38"/>
      <c r="S21" s="68"/>
      <c r="T21" s="68"/>
      <c r="U21" s="38"/>
      <c r="V21" s="53">
        <f t="shared" si="2"/>
        <v>0</v>
      </c>
      <c r="W21" s="53">
        <f t="shared" si="0"/>
        <v>0</v>
      </c>
      <c r="X21" s="53">
        <f t="shared" si="1"/>
        <v>0.7</v>
      </c>
    </row>
    <row r="22" spans="1:24">
      <c r="A22" s="30">
        <v>17</v>
      </c>
      <c r="B22" s="20" t="s">
        <v>192</v>
      </c>
      <c r="C22" s="30">
        <v>579</v>
      </c>
      <c r="D22" s="33"/>
      <c r="E22" s="55">
        <v>100988259</v>
      </c>
      <c r="F22" s="59"/>
      <c r="G22" s="33"/>
      <c r="H22" s="53"/>
      <c r="I22" s="53">
        <v>4638.51</v>
      </c>
      <c r="J22" s="33"/>
      <c r="K22" s="68"/>
      <c r="L22" s="69"/>
      <c r="M22" s="32"/>
      <c r="N22" s="33"/>
      <c r="O22" s="69"/>
      <c r="P22" s="33"/>
      <c r="Q22" s="68"/>
      <c r="R22" s="38"/>
      <c r="S22" s="74"/>
      <c r="T22" s="68"/>
      <c r="U22" s="38"/>
      <c r="V22" s="53">
        <f t="shared" si="2"/>
        <v>0</v>
      </c>
      <c r="W22" s="53">
        <f t="shared" si="0"/>
        <v>0</v>
      </c>
      <c r="X22" s="53">
        <f t="shared" si="1"/>
        <v>4638.51</v>
      </c>
    </row>
    <row r="23" spans="1:24">
      <c r="A23" s="30">
        <v>18</v>
      </c>
      <c r="B23" s="20" t="s">
        <v>279</v>
      </c>
      <c r="C23" s="30">
        <v>34</v>
      </c>
      <c r="D23" s="33"/>
      <c r="E23" s="55">
        <v>100125274</v>
      </c>
      <c r="F23" s="59"/>
      <c r="G23" s="33"/>
      <c r="H23" s="53"/>
      <c r="I23" s="53"/>
      <c r="J23" s="33"/>
      <c r="K23" s="68"/>
      <c r="L23" s="69"/>
      <c r="M23" s="32"/>
      <c r="N23" s="33"/>
      <c r="O23" s="69"/>
      <c r="P23" s="33"/>
      <c r="Q23" s="68"/>
      <c r="R23" s="38"/>
      <c r="S23" s="68"/>
      <c r="T23" s="68"/>
      <c r="U23" s="38"/>
      <c r="V23" s="53">
        <f t="shared" si="2"/>
        <v>0</v>
      </c>
      <c r="W23" s="53">
        <f t="shared" si="0"/>
        <v>0</v>
      </c>
      <c r="X23" s="53">
        <f t="shared" si="1"/>
        <v>0</v>
      </c>
    </row>
    <row r="24" spans="1:24">
      <c r="A24" s="30">
        <v>19</v>
      </c>
      <c r="B24" s="20" t="s">
        <v>288</v>
      </c>
      <c r="C24" s="30">
        <v>31</v>
      </c>
      <c r="D24" s="33"/>
      <c r="E24" s="55">
        <v>102937855</v>
      </c>
      <c r="F24" s="59"/>
      <c r="G24" s="33"/>
      <c r="H24" s="53"/>
      <c r="I24" s="53">
        <v>10.34</v>
      </c>
      <c r="J24" s="33"/>
      <c r="K24" s="68"/>
      <c r="L24" s="69"/>
      <c r="M24" s="32"/>
      <c r="N24" s="33"/>
      <c r="O24" s="69"/>
      <c r="P24" s="33"/>
      <c r="Q24" s="68"/>
      <c r="R24" s="38"/>
      <c r="S24" s="74"/>
      <c r="T24" s="68"/>
      <c r="U24" s="38"/>
      <c r="V24" s="53">
        <f t="shared" si="2"/>
        <v>0</v>
      </c>
      <c r="W24" s="53">
        <f t="shared" si="0"/>
        <v>0</v>
      </c>
      <c r="X24" s="53">
        <f t="shared" si="1"/>
        <v>10.34</v>
      </c>
    </row>
    <row r="25" s="3" customFormat="1" spans="1:338">
      <c r="A25" s="27">
        <v>20</v>
      </c>
      <c r="B25" s="34" t="s">
        <v>39</v>
      </c>
      <c r="C25" s="27">
        <v>53</v>
      </c>
      <c r="D25" s="35"/>
      <c r="E25" s="47">
        <v>100125306</v>
      </c>
      <c r="F25" s="35">
        <f>682.7+271.64</f>
        <v>954.34</v>
      </c>
      <c r="G25" s="58">
        <v>85000</v>
      </c>
      <c r="H25" s="49">
        <v>74289.8</v>
      </c>
      <c r="I25" s="49"/>
      <c r="J25" s="35"/>
      <c r="K25" s="35"/>
      <c r="L25" s="35">
        <v>22491.78</v>
      </c>
      <c r="M25" s="29"/>
      <c r="N25" s="35"/>
      <c r="O25" s="35">
        <v>22491.78</v>
      </c>
      <c r="P25" s="35"/>
      <c r="Q25" s="35"/>
      <c r="R25" s="58">
        <v>22491.78</v>
      </c>
      <c r="S25" s="35">
        <v>7497.26</v>
      </c>
      <c r="T25" s="35">
        <v>7497.26</v>
      </c>
      <c r="U25" s="35">
        <v>7497.26</v>
      </c>
      <c r="V25" s="49">
        <f t="shared" si="2"/>
        <v>89967.12</v>
      </c>
      <c r="W25" s="49">
        <f t="shared" si="0"/>
        <v>70277.02</v>
      </c>
      <c r="X25" s="49">
        <f t="shared" si="1"/>
        <v>0</v>
      </c>
      <c r="Y25" s="81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  <c r="CD25" s="90"/>
      <c r="CE25" s="90"/>
      <c r="CF25" s="90"/>
      <c r="CG25" s="90"/>
      <c r="CH25" s="90"/>
      <c r="CI25" s="90"/>
      <c r="CJ25" s="90"/>
      <c r="CK25" s="90"/>
      <c r="CL25" s="90"/>
      <c r="CM25" s="90"/>
      <c r="CN25" s="90"/>
      <c r="CO25" s="90"/>
      <c r="CP25" s="90"/>
      <c r="CQ25" s="90"/>
      <c r="CR25" s="90"/>
      <c r="CS25" s="90"/>
      <c r="CT25" s="90"/>
      <c r="CU25" s="90"/>
      <c r="CV25" s="90"/>
      <c r="CW25" s="90"/>
      <c r="CX25" s="90"/>
      <c r="CY25" s="90"/>
      <c r="CZ25" s="90"/>
      <c r="DA25" s="90"/>
      <c r="DB25" s="90"/>
      <c r="DC25" s="90"/>
      <c r="DD25" s="90"/>
      <c r="DE25" s="90"/>
      <c r="DF25" s="90"/>
      <c r="DG25" s="90"/>
      <c r="DH25" s="90"/>
      <c r="DI25" s="90"/>
      <c r="DJ25" s="90"/>
      <c r="DK25" s="90"/>
      <c r="DL25" s="90"/>
      <c r="DM25" s="90"/>
      <c r="DN25" s="90"/>
      <c r="DO25" s="90"/>
      <c r="DP25" s="90"/>
      <c r="DQ25" s="90"/>
      <c r="DR25" s="90"/>
      <c r="DS25" s="90"/>
      <c r="DT25" s="90"/>
      <c r="DU25" s="90"/>
      <c r="DV25" s="90"/>
      <c r="DW25" s="90"/>
      <c r="DX25" s="90"/>
      <c r="DY25" s="90"/>
      <c r="DZ25" s="90"/>
      <c r="EA25" s="90"/>
      <c r="EB25" s="90"/>
      <c r="EC25" s="90"/>
      <c r="ED25" s="90"/>
      <c r="EE25" s="90"/>
      <c r="EF25" s="90"/>
      <c r="EG25" s="90"/>
      <c r="EH25" s="90"/>
      <c r="EI25" s="90"/>
      <c r="EJ25" s="90"/>
      <c r="EK25" s="90"/>
      <c r="EL25" s="90"/>
      <c r="EM25" s="90"/>
      <c r="EN25" s="90"/>
      <c r="EO25" s="90"/>
      <c r="EP25" s="90"/>
      <c r="EQ25" s="90"/>
      <c r="ER25" s="90"/>
      <c r="ES25" s="90"/>
      <c r="ET25" s="90"/>
      <c r="EU25" s="90"/>
      <c r="EV25" s="90"/>
      <c r="EW25" s="90"/>
      <c r="EX25" s="90"/>
      <c r="EY25" s="90"/>
      <c r="EZ25" s="90"/>
      <c r="FA25" s="90"/>
      <c r="FB25" s="90"/>
      <c r="FC25" s="90"/>
      <c r="FD25" s="90"/>
      <c r="FE25" s="90"/>
      <c r="FF25" s="90"/>
      <c r="FG25" s="90"/>
      <c r="FH25" s="90"/>
      <c r="FI25" s="90"/>
      <c r="FJ25" s="90"/>
      <c r="FK25" s="90"/>
      <c r="FL25" s="90"/>
      <c r="FM25" s="90"/>
      <c r="FN25" s="90"/>
      <c r="FO25" s="90"/>
      <c r="FP25" s="90"/>
      <c r="FQ25" s="90"/>
      <c r="FR25" s="90"/>
      <c r="FS25" s="90"/>
      <c r="FT25" s="90"/>
      <c r="FU25" s="90"/>
      <c r="FV25" s="90"/>
      <c r="FW25" s="90"/>
      <c r="FX25" s="90"/>
      <c r="FY25" s="90"/>
      <c r="FZ25" s="90"/>
      <c r="GA25" s="90"/>
      <c r="GB25" s="90"/>
      <c r="GC25" s="90"/>
      <c r="GD25" s="90"/>
      <c r="GE25" s="90"/>
      <c r="GF25" s="90"/>
      <c r="GG25" s="90"/>
      <c r="GH25" s="90"/>
      <c r="GI25" s="90"/>
      <c r="GJ25" s="90"/>
      <c r="GK25" s="90"/>
      <c r="GL25" s="90"/>
      <c r="GM25" s="90"/>
      <c r="GN25" s="90"/>
      <c r="GO25" s="90"/>
      <c r="GP25" s="90"/>
      <c r="GQ25" s="90"/>
      <c r="GR25" s="90"/>
      <c r="GS25" s="90"/>
      <c r="GT25" s="90"/>
      <c r="GU25" s="90"/>
      <c r="GV25" s="90"/>
      <c r="GW25" s="90"/>
      <c r="GX25" s="90"/>
      <c r="GY25" s="90"/>
      <c r="GZ25" s="90"/>
      <c r="HA25" s="90"/>
      <c r="HB25" s="90"/>
      <c r="HC25" s="90"/>
      <c r="HD25" s="90"/>
      <c r="HE25" s="90"/>
      <c r="HF25" s="90"/>
      <c r="HG25" s="90"/>
      <c r="HH25" s="90"/>
      <c r="HI25" s="90"/>
      <c r="HJ25" s="90"/>
      <c r="HK25" s="90"/>
      <c r="HL25" s="90"/>
      <c r="HM25" s="90"/>
      <c r="HN25" s="90"/>
      <c r="HO25" s="90"/>
      <c r="HP25" s="90"/>
      <c r="HQ25" s="90"/>
      <c r="HR25" s="90"/>
      <c r="HS25" s="90"/>
      <c r="HT25" s="90"/>
      <c r="HU25" s="90"/>
      <c r="HV25" s="90"/>
      <c r="HW25" s="90"/>
      <c r="HX25" s="90"/>
      <c r="HY25" s="90"/>
      <c r="HZ25" s="90"/>
      <c r="IA25" s="90"/>
      <c r="IB25" s="90"/>
      <c r="IC25" s="90"/>
      <c r="ID25" s="90"/>
      <c r="IE25" s="90"/>
      <c r="IF25" s="90"/>
      <c r="IG25" s="90"/>
      <c r="IH25" s="90"/>
      <c r="II25" s="90"/>
      <c r="IJ25" s="90"/>
      <c r="IK25" s="90"/>
      <c r="IL25" s="90"/>
      <c r="IM25" s="90"/>
      <c r="IN25" s="90"/>
      <c r="IO25" s="90"/>
      <c r="IP25" s="90"/>
      <c r="IQ25" s="90"/>
      <c r="IR25" s="90"/>
      <c r="IS25" s="90"/>
      <c r="IT25" s="90"/>
      <c r="IU25" s="90"/>
      <c r="IV25" s="90"/>
      <c r="IW25" s="90"/>
      <c r="IX25" s="90"/>
      <c r="IY25" s="90"/>
      <c r="IZ25" s="90"/>
      <c r="JA25" s="90"/>
      <c r="JB25" s="90"/>
      <c r="JC25" s="90"/>
      <c r="JD25" s="90"/>
      <c r="JE25" s="90"/>
      <c r="JF25" s="90"/>
      <c r="JG25" s="90"/>
      <c r="JH25" s="90"/>
      <c r="JI25" s="90"/>
      <c r="JJ25" s="90"/>
      <c r="JK25" s="90"/>
      <c r="JL25" s="90"/>
      <c r="JM25" s="90"/>
      <c r="JN25" s="90"/>
      <c r="JO25" s="90"/>
      <c r="JP25" s="90"/>
      <c r="JQ25" s="90"/>
      <c r="JR25" s="90"/>
      <c r="JS25" s="90"/>
      <c r="JT25" s="90"/>
      <c r="JU25" s="90"/>
      <c r="JV25" s="90"/>
      <c r="JW25" s="90"/>
      <c r="JX25" s="90"/>
      <c r="JY25" s="90"/>
      <c r="JZ25" s="90"/>
      <c r="KA25" s="90"/>
      <c r="KB25" s="90"/>
      <c r="KC25" s="90"/>
      <c r="KD25" s="90"/>
      <c r="KE25" s="90"/>
      <c r="KF25" s="90"/>
      <c r="KG25" s="90"/>
      <c r="KH25" s="90"/>
      <c r="KI25" s="90"/>
      <c r="KJ25" s="90"/>
      <c r="KK25" s="90"/>
      <c r="KL25" s="90"/>
      <c r="KM25" s="90"/>
      <c r="KN25" s="90"/>
      <c r="KO25" s="90"/>
      <c r="KP25" s="90"/>
      <c r="KQ25" s="90"/>
      <c r="KR25" s="90"/>
      <c r="KS25" s="90"/>
      <c r="KT25" s="90"/>
      <c r="KU25" s="90"/>
      <c r="KV25" s="90"/>
      <c r="KW25" s="90"/>
      <c r="KX25" s="90"/>
      <c r="KY25" s="90"/>
      <c r="KZ25" s="90"/>
      <c r="LA25" s="90"/>
      <c r="LB25" s="90"/>
      <c r="LC25" s="90"/>
      <c r="LD25" s="90"/>
      <c r="LE25" s="90"/>
      <c r="LF25" s="90"/>
      <c r="LG25" s="90"/>
      <c r="LH25" s="90"/>
      <c r="LI25" s="90"/>
      <c r="LJ25" s="90"/>
      <c r="LK25" s="90"/>
      <c r="LL25" s="90"/>
      <c r="LM25" s="90"/>
      <c r="LN25" s="90"/>
      <c r="LO25" s="90"/>
      <c r="LP25" s="90"/>
      <c r="LQ25" s="90"/>
      <c r="LR25" s="90"/>
      <c r="LS25" s="90"/>
      <c r="LT25" s="90"/>
      <c r="LU25" s="90"/>
      <c r="LV25" s="90"/>
      <c r="LW25" s="90"/>
      <c r="LX25" s="90"/>
      <c r="LY25" s="90"/>
      <c r="LZ25" s="90"/>
    </row>
    <row r="26" spans="1:24">
      <c r="A26" s="30">
        <v>21</v>
      </c>
      <c r="B26" s="20" t="s">
        <v>482</v>
      </c>
      <c r="C26" s="30">
        <v>35</v>
      </c>
      <c r="D26" s="33"/>
      <c r="E26" s="55">
        <v>100865785</v>
      </c>
      <c r="F26" s="59"/>
      <c r="G26" s="33"/>
      <c r="H26" s="53"/>
      <c r="I26" s="53">
        <v>6.36</v>
      </c>
      <c r="J26" s="33"/>
      <c r="K26" s="68"/>
      <c r="L26" s="69"/>
      <c r="M26" s="32"/>
      <c r="N26" s="33"/>
      <c r="O26" s="69"/>
      <c r="P26" s="33"/>
      <c r="Q26" s="68"/>
      <c r="R26" s="38"/>
      <c r="S26" s="68"/>
      <c r="T26" s="68"/>
      <c r="U26" s="38"/>
      <c r="V26" s="53">
        <f t="shared" si="2"/>
        <v>0</v>
      </c>
      <c r="W26" s="53">
        <f t="shared" si="0"/>
        <v>0</v>
      </c>
      <c r="X26" s="53">
        <f t="shared" si="1"/>
        <v>6.36</v>
      </c>
    </row>
    <row r="27" spans="1:24">
      <c r="A27" s="30">
        <v>22</v>
      </c>
      <c r="B27" s="20" t="s">
        <v>285</v>
      </c>
      <c r="C27" s="30">
        <v>49</v>
      </c>
      <c r="D27" s="33"/>
      <c r="E27" s="51">
        <v>100987944</v>
      </c>
      <c r="F27" s="59"/>
      <c r="G27" s="33"/>
      <c r="H27" s="53"/>
      <c r="I27" s="53">
        <v>4.71</v>
      </c>
      <c r="J27" s="33"/>
      <c r="K27" s="68"/>
      <c r="L27" s="69"/>
      <c r="M27" s="32"/>
      <c r="N27" s="33"/>
      <c r="O27" s="69"/>
      <c r="P27" s="33"/>
      <c r="Q27" s="68"/>
      <c r="R27" s="38"/>
      <c r="S27" s="68"/>
      <c r="T27" s="68"/>
      <c r="U27" s="38"/>
      <c r="V27" s="53">
        <f t="shared" si="2"/>
        <v>0</v>
      </c>
      <c r="W27" s="53">
        <f t="shared" si="0"/>
        <v>0</v>
      </c>
      <c r="X27" s="53">
        <f t="shared" si="1"/>
        <v>4.71</v>
      </c>
    </row>
    <row r="28" spans="1:24">
      <c r="A28" s="30">
        <v>23</v>
      </c>
      <c r="B28" s="20" t="s">
        <v>483</v>
      </c>
      <c r="C28" s="30">
        <v>44</v>
      </c>
      <c r="D28" s="33"/>
      <c r="E28" s="57">
        <v>102041088</v>
      </c>
      <c r="F28" s="59"/>
      <c r="G28" s="33"/>
      <c r="H28" s="53"/>
      <c r="I28" s="53">
        <v>0.08</v>
      </c>
      <c r="J28" s="33"/>
      <c r="K28" s="68"/>
      <c r="L28" s="69"/>
      <c r="M28" s="32"/>
      <c r="N28" s="33"/>
      <c r="O28" s="69"/>
      <c r="P28" s="33"/>
      <c r="Q28" s="68"/>
      <c r="R28" s="38"/>
      <c r="S28" s="68"/>
      <c r="T28" s="68"/>
      <c r="U28" s="38"/>
      <c r="V28" s="53">
        <f t="shared" si="2"/>
        <v>0</v>
      </c>
      <c r="W28" s="53">
        <f t="shared" si="0"/>
        <v>0</v>
      </c>
      <c r="X28" s="53">
        <f t="shared" si="1"/>
        <v>0.08</v>
      </c>
    </row>
    <row r="29" spans="1:24">
      <c r="A29" s="30">
        <v>24</v>
      </c>
      <c r="B29" s="20" t="s">
        <v>484</v>
      </c>
      <c r="C29" s="30">
        <v>47</v>
      </c>
      <c r="D29" s="33"/>
      <c r="E29" s="57">
        <v>104690370</v>
      </c>
      <c r="F29" s="59"/>
      <c r="G29" s="33"/>
      <c r="H29" s="53"/>
      <c r="I29" s="53">
        <v>6317.99</v>
      </c>
      <c r="J29" s="33"/>
      <c r="K29" s="68"/>
      <c r="L29" s="69">
        <v>-6317.99</v>
      </c>
      <c r="M29" s="32"/>
      <c r="N29" s="33"/>
      <c r="O29" s="69"/>
      <c r="P29" s="33"/>
      <c r="Q29" s="68"/>
      <c r="R29" s="38"/>
      <c r="S29" s="68"/>
      <c r="T29" s="68"/>
      <c r="U29" s="38"/>
      <c r="V29" s="53">
        <f t="shared" si="2"/>
        <v>-6317.99</v>
      </c>
      <c r="W29" s="53">
        <f t="shared" si="0"/>
        <v>0</v>
      </c>
      <c r="X29" s="53">
        <f t="shared" si="1"/>
        <v>0</v>
      </c>
    </row>
    <row r="30" spans="1:24">
      <c r="A30" s="30">
        <v>25</v>
      </c>
      <c r="B30" s="20" t="s">
        <v>291</v>
      </c>
      <c r="C30" s="30">
        <v>41</v>
      </c>
      <c r="D30" s="33"/>
      <c r="E30" s="51">
        <v>100989371</v>
      </c>
      <c r="F30" s="59"/>
      <c r="G30" s="33"/>
      <c r="H30" s="53"/>
      <c r="I30" s="53">
        <v>5523.55</v>
      </c>
      <c r="J30" s="33"/>
      <c r="K30" s="68"/>
      <c r="L30" s="69"/>
      <c r="M30" s="32"/>
      <c r="N30" s="33"/>
      <c r="O30" s="69"/>
      <c r="P30" s="33"/>
      <c r="Q30" s="68"/>
      <c r="R30" s="38"/>
      <c r="S30" s="68"/>
      <c r="T30" s="68"/>
      <c r="U30" s="38"/>
      <c r="V30" s="53">
        <f t="shared" si="2"/>
        <v>0</v>
      </c>
      <c r="W30" s="53">
        <f t="shared" si="0"/>
        <v>0</v>
      </c>
      <c r="X30" s="53">
        <f t="shared" si="1"/>
        <v>5523.55</v>
      </c>
    </row>
    <row r="31" spans="1:24">
      <c r="A31" s="30">
        <v>26</v>
      </c>
      <c r="B31" s="20" t="s">
        <v>485</v>
      </c>
      <c r="C31" s="30">
        <v>33</v>
      </c>
      <c r="D31" s="33"/>
      <c r="E31" s="55">
        <v>103363349</v>
      </c>
      <c r="F31" s="59"/>
      <c r="G31" s="33"/>
      <c r="H31" s="53">
        <v>16622.27</v>
      </c>
      <c r="I31" s="53"/>
      <c r="J31" s="33"/>
      <c r="K31" s="68"/>
      <c r="L31" s="69">
        <v>18953.76</v>
      </c>
      <c r="M31" s="32"/>
      <c r="N31" s="33"/>
      <c r="O31" s="69"/>
      <c r="P31" s="33"/>
      <c r="Q31" s="68"/>
      <c r="R31" s="38"/>
      <c r="S31" s="68"/>
      <c r="T31" s="68"/>
      <c r="U31" s="38"/>
      <c r="V31" s="53">
        <f t="shared" si="2"/>
        <v>18953.76</v>
      </c>
      <c r="W31" s="53">
        <f t="shared" si="0"/>
        <v>0</v>
      </c>
      <c r="X31" s="53">
        <f t="shared" si="1"/>
        <v>2331.49</v>
      </c>
    </row>
    <row r="32" spans="1:24">
      <c r="A32" s="30">
        <v>27</v>
      </c>
      <c r="B32" s="20" t="s">
        <v>486</v>
      </c>
      <c r="C32" s="30">
        <v>50</v>
      </c>
      <c r="D32" s="33"/>
      <c r="E32" s="55">
        <v>100121931</v>
      </c>
      <c r="F32" s="59">
        <v>74.76</v>
      </c>
      <c r="G32" s="33"/>
      <c r="H32" s="53">
        <v>89892.36</v>
      </c>
      <c r="I32" s="53"/>
      <c r="J32" s="33"/>
      <c r="K32" s="68"/>
      <c r="L32" s="69">
        <v>22491.78</v>
      </c>
      <c r="M32" s="32"/>
      <c r="N32" s="33"/>
      <c r="O32" s="69">
        <v>22491.78</v>
      </c>
      <c r="P32" s="33"/>
      <c r="Q32" s="68"/>
      <c r="R32" s="75">
        <v>22491.78</v>
      </c>
      <c r="S32" s="68">
        <v>7497.26</v>
      </c>
      <c r="T32" s="68">
        <v>7497.26</v>
      </c>
      <c r="U32" s="38">
        <v>7497.26</v>
      </c>
      <c r="V32" s="53">
        <f t="shared" si="2"/>
        <v>89967.12</v>
      </c>
      <c r="W32" s="53">
        <f t="shared" si="0"/>
        <v>0</v>
      </c>
      <c r="X32" s="53">
        <f t="shared" si="1"/>
        <v>0</v>
      </c>
    </row>
    <row r="33" spans="1:24">
      <c r="A33" s="30">
        <v>28</v>
      </c>
      <c r="B33" s="20" t="s">
        <v>207</v>
      </c>
      <c r="C33" s="30">
        <v>45</v>
      </c>
      <c r="D33" s="33"/>
      <c r="E33" s="30">
        <v>100125094</v>
      </c>
      <c r="F33" s="59"/>
      <c r="G33" s="33"/>
      <c r="H33" s="53">
        <v>51068.82</v>
      </c>
      <c r="I33" s="53"/>
      <c r="J33" s="33"/>
      <c r="K33" s="68"/>
      <c r="L33" s="69">
        <v>21228.21</v>
      </c>
      <c r="M33" s="32"/>
      <c r="N33" s="33"/>
      <c r="O33" s="69">
        <v>21228.21</v>
      </c>
      <c r="P33" s="33"/>
      <c r="Q33" s="68"/>
      <c r="R33" s="75">
        <v>21228.21</v>
      </c>
      <c r="S33" s="68">
        <v>-12218.73</v>
      </c>
      <c r="T33" s="68"/>
      <c r="U33" s="38"/>
      <c r="V33" s="53">
        <f t="shared" si="2"/>
        <v>51465.9</v>
      </c>
      <c r="W33" s="53">
        <f t="shared" si="0"/>
        <v>0</v>
      </c>
      <c r="X33" s="53">
        <f t="shared" si="1"/>
        <v>397.079999999994</v>
      </c>
    </row>
    <row r="34" spans="1:24">
      <c r="A34" s="30">
        <v>29</v>
      </c>
      <c r="B34" s="20" t="s">
        <v>46</v>
      </c>
      <c r="C34" s="30">
        <v>37</v>
      </c>
      <c r="D34" s="33"/>
      <c r="E34" s="55">
        <v>103087258</v>
      </c>
      <c r="F34" s="59"/>
      <c r="G34" s="33"/>
      <c r="H34" s="53"/>
      <c r="I34" s="53">
        <v>3794.01</v>
      </c>
      <c r="J34" s="33"/>
      <c r="K34" s="68"/>
      <c r="L34" s="69"/>
      <c r="M34" s="32"/>
      <c r="N34" s="33"/>
      <c r="O34" s="69"/>
      <c r="P34" s="33"/>
      <c r="Q34" s="68"/>
      <c r="R34" s="38"/>
      <c r="S34" s="68"/>
      <c r="T34" s="68"/>
      <c r="U34" s="38"/>
      <c r="V34" s="53">
        <f t="shared" si="2"/>
        <v>0</v>
      </c>
      <c r="W34" s="53">
        <f t="shared" si="0"/>
        <v>0</v>
      </c>
      <c r="X34" s="53">
        <f t="shared" si="1"/>
        <v>3794.01</v>
      </c>
    </row>
    <row r="35" s="3" customFormat="1" spans="1:338">
      <c r="A35" s="27">
        <v>30</v>
      </c>
      <c r="B35" s="34" t="s">
        <v>487</v>
      </c>
      <c r="C35" s="27">
        <v>54</v>
      </c>
      <c r="D35" s="35"/>
      <c r="E35" s="60"/>
      <c r="F35" s="35">
        <v>549.43</v>
      </c>
      <c r="G35" s="58">
        <v>79000</v>
      </c>
      <c r="H35" s="49"/>
      <c r="I35" s="49"/>
      <c r="J35" s="35"/>
      <c r="K35" s="35"/>
      <c r="L35" s="35"/>
      <c r="M35" s="29"/>
      <c r="N35" s="35"/>
      <c r="O35" s="35"/>
      <c r="P35" s="35"/>
      <c r="Q35" s="35"/>
      <c r="R35" s="58">
        <v>13309.76</v>
      </c>
      <c r="S35" s="35">
        <v>6654.88</v>
      </c>
      <c r="T35" s="35">
        <v>6654.88</v>
      </c>
      <c r="U35" s="35">
        <v>6654.88</v>
      </c>
      <c r="V35" s="49">
        <f t="shared" si="2"/>
        <v>33274.4</v>
      </c>
      <c r="W35" s="49">
        <f t="shared" si="0"/>
        <v>46275.03</v>
      </c>
      <c r="X35" s="49">
        <f t="shared" si="1"/>
        <v>0</v>
      </c>
      <c r="Y35" s="81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  <c r="CL35" s="90"/>
      <c r="CM35" s="90"/>
      <c r="CN35" s="90"/>
      <c r="CO35" s="90"/>
      <c r="CP35" s="90"/>
      <c r="CQ35" s="90"/>
      <c r="CR35" s="90"/>
      <c r="CS35" s="90"/>
      <c r="CT35" s="90"/>
      <c r="CU35" s="90"/>
      <c r="CV35" s="90"/>
      <c r="CW35" s="90"/>
      <c r="CX35" s="90"/>
      <c r="CY35" s="90"/>
      <c r="CZ35" s="90"/>
      <c r="DA35" s="90"/>
      <c r="DB35" s="90"/>
      <c r="DC35" s="90"/>
      <c r="DD35" s="90"/>
      <c r="DE35" s="90"/>
      <c r="DF35" s="90"/>
      <c r="DG35" s="90"/>
      <c r="DH35" s="90"/>
      <c r="DI35" s="90"/>
      <c r="DJ35" s="90"/>
      <c r="DK35" s="90"/>
      <c r="DL35" s="90"/>
      <c r="DM35" s="90"/>
      <c r="DN35" s="90"/>
      <c r="DO35" s="90"/>
      <c r="DP35" s="90"/>
      <c r="DQ35" s="90"/>
      <c r="DR35" s="90"/>
      <c r="DS35" s="90"/>
      <c r="DT35" s="90"/>
      <c r="DU35" s="90"/>
      <c r="DV35" s="90"/>
      <c r="DW35" s="90"/>
      <c r="DX35" s="90"/>
      <c r="DY35" s="90"/>
      <c r="DZ35" s="90"/>
      <c r="EA35" s="90"/>
      <c r="EB35" s="90"/>
      <c r="EC35" s="90"/>
      <c r="ED35" s="90"/>
      <c r="EE35" s="90"/>
      <c r="EF35" s="90"/>
      <c r="EG35" s="90"/>
      <c r="EH35" s="90"/>
      <c r="EI35" s="90"/>
      <c r="EJ35" s="90"/>
      <c r="EK35" s="90"/>
      <c r="EL35" s="90"/>
      <c r="EM35" s="90"/>
      <c r="EN35" s="90"/>
      <c r="EO35" s="90"/>
      <c r="EP35" s="90"/>
      <c r="EQ35" s="90"/>
      <c r="ER35" s="90"/>
      <c r="ES35" s="90"/>
      <c r="ET35" s="90"/>
      <c r="EU35" s="90"/>
      <c r="EV35" s="90"/>
      <c r="EW35" s="90"/>
      <c r="EX35" s="90"/>
      <c r="EY35" s="90"/>
      <c r="EZ35" s="90"/>
      <c r="FA35" s="90"/>
      <c r="FB35" s="90"/>
      <c r="FC35" s="90"/>
      <c r="FD35" s="90"/>
      <c r="FE35" s="90"/>
      <c r="FF35" s="90"/>
      <c r="FG35" s="90"/>
      <c r="FH35" s="90"/>
      <c r="FI35" s="90"/>
      <c r="FJ35" s="90"/>
      <c r="FK35" s="90"/>
      <c r="FL35" s="90"/>
      <c r="FM35" s="90"/>
      <c r="FN35" s="90"/>
      <c r="FO35" s="90"/>
      <c r="FP35" s="90"/>
      <c r="FQ35" s="90"/>
      <c r="FR35" s="90"/>
      <c r="FS35" s="90"/>
      <c r="FT35" s="90"/>
      <c r="FU35" s="90"/>
      <c r="FV35" s="90"/>
      <c r="FW35" s="90"/>
      <c r="FX35" s="90"/>
      <c r="FY35" s="90"/>
      <c r="FZ35" s="90"/>
      <c r="GA35" s="90"/>
      <c r="GB35" s="90"/>
      <c r="GC35" s="90"/>
      <c r="GD35" s="90"/>
      <c r="GE35" s="90"/>
      <c r="GF35" s="90"/>
      <c r="GG35" s="90"/>
      <c r="GH35" s="90"/>
      <c r="GI35" s="90"/>
      <c r="GJ35" s="90"/>
      <c r="GK35" s="90"/>
      <c r="GL35" s="90"/>
      <c r="GM35" s="90"/>
      <c r="GN35" s="90"/>
      <c r="GO35" s="90"/>
      <c r="GP35" s="90"/>
      <c r="GQ35" s="90"/>
      <c r="GR35" s="90"/>
      <c r="GS35" s="90"/>
      <c r="GT35" s="90"/>
      <c r="GU35" s="90"/>
      <c r="GV35" s="90"/>
      <c r="GW35" s="90"/>
      <c r="GX35" s="90"/>
      <c r="GY35" s="90"/>
      <c r="GZ35" s="90"/>
      <c r="HA35" s="90"/>
      <c r="HB35" s="90"/>
      <c r="HC35" s="90"/>
      <c r="HD35" s="90"/>
      <c r="HE35" s="90"/>
      <c r="HF35" s="90"/>
      <c r="HG35" s="90"/>
      <c r="HH35" s="90"/>
      <c r="HI35" s="90"/>
      <c r="HJ35" s="90"/>
      <c r="HK35" s="90"/>
      <c r="HL35" s="90"/>
      <c r="HM35" s="90"/>
      <c r="HN35" s="90"/>
      <c r="HO35" s="90"/>
      <c r="HP35" s="90"/>
      <c r="HQ35" s="90"/>
      <c r="HR35" s="90"/>
      <c r="HS35" s="90"/>
      <c r="HT35" s="90"/>
      <c r="HU35" s="90"/>
      <c r="HV35" s="90"/>
      <c r="HW35" s="90"/>
      <c r="HX35" s="90"/>
      <c r="HY35" s="90"/>
      <c r="HZ35" s="90"/>
      <c r="IA35" s="90"/>
      <c r="IB35" s="90"/>
      <c r="IC35" s="90"/>
      <c r="ID35" s="90"/>
      <c r="IE35" s="90"/>
      <c r="IF35" s="90"/>
      <c r="IG35" s="90"/>
      <c r="IH35" s="90"/>
      <c r="II35" s="90"/>
      <c r="IJ35" s="90"/>
      <c r="IK35" s="90"/>
      <c r="IL35" s="90"/>
      <c r="IM35" s="90"/>
      <c r="IN35" s="90"/>
      <c r="IO35" s="90"/>
      <c r="IP35" s="90"/>
      <c r="IQ35" s="90"/>
      <c r="IR35" s="90"/>
      <c r="IS35" s="90"/>
      <c r="IT35" s="90"/>
      <c r="IU35" s="90"/>
      <c r="IV35" s="90"/>
      <c r="IW35" s="90"/>
      <c r="IX35" s="90"/>
      <c r="IY35" s="90"/>
      <c r="IZ35" s="90"/>
      <c r="JA35" s="90"/>
      <c r="JB35" s="90"/>
      <c r="JC35" s="90"/>
      <c r="JD35" s="90"/>
      <c r="JE35" s="90"/>
      <c r="JF35" s="90"/>
      <c r="JG35" s="90"/>
      <c r="JH35" s="90"/>
      <c r="JI35" s="90"/>
      <c r="JJ35" s="90"/>
      <c r="JK35" s="90"/>
      <c r="JL35" s="90"/>
      <c r="JM35" s="90"/>
      <c r="JN35" s="90"/>
      <c r="JO35" s="90"/>
      <c r="JP35" s="90"/>
      <c r="JQ35" s="90"/>
      <c r="JR35" s="90"/>
      <c r="JS35" s="90"/>
      <c r="JT35" s="90"/>
      <c r="JU35" s="90"/>
      <c r="JV35" s="90"/>
      <c r="JW35" s="90"/>
      <c r="JX35" s="90"/>
      <c r="JY35" s="90"/>
      <c r="JZ35" s="90"/>
      <c r="KA35" s="90"/>
      <c r="KB35" s="90"/>
      <c r="KC35" s="90"/>
      <c r="KD35" s="90"/>
      <c r="KE35" s="90"/>
      <c r="KF35" s="90"/>
      <c r="KG35" s="90"/>
      <c r="KH35" s="90"/>
      <c r="KI35" s="90"/>
      <c r="KJ35" s="90"/>
      <c r="KK35" s="90"/>
      <c r="KL35" s="90"/>
      <c r="KM35" s="90"/>
      <c r="KN35" s="90"/>
      <c r="KO35" s="90"/>
      <c r="KP35" s="90"/>
      <c r="KQ35" s="90"/>
      <c r="KR35" s="90"/>
      <c r="KS35" s="90"/>
      <c r="KT35" s="90"/>
      <c r="KU35" s="90"/>
      <c r="KV35" s="90"/>
      <c r="KW35" s="90"/>
      <c r="KX35" s="90"/>
      <c r="KY35" s="90"/>
      <c r="KZ35" s="90"/>
      <c r="LA35" s="90"/>
      <c r="LB35" s="90"/>
      <c r="LC35" s="90"/>
      <c r="LD35" s="90"/>
      <c r="LE35" s="90"/>
      <c r="LF35" s="90"/>
      <c r="LG35" s="90"/>
      <c r="LH35" s="90"/>
      <c r="LI35" s="90"/>
      <c r="LJ35" s="90"/>
      <c r="LK35" s="90"/>
      <c r="LL35" s="90"/>
      <c r="LM35" s="90"/>
      <c r="LN35" s="90"/>
      <c r="LO35" s="90"/>
      <c r="LP35" s="90"/>
      <c r="LQ35" s="90"/>
      <c r="LR35" s="90"/>
      <c r="LS35" s="90"/>
      <c r="LT35" s="90"/>
      <c r="LU35" s="90"/>
      <c r="LV35" s="90"/>
      <c r="LW35" s="90"/>
      <c r="LX35" s="90"/>
      <c r="LY35" s="90"/>
      <c r="LZ35" s="90"/>
    </row>
    <row r="36" spans="1:24">
      <c r="A36" s="30">
        <v>31</v>
      </c>
      <c r="B36" s="20" t="s">
        <v>42</v>
      </c>
      <c r="C36" s="30">
        <v>28</v>
      </c>
      <c r="D36" s="33"/>
      <c r="E36" s="30">
        <v>103603546</v>
      </c>
      <c r="F36" s="59"/>
      <c r="G36" s="33"/>
      <c r="H36" s="53"/>
      <c r="I36" s="53">
        <v>3.68</v>
      </c>
      <c r="J36" s="33"/>
      <c r="K36" s="68"/>
      <c r="L36" s="69"/>
      <c r="M36" s="32"/>
      <c r="N36" s="33"/>
      <c r="O36" s="69"/>
      <c r="P36" s="33"/>
      <c r="Q36" s="68"/>
      <c r="R36" s="38"/>
      <c r="S36" s="68"/>
      <c r="T36" s="68"/>
      <c r="U36" s="38"/>
      <c r="V36" s="53">
        <f t="shared" si="2"/>
        <v>0</v>
      </c>
      <c r="W36" s="53">
        <f t="shared" si="0"/>
        <v>0</v>
      </c>
      <c r="X36" s="53">
        <f t="shared" si="1"/>
        <v>3.68</v>
      </c>
    </row>
    <row r="37" spans="1:24">
      <c r="A37" s="30">
        <v>32</v>
      </c>
      <c r="B37" s="20" t="s">
        <v>488</v>
      </c>
      <c r="C37" s="30">
        <v>43</v>
      </c>
      <c r="D37" s="33"/>
      <c r="E37" s="55">
        <v>102326044</v>
      </c>
      <c r="F37" s="59"/>
      <c r="G37" s="33"/>
      <c r="H37" s="53"/>
      <c r="I37" s="53">
        <v>15163</v>
      </c>
      <c r="J37" s="33"/>
      <c r="K37" s="68"/>
      <c r="L37" s="69"/>
      <c r="M37" s="32"/>
      <c r="N37" s="33"/>
      <c r="O37" s="69"/>
      <c r="P37" s="33"/>
      <c r="Q37" s="68"/>
      <c r="R37" s="38"/>
      <c r="S37" s="68"/>
      <c r="T37" s="68"/>
      <c r="U37" s="38"/>
      <c r="V37" s="53">
        <f t="shared" si="2"/>
        <v>0</v>
      </c>
      <c r="W37" s="53">
        <f t="shared" si="0"/>
        <v>0</v>
      </c>
      <c r="X37" s="53">
        <f t="shared" si="1"/>
        <v>15163</v>
      </c>
    </row>
    <row r="38" spans="1:24">
      <c r="A38" s="30">
        <v>33</v>
      </c>
      <c r="B38" s="20" t="s">
        <v>489</v>
      </c>
      <c r="C38" s="30">
        <v>20</v>
      </c>
      <c r="D38" s="33"/>
      <c r="E38" s="55">
        <v>102001626</v>
      </c>
      <c r="F38" s="59"/>
      <c r="G38" s="33"/>
      <c r="H38" s="53"/>
      <c r="I38" s="53">
        <v>31303.34</v>
      </c>
      <c r="J38" s="33"/>
      <c r="K38" s="68"/>
      <c r="L38" s="69"/>
      <c r="M38" s="32"/>
      <c r="N38" s="33"/>
      <c r="O38" s="69"/>
      <c r="P38" s="33"/>
      <c r="Q38" s="68"/>
      <c r="R38" s="38"/>
      <c r="S38" s="68"/>
      <c r="T38" s="68"/>
      <c r="U38" s="38"/>
      <c r="V38" s="53">
        <f t="shared" si="2"/>
        <v>0</v>
      </c>
      <c r="W38" s="53">
        <f t="shared" si="0"/>
        <v>0</v>
      </c>
      <c r="X38" s="53">
        <f t="shared" si="1"/>
        <v>31303.34</v>
      </c>
    </row>
    <row r="39" s="3" customFormat="1" spans="1:338">
      <c r="A39" s="27">
        <v>34</v>
      </c>
      <c r="B39" s="34" t="s">
        <v>43</v>
      </c>
      <c r="C39" s="27">
        <v>52</v>
      </c>
      <c r="D39" s="35"/>
      <c r="E39" s="27">
        <v>103603591</v>
      </c>
      <c r="F39" s="35">
        <v>324.65</v>
      </c>
      <c r="G39" s="35"/>
      <c r="H39" s="49">
        <v>47550.61</v>
      </c>
      <c r="I39" s="49"/>
      <c r="J39" s="35"/>
      <c r="K39" s="35"/>
      <c r="L39" s="35">
        <v>20975.49</v>
      </c>
      <c r="M39" s="29"/>
      <c r="N39" s="35"/>
      <c r="O39" s="35">
        <v>20975.49</v>
      </c>
      <c r="P39" s="35"/>
      <c r="Q39" s="35"/>
      <c r="R39" s="35">
        <v>13983.66</v>
      </c>
      <c r="S39" s="35"/>
      <c r="T39" s="35"/>
      <c r="U39" s="35"/>
      <c r="V39" s="49">
        <f t="shared" si="2"/>
        <v>55934.64</v>
      </c>
      <c r="W39" s="49">
        <f t="shared" si="0"/>
        <v>0</v>
      </c>
      <c r="X39" s="49">
        <f t="shared" si="1"/>
        <v>8059.38</v>
      </c>
      <c r="Y39" s="81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  <c r="DG39" s="90"/>
      <c r="DH39" s="90"/>
      <c r="DI39" s="90"/>
      <c r="DJ39" s="90"/>
      <c r="DK39" s="90"/>
      <c r="DL39" s="90"/>
      <c r="DM39" s="90"/>
      <c r="DN39" s="90"/>
      <c r="DO39" s="90"/>
      <c r="DP39" s="90"/>
      <c r="DQ39" s="90"/>
      <c r="DR39" s="90"/>
      <c r="DS39" s="90"/>
      <c r="DT39" s="90"/>
      <c r="DU39" s="90"/>
      <c r="DV39" s="90"/>
      <c r="DW39" s="90"/>
      <c r="DX39" s="90"/>
      <c r="DY39" s="90"/>
      <c r="DZ39" s="90"/>
      <c r="EA39" s="90"/>
      <c r="EB39" s="90"/>
      <c r="EC39" s="90"/>
      <c r="ED39" s="90"/>
      <c r="EE39" s="90"/>
      <c r="EF39" s="90"/>
      <c r="EG39" s="90"/>
      <c r="EH39" s="90"/>
      <c r="EI39" s="90"/>
      <c r="EJ39" s="90"/>
      <c r="EK39" s="90"/>
      <c r="EL39" s="90"/>
      <c r="EM39" s="90"/>
      <c r="EN39" s="90"/>
      <c r="EO39" s="90"/>
      <c r="EP39" s="90"/>
      <c r="EQ39" s="90"/>
      <c r="ER39" s="90"/>
      <c r="ES39" s="90"/>
      <c r="ET39" s="90"/>
      <c r="EU39" s="90"/>
      <c r="EV39" s="90"/>
      <c r="EW39" s="90"/>
      <c r="EX39" s="90"/>
      <c r="EY39" s="90"/>
      <c r="EZ39" s="90"/>
      <c r="FA39" s="90"/>
      <c r="FB39" s="90"/>
      <c r="FC39" s="90"/>
      <c r="FD39" s="90"/>
      <c r="FE39" s="90"/>
      <c r="FF39" s="90"/>
      <c r="FG39" s="90"/>
      <c r="FH39" s="90"/>
      <c r="FI39" s="90"/>
      <c r="FJ39" s="90"/>
      <c r="FK39" s="90"/>
      <c r="FL39" s="90"/>
      <c r="FM39" s="90"/>
      <c r="FN39" s="90"/>
      <c r="FO39" s="90"/>
      <c r="FP39" s="90"/>
      <c r="FQ39" s="90"/>
      <c r="FR39" s="90"/>
      <c r="FS39" s="90"/>
      <c r="FT39" s="90"/>
      <c r="FU39" s="90"/>
      <c r="FV39" s="90"/>
      <c r="FW39" s="90"/>
      <c r="FX39" s="90"/>
      <c r="FY39" s="90"/>
      <c r="FZ39" s="90"/>
      <c r="GA39" s="90"/>
      <c r="GB39" s="90"/>
      <c r="GC39" s="90"/>
      <c r="GD39" s="90"/>
      <c r="GE39" s="90"/>
      <c r="GF39" s="90"/>
      <c r="GG39" s="90"/>
      <c r="GH39" s="90"/>
      <c r="GI39" s="90"/>
      <c r="GJ39" s="90"/>
      <c r="GK39" s="90"/>
      <c r="GL39" s="90"/>
      <c r="GM39" s="90"/>
      <c r="GN39" s="90"/>
      <c r="GO39" s="90"/>
      <c r="GP39" s="90"/>
      <c r="GQ39" s="90"/>
      <c r="GR39" s="90"/>
      <c r="GS39" s="90"/>
      <c r="GT39" s="90"/>
      <c r="GU39" s="90"/>
      <c r="GV39" s="90"/>
      <c r="GW39" s="90"/>
      <c r="GX39" s="90"/>
      <c r="GY39" s="90"/>
      <c r="GZ39" s="90"/>
      <c r="HA39" s="90"/>
      <c r="HB39" s="90"/>
      <c r="HC39" s="90"/>
      <c r="HD39" s="90"/>
      <c r="HE39" s="90"/>
      <c r="HF39" s="90"/>
      <c r="HG39" s="90"/>
      <c r="HH39" s="90"/>
      <c r="HI39" s="90"/>
      <c r="HJ39" s="90"/>
      <c r="HK39" s="90"/>
      <c r="HL39" s="90"/>
      <c r="HM39" s="90"/>
      <c r="HN39" s="90"/>
      <c r="HO39" s="90"/>
      <c r="HP39" s="90"/>
      <c r="HQ39" s="90"/>
      <c r="HR39" s="90"/>
      <c r="HS39" s="90"/>
      <c r="HT39" s="90"/>
      <c r="HU39" s="90"/>
      <c r="HV39" s="90"/>
      <c r="HW39" s="90"/>
      <c r="HX39" s="90"/>
      <c r="HY39" s="90"/>
      <c r="HZ39" s="90"/>
      <c r="IA39" s="90"/>
      <c r="IB39" s="90"/>
      <c r="IC39" s="90"/>
      <c r="ID39" s="90"/>
      <c r="IE39" s="90"/>
      <c r="IF39" s="90"/>
      <c r="IG39" s="90"/>
      <c r="IH39" s="90"/>
      <c r="II39" s="90"/>
      <c r="IJ39" s="90"/>
      <c r="IK39" s="90"/>
      <c r="IL39" s="90"/>
      <c r="IM39" s="90"/>
      <c r="IN39" s="90"/>
      <c r="IO39" s="90"/>
      <c r="IP39" s="90"/>
      <c r="IQ39" s="90"/>
      <c r="IR39" s="90"/>
      <c r="IS39" s="90"/>
      <c r="IT39" s="90"/>
      <c r="IU39" s="90"/>
      <c r="IV39" s="90"/>
      <c r="IW39" s="90"/>
      <c r="IX39" s="90"/>
      <c r="IY39" s="90"/>
      <c r="IZ39" s="90"/>
      <c r="JA39" s="90"/>
      <c r="JB39" s="90"/>
      <c r="JC39" s="90"/>
      <c r="JD39" s="90"/>
      <c r="JE39" s="90"/>
      <c r="JF39" s="90"/>
      <c r="JG39" s="90"/>
      <c r="JH39" s="90"/>
      <c r="JI39" s="90"/>
      <c r="JJ39" s="90"/>
      <c r="JK39" s="90"/>
      <c r="JL39" s="90"/>
      <c r="JM39" s="90"/>
      <c r="JN39" s="90"/>
      <c r="JO39" s="90"/>
      <c r="JP39" s="90"/>
      <c r="JQ39" s="90"/>
      <c r="JR39" s="90"/>
      <c r="JS39" s="90"/>
      <c r="JT39" s="90"/>
      <c r="JU39" s="90"/>
      <c r="JV39" s="90"/>
      <c r="JW39" s="90"/>
      <c r="JX39" s="90"/>
      <c r="JY39" s="90"/>
      <c r="JZ39" s="90"/>
      <c r="KA39" s="90"/>
      <c r="KB39" s="90"/>
      <c r="KC39" s="90"/>
      <c r="KD39" s="90"/>
      <c r="KE39" s="90"/>
      <c r="KF39" s="90"/>
      <c r="KG39" s="90"/>
      <c r="KH39" s="90"/>
      <c r="KI39" s="90"/>
      <c r="KJ39" s="90"/>
      <c r="KK39" s="90"/>
      <c r="KL39" s="90"/>
      <c r="KM39" s="90"/>
      <c r="KN39" s="90"/>
      <c r="KO39" s="90"/>
      <c r="KP39" s="90"/>
      <c r="KQ39" s="90"/>
      <c r="KR39" s="90"/>
      <c r="KS39" s="90"/>
      <c r="KT39" s="90"/>
      <c r="KU39" s="90"/>
      <c r="KV39" s="90"/>
      <c r="KW39" s="90"/>
      <c r="KX39" s="90"/>
      <c r="KY39" s="90"/>
      <c r="KZ39" s="90"/>
      <c r="LA39" s="90"/>
      <c r="LB39" s="90"/>
      <c r="LC39" s="90"/>
      <c r="LD39" s="90"/>
      <c r="LE39" s="90"/>
      <c r="LF39" s="90"/>
      <c r="LG39" s="90"/>
      <c r="LH39" s="90"/>
      <c r="LI39" s="90"/>
      <c r="LJ39" s="90"/>
      <c r="LK39" s="90"/>
      <c r="LL39" s="90"/>
      <c r="LM39" s="90"/>
      <c r="LN39" s="90"/>
      <c r="LO39" s="90"/>
      <c r="LP39" s="90"/>
      <c r="LQ39" s="90"/>
      <c r="LR39" s="90"/>
      <c r="LS39" s="90"/>
      <c r="LT39" s="90"/>
      <c r="LU39" s="90"/>
      <c r="LV39" s="90"/>
      <c r="LW39" s="90"/>
      <c r="LX39" s="90"/>
      <c r="LY39" s="90"/>
      <c r="LZ39" s="90"/>
    </row>
    <row r="40" spans="1:24">
      <c r="A40" s="30">
        <v>35</v>
      </c>
      <c r="B40" s="20" t="s">
        <v>490</v>
      </c>
      <c r="C40" s="30">
        <v>40</v>
      </c>
      <c r="D40" s="33"/>
      <c r="E40" s="55">
        <v>100615784</v>
      </c>
      <c r="F40" s="59"/>
      <c r="G40" s="33"/>
      <c r="H40" s="53"/>
      <c r="I40" s="53">
        <v>5.68</v>
      </c>
      <c r="J40" s="33"/>
      <c r="K40" s="68"/>
      <c r="L40" s="69"/>
      <c r="M40" s="32"/>
      <c r="N40" s="33"/>
      <c r="O40" s="69"/>
      <c r="P40" s="33"/>
      <c r="Q40" s="68"/>
      <c r="R40" s="38"/>
      <c r="S40" s="68"/>
      <c r="T40" s="68"/>
      <c r="U40" s="38"/>
      <c r="V40" s="53">
        <f t="shared" si="2"/>
        <v>0</v>
      </c>
      <c r="W40" s="53">
        <f t="shared" si="0"/>
        <v>0</v>
      </c>
      <c r="X40" s="53">
        <f t="shared" si="1"/>
        <v>5.68</v>
      </c>
    </row>
    <row r="41" spans="1:24">
      <c r="A41" s="30">
        <v>36</v>
      </c>
      <c r="B41" s="20" t="s">
        <v>491</v>
      </c>
      <c r="C41" s="30">
        <v>87</v>
      </c>
      <c r="D41" s="33"/>
      <c r="E41" s="55">
        <v>102981373</v>
      </c>
      <c r="F41" s="59"/>
      <c r="G41" s="33"/>
      <c r="H41" s="53"/>
      <c r="I41" s="53">
        <v>10.34</v>
      </c>
      <c r="J41" s="33"/>
      <c r="K41" s="68"/>
      <c r="L41" s="69"/>
      <c r="M41" s="32"/>
      <c r="N41" s="33"/>
      <c r="O41" s="69"/>
      <c r="P41" s="33"/>
      <c r="Q41" s="68"/>
      <c r="R41" s="38"/>
      <c r="S41" s="68"/>
      <c r="T41" s="68"/>
      <c r="U41" s="38"/>
      <c r="V41" s="53">
        <f t="shared" si="2"/>
        <v>0</v>
      </c>
      <c r="W41" s="53">
        <f t="shared" si="0"/>
        <v>0</v>
      </c>
      <c r="X41" s="53">
        <f t="shared" si="1"/>
        <v>10.34</v>
      </c>
    </row>
    <row r="42" spans="1:24">
      <c r="A42" s="30">
        <v>37</v>
      </c>
      <c r="B42" s="20" t="s">
        <v>295</v>
      </c>
      <c r="C42" s="30">
        <v>24</v>
      </c>
      <c r="D42" s="33"/>
      <c r="E42" s="55">
        <v>103603456</v>
      </c>
      <c r="F42" s="59"/>
      <c r="G42" s="33"/>
      <c r="H42" s="53"/>
      <c r="I42" s="53">
        <v>6.01</v>
      </c>
      <c r="J42" s="33"/>
      <c r="K42" s="68"/>
      <c r="L42" s="69"/>
      <c r="M42" s="32"/>
      <c r="N42" s="33"/>
      <c r="O42" s="69"/>
      <c r="P42" s="33"/>
      <c r="Q42" s="68"/>
      <c r="R42" s="38"/>
      <c r="S42" s="68"/>
      <c r="T42" s="68"/>
      <c r="U42" s="38"/>
      <c r="V42" s="53">
        <f t="shared" si="2"/>
        <v>0</v>
      </c>
      <c r="W42" s="53">
        <f t="shared" si="0"/>
        <v>0</v>
      </c>
      <c r="X42" s="53">
        <f t="shared" si="1"/>
        <v>6.01</v>
      </c>
    </row>
    <row r="43" spans="1:24">
      <c r="A43" s="30">
        <v>38</v>
      </c>
      <c r="B43" s="20" t="s">
        <v>492</v>
      </c>
      <c r="C43" s="30">
        <v>38</v>
      </c>
      <c r="D43" s="33"/>
      <c r="E43" s="55">
        <v>104057210</v>
      </c>
      <c r="F43" s="59"/>
      <c r="G43" s="33"/>
      <c r="H43" s="53"/>
      <c r="I43" s="53">
        <v>12643.91</v>
      </c>
      <c r="J43" s="33"/>
      <c r="K43" s="68"/>
      <c r="L43" s="69"/>
      <c r="M43" s="32"/>
      <c r="N43" s="33"/>
      <c r="O43" s="69"/>
      <c r="P43" s="33"/>
      <c r="Q43" s="68"/>
      <c r="R43" s="38"/>
      <c r="S43" s="68"/>
      <c r="T43" s="68"/>
      <c r="U43" s="38"/>
      <c r="V43" s="53">
        <f t="shared" si="2"/>
        <v>0</v>
      </c>
      <c r="W43" s="53">
        <f t="shared" si="0"/>
        <v>0</v>
      </c>
      <c r="X43" s="53">
        <f t="shared" si="1"/>
        <v>12643.91</v>
      </c>
    </row>
    <row r="44" spans="1:25">
      <c r="A44" s="30">
        <v>39</v>
      </c>
      <c r="B44" s="20" t="s">
        <v>493</v>
      </c>
      <c r="C44" s="30">
        <v>197</v>
      </c>
      <c r="D44" s="33"/>
      <c r="E44" s="55">
        <v>102960956</v>
      </c>
      <c r="F44" s="59"/>
      <c r="G44" s="33"/>
      <c r="H44" s="53"/>
      <c r="I44" s="53">
        <v>0.07</v>
      </c>
      <c r="J44" s="33"/>
      <c r="K44" s="68"/>
      <c r="L44" s="69"/>
      <c r="M44" s="32"/>
      <c r="N44" s="33"/>
      <c r="O44" s="69"/>
      <c r="P44" s="33"/>
      <c r="Q44" s="68"/>
      <c r="R44" s="38"/>
      <c r="S44" s="68"/>
      <c r="T44" s="68"/>
      <c r="U44" s="38"/>
      <c r="V44" s="53">
        <f t="shared" si="2"/>
        <v>0</v>
      </c>
      <c r="W44" s="53">
        <f t="shared" si="0"/>
        <v>0</v>
      </c>
      <c r="X44" s="53">
        <f t="shared" si="1"/>
        <v>0.07</v>
      </c>
      <c r="Y44" s="83">
        <v>1809263.3</v>
      </c>
    </row>
    <row r="45" spans="1:25">
      <c r="A45" s="30">
        <v>40</v>
      </c>
      <c r="B45" s="20" t="s">
        <v>494</v>
      </c>
      <c r="C45" s="30">
        <v>46</v>
      </c>
      <c r="D45" s="33"/>
      <c r="E45" s="56">
        <v>103438917</v>
      </c>
      <c r="F45" s="59"/>
      <c r="G45" s="33"/>
      <c r="H45" s="53"/>
      <c r="I45" s="53">
        <v>0.07</v>
      </c>
      <c r="J45" s="33"/>
      <c r="K45" s="68"/>
      <c r="L45" s="69"/>
      <c r="M45" s="32"/>
      <c r="N45" s="33"/>
      <c r="O45" s="69"/>
      <c r="P45" s="33"/>
      <c r="Q45" s="68"/>
      <c r="R45" s="38"/>
      <c r="S45" s="68"/>
      <c r="T45" s="68"/>
      <c r="U45" s="38"/>
      <c r="V45" s="53">
        <f t="shared" si="2"/>
        <v>0</v>
      </c>
      <c r="W45" s="53">
        <f t="shared" si="0"/>
        <v>0</v>
      </c>
      <c r="X45" s="53">
        <f t="shared" si="1"/>
        <v>0.07</v>
      </c>
      <c r="Y45" s="83">
        <v>493439</v>
      </c>
    </row>
    <row r="46" spans="1:25">
      <c r="A46" s="30">
        <v>41</v>
      </c>
      <c r="B46" s="20" t="s">
        <v>495</v>
      </c>
      <c r="C46" s="30">
        <v>36</v>
      </c>
      <c r="D46" s="33"/>
      <c r="E46" s="55">
        <v>102783331</v>
      </c>
      <c r="F46" s="59"/>
      <c r="G46" s="33"/>
      <c r="H46" s="53"/>
      <c r="I46" s="53">
        <v>3.01</v>
      </c>
      <c r="J46" s="33"/>
      <c r="K46" s="68"/>
      <c r="L46" s="69"/>
      <c r="M46" s="32"/>
      <c r="N46" s="33"/>
      <c r="O46" s="69"/>
      <c r="P46" s="33"/>
      <c r="Q46" s="68"/>
      <c r="R46" s="38"/>
      <c r="S46" s="68"/>
      <c r="T46" s="68"/>
      <c r="U46" s="38"/>
      <c r="V46" s="53">
        <f t="shared" si="2"/>
        <v>0</v>
      </c>
      <c r="W46" s="53">
        <f t="shared" si="0"/>
        <v>0</v>
      </c>
      <c r="X46" s="53">
        <f t="shared" si="1"/>
        <v>3.01</v>
      </c>
      <c r="Y46" s="83">
        <v>159453.42</v>
      </c>
    </row>
    <row r="47" spans="1:25">
      <c r="A47" s="30">
        <v>42</v>
      </c>
      <c r="B47" s="20" t="s">
        <v>496</v>
      </c>
      <c r="C47" s="30">
        <v>25</v>
      </c>
      <c r="D47" s="33"/>
      <c r="E47" s="51"/>
      <c r="F47" s="59"/>
      <c r="G47" s="33"/>
      <c r="H47" s="53">
        <v>400</v>
      </c>
      <c r="I47" s="53"/>
      <c r="J47" s="33"/>
      <c r="K47" s="68"/>
      <c r="L47" s="69"/>
      <c r="M47" s="32"/>
      <c r="N47" s="33"/>
      <c r="O47" s="69"/>
      <c r="P47" s="33"/>
      <c r="Q47" s="68"/>
      <c r="R47" s="38"/>
      <c r="S47" s="68"/>
      <c r="T47" s="68"/>
      <c r="U47" s="38"/>
      <c r="V47" s="53">
        <f t="shared" si="2"/>
        <v>0</v>
      </c>
      <c r="W47" s="53">
        <f t="shared" si="0"/>
        <v>400</v>
      </c>
      <c r="X47" s="53">
        <f t="shared" si="1"/>
        <v>0</v>
      </c>
      <c r="Y47" s="83">
        <v>147418.12</v>
      </c>
    </row>
    <row r="48" s="3" customFormat="1" spans="1:338">
      <c r="A48" s="27">
        <v>43</v>
      </c>
      <c r="B48" s="34" t="s">
        <v>52</v>
      </c>
      <c r="C48" s="27">
        <v>51</v>
      </c>
      <c r="D48" s="35"/>
      <c r="E48" s="27">
        <v>102960943</v>
      </c>
      <c r="F48" s="35">
        <v>612.43</v>
      </c>
      <c r="G48" s="58">
        <v>79000</v>
      </c>
      <c r="H48" s="49">
        <v>18890.69</v>
      </c>
      <c r="I48" s="49"/>
      <c r="J48" s="35"/>
      <c r="K48" s="35"/>
      <c r="L48" s="35">
        <v>18953.76</v>
      </c>
      <c r="M48" s="29"/>
      <c r="N48" s="35"/>
      <c r="O48" s="35"/>
      <c r="P48" s="35"/>
      <c r="Q48" s="35"/>
      <c r="R48" s="35">
        <v>13309.76</v>
      </c>
      <c r="S48" s="35"/>
      <c r="T48" s="35"/>
      <c r="U48" s="35">
        <v>19964.64</v>
      </c>
      <c r="V48" s="49">
        <f t="shared" si="2"/>
        <v>52228.16</v>
      </c>
      <c r="W48" s="49">
        <f t="shared" si="0"/>
        <v>46274.96</v>
      </c>
      <c r="X48" s="49">
        <f t="shared" si="1"/>
        <v>0</v>
      </c>
      <c r="Y48" s="84">
        <v>154851.77</v>
      </c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  <c r="BS48" s="90"/>
      <c r="BT48" s="90"/>
      <c r="BU48" s="90"/>
      <c r="BV48" s="90"/>
      <c r="BW48" s="90"/>
      <c r="BX48" s="90"/>
      <c r="BY48" s="90"/>
      <c r="BZ48" s="90"/>
      <c r="CA48" s="90"/>
      <c r="CB48" s="90"/>
      <c r="CC48" s="90"/>
      <c r="CD48" s="90"/>
      <c r="CE48" s="90"/>
      <c r="CF48" s="90"/>
      <c r="CG48" s="90"/>
      <c r="CH48" s="90"/>
      <c r="CI48" s="90"/>
      <c r="CJ48" s="90"/>
      <c r="CK48" s="90"/>
      <c r="CL48" s="90"/>
      <c r="CM48" s="90"/>
      <c r="CN48" s="90"/>
      <c r="CO48" s="90"/>
      <c r="CP48" s="90"/>
      <c r="CQ48" s="90"/>
      <c r="CR48" s="90"/>
      <c r="CS48" s="90"/>
      <c r="CT48" s="90"/>
      <c r="CU48" s="90"/>
      <c r="CV48" s="90"/>
      <c r="CW48" s="90"/>
      <c r="CX48" s="90"/>
      <c r="CY48" s="90"/>
      <c r="CZ48" s="90"/>
      <c r="DA48" s="90"/>
      <c r="DB48" s="90"/>
      <c r="DC48" s="90"/>
      <c r="DD48" s="90"/>
      <c r="DE48" s="90"/>
      <c r="DF48" s="90"/>
      <c r="DG48" s="90"/>
      <c r="DH48" s="90"/>
      <c r="DI48" s="90"/>
      <c r="DJ48" s="90"/>
      <c r="DK48" s="90"/>
      <c r="DL48" s="90"/>
      <c r="DM48" s="90"/>
      <c r="DN48" s="90"/>
      <c r="DO48" s="90"/>
      <c r="DP48" s="90"/>
      <c r="DQ48" s="90"/>
      <c r="DR48" s="90"/>
      <c r="DS48" s="90"/>
      <c r="DT48" s="90"/>
      <c r="DU48" s="90"/>
      <c r="DV48" s="90"/>
      <c r="DW48" s="90"/>
      <c r="DX48" s="90"/>
      <c r="DY48" s="90"/>
      <c r="DZ48" s="90"/>
      <c r="EA48" s="90"/>
      <c r="EB48" s="90"/>
      <c r="EC48" s="90"/>
      <c r="ED48" s="90"/>
      <c r="EE48" s="90"/>
      <c r="EF48" s="90"/>
      <c r="EG48" s="90"/>
      <c r="EH48" s="90"/>
      <c r="EI48" s="90"/>
      <c r="EJ48" s="90"/>
      <c r="EK48" s="90"/>
      <c r="EL48" s="90"/>
      <c r="EM48" s="90"/>
      <c r="EN48" s="90"/>
      <c r="EO48" s="90"/>
      <c r="EP48" s="90"/>
      <c r="EQ48" s="90"/>
      <c r="ER48" s="90"/>
      <c r="ES48" s="90"/>
      <c r="ET48" s="90"/>
      <c r="EU48" s="90"/>
      <c r="EV48" s="90"/>
      <c r="EW48" s="90"/>
      <c r="EX48" s="90"/>
      <c r="EY48" s="90"/>
      <c r="EZ48" s="90"/>
      <c r="FA48" s="90"/>
      <c r="FB48" s="90"/>
      <c r="FC48" s="90"/>
      <c r="FD48" s="90"/>
      <c r="FE48" s="90"/>
      <c r="FF48" s="90"/>
      <c r="FG48" s="90"/>
      <c r="FH48" s="90"/>
      <c r="FI48" s="90"/>
      <c r="FJ48" s="90"/>
      <c r="FK48" s="90"/>
      <c r="FL48" s="90"/>
      <c r="FM48" s="90"/>
      <c r="FN48" s="90"/>
      <c r="FO48" s="90"/>
      <c r="FP48" s="90"/>
      <c r="FQ48" s="90"/>
      <c r="FR48" s="90"/>
      <c r="FS48" s="90"/>
      <c r="FT48" s="90"/>
      <c r="FU48" s="90"/>
      <c r="FV48" s="90"/>
      <c r="FW48" s="90"/>
      <c r="FX48" s="90"/>
      <c r="FY48" s="90"/>
      <c r="FZ48" s="90"/>
      <c r="GA48" s="90"/>
      <c r="GB48" s="90"/>
      <c r="GC48" s="90"/>
      <c r="GD48" s="90"/>
      <c r="GE48" s="90"/>
      <c r="GF48" s="90"/>
      <c r="GG48" s="90"/>
      <c r="GH48" s="90"/>
      <c r="GI48" s="90"/>
      <c r="GJ48" s="90"/>
      <c r="GK48" s="90"/>
      <c r="GL48" s="90"/>
      <c r="GM48" s="90"/>
      <c r="GN48" s="90"/>
      <c r="GO48" s="90"/>
      <c r="GP48" s="90"/>
      <c r="GQ48" s="90"/>
      <c r="GR48" s="90"/>
      <c r="GS48" s="90"/>
      <c r="GT48" s="90"/>
      <c r="GU48" s="90"/>
      <c r="GV48" s="90"/>
      <c r="GW48" s="90"/>
      <c r="GX48" s="90"/>
      <c r="GY48" s="90"/>
      <c r="GZ48" s="90"/>
      <c r="HA48" s="90"/>
      <c r="HB48" s="90"/>
      <c r="HC48" s="90"/>
      <c r="HD48" s="90"/>
      <c r="HE48" s="90"/>
      <c r="HF48" s="90"/>
      <c r="HG48" s="90"/>
      <c r="HH48" s="90"/>
      <c r="HI48" s="90"/>
      <c r="HJ48" s="90"/>
      <c r="HK48" s="90"/>
      <c r="HL48" s="90"/>
      <c r="HM48" s="90"/>
      <c r="HN48" s="90"/>
      <c r="HO48" s="90"/>
      <c r="HP48" s="90"/>
      <c r="HQ48" s="90"/>
      <c r="HR48" s="90"/>
      <c r="HS48" s="90"/>
      <c r="HT48" s="90"/>
      <c r="HU48" s="90"/>
      <c r="HV48" s="90"/>
      <c r="HW48" s="90"/>
      <c r="HX48" s="90"/>
      <c r="HY48" s="90"/>
      <c r="HZ48" s="90"/>
      <c r="IA48" s="90"/>
      <c r="IB48" s="90"/>
      <c r="IC48" s="90"/>
      <c r="ID48" s="90"/>
      <c r="IE48" s="90"/>
      <c r="IF48" s="90"/>
      <c r="IG48" s="90"/>
      <c r="IH48" s="90"/>
      <c r="II48" s="90"/>
      <c r="IJ48" s="90"/>
      <c r="IK48" s="90"/>
      <c r="IL48" s="90"/>
      <c r="IM48" s="90"/>
      <c r="IN48" s="90"/>
      <c r="IO48" s="90"/>
      <c r="IP48" s="90"/>
      <c r="IQ48" s="90"/>
      <c r="IR48" s="90"/>
      <c r="IS48" s="90"/>
      <c r="IT48" s="90"/>
      <c r="IU48" s="90"/>
      <c r="IV48" s="90"/>
      <c r="IW48" s="90"/>
      <c r="IX48" s="90"/>
      <c r="IY48" s="90"/>
      <c r="IZ48" s="90"/>
      <c r="JA48" s="90"/>
      <c r="JB48" s="90"/>
      <c r="JC48" s="90"/>
      <c r="JD48" s="90"/>
      <c r="JE48" s="90"/>
      <c r="JF48" s="90"/>
      <c r="JG48" s="90"/>
      <c r="JH48" s="90"/>
      <c r="JI48" s="90"/>
      <c r="JJ48" s="90"/>
      <c r="JK48" s="90"/>
      <c r="JL48" s="90"/>
      <c r="JM48" s="90"/>
      <c r="JN48" s="90"/>
      <c r="JO48" s="90"/>
      <c r="JP48" s="90"/>
      <c r="JQ48" s="90"/>
      <c r="JR48" s="90"/>
      <c r="JS48" s="90"/>
      <c r="JT48" s="90"/>
      <c r="JU48" s="90"/>
      <c r="JV48" s="90"/>
      <c r="JW48" s="90"/>
      <c r="JX48" s="90"/>
      <c r="JY48" s="90"/>
      <c r="JZ48" s="90"/>
      <c r="KA48" s="90"/>
      <c r="KB48" s="90"/>
      <c r="KC48" s="90"/>
      <c r="KD48" s="90"/>
      <c r="KE48" s="90"/>
      <c r="KF48" s="90"/>
      <c r="KG48" s="90"/>
      <c r="KH48" s="90"/>
      <c r="KI48" s="90"/>
      <c r="KJ48" s="90"/>
      <c r="KK48" s="90"/>
      <c r="KL48" s="90"/>
      <c r="KM48" s="90"/>
      <c r="KN48" s="90"/>
      <c r="KO48" s="90"/>
      <c r="KP48" s="90"/>
      <c r="KQ48" s="90"/>
      <c r="KR48" s="90"/>
      <c r="KS48" s="90"/>
      <c r="KT48" s="90"/>
      <c r="KU48" s="90"/>
      <c r="KV48" s="90"/>
      <c r="KW48" s="90"/>
      <c r="KX48" s="90"/>
      <c r="KY48" s="90"/>
      <c r="KZ48" s="90"/>
      <c r="LA48" s="90"/>
      <c r="LB48" s="90"/>
      <c r="LC48" s="90"/>
      <c r="LD48" s="90"/>
      <c r="LE48" s="90"/>
      <c r="LF48" s="90"/>
      <c r="LG48" s="90"/>
      <c r="LH48" s="90"/>
      <c r="LI48" s="90"/>
      <c r="LJ48" s="90"/>
      <c r="LK48" s="90"/>
      <c r="LL48" s="90"/>
      <c r="LM48" s="90"/>
      <c r="LN48" s="90"/>
      <c r="LO48" s="90"/>
      <c r="LP48" s="90"/>
      <c r="LQ48" s="90"/>
      <c r="LR48" s="90"/>
      <c r="LS48" s="90"/>
      <c r="LT48" s="90"/>
      <c r="LU48" s="90"/>
      <c r="LV48" s="90"/>
      <c r="LW48" s="90"/>
      <c r="LX48" s="90"/>
      <c r="LY48" s="90"/>
      <c r="LZ48" s="90"/>
    </row>
    <row r="49" spans="1:25">
      <c r="A49" s="30">
        <v>44</v>
      </c>
      <c r="B49" s="20" t="s">
        <v>56</v>
      </c>
      <c r="C49" s="30">
        <v>86</v>
      </c>
      <c r="D49" s="33"/>
      <c r="E49" s="55">
        <v>101500551</v>
      </c>
      <c r="F49" s="59"/>
      <c r="G49" s="33"/>
      <c r="H49" s="53"/>
      <c r="I49" s="53">
        <v>3.35</v>
      </c>
      <c r="J49" s="33"/>
      <c r="K49" s="68"/>
      <c r="L49" s="69"/>
      <c r="M49" s="32"/>
      <c r="N49" s="33"/>
      <c r="O49" s="69"/>
      <c r="P49" s="33"/>
      <c r="Q49" s="68"/>
      <c r="R49" s="38"/>
      <c r="S49" s="68"/>
      <c r="T49" s="68"/>
      <c r="U49" s="38"/>
      <c r="V49" s="53">
        <f t="shared" si="2"/>
        <v>0</v>
      </c>
      <c r="W49" s="53">
        <f t="shared" si="0"/>
        <v>0</v>
      </c>
      <c r="X49" s="53">
        <f t="shared" si="1"/>
        <v>3.35</v>
      </c>
      <c r="Y49" s="85">
        <f>SUM(Y44:Y48)</f>
        <v>2764425.61</v>
      </c>
    </row>
    <row r="50" spans="1:25">
      <c r="A50" s="30">
        <v>45</v>
      </c>
      <c r="B50" s="20" t="s">
        <v>497</v>
      </c>
      <c r="C50" s="30">
        <v>85</v>
      </c>
      <c r="D50" s="33"/>
      <c r="E50" s="51"/>
      <c r="F50" s="59"/>
      <c r="G50" s="33"/>
      <c r="H50" s="53"/>
      <c r="I50" s="53">
        <v>6084</v>
      </c>
      <c r="J50" s="33"/>
      <c r="K50" s="68"/>
      <c r="L50" s="69"/>
      <c r="M50" s="32"/>
      <c r="N50" s="33"/>
      <c r="O50" s="69"/>
      <c r="P50" s="33"/>
      <c r="Q50" s="68"/>
      <c r="R50" s="38"/>
      <c r="S50" s="68"/>
      <c r="T50" s="68"/>
      <c r="U50" s="38"/>
      <c r="V50" s="53">
        <f t="shared" si="2"/>
        <v>0</v>
      </c>
      <c r="W50" s="53">
        <f t="shared" si="0"/>
        <v>0</v>
      </c>
      <c r="X50" s="53">
        <f t="shared" si="1"/>
        <v>6084</v>
      </c>
      <c r="Y50" s="83"/>
    </row>
    <row r="51" spans="1:24">
      <c r="A51" s="30">
        <v>46</v>
      </c>
      <c r="B51" s="20" t="s">
        <v>498</v>
      </c>
      <c r="C51" s="30">
        <v>110</v>
      </c>
      <c r="D51" s="33"/>
      <c r="E51" s="55">
        <v>103040406</v>
      </c>
      <c r="F51" s="59"/>
      <c r="G51" s="33"/>
      <c r="H51" s="53"/>
      <c r="I51" s="53">
        <v>2936.37</v>
      </c>
      <c r="J51" s="33"/>
      <c r="K51" s="68"/>
      <c r="L51" s="69"/>
      <c r="M51" s="32"/>
      <c r="N51" s="33"/>
      <c r="O51" s="69"/>
      <c r="P51" s="33"/>
      <c r="Q51" s="68"/>
      <c r="R51" s="38"/>
      <c r="S51" s="68"/>
      <c r="T51" s="68"/>
      <c r="U51" s="38"/>
      <c r="V51" s="53">
        <f t="shared" si="2"/>
        <v>0</v>
      </c>
      <c r="W51" s="53">
        <f t="shared" si="0"/>
        <v>0</v>
      </c>
      <c r="X51" s="53">
        <f t="shared" si="1"/>
        <v>2936.37</v>
      </c>
    </row>
    <row r="52" spans="1:24">
      <c r="A52" s="30">
        <v>47</v>
      </c>
      <c r="B52" s="20" t="s">
        <v>499</v>
      </c>
      <c r="C52" s="30">
        <v>111</v>
      </c>
      <c r="D52" s="33"/>
      <c r="E52" s="55">
        <v>102210989</v>
      </c>
      <c r="F52" s="59"/>
      <c r="G52" s="33"/>
      <c r="H52" s="53">
        <v>11578.29</v>
      </c>
      <c r="I52" s="53"/>
      <c r="J52" s="33"/>
      <c r="K52" s="68"/>
      <c r="L52" s="69"/>
      <c r="M52" s="32"/>
      <c r="N52" s="33"/>
      <c r="O52" s="69">
        <v>11372.25</v>
      </c>
      <c r="P52" s="33"/>
      <c r="Q52" s="68"/>
      <c r="R52" s="38"/>
      <c r="S52" s="68"/>
      <c r="T52" s="68"/>
      <c r="U52" s="38"/>
      <c r="V52" s="53">
        <f t="shared" si="2"/>
        <v>11372.25</v>
      </c>
      <c r="W52" s="53">
        <f t="shared" si="0"/>
        <v>206.040000000001</v>
      </c>
      <c r="X52" s="53">
        <f t="shared" si="1"/>
        <v>0</v>
      </c>
    </row>
    <row r="53" s="3" customFormat="1" spans="1:338">
      <c r="A53" s="27">
        <v>48</v>
      </c>
      <c r="B53" s="34" t="s">
        <v>61</v>
      </c>
      <c r="C53" s="27">
        <v>115</v>
      </c>
      <c r="D53" s="35"/>
      <c r="E53" s="60">
        <v>102041107</v>
      </c>
      <c r="F53" s="35">
        <f>176.13+499.66</f>
        <v>675.79</v>
      </c>
      <c r="G53" s="58">
        <v>63000</v>
      </c>
      <c r="H53" s="49">
        <v>25102.76</v>
      </c>
      <c r="I53" s="49"/>
      <c r="J53" s="35"/>
      <c r="K53" s="35"/>
      <c r="L53" s="35">
        <v>15163.02</v>
      </c>
      <c r="M53" s="29"/>
      <c r="N53" s="35"/>
      <c r="O53" s="35">
        <v>15163.02</v>
      </c>
      <c r="P53" s="35"/>
      <c r="Q53" s="35"/>
      <c r="R53" s="35">
        <v>15921.15</v>
      </c>
      <c r="S53" s="35">
        <v>5307.05</v>
      </c>
      <c r="T53" s="35">
        <v>5307.05</v>
      </c>
      <c r="U53" s="35">
        <v>5307.05</v>
      </c>
      <c r="V53" s="49">
        <f t="shared" si="2"/>
        <v>62168.34</v>
      </c>
      <c r="W53" s="49">
        <f t="shared" si="0"/>
        <v>26610.21</v>
      </c>
      <c r="X53" s="49">
        <f t="shared" si="1"/>
        <v>0</v>
      </c>
      <c r="Y53" s="81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  <c r="DG53" s="90"/>
      <c r="DH53" s="90"/>
      <c r="DI53" s="90"/>
      <c r="DJ53" s="90"/>
      <c r="DK53" s="90"/>
      <c r="DL53" s="90"/>
      <c r="DM53" s="90"/>
      <c r="DN53" s="90"/>
      <c r="DO53" s="90"/>
      <c r="DP53" s="90"/>
      <c r="DQ53" s="90"/>
      <c r="DR53" s="90"/>
      <c r="DS53" s="90"/>
      <c r="DT53" s="90"/>
      <c r="DU53" s="90"/>
      <c r="DV53" s="90"/>
      <c r="DW53" s="90"/>
      <c r="DX53" s="90"/>
      <c r="DY53" s="90"/>
      <c r="DZ53" s="90"/>
      <c r="EA53" s="90"/>
      <c r="EB53" s="90"/>
      <c r="EC53" s="90"/>
      <c r="ED53" s="90"/>
      <c r="EE53" s="90"/>
      <c r="EF53" s="90"/>
      <c r="EG53" s="90"/>
      <c r="EH53" s="90"/>
      <c r="EI53" s="90"/>
      <c r="EJ53" s="90"/>
      <c r="EK53" s="90"/>
      <c r="EL53" s="90"/>
      <c r="EM53" s="90"/>
      <c r="EN53" s="90"/>
      <c r="EO53" s="90"/>
      <c r="EP53" s="90"/>
      <c r="EQ53" s="90"/>
      <c r="ER53" s="90"/>
      <c r="ES53" s="90"/>
      <c r="ET53" s="90"/>
      <c r="EU53" s="90"/>
      <c r="EV53" s="90"/>
      <c r="EW53" s="90"/>
      <c r="EX53" s="90"/>
      <c r="EY53" s="90"/>
      <c r="EZ53" s="90"/>
      <c r="FA53" s="90"/>
      <c r="FB53" s="90"/>
      <c r="FC53" s="90"/>
      <c r="FD53" s="90"/>
      <c r="FE53" s="90"/>
      <c r="FF53" s="90"/>
      <c r="FG53" s="90"/>
      <c r="FH53" s="90"/>
      <c r="FI53" s="90"/>
      <c r="FJ53" s="90"/>
      <c r="FK53" s="90"/>
      <c r="FL53" s="90"/>
      <c r="FM53" s="90"/>
      <c r="FN53" s="90"/>
      <c r="FO53" s="90"/>
      <c r="FP53" s="90"/>
      <c r="FQ53" s="90"/>
      <c r="FR53" s="90"/>
      <c r="FS53" s="90"/>
      <c r="FT53" s="90"/>
      <c r="FU53" s="90"/>
      <c r="FV53" s="90"/>
      <c r="FW53" s="90"/>
      <c r="FX53" s="90"/>
      <c r="FY53" s="90"/>
      <c r="FZ53" s="90"/>
      <c r="GA53" s="90"/>
      <c r="GB53" s="90"/>
      <c r="GC53" s="90"/>
      <c r="GD53" s="90"/>
      <c r="GE53" s="90"/>
      <c r="GF53" s="90"/>
      <c r="GG53" s="90"/>
      <c r="GH53" s="90"/>
      <c r="GI53" s="90"/>
      <c r="GJ53" s="90"/>
      <c r="GK53" s="90"/>
      <c r="GL53" s="90"/>
      <c r="GM53" s="90"/>
      <c r="GN53" s="90"/>
      <c r="GO53" s="90"/>
      <c r="GP53" s="90"/>
      <c r="GQ53" s="90"/>
      <c r="GR53" s="90"/>
      <c r="GS53" s="90"/>
      <c r="GT53" s="90"/>
      <c r="GU53" s="90"/>
      <c r="GV53" s="90"/>
      <c r="GW53" s="90"/>
      <c r="GX53" s="90"/>
      <c r="GY53" s="90"/>
      <c r="GZ53" s="90"/>
      <c r="HA53" s="90"/>
      <c r="HB53" s="90"/>
      <c r="HC53" s="90"/>
      <c r="HD53" s="90"/>
      <c r="HE53" s="90"/>
      <c r="HF53" s="90"/>
      <c r="HG53" s="90"/>
      <c r="HH53" s="90"/>
      <c r="HI53" s="90"/>
      <c r="HJ53" s="90"/>
      <c r="HK53" s="90"/>
      <c r="HL53" s="90"/>
      <c r="HM53" s="90"/>
      <c r="HN53" s="90"/>
      <c r="HO53" s="90"/>
      <c r="HP53" s="90"/>
      <c r="HQ53" s="90"/>
      <c r="HR53" s="90"/>
      <c r="HS53" s="90"/>
      <c r="HT53" s="90"/>
      <c r="HU53" s="90"/>
      <c r="HV53" s="90"/>
      <c r="HW53" s="90"/>
      <c r="HX53" s="90"/>
      <c r="HY53" s="90"/>
      <c r="HZ53" s="90"/>
      <c r="IA53" s="90"/>
      <c r="IB53" s="90"/>
      <c r="IC53" s="90"/>
      <c r="ID53" s="90"/>
      <c r="IE53" s="90"/>
      <c r="IF53" s="90"/>
      <c r="IG53" s="90"/>
      <c r="IH53" s="90"/>
      <c r="II53" s="90"/>
      <c r="IJ53" s="90"/>
      <c r="IK53" s="90"/>
      <c r="IL53" s="90"/>
      <c r="IM53" s="90"/>
      <c r="IN53" s="90"/>
      <c r="IO53" s="90"/>
      <c r="IP53" s="90"/>
      <c r="IQ53" s="90"/>
      <c r="IR53" s="90"/>
      <c r="IS53" s="90"/>
      <c r="IT53" s="90"/>
      <c r="IU53" s="90"/>
      <c r="IV53" s="90"/>
      <c r="IW53" s="90"/>
      <c r="IX53" s="90"/>
      <c r="IY53" s="90"/>
      <c r="IZ53" s="90"/>
      <c r="JA53" s="90"/>
      <c r="JB53" s="90"/>
      <c r="JC53" s="90"/>
      <c r="JD53" s="90"/>
      <c r="JE53" s="90"/>
      <c r="JF53" s="90"/>
      <c r="JG53" s="90"/>
      <c r="JH53" s="90"/>
      <c r="JI53" s="90"/>
      <c r="JJ53" s="90"/>
      <c r="JK53" s="90"/>
      <c r="JL53" s="90"/>
      <c r="JM53" s="90"/>
      <c r="JN53" s="90"/>
      <c r="JO53" s="90"/>
      <c r="JP53" s="90"/>
      <c r="JQ53" s="90"/>
      <c r="JR53" s="90"/>
      <c r="JS53" s="90"/>
      <c r="JT53" s="90"/>
      <c r="JU53" s="90"/>
      <c r="JV53" s="90"/>
      <c r="JW53" s="90"/>
      <c r="JX53" s="90"/>
      <c r="JY53" s="90"/>
      <c r="JZ53" s="90"/>
      <c r="KA53" s="90"/>
      <c r="KB53" s="90"/>
      <c r="KC53" s="90"/>
      <c r="KD53" s="90"/>
      <c r="KE53" s="90"/>
      <c r="KF53" s="90"/>
      <c r="KG53" s="90"/>
      <c r="KH53" s="90"/>
      <c r="KI53" s="90"/>
      <c r="KJ53" s="90"/>
      <c r="KK53" s="90"/>
      <c r="KL53" s="90"/>
      <c r="KM53" s="90"/>
      <c r="KN53" s="90"/>
      <c r="KO53" s="90"/>
      <c r="KP53" s="90"/>
      <c r="KQ53" s="90"/>
      <c r="KR53" s="90"/>
      <c r="KS53" s="90"/>
      <c r="KT53" s="90"/>
      <c r="KU53" s="90"/>
      <c r="KV53" s="90"/>
      <c r="KW53" s="90"/>
      <c r="KX53" s="90"/>
      <c r="KY53" s="90"/>
      <c r="KZ53" s="90"/>
      <c r="LA53" s="90"/>
      <c r="LB53" s="90"/>
      <c r="LC53" s="90"/>
      <c r="LD53" s="90"/>
      <c r="LE53" s="90"/>
      <c r="LF53" s="90"/>
      <c r="LG53" s="90"/>
      <c r="LH53" s="90"/>
      <c r="LI53" s="90"/>
      <c r="LJ53" s="90"/>
      <c r="LK53" s="90"/>
      <c r="LL53" s="90"/>
      <c r="LM53" s="90"/>
      <c r="LN53" s="90"/>
      <c r="LO53" s="90"/>
      <c r="LP53" s="90"/>
      <c r="LQ53" s="90"/>
      <c r="LR53" s="90"/>
      <c r="LS53" s="90"/>
      <c r="LT53" s="90"/>
      <c r="LU53" s="90"/>
      <c r="LV53" s="90"/>
      <c r="LW53" s="90"/>
      <c r="LX53" s="90"/>
      <c r="LY53" s="90"/>
      <c r="LZ53" s="90"/>
    </row>
    <row r="54" s="3" customFormat="1" spans="1:338">
      <c r="A54" s="27">
        <v>49</v>
      </c>
      <c r="B54" s="34" t="s">
        <v>500</v>
      </c>
      <c r="C54" s="27">
        <v>116</v>
      </c>
      <c r="D54" s="35"/>
      <c r="E54" s="60"/>
      <c r="F54" s="35">
        <v>545.84</v>
      </c>
      <c r="G54" s="58">
        <v>119000</v>
      </c>
      <c r="H54" s="49"/>
      <c r="I54" s="49"/>
      <c r="J54" s="35"/>
      <c r="K54" s="35"/>
      <c r="L54" s="35"/>
      <c r="M54" s="29"/>
      <c r="N54" s="35"/>
      <c r="O54" s="35"/>
      <c r="P54" s="35"/>
      <c r="Q54" s="35"/>
      <c r="R54" s="35"/>
      <c r="S54" s="35"/>
      <c r="T54" s="35"/>
      <c r="U54" s="35">
        <v>30073.29</v>
      </c>
      <c r="V54" s="49">
        <f t="shared" si="2"/>
        <v>30073.29</v>
      </c>
      <c r="W54" s="49">
        <f t="shared" si="0"/>
        <v>89472.55</v>
      </c>
      <c r="X54" s="49">
        <f t="shared" si="1"/>
        <v>0</v>
      </c>
      <c r="Y54" s="81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/>
      <c r="BU54" s="90"/>
      <c r="BV54" s="90"/>
      <c r="BW54" s="90"/>
      <c r="BX54" s="90"/>
      <c r="BY54" s="90"/>
      <c r="BZ54" s="90"/>
      <c r="CA54" s="90"/>
      <c r="CB54" s="90"/>
      <c r="CC54" s="90"/>
      <c r="CD54" s="90"/>
      <c r="CE54" s="90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90"/>
      <c r="CQ54" s="90"/>
      <c r="CR54" s="90"/>
      <c r="CS54" s="90"/>
      <c r="CT54" s="90"/>
      <c r="CU54" s="90"/>
      <c r="CV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  <c r="DG54" s="90"/>
      <c r="DH54" s="90"/>
      <c r="DI54" s="90"/>
      <c r="DJ54" s="90"/>
      <c r="DK54" s="90"/>
      <c r="DL54" s="90"/>
      <c r="DM54" s="90"/>
      <c r="DN54" s="90"/>
      <c r="DO54" s="90"/>
      <c r="DP54" s="90"/>
      <c r="DQ54" s="90"/>
      <c r="DR54" s="90"/>
      <c r="DS54" s="90"/>
      <c r="DT54" s="90"/>
      <c r="DU54" s="90"/>
      <c r="DV54" s="90"/>
      <c r="DW54" s="90"/>
      <c r="DX54" s="90"/>
      <c r="DY54" s="90"/>
      <c r="DZ54" s="90"/>
      <c r="EA54" s="90"/>
      <c r="EB54" s="90"/>
      <c r="EC54" s="90"/>
      <c r="ED54" s="90"/>
      <c r="EE54" s="90"/>
      <c r="EF54" s="90"/>
      <c r="EG54" s="90"/>
      <c r="EH54" s="90"/>
      <c r="EI54" s="90"/>
      <c r="EJ54" s="90"/>
      <c r="EK54" s="90"/>
      <c r="EL54" s="90"/>
      <c r="EM54" s="90"/>
      <c r="EN54" s="90"/>
      <c r="EO54" s="90"/>
      <c r="EP54" s="90"/>
      <c r="EQ54" s="90"/>
      <c r="ER54" s="90"/>
      <c r="ES54" s="90"/>
      <c r="ET54" s="90"/>
      <c r="EU54" s="90"/>
      <c r="EV54" s="90"/>
      <c r="EW54" s="90"/>
      <c r="EX54" s="90"/>
      <c r="EY54" s="90"/>
      <c r="EZ54" s="90"/>
      <c r="FA54" s="90"/>
      <c r="FB54" s="90"/>
      <c r="FC54" s="90"/>
      <c r="FD54" s="90"/>
      <c r="FE54" s="90"/>
      <c r="FF54" s="90"/>
      <c r="FG54" s="90"/>
      <c r="FH54" s="90"/>
      <c r="FI54" s="90"/>
      <c r="FJ54" s="90"/>
      <c r="FK54" s="90"/>
      <c r="FL54" s="90"/>
      <c r="FM54" s="90"/>
      <c r="FN54" s="90"/>
      <c r="FO54" s="90"/>
      <c r="FP54" s="90"/>
      <c r="FQ54" s="90"/>
      <c r="FR54" s="90"/>
      <c r="FS54" s="90"/>
      <c r="FT54" s="90"/>
      <c r="FU54" s="90"/>
      <c r="FV54" s="90"/>
      <c r="FW54" s="90"/>
      <c r="FX54" s="90"/>
      <c r="FY54" s="90"/>
      <c r="FZ54" s="90"/>
      <c r="GA54" s="90"/>
      <c r="GB54" s="90"/>
      <c r="GC54" s="90"/>
      <c r="GD54" s="90"/>
      <c r="GE54" s="90"/>
      <c r="GF54" s="90"/>
      <c r="GG54" s="90"/>
      <c r="GH54" s="90"/>
      <c r="GI54" s="90"/>
      <c r="GJ54" s="90"/>
      <c r="GK54" s="90"/>
      <c r="GL54" s="90"/>
      <c r="GM54" s="90"/>
      <c r="GN54" s="90"/>
      <c r="GO54" s="90"/>
      <c r="GP54" s="90"/>
      <c r="GQ54" s="90"/>
      <c r="GR54" s="90"/>
      <c r="GS54" s="90"/>
      <c r="GT54" s="90"/>
      <c r="GU54" s="90"/>
      <c r="GV54" s="90"/>
      <c r="GW54" s="90"/>
      <c r="GX54" s="90"/>
      <c r="GY54" s="90"/>
      <c r="GZ54" s="90"/>
      <c r="HA54" s="90"/>
      <c r="HB54" s="90"/>
      <c r="HC54" s="90"/>
      <c r="HD54" s="90"/>
      <c r="HE54" s="90"/>
      <c r="HF54" s="90"/>
      <c r="HG54" s="90"/>
      <c r="HH54" s="90"/>
      <c r="HI54" s="90"/>
      <c r="HJ54" s="90"/>
      <c r="HK54" s="90"/>
      <c r="HL54" s="90"/>
      <c r="HM54" s="90"/>
      <c r="HN54" s="90"/>
      <c r="HO54" s="90"/>
      <c r="HP54" s="90"/>
      <c r="HQ54" s="90"/>
      <c r="HR54" s="90"/>
      <c r="HS54" s="90"/>
      <c r="HT54" s="90"/>
      <c r="HU54" s="90"/>
      <c r="HV54" s="90"/>
      <c r="HW54" s="90"/>
      <c r="HX54" s="90"/>
      <c r="HY54" s="90"/>
      <c r="HZ54" s="90"/>
      <c r="IA54" s="90"/>
      <c r="IB54" s="90"/>
      <c r="IC54" s="90"/>
      <c r="ID54" s="90"/>
      <c r="IE54" s="90"/>
      <c r="IF54" s="90"/>
      <c r="IG54" s="90"/>
      <c r="IH54" s="90"/>
      <c r="II54" s="90"/>
      <c r="IJ54" s="90"/>
      <c r="IK54" s="90"/>
      <c r="IL54" s="90"/>
      <c r="IM54" s="90"/>
      <c r="IN54" s="90"/>
      <c r="IO54" s="90"/>
      <c r="IP54" s="90"/>
      <c r="IQ54" s="90"/>
      <c r="IR54" s="90"/>
      <c r="IS54" s="90"/>
      <c r="IT54" s="90"/>
      <c r="IU54" s="90"/>
      <c r="IV54" s="90"/>
      <c r="IW54" s="90"/>
      <c r="IX54" s="90"/>
      <c r="IY54" s="90"/>
      <c r="IZ54" s="90"/>
      <c r="JA54" s="90"/>
      <c r="JB54" s="90"/>
      <c r="JC54" s="90"/>
      <c r="JD54" s="90"/>
      <c r="JE54" s="90"/>
      <c r="JF54" s="90"/>
      <c r="JG54" s="90"/>
      <c r="JH54" s="90"/>
      <c r="JI54" s="90"/>
      <c r="JJ54" s="90"/>
      <c r="JK54" s="90"/>
      <c r="JL54" s="90"/>
      <c r="JM54" s="90"/>
      <c r="JN54" s="90"/>
      <c r="JO54" s="90"/>
      <c r="JP54" s="90"/>
      <c r="JQ54" s="90"/>
      <c r="JR54" s="90"/>
      <c r="JS54" s="90"/>
      <c r="JT54" s="90"/>
      <c r="JU54" s="90"/>
      <c r="JV54" s="90"/>
      <c r="JW54" s="90"/>
      <c r="JX54" s="90"/>
      <c r="JY54" s="90"/>
      <c r="JZ54" s="90"/>
      <c r="KA54" s="90"/>
      <c r="KB54" s="90"/>
      <c r="KC54" s="90"/>
      <c r="KD54" s="90"/>
      <c r="KE54" s="90"/>
      <c r="KF54" s="90"/>
      <c r="KG54" s="90"/>
      <c r="KH54" s="90"/>
      <c r="KI54" s="90"/>
      <c r="KJ54" s="90"/>
      <c r="KK54" s="90"/>
      <c r="KL54" s="90"/>
      <c r="KM54" s="90"/>
      <c r="KN54" s="90"/>
      <c r="KO54" s="90"/>
      <c r="KP54" s="90"/>
      <c r="KQ54" s="90"/>
      <c r="KR54" s="90"/>
      <c r="KS54" s="90"/>
      <c r="KT54" s="90"/>
      <c r="KU54" s="90"/>
      <c r="KV54" s="90"/>
      <c r="KW54" s="90"/>
      <c r="KX54" s="90"/>
      <c r="KY54" s="90"/>
      <c r="KZ54" s="90"/>
      <c r="LA54" s="90"/>
      <c r="LB54" s="90"/>
      <c r="LC54" s="90"/>
      <c r="LD54" s="90"/>
      <c r="LE54" s="90"/>
      <c r="LF54" s="90"/>
      <c r="LG54" s="90"/>
      <c r="LH54" s="90"/>
      <c r="LI54" s="90"/>
      <c r="LJ54" s="90"/>
      <c r="LK54" s="90"/>
      <c r="LL54" s="90"/>
      <c r="LM54" s="90"/>
      <c r="LN54" s="90"/>
      <c r="LO54" s="90"/>
      <c r="LP54" s="90"/>
      <c r="LQ54" s="90"/>
      <c r="LR54" s="90"/>
      <c r="LS54" s="90"/>
      <c r="LT54" s="90"/>
      <c r="LU54" s="90"/>
      <c r="LV54" s="90"/>
      <c r="LW54" s="90"/>
      <c r="LX54" s="90"/>
      <c r="LY54" s="90"/>
      <c r="LZ54" s="90"/>
    </row>
    <row r="55" spans="1:24">
      <c r="A55" s="30">
        <v>50</v>
      </c>
      <c r="B55" s="20" t="s">
        <v>319</v>
      </c>
      <c r="C55" s="30">
        <v>113</v>
      </c>
      <c r="D55" s="33"/>
      <c r="E55" s="51">
        <v>102208951</v>
      </c>
      <c r="F55" s="59"/>
      <c r="G55" s="33"/>
      <c r="H55" s="53"/>
      <c r="I55" s="53">
        <v>73.89</v>
      </c>
      <c r="J55" s="33"/>
      <c r="K55" s="68"/>
      <c r="L55" s="69"/>
      <c r="M55" s="32"/>
      <c r="N55" s="33"/>
      <c r="O55" s="69"/>
      <c r="P55" s="33"/>
      <c r="Q55" s="68"/>
      <c r="R55" s="38"/>
      <c r="S55" s="68"/>
      <c r="T55" s="68"/>
      <c r="U55" s="38"/>
      <c r="V55" s="53">
        <f t="shared" si="2"/>
        <v>0</v>
      </c>
      <c r="W55" s="53">
        <f t="shared" si="0"/>
        <v>0</v>
      </c>
      <c r="X55" s="53">
        <f t="shared" si="1"/>
        <v>73.89</v>
      </c>
    </row>
    <row r="56" s="4" customFormat="1" spans="1:338">
      <c r="A56" s="36">
        <v>51</v>
      </c>
      <c r="B56" s="37" t="s">
        <v>317</v>
      </c>
      <c r="C56" s="36">
        <v>107</v>
      </c>
      <c r="D56" s="38"/>
      <c r="E56" s="56">
        <v>103255590</v>
      </c>
      <c r="F56" s="38"/>
      <c r="G56" s="38"/>
      <c r="H56" s="61"/>
      <c r="I56" s="61">
        <v>3.01</v>
      </c>
      <c r="J56" s="38"/>
      <c r="K56" s="38"/>
      <c r="L56" s="38"/>
      <c r="M56" s="72"/>
      <c r="N56" s="38"/>
      <c r="O56" s="38"/>
      <c r="P56" s="38"/>
      <c r="Q56" s="38"/>
      <c r="R56" s="38"/>
      <c r="S56" s="38"/>
      <c r="T56" s="38"/>
      <c r="U56" s="38"/>
      <c r="V56" s="61">
        <f t="shared" si="2"/>
        <v>0</v>
      </c>
      <c r="W56" s="61">
        <f t="shared" si="0"/>
        <v>0</v>
      </c>
      <c r="X56" s="61">
        <f t="shared" si="1"/>
        <v>3.01</v>
      </c>
      <c r="Y56" s="86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91"/>
      <c r="BD56" s="91"/>
      <c r="BE56" s="91"/>
      <c r="BF56" s="91"/>
      <c r="BG56" s="91"/>
      <c r="BH56" s="91"/>
      <c r="BI56" s="91"/>
      <c r="BJ56" s="91"/>
      <c r="BK56" s="91"/>
      <c r="BL56" s="91"/>
      <c r="BM56" s="91"/>
      <c r="BN56" s="91"/>
      <c r="BO56" s="91"/>
      <c r="BP56" s="91"/>
      <c r="BQ56" s="91"/>
      <c r="BR56" s="91"/>
      <c r="BS56" s="91"/>
      <c r="BT56" s="91"/>
      <c r="BU56" s="91"/>
      <c r="BV56" s="91"/>
      <c r="BW56" s="91"/>
      <c r="BX56" s="91"/>
      <c r="BY56" s="91"/>
      <c r="BZ56" s="91"/>
      <c r="CA56" s="91"/>
      <c r="CB56" s="91"/>
      <c r="CC56" s="91"/>
      <c r="CD56" s="91"/>
      <c r="CE56" s="91"/>
      <c r="CF56" s="91"/>
      <c r="CG56" s="91"/>
      <c r="CH56" s="91"/>
      <c r="CI56" s="91"/>
      <c r="CJ56" s="91"/>
      <c r="CK56" s="91"/>
      <c r="CL56" s="91"/>
      <c r="CM56" s="91"/>
      <c r="CN56" s="91"/>
      <c r="CO56" s="91"/>
      <c r="CP56" s="91"/>
      <c r="CQ56" s="91"/>
      <c r="CR56" s="91"/>
      <c r="CS56" s="91"/>
      <c r="CT56" s="91"/>
      <c r="CU56" s="91"/>
      <c r="CV56" s="91"/>
      <c r="CW56" s="91"/>
      <c r="CX56" s="91"/>
      <c r="CY56" s="91"/>
      <c r="CZ56" s="91"/>
      <c r="DA56" s="91"/>
      <c r="DB56" s="91"/>
      <c r="DC56" s="91"/>
      <c r="DD56" s="91"/>
      <c r="DE56" s="91"/>
      <c r="DF56" s="91"/>
      <c r="DG56" s="91"/>
      <c r="DH56" s="91"/>
      <c r="DI56" s="91"/>
      <c r="DJ56" s="91"/>
      <c r="DK56" s="91"/>
      <c r="DL56" s="91"/>
      <c r="DM56" s="91"/>
      <c r="DN56" s="91"/>
      <c r="DO56" s="91"/>
      <c r="DP56" s="91"/>
      <c r="DQ56" s="91"/>
      <c r="DR56" s="91"/>
      <c r="DS56" s="91"/>
      <c r="DT56" s="91"/>
      <c r="DU56" s="91"/>
      <c r="DV56" s="91"/>
      <c r="DW56" s="91"/>
      <c r="DX56" s="91"/>
      <c r="DY56" s="91"/>
      <c r="DZ56" s="91"/>
      <c r="EA56" s="91"/>
      <c r="EB56" s="91"/>
      <c r="EC56" s="91"/>
      <c r="ED56" s="91"/>
      <c r="EE56" s="91"/>
      <c r="EF56" s="91"/>
      <c r="EG56" s="91"/>
      <c r="EH56" s="91"/>
      <c r="EI56" s="91"/>
      <c r="EJ56" s="91"/>
      <c r="EK56" s="91"/>
      <c r="EL56" s="91"/>
      <c r="EM56" s="91"/>
      <c r="EN56" s="91"/>
      <c r="EO56" s="91"/>
      <c r="EP56" s="91"/>
      <c r="EQ56" s="91"/>
      <c r="ER56" s="91"/>
      <c r="ES56" s="91"/>
      <c r="ET56" s="91"/>
      <c r="EU56" s="91"/>
      <c r="EV56" s="91"/>
      <c r="EW56" s="91"/>
      <c r="EX56" s="91"/>
      <c r="EY56" s="91"/>
      <c r="EZ56" s="91"/>
      <c r="FA56" s="91"/>
      <c r="FB56" s="91"/>
      <c r="FC56" s="91"/>
      <c r="FD56" s="91"/>
      <c r="FE56" s="91"/>
      <c r="FF56" s="91"/>
      <c r="FG56" s="91"/>
      <c r="FH56" s="91"/>
      <c r="FI56" s="91"/>
      <c r="FJ56" s="91"/>
      <c r="FK56" s="91"/>
      <c r="FL56" s="91"/>
      <c r="FM56" s="91"/>
      <c r="FN56" s="91"/>
      <c r="FO56" s="91"/>
      <c r="FP56" s="91"/>
      <c r="FQ56" s="91"/>
      <c r="FR56" s="91"/>
      <c r="FS56" s="91"/>
      <c r="FT56" s="91"/>
      <c r="FU56" s="91"/>
      <c r="FV56" s="91"/>
      <c r="FW56" s="91"/>
      <c r="FX56" s="91"/>
      <c r="FY56" s="91"/>
      <c r="FZ56" s="91"/>
      <c r="GA56" s="91"/>
      <c r="GB56" s="91"/>
      <c r="GC56" s="91"/>
      <c r="GD56" s="91"/>
      <c r="GE56" s="91"/>
      <c r="GF56" s="91"/>
      <c r="GG56" s="91"/>
      <c r="GH56" s="91"/>
      <c r="GI56" s="91"/>
      <c r="GJ56" s="91"/>
      <c r="GK56" s="91"/>
      <c r="GL56" s="91"/>
      <c r="GM56" s="91"/>
      <c r="GN56" s="91"/>
      <c r="GO56" s="91"/>
      <c r="GP56" s="91"/>
      <c r="GQ56" s="91"/>
      <c r="GR56" s="91"/>
      <c r="GS56" s="91"/>
      <c r="GT56" s="91"/>
      <c r="GU56" s="91"/>
      <c r="GV56" s="91"/>
      <c r="GW56" s="91"/>
      <c r="GX56" s="91"/>
      <c r="GY56" s="91"/>
      <c r="GZ56" s="91"/>
      <c r="HA56" s="91"/>
      <c r="HB56" s="91"/>
      <c r="HC56" s="91"/>
      <c r="HD56" s="91"/>
      <c r="HE56" s="91"/>
      <c r="HF56" s="91"/>
      <c r="HG56" s="91"/>
      <c r="HH56" s="91"/>
      <c r="HI56" s="91"/>
      <c r="HJ56" s="91"/>
      <c r="HK56" s="91"/>
      <c r="HL56" s="91"/>
      <c r="HM56" s="91"/>
      <c r="HN56" s="91"/>
      <c r="HO56" s="91"/>
      <c r="HP56" s="91"/>
      <c r="HQ56" s="91"/>
      <c r="HR56" s="91"/>
      <c r="HS56" s="91"/>
      <c r="HT56" s="91"/>
      <c r="HU56" s="91"/>
      <c r="HV56" s="91"/>
      <c r="HW56" s="91"/>
      <c r="HX56" s="91"/>
      <c r="HY56" s="91"/>
      <c r="HZ56" s="91"/>
      <c r="IA56" s="91"/>
      <c r="IB56" s="91"/>
      <c r="IC56" s="91"/>
      <c r="ID56" s="91"/>
      <c r="IE56" s="91"/>
      <c r="IF56" s="91"/>
      <c r="IG56" s="91"/>
      <c r="IH56" s="91"/>
      <c r="II56" s="91"/>
      <c r="IJ56" s="91"/>
      <c r="IK56" s="91"/>
      <c r="IL56" s="91"/>
      <c r="IM56" s="91"/>
      <c r="IN56" s="91"/>
      <c r="IO56" s="91"/>
      <c r="IP56" s="91"/>
      <c r="IQ56" s="91"/>
      <c r="IR56" s="91"/>
      <c r="IS56" s="91"/>
      <c r="IT56" s="91"/>
      <c r="IU56" s="91"/>
      <c r="IV56" s="91"/>
      <c r="IW56" s="91"/>
      <c r="IX56" s="91"/>
      <c r="IY56" s="91"/>
      <c r="IZ56" s="91"/>
      <c r="JA56" s="91"/>
      <c r="JB56" s="91"/>
      <c r="JC56" s="91"/>
      <c r="JD56" s="91"/>
      <c r="JE56" s="91"/>
      <c r="JF56" s="91"/>
      <c r="JG56" s="91"/>
      <c r="JH56" s="91"/>
      <c r="JI56" s="91"/>
      <c r="JJ56" s="91"/>
      <c r="JK56" s="91"/>
      <c r="JL56" s="91"/>
      <c r="JM56" s="91"/>
      <c r="JN56" s="91"/>
      <c r="JO56" s="91"/>
      <c r="JP56" s="91"/>
      <c r="JQ56" s="91"/>
      <c r="JR56" s="91"/>
      <c r="JS56" s="91"/>
      <c r="JT56" s="91"/>
      <c r="JU56" s="91"/>
      <c r="JV56" s="91"/>
      <c r="JW56" s="91"/>
      <c r="JX56" s="91"/>
      <c r="JY56" s="91"/>
      <c r="JZ56" s="91"/>
      <c r="KA56" s="91"/>
      <c r="KB56" s="91"/>
      <c r="KC56" s="91"/>
      <c r="KD56" s="91"/>
      <c r="KE56" s="91"/>
      <c r="KF56" s="91"/>
      <c r="KG56" s="91"/>
      <c r="KH56" s="91"/>
      <c r="KI56" s="91"/>
      <c r="KJ56" s="91"/>
      <c r="KK56" s="91"/>
      <c r="KL56" s="91"/>
      <c r="KM56" s="91"/>
      <c r="KN56" s="91"/>
      <c r="KO56" s="91"/>
      <c r="KP56" s="91"/>
      <c r="KQ56" s="91"/>
      <c r="KR56" s="91"/>
      <c r="KS56" s="91"/>
      <c r="KT56" s="91"/>
      <c r="KU56" s="91"/>
      <c r="KV56" s="91"/>
      <c r="KW56" s="91"/>
      <c r="KX56" s="91"/>
      <c r="KY56" s="91"/>
      <c r="KZ56" s="91"/>
      <c r="LA56" s="91"/>
      <c r="LB56" s="91"/>
      <c r="LC56" s="91"/>
      <c r="LD56" s="91"/>
      <c r="LE56" s="91"/>
      <c r="LF56" s="91"/>
      <c r="LG56" s="91"/>
      <c r="LH56" s="91"/>
      <c r="LI56" s="91"/>
      <c r="LJ56" s="91"/>
      <c r="LK56" s="91"/>
      <c r="LL56" s="91"/>
      <c r="LM56" s="91"/>
      <c r="LN56" s="91"/>
      <c r="LO56" s="91"/>
      <c r="LP56" s="91"/>
      <c r="LQ56" s="91"/>
      <c r="LR56" s="91"/>
      <c r="LS56" s="91"/>
      <c r="LT56" s="91"/>
      <c r="LU56" s="91"/>
      <c r="LV56" s="91"/>
      <c r="LW56" s="91"/>
      <c r="LX56" s="91"/>
      <c r="LY56" s="91"/>
      <c r="LZ56" s="91"/>
    </row>
    <row r="57" spans="1:24">
      <c r="A57" s="30">
        <v>52</v>
      </c>
      <c r="B57" s="20" t="s">
        <v>501</v>
      </c>
      <c r="C57" s="30">
        <v>130</v>
      </c>
      <c r="D57" s="33"/>
      <c r="E57" s="51">
        <v>101524173</v>
      </c>
      <c r="F57" s="59"/>
      <c r="G57" s="33"/>
      <c r="H57" s="53"/>
      <c r="I57" s="53"/>
      <c r="J57" s="33"/>
      <c r="K57" s="68"/>
      <c r="L57" s="69"/>
      <c r="M57" s="32"/>
      <c r="N57" s="33"/>
      <c r="O57" s="69"/>
      <c r="P57" s="33"/>
      <c r="Q57" s="68"/>
      <c r="R57" s="38"/>
      <c r="S57" s="68"/>
      <c r="T57" s="68"/>
      <c r="U57" s="38"/>
      <c r="V57" s="53">
        <f t="shared" si="2"/>
        <v>0</v>
      </c>
      <c r="W57" s="53">
        <f t="shared" si="0"/>
        <v>0</v>
      </c>
      <c r="X57" s="53">
        <f t="shared" si="1"/>
        <v>0</v>
      </c>
    </row>
    <row r="58" spans="1:24">
      <c r="A58" s="30">
        <v>53</v>
      </c>
      <c r="B58" s="20" t="s">
        <v>502</v>
      </c>
      <c r="C58" s="30">
        <v>141</v>
      </c>
      <c r="D58" s="33"/>
      <c r="E58" s="55">
        <v>103603443</v>
      </c>
      <c r="F58" s="59"/>
      <c r="G58" s="33"/>
      <c r="H58" s="53"/>
      <c r="I58" s="53">
        <v>2550</v>
      </c>
      <c r="J58" s="33"/>
      <c r="K58" s="68"/>
      <c r="L58" s="69"/>
      <c r="M58" s="32"/>
      <c r="N58" s="33"/>
      <c r="O58" s="69"/>
      <c r="P58" s="33"/>
      <c r="Q58" s="68"/>
      <c r="R58" s="38"/>
      <c r="S58" s="68"/>
      <c r="T58" s="68"/>
      <c r="U58" s="38"/>
      <c r="V58" s="53">
        <f t="shared" si="2"/>
        <v>0</v>
      </c>
      <c r="W58" s="53">
        <f t="shared" si="0"/>
        <v>0</v>
      </c>
      <c r="X58" s="53">
        <f t="shared" si="1"/>
        <v>2550</v>
      </c>
    </row>
    <row r="59" spans="1:24">
      <c r="A59" s="30">
        <v>55</v>
      </c>
      <c r="B59" s="20" t="s">
        <v>65</v>
      </c>
      <c r="C59" s="30">
        <v>132</v>
      </c>
      <c r="D59" s="33"/>
      <c r="E59" s="51">
        <v>100989638</v>
      </c>
      <c r="F59" s="59"/>
      <c r="G59" s="33"/>
      <c r="H59" s="53"/>
      <c r="I59" s="53"/>
      <c r="J59" s="33"/>
      <c r="K59" s="68"/>
      <c r="L59" s="69"/>
      <c r="M59" s="32"/>
      <c r="N59" s="33"/>
      <c r="O59" s="69"/>
      <c r="P59" s="33"/>
      <c r="Q59" s="68"/>
      <c r="R59" s="38"/>
      <c r="S59" s="68"/>
      <c r="T59" s="68"/>
      <c r="U59" s="38"/>
      <c r="V59" s="53">
        <f t="shared" si="2"/>
        <v>0</v>
      </c>
      <c r="W59" s="53">
        <f t="shared" si="0"/>
        <v>0</v>
      </c>
      <c r="X59" s="53">
        <f t="shared" si="1"/>
        <v>0</v>
      </c>
    </row>
    <row r="60" spans="1:24">
      <c r="A60" s="30">
        <v>56</v>
      </c>
      <c r="B60" s="20" t="s">
        <v>503</v>
      </c>
      <c r="C60" s="30">
        <v>133</v>
      </c>
      <c r="D60" s="33"/>
      <c r="E60" s="62">
        <v>102404177</v>
      </c>
      <c r="F60" s="59"/>
      <c r="G60" s="33"/>
      <c r="H60" s="53"/>
      <c r="I60" s="53">
        <v>1000</v>
      </c>
      <c r="J60" s="33"/>
      <c r="K60" s="68"/>
      <c r="L60" s="69"/>
      <c r="M60" s="32"/>
      <c r="N60" s="33"/>
      <c r="O60" s="69"/>
      <c r="P60" s="33"/>
      <c r="Q60" s="68"/>
      <c r="R60" s="38"/>
      <c r="S60" s="68"/>
      <c r="T60" s="68"/>
      <c r="U60" s="38"/>
      <c r="V60" s="53">
        <f t="shared" si="2"/>
        <v>0</v>
      </c>
      <c r="W60" s="53">
        <f t="shared" si="0"/>
        <v>0</v>
      </c>
      <c r="X60" s="53">
        <f t="shared" si="1"/>
        <v>1000</v>
      </c>
    </row>
    <row r="61" s="3" customFormat="1" spans="1:338">
      <c r="A61" s="27">
        <v>57</v>
      </c>
      <c r="B61" s="34" t="s">
        <v>504</v>
      </c>
      <c r="C61" s="27">
        <v>152</v>
      </c>
      <c r="D61" s="35"/>
      <c r="E61" s="63"/>
      <c r="F61" s="35">
        <v>605.92</v>
      </c>
      <c r="G61" s="35"/>
      <c r="H61" s="49">
        <v>66110</v>
      </c>
      <c r="I61" s="49"/>
      <c r="J61" s="35"/>
      <c r="K61" s="35"/>
      <c r="L61" s="35">
        <v>5559.66</v>
      </c>
      <c r="M61" s="29"/>
      <c r="N61" s="35"/>
      <c r="O61" s="35">
        <v>27798.3</v>
      </c>
      <c r="P61" s="35"/>
      <c r="Q61" s="35"/>
      <c r="R61" s="35"/>
      <c r="S61" s="35"/>
      <c r="T61" s="35"/>
      <c r="U61" s="35">
        <v>33357.96</v>
      </c>
      <c r="V61" s="49">
        <f t="shared" si="2"/>
        <v>66715.92</v>
      </c>
      <c r="W61" s="49">
        <f t="shared" si="0"/>
        <v>0</v>
      </c>
      <c r="X61" s="49">
        <f t="shared" si="1"/>
        <v>0</v>
      </c>
      <c r="Y61" s="81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90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90"/>
      <c r="CG61" s="90"/>
      <c r="CH61" s="90"/>
      <c r="CI61" s="90"/>
      <c r="CJ61" s="90"/>
      <c r="CK61" s="90"/>
      <c r="CL61" s="90"/>
      <c r="CM61" s="90"/>
      <c r="CN61" s="90"/>
      <c r="CO61" s="90"/>
      <c r="CP61" s="90"/>
      <c r="CQ61" s="90"/>
      <c r="CR61" s="90"/>
      <c r="CS61" s="90"/>
      <c r="CT61" s="90"/>
      <c r="CU61" s="90"/>
      <c r="CV61" s="90"/>
      <c r="CW61" s="90"/>
      <c r="CX61" s="90"/>
      <c r="CY61" s="90"/>
      <c r="CZ61" s="90"/>
      <c r="DA61" s="90"/>
      <c r="DB61" s="90"/>
      <c r="DC61" s="90"/>
      <c r="DD61" s="90"/>
      <c r="DE61" s="90"/>
      <c r="DF61" s="90"/>
      <c r="DG61" s="90"/>
      <c r="DH61" s="90"/>
      <c r="DI61" s="90"/>
      <c r="DJ61" s="90"/>
      <c r="DK61" s="90"/>
      <c r="DL61" s="90"/>
      <c r="DM61" s="90"/>
      <c r="DN61" s="90"/>
      <c r="DO61" s="90"/>
      <c r="DP61" s="90"/>
      <c r="DQ61" s="90"/>
      <c r="DR61" s="90"/>
      <c r="DS61" s="90"/>
      <c r="DT61" s="90"/>
      <c r="DU61" s="90"/>
      <c r="DV61" s="90"/>
      <c r="DW61" s="90"/>
      <c r="DX61" s="90"/>
      <c r="DY61" s="90"/>
      <c r="DZ61" s="90"/>
      <c r="EA61" s="90"/>
      <c r="EB61" s="90"/>
      <c r="EC61" s="90"/>
      <c r="ED61" s="90"/>
      <c r="EE61" s="90"/>
      <c r="EF61" s="90"/>
      <c r="EG61" s="90"/>
      <c r="EH61" s="90"/>
      <c r="EI61" s="90"/>
      <c r="EJ61" s="90"/>
      <c r="EK61" s="90"/>
      <c r="EL61" s="90"/>
      <c r="EM61" s="90"/>
      <c r="EN61" s="90"/>
      <c r="EO61" s="90"/>
      <c r="EP61" s="90"/>
      <c r="EQ61" s="90"/>
      <c r="ER61" s="90"/>
      <c r="ES61" s="90"/>
      <c r="ET61" s="90"/>
      <c r="EU61" s="90"/>
      <c r="EV61" s="90"/>
      <c r="EW61" s="90"/>
      <c r="EX61" s="90"/>
      <c r="EY61" s="90"/>
      <c r="EZ61" s="90"/>
      <c r="FA61" s="90"/>
      <c r="FB61" s="90"/>
      <c r="FC61" s="90"/>
      <c r="FD61" s="90"/>
      <c r="FE61" s="90"/>
      <c r="FF61" s="90"/>
      <c r="FG61" s="90"/>
      <c r="FH61" s="90"/>
      <c r="FI61" s="90"/>
      <c r="FJ61" s="90"/>
      <c r="FK61" s="90"/>
      <c r="FL61" s="90"/>
      <c r="FM61" s="90"/>
      <c r="FN61" s="90"/>
      <c r="FO61" s="90"/>
      <c r="FP61" s="90"/>
      <c r="FQ61" s="90"/>
      <c r="FR61" s="90"/>
      <c r="FS61" s="90"/>
      <c r="FT61" s="90"/>
      <c r="FU61" s="90"/>
      <c r="FV61" s="90"/>
      <c r="FW61" s="90"/>
      <c r="FX61" s="90"/>
      <c r="FY61" s="90"/>
      <c r="FZ61" s="90"/>
      <c r="GA61" s="90"/>
      <c r="GB61" s="90"/>
      <c r="GC61" s="90"/>
      <c r="GD61" s="90"/>
      <c r="GE61" s="90"/>
      <c r="GF61" s="90"/>
      <c r="GG61" s="90"/>
      <c r="GH61" s="90"/>
      <c r="GI61" s="90"/>
      <c r="GJ61" s="90"/>
      <c r="GK61" s="90"/>
      <c r="GL61" s="90"/>
      <c r="GM61" s="90"/>
      <c r="GN61" s="90"/>
      <c r="GO61" s="90"/>
      <c r="GP61" s="90"/>
      <c r="GQ61" s="90"/>
      <c r="GR61" s="90"/>
      <c r="GS61" s="90"/>
      <c r="GT61" s="90"/>
      <c r="GU61" s="90"/>
      <c r="GV61" s="90"/>
      <c r="GW61" s="90"/>
      <c r="GX61" s="90"/>
      <c r="GY61" s="90"/>
      <c r="GZ61" s="90"/>
      <c r="HA61" s="90"/>
      <c r="HB61" s="90"/>
      <c r="HC61" s="90"/>
      <c r="HD61" s="90"/>
      <c r="HE61" s="90"/>
      <c r="HF61" s="90"/>
      <c r="HG61" s="90"/>
      <c r="HH61" s="90"/>
      <c r="HI61" s="90"/>
      <c r="HJ61" s="90"/>
      <c r="HK61" s="90"/>
      <c r="HL61" s="90"/>
      <c r="HM61" s="90"/>
      <c r="HN61" s="90"/>
      <c r="HO61" s="90"/>
      <c r="HP61" s="90"/>
      <c r="HQ61" s="90"/>
      <c r="HR61" s="90"/>
      <c r="HS61" s="90"/>
      <c r="HT61" s="90"/>
      <c r="HU61" s="90"/>
      <c r="HV61" s="90"/>
      <c r="HW61" s="90"/>
      <c r="HX61" s="90"/>
      <c r="HY61" s="90"/>
      <c r="HZ61" s="90"/>
      <c r="IA61" s="90"/>
      <c r="IB61" s="90"/>
      <c r="IC61" s="90"/>
      <c r="ID61" s="90"/>
      <c r="IE61" s="90"/>
      <c r="IF61" s="90"/>
      <c r="IG61" s="90"/>
      <c r="IH61" s="90"/>
      <c r="II61" s="90"/>
      <c r="IJ61" s="90"/>
      <c r="IK61" s="90"/>
      <c r="IL61" s="90"/>
      <c r="IM61" s="90"/>
      <c r="IN61" s="90"/>
      <c r="IO61" s="90"/>
      <c r="IP61" s="90"/>
      <c r="IQ61" s="90"/>
      <c r="IR61" s="90"/>
      <c r="IS61" s="90"/>
      <c r="IT61" s="90"/>
      <c r="IU61" s="90"/>
      <c r="IV61" s="90"/>
      <c r="IW61" s="90"/>
      <c r="IX61" s="90"/>
      <c r="IY61" s="90"/>
      <c r="IZ61" s="90"/>
      <c r="JA61" s="90"/>
      <c r="JB61" s="90"/>
      <c r="JC61" s="90"/>
      <c r="JD61" s="90"/>
      <c r="JE61" s="90"/>
      <c r="JF61" s="90"/>
      <c r="JG61" s="90"/>
      <c r="JH61" s="90"/>
      <c r="JI61" s="90"/>
      <c r="JJ61" s="90"/>
      <c r="JK61" s="90"/>
      <c r="JL61" s="90"/>
      <c r="JM61" s="90"/>
      <c r="JN61" s="90"/>
      <c r="JO61" s="90"/>
      <c r="JP61" s="90"/>
      <c r="JQ61" s="90"/>
      <c r="JR61" s="90"/>
      <c r="JS61" s="90"/>
      <c r="JT61" s="90"/>
      <c r="JU61" s="90"/>
      <c r="JV61" s="90"/>
      <c r="JW61" s="90"/>
      <c r="JX61" s="90"/>
      <c r="JY61" s="90"/>
      <c r="JZ61" s="90"/>
      <c r="KA61" s="90"/>
      <c r="KB61" s="90"/>
      <c r="KC61" s="90"/>
      <c r="KD61" s="90"/>
      <c r="KE61" s="90"/>
      <c r="KF61" s="90"/>
      <c r="KG61" s="90"/>
      <c r="KH61" s="90"/>
      <c r="KI61" s="90"/>
      <c r="KJ61" s="90"/>
      <c r="KK61" s="90"/>
      <c r="KL61" s="90"/>
      <c r="KM61" s="90"/>
      <c r="KN61" s="90"/>
      <c r="KO61" s="90"/>
      <c r="KP61" s="90"/>
      <c r="KQ61" s="90"/>
      <c r="KR61" s="90"/>
      <c r="KS61" s="90"/>
      <c r="KT61" s="90"/>
      <c r="KU61" s="90"/>
      <c r="KV61" s="90"/>
      <c r="KW61" s="90"/>
      <c r="KX61" s="90"/>
      <c r="KY61" s="90"/>
      <c r="KZ61" s="90"/>
      <c r="LA61" s="90"/>
      <c r="LB61" s="90"/>
      <c r="LC61" s="90"/>
      <c r="LD61" s="90"/>
      <c r="LE61" s="90"/>
      <c r="LF61" s="90"/>
      <c r="LG61" s="90"/>
      <c r="LH61" s="90"/>
      <c r="LI61" s="90"/>
      <c r="LJ61" s="90"/>
      <c r="LK61" s="90"/>
      <c r="LL61" s="90"/>
      <c r="LM61" s="90"/>
      <c r="LN61" s="90"/>
      <c r="LO61" s="90"/>
      <c r="LP61" s="90"/>
      <c r="LQ61" s="90"/>
      <c r="LR61" s="90"/>
      <c r="LS61" s="90"/>
      <c r="LT61" s="90"/>
      <c r="LU61" s="90"/>
      <c r="LV61" s="90"/>
      <c r="LW61" s="90"/>
      <c r="LX61" s="90"/>
      <c r="LY61" s="90"/>
      <c r="LZ61" s="90"/>
    </row>
    <row r="62" s="3" customFormat="1" spans="1:338">
      <c r="A62" s="27">
        <v>58</v>
      </c>
      <c r="B62" s="34" t="s">
        <v>505</v>
      </c>
      <c r="C62" s="27">
        <v>148</v>
      </c>
      <c r="D62" s="35"/>
      <c r="E62" s="47">
        <v>103454326</v>
      </c>
      <c r="F62" s="35">
        <v>546.45</v>
      </c>
      <c r="G62" s="58">
        <v>55000</v>
      </c>
      <c r="H62" s="49"/>
      <c r="I62" s="49"/>
      <c r="J62" s="35"/>
      <c r="K62" s="35"/>
      <c r="L62" s="35"/>
      <c r="M62" s="29"/>
      <c r="N62" s="35"/>
      <c r="O62" s="35"/>
      <c r="P62" s="35"/>
      <c r="Q62" s="35"/>
      <c r="R62" s="35">
        <v>13899.42</v>
      </c>
      <c r="S62" s="35">
        <v>4633.14</v>
      </c>
      <c r="T62" s="35">
        <v>4633.14</v>
      </c>
      <c r="U62" s="35">
        <v>4633.14</v>
      </c>
      <c r="V62" s="49">
        <f t="shared" si="2"/>
        <v>27798.84</v>
      </c>
      <c r="W62" s="49">
        <f t="shared" si="0"/>
        <v>27747.61</v>
      </c>
      <c r="X62" s="49">
        <f t="shared" si="1"/>
        <v>0</v>
      </c>
      <c r="Y62" s="81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90"/>
      <c r="BV62" s="90"/>
      <c r="BW62" s="90"/>
      <c r="BX62" s="90"/>
      <c r="BY62" s="90"/>
      <c r="BZ62" s="90"/>
      <c r="CA62" s="90"/>
      <c r="CB62" s="90"/>
      <c r="CC62" s="90"/>
      <c r="CD62" s="90"/>
      <c r="CE62" s="90"/>
      <c r="CF62" s="90"/>
      <c r="CG62" s="90"/>
      <c r="CH62" s="90"/>
      <c r="CI62" s="90"/>
      <c r="CJ62" s="90"/>
      <c r="CK62" s="90"/>
      <c r="CL62" s="90"/>
      <c r="CM62" s="90"/>
      <c r="CN62" s="90"/>
      <c r="CO62" s="90"/>
      <c r="CP62" s="90"/>
      <c r="CQ62" s="90"/>
      <c r="CR62" s="90"/>
      <c r="CS62" s="90"/>
      <c r="CT62" s="90"/>
      <c r="CU62" s="90"/>
      <c r="CV62" s="90"/>
      <c r="CW62" s="90"/>
      <c r="CX62" s="90"/>
      <c r="CY62" s="90"/>
      <c r="CZ62" s="90"/>
      <c r="DA62" s="90"/>
      <c r="DB62" s="90"/>
      <c r="DC62" s="90"/>
      <c r="DD62" s="90"/>
      <c r="DE62" s="90"/>
      <c r="DF62" s="90"/>
      <c r="DG62" s="90"/>
      <c r="DH62" s="90"/>
      <c r="DI62" s="90"/>
      <c r="DJ62" s="90"/>
      <c r="DK62" s="90"/>
      <c r="DL62" s="90"/>
      <c r="DM62" s="90"/>
      <c r="DN62" s="90"/>
      <c r="DO62" s="90"/>
      <c r="DP62" s="90"/>
      <c r="DQ62" s="90"/>
      <c r="DR62" s="90"/>
      <c r="DS62" s="90"/>
      <c r="DT62" s="90"/>
      <c r="DU62" s="90"/>
      <c r="DV62" s="90"/>
      <c r="DW62" s="90"/>
      <c r="DX62" s="90"/>
      <c r="DY62" s="90"/>
      <c r="DZ62" s="90"/>
      <c r="EA62" s="90"/>
      <c r="EB62" s="90"/>
      <c r="EC62" s="90"/>
      <c r="ED62" s="90"/>
      <c r="EE62" s="90"/>
      <c r="EF62" s="90"/>
      <c r="EG62" s="90"/>
      <c r="EH62" s="90"/>
      <c r="EI62" s="90"/>
      <c r="EJ62" s="90"/>
      <c r="EK62" s="90"/>
      <c r="EL62" s="90"/>
      <c r="EM62" s="90"/>
      <c r="EN62" s="90"/>
      <c r="EO62" s="90"/>
      <c r="EP62" s="90"/>
      <c r="EQ62" s="90"/>
      <c r="ER62" s="90"/>
      <c r="ES62" s="90"/>
      <c r="ET62" s="90"/>
      <c r="EU62" s="90"/>
      <c r="EV62" s="90"/>
      <c r="EW62" s="90"/>
      <c r="EX62" s="90"/>
      <c r="EY62" s="90"/>
      <c r="EZ62" s="90"/>
      <c r="FA62" s="90"/>
      <c r="FB62" s="90"/>
      <c r="FC62" s="90"/>
      <c r="FD62" s="90"/>
      <c r="FE62" s="90"/>
      <c r="FF62" s="90"/>
      <c r="FG62" s="90"/>
      <c r="FH62" s="90"/>
      <c r="FI62" s="90"/>
      <c r="FJ62" s="90"/>
      <c r="FK62" s="90"/>
      <c r="FL62" s="90"/>
      <c r="FM62" s="90"/>
      <c r="FN62" s="90"/>
      <c r="FO62" s="90"/>
      <c r="FP62" s="90"/>
      <c r="FQ62" s="90"/>
      <c r="FR62" s="90"/>
      <c r="FS62" s="90"/>
      <c r="FT62" s="90"/>
      <c r="FU62" s="90"/>
      <c r="FV62" s="90"/>
      <c r="FW62" s="90"/>
      <c r="FX62" s="90"/>
      <c r="FY62" s="90"/>
      <c r="FZ62" s="90"/>
      <c r="GA62" s="90"/>
      <c r="GB62" s="90"/>
      <c r="GC62" s="90"/>
      <c r="GD62" s="90"/>
      <c r="GE62" s="90"/>
      <c r="GF62" s="90"/>
      <c r="GG62" s="90"/>
      <c r="GH62" s="90"/>
      <c r="GI62" s="90"/>
      <c r="GJ62" s="90"/>
      <c r="GK62" s="90"/>
      <c r="GL62" s="90"/>
      <c r="GM62" s="90"/>
      <c r="GN62" s="90"/>
      <c r="GO62" s="90"/>
      <c r="GP62" s="90"/>
      <c r="GQ62" s="90"/>
      <c r="GR62" s="90"/>
      <c r="GS62" s="90"/>
      <c r="GT62" s="90"/>
      <c r="GU62" s="90"/>
      <c r="GV62" s="90"/>
      <c r="GW62" s="90"/>
      <c r="GX62" s="90"/>
      <c r="GY62" s="90"/>
      <c r="GZ62" s="90"/>
      <c r="HA62" s="90"/>
      <c r="HB62" s="90"/>
      <c r="HC62" s="90"/>
      <c r="HD62" s="90"/>
      <c r="HE62" s="90"/>
      <c r="HF62" s="90"/>
      <c r="HG62" s="90"/>
      <c r="HH62" s="90"/>
      <c r="HI62" s="90"/>
      <c r="HJ62" s="90"/>
      <c r="HK62" s="90"/>
      <c r="HL62" s="90"/>
      <c r="HM62" s="90"/>
      <c r="HN62" s="90"/>
      <c r="HO62" s="90"/>
      <c r="HP62" s="90"/>
      <c r="HQ62" s="90"/>
      <c r="HR62" s="90"/>
      <c r="HS62" s="90"/>
      <c r="HT62" s="90"/>
      <c r="HU62" s="90"/>
      <c r="HV62" s="90"/>
      <c r="HW62" s="90"/>
      <c r="HX62" s="90"/>
      <c r="HY62" s="90"/>
      <c r="HZ62" s="90"/>
      <c r="IA62" s="90"/>
      <c r="IB62" s="90"/>
      <c r="IC62" s="90"/>
      <c r="ID62" s="90"/>
      <c r="IE62" s="90"/>
      <c r="IF62" s="90"/>
      <c r="IG62" s="90"/>
      <c r="IH62" s="90"/>
      <c r="II62" s="90"/>
      <c r="IJ62" s="90"/>
      <c r="IK62" s="90"/>
      <c r="IL62" s="90"/>
      <c r="IM62" s="90"/>
      <c r="IN62" s="90"/>
      <c r="IO62" s="90"/>
      <c r="IP62" s="90"/>
      <c r="IQ62" s="90"/>
      <c r="IR62" s="90"/>
      <c r="IS62" s="90"/>
      <c r="IT62" s="90"/>
      <c r="IU62" s="90"/>
      <c r="IV62" s="90"/>
      <c r="IW62" s="90"/>
      <c r="IX62" s="90"/>
      <c r="IY62" s="90"/>
      <c r="IZ62" s="90"/>
      <c r="JA62" s="90"/>
      <c r="JB62" s="90"/>
      <c r="JC62" s="90"/>
      <c r="JD62" s="90"/>
      <c r="JE62" s="90"/>
      <c r="JF62" s="90"/>
      <c r="JG62" s="90"/>
      <c r="JH62" s="90"/>
      <c r="JI62" s="90"/>
      <c r="JJ62" s="90"/>
      <c r="JK62" s="90"/>
      <c r="JL62" s="90"/>
      <c r="JM62" s="90"/>
      <c r="JN62" s="90"/>
      <c r="JO62" s="90"/>
      <c r="JP62" s="90"/>
      <c r="JQ62" s="90"/>
      <c r="JR62" s="90"/>
      <c r="JS62" s="90"/>
      <c r="JT62" s="90"/>
      <c r="JU62" s="90"/>
      <c r="JV62" s="90"/>
      <c r="JW62" s="90"/>
      <c r="JX62" s="90"/>
      <c r="JY62" s="90"/>
      <c r="JZ62" s="90"/>
      <c r="KA62" s="90"/>
      <c r="KB62" s="90"/>
      <c r="KC62" s="90"/>
      <c r="KD62" s="90"/>
      <c r="KE62" s="90"/>
      <c r="KF62" s="90"/>
      <c r="KG62" s="90"/>
      <c r="KH62" s="90"/>
      <c r="KI62" s="90"/>
      <c r="KJ62" s="90"/>
      <c r="KK62" s="90"/>
      <c r="KL62" s="90"/>
      <c r="KM62" s="90"/>
      <c r="KN62" s="90"/>
      <c r="KO62" s="90"/>
      <c r="KP62" s="90"/>
      <c r="KQ62" s="90"/>
      <c r="KR62" s="90"/>
      <c r="KS62" s="90"/>
      <c r="KT62" s="90"/>
      <c r="KU62" s="90"/>
      <c r="KV62" s="90"/>
      <c r="KW62" s="90"/>
      <c r="KX62" s="90"/>
      <c r="KY62" s="90"/>
      <c r="KZ62" s="90"/>
      <c r="LA62" s="90"/>
      <c r="LB62" s="90"/>
      <c r="LC62" s="90"/>
      <c r="LD62" s="90"/>
      <c r="LE62" s="90"/>
      <c r="LF62" s="90"/>
      <c r="LG62" s="90"/>
      <c r="LH62" s="90"/>
      <c r="LI62" s="90"/>
      <c r="LJ62" s="90"/>
      <c r="LK62" s="90"/>
      <c r="LL62" s="90"/>
      <c r="LM62" s="90"/>
      <c r="LN62" s="90"/>
      <c r="LO62" s="90"/>
      <c r="LP62" s="90"/>
      <c r="LQ62" s="90"/>
      <c r="LR62" s="90"/>
      <c r="LS62" s="90"/>
      <c r="LT62" s="90"/>
      <c r="LU62" s="90"/>
      <c r="LV62" s="90"/>
      <c r="LW62" s="90"/>
      <c r="LX62" s="90"/>
      <c r="LY62" s="90"/>
      <c r="LZ62" s="90"/>
    </row>
    <row r="63" spans="1:24">
      <c r="A63" s="30">
        <v>59</v>
      </c>
      <c r="B63" s="20" t="s">
        <v>506</v>
      </c>
      <c r="C63" s="30">
        <v>143</v>
      </c>
      <c r="D63" s="33"/>
      <c r="E63" s="62">
        <v>100125380</v>
      </c>
      <c r="F63" s="59"/>
      <c r="G63" s="33"/>
      <c r="H63" s="53">
        <v>82418.5</v>
      </c>
      <c r="I63" s="53"/>
      <c r="J63" s="33"/>
      <c r="K63" s="68"/>
      <c r="L63" s="69"/>
      <c r="M63" s="32">
        <v>82418.5</v>
      </c>
      <c r="N63" s="33"/>
      <c r="O63" s="69"/>
      <c r="P63" s="33"/>
      <c r="Q63" s="68"/>
      <c r="R63" s="38"/>
      <c r="S63" s="68"/>
      <c r="T63" s="68"/>
      <c r="U63" s="38"/>
      <c r="V63" s="53">
        <f t="shared" si="2"/>
        <v>82418.5</v>
      </c>
      <c r="W63" s="53">
        <f t="shared" si="0"/>
        <v>0</v>
      </c>
      <c r="X63" s="53">
        <f t="shared" si="1"/>
        <v>0</v>
      </c>
    </row>
    <row r="64" spans="1:24">
      <c r="A64" s="30">
        <v>60</v>
      </c>
      <c r="B64" s="20" t="s">
        <v>507</v>
      </c>
      <c r="C64" s="30">
        <v>147</v>
      </c>
      <c r="D64" s="33"/>
      <c r="E64" s="51">
        <v>102290147</v>
      </c>
      <c r="F64" s="59"/>
      <c r="G64" s="33"/>
      <c r="H64" s="53">
        <v>17556.01</v>
      </c>
      <c r="I64" s="53"/>
      <c r="J64" s="33"/>
      <c r="K64" s="68"/>
      <c r="L64" s="69">
        <v>7581.51</v>
      </c>
      <c r="M64" s="32"/>
      <c r="N64" s="33"/>
      <c r="O64" s="69">
        <v>7581.51</v>
      </c>
      <c r="P64" s="33">
        <v>-2548.22</v>
      </c>
      <c r="Q64" s="68"/>
      <c r="R64" s="38"/>
      <c r="S64" s="68"/>
      <c r="T64" s="68"/>
      <c r="U64" s="38"/>
      <c r="V64" s="53">
        <f t="shared" si="2"/>
        <v>12614.8</v>
      </c>
      <c r="W64" s="53">
        <f t="shared" si="0"/>
        <v>4941.21</v>
      </c>
      <c r="X64" s="53">
        <f t="shared" si="1"/>
        <v>0</v>
      </c>
    </row>
    <row r="65" s="3" customFormat="1" spans="1:338">
      <c r="A65" s="27">
        <v>61</v>
      </c>
      <c r="B65" s="34" t="s">
        <v>508</v>
      </c>
      <c r="C65" s="27">
        <v>153</v>
      </c>
      <c r="D65" s="35"/>
      <c r="E65" s="47"/>
      <c r="F65" s="35">
        <v>701.48</v>
      </c>
      <c r="G65" s="58">
        <v>80000</v>
      </c>
      <c r="H65" s="49"/>
      <c r="I65" s="49"/>
      <c r="J65" s="35"/>
      <c r="K65" s="35"/>
      <c r="L65" s="35"/>
      <c r="M65" s="29"/>
      <c r="N65" s="35"/>
      <c r="O65" s="35">
        <v>6739.11</v>
      </c>
      <c r="P65" s="35"/>
      <c r="Q65" s="35"/>
      <c r="R65" s="35">
        <v>20217.33</v>
      </c>
      <c r="S65" s="35"/>
      <c r="T65" s="35"/>
      <c r="U65" s="99">
        <v>20217.33</v>
      </c>
      <c r="V65" s="49">
        <f t="shared" si="2"/>
        <v>47173.77</v>
      </c>
      <c r="W65" s="49">
        <f t="shared" si="0"/>
        <v>33527.71</v>
      </c>
      <c r="X65" s="49">
        <f t="shared" si="1"/>
        <v>0</v>
      </c>
      <c r="Y65" s="81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/>
      <c r="BQ65" s="90"/>
      <c r="BR65" s="90"/>
      <c r="BS65" s="90"/>
      <c r="BT65" s="90"/>
      <c r="BU65" s="90"/>
      <c r="BV65" s="90"/>
      <c r="BW65" s="90"/>
      <c r="BX65" s="90"/>
      <c r="BY65" s="90"/>
      <c r="BZ65" s="90"/>
      <c r="CA65" s="90"/>
      <c r="CB65" s="90"/>
      <c r="CC65" s="90"/>
      <c r="CD65" s="90"/>
      <c r="CE65" s="90"/>
      <c r="CF65" s="90"/>
      <c r="CG65" s="90"/>
      <c r="CH65" s="90"/>
      <c r="CI65" s="90"/>
      <c r="CJ65" s="90"/>
      <c r="CK65" s="90"/>
      <c r="CL65" s="90"/>
      <c r="CM65" s="90"/>
      <c r="CN65" s="90"/>
      <c r="CO65" s="90"/>
      <c r="CP65" s="90"/>
      <c r="CQ65" s="90"/>
      <c r="CR65" s="90"/>
      <c r="CS65" s="90"/>
      <c r="CT65" s="90"/>
      <c r="CU65" s="90"/>
      <c r="CV65" s="90"/>
      <c r="CW65" s="90"/>
      <c r="CX65" s="90"/>
      <c r="CY65" s="90"/>
      <c r="CZ65" s="90"/>
      <c r="DA65" s="90"/>
      <c r="DB65" s="90"/>
      <c r="DC65" s="90"/>
      <c r="DD65" s="90"/>
      <c r="DE65" s="90"/>
      <c r="DF65" s="90"/>
      <c r="DG65" s="90"/>
      <c r="DH65" s="90"/>
      <c r="DI65" s="90"/>
      <c r="DJ65" s="90"/>
      <c r="DK65" s="90"/>
      <c r="DL65" s="90"/>
      <c r="DM65" s="90"/>
      <c r="DN65" s="90"/>
      <c r="DO65" s="90"/>
      <c r="DP65" s="90"/>
      <c r="DQ65" s="90"/>
      <c r="DR65" s="90"/>
      <c r="DS65" s="90"/>
      <c r="DT65" s="90"/>
      <c r="DU65" s="90"/>
      <c r="DV65" s="90"/>
      <c r="DW65" s="90"/>
      <c r="DX65" s="90"/>
      <c r="DY65" s="90"/>
      <c r="DZ65" s="90"/>
      <c r="EA65" s="90"/>
      <c r="EB65" s="90"/>
      <c r="EC65" s="90"/>
      <c r="ED65" s="90"/>
      <c r="EE65" s="90"/>
      <c r="EF65" s="90"/>
      <c r="EG65" s="90"/>
      <c r="EH65" s="90"/>
      <c r="EI65" s="90"/>
      <c r="EJ65" s="90"/>
      <c r="EK65" s="90"/>
      <c r="EL65" s="90"/>
      <c r="EM65" s="90"/>
      <c r="EN65" s="90"/>
      <c r="EO65" s="90"/>
      <c r="EP65" s="90"/>
      <c r="EQ65" s="90"/>
      <c r="ER65" s="90"/>
      <c r="ES65" s="90"/>
      <c r="ET65" s="90"/>
      <c r="EU65" s="90"/>
      <c r="EV65" s="90"/>
      <c r="EW65" s="90"/>
      <c r="EX65" s="90"/>
      <c r="EY65" s="90"/>
      <c r="EZ65" s="90"/>
      <c r="FA65" s="90"/>
      <c r="FB65" s="90"/>
      <c r="FC65" s="90"/>
      <c r="FD65" s="90"/>
      <c r="FE65" s="90"/>
      <c r="FF65" s="90"/>
      <c r="FG65" s="90"/>
      <c r="FH65" s="90"/>
      <c r="FI65" s="90"/>
      <c r="FJ65" s="90"/>
      <c r="FK65" s="90"/>
      <c r="FL65" s="90"/>
      <c r="FM65" s="90"/>
      <c r="FN65" s="90"/>
      <c r="FO65" s="90"/>
      <c r="FP65" s="90"/>
      <c r="FQ65" s="90"/>
      <c r="FR65" s="90"/>
      <c r="FS65" s="90"/>
      <c r="FT65" s="90"/>
      <c r="FU65" s="90"/>
      <c r="FV65" s="90"/>
      <c r="FW65" s="90"/>
      <c r="FX65" s="90"/>
      <c r="FY65" s="90"/>
      <c r="FZ65" s="90"/>
      <c r="GA65" s="90"/>
      <c r="GB65" s="90"/>
      <c r="GC65" s="90"/>
      <c r="GD65" s="90"/>
      <c r="GE65" s="90"/>
      <c r="GF65" s="90"/>
      <c r="GG65" s="90"/>
      <c r="GH65" s="90"/>
      <c r="GI65" s="90"/>
      <c r="GJ65" s="90"/>
      <c r="GK65" s="90"/>
      <c r="GL65" s="90"/>
      <c r="GM65" s="90"/>
      <c r="GN65" s="90"/>
      <c r="GO65" s="90"/>
      <c r="GP65" s="90"/>
      <c r="GQ65" s="90"/>
      <c r="GR65" s="90"/>
      <c r="GS65" s="90"/>
      <c r="GT65" s="90"/>
      <c r="GU65" s="90"/>
      <c r="GV65" s="90"/>
      <c r="GW65" s="90"/>
      <c r="GX65" s="90"/>
      <c r="GY65" s="90"/>
      <c r="GZ65" s="90"/>
      <c r="HA65" s="90"/>
      <c r="HB65" s="90"/>
      <c r="HC65" s="90"/>
      <c r="HD65" s="90"/>
      <c r="HE65" s="90"/>
      <c r="HF65" s="90"/>
      <c r="HG65" s="90"/>
      <c r="HH65" s="90"/>
      <c r="HI65" s="90"/>
      <c r="HJ65" s="90"/>
      <c r="HK65" s="90"/>
      <c r="HL65" s="90"/>
      <c r="HM65" s="90"/>
      <c r="HN65" s="90"/>
      <c r="HO65" s="90"/>
      <c r="HP65" s="90"/>
      <c r="HQ65" s="90"/>
      <c r="HR65" s="90"/>
      <c r="HS65" s="90"/>
      <c r="HT65" s="90"/>
      <c r="HU65" s="90"/>
      <c r="HV65" s="90"/>
      <c r="HW65" s="90"/>
      <c r="HX65" s="90"/>
      <c r="HY65" s="90"/>
      <c r="HZ65" s="90"/>
      <c r="IA65" s="90"/>
      <c r="IB65" s="90"/>
      <c r="IC65" s="90"/>
      <c r="ID65" s="90"/>
      <c r="IE65" s="90"/>
      <c r="IF65" s="90"/>
      <c r="IG65" s="90"/>
      <c r="IH65" s="90"/>
      <c r="II65" s="90"/>
      <c r="IJ65" s="90"/>
      <c r="IK65" s="90"/>
      <c r="IL65" s="90"/>
      <c r="IM65" s="90"/>
      <c r="IN65" s="90"/>
      <c r="IO65" s="90"/>
      <c r="IP65" s="90"/>
      <c r="IQ65" s="90"/>
      <c r="IR65" s="90"/>
      <c r="IS65" s="90"/>
      <c r="IT65" s="90"/>
      <c r="IU65" s="90"/>
      <c r="IV65" s="90"/>
      <c r="IW65" s="90"/>
      <c r="IX65" s="90"/>
      <c r="IY65" s="90"/>
      <c r="IZ65" s="90"/>
      <c r="JA65" s="90"/>
      <c r="JB65" s="90"/>
      <c r="JC65" s="90"/>
      <c r="JD65" s="90"/>
      <c r="JE65" s="90"/>
      <c r="JF65" s="90"/>
      <c r="JG65" s="90"/>
      <c r="JH65" s="90"/>
      <c r="JI65" s="90"/>
      <c r="JJ65" s="90"/>
      <c r="JK65" s="90"/>
      <c r="JL65" s="90"/>
      <c r="JM65" s="90"/>
      <c r="JN65" s="90"/>
      <c r="JO65" s="90"/>
      <c r="JP65" s="90"/>
      <c r="JQ65" s="90"/>
      <c r="JR65" s="90"/>
      <c r="JS65" s="90"/>
      <c r="JT65" s="90"/>
      <c r="JU65" s="90"/>
      <c r="JV65" s="90"/>
      <c r="JW65" s="90"/>
      <c r="JX65" s="90"/>
      <c r="JY65" s="90"/>
      <c r="JZ65" s="90"/>
      <c r="KA65" s="90"/>
      <c r="KB65" s="90"/>
      <c r="KC65" s="90"/>
      <c r="KD65" s="90"/>
      <c r="KE65" s="90"/>
      <c r="KF65" s="90"/>
      <c r="KG65" s="90"/>
      <c r="KH65" s="90"/>
      <c r="KI65" s="90"/>
      <c r="KJ65" s="90"/>
      <c r="KK65" s="90"/>
      <c r="KL65" s="90"/>
      <c r="KM65" s="90"/>
      <c r="KN65" s="90"/>
      <c r="KO65" s="90"/>
      <c r="KP65" s="90"/>
      <c r="KQ65" s="90"/>
      <c r="KR65" s="90"/>
      <c r="KS65" s="90"/>
      <c r="KT65" s="90"/>
      <c r="KU65" s="90"/>
      <c r="KV65" s="90"/>
      <c r="KW65" s="90"/>
      <c r="KX65" s="90"/>
      <c r="KY65" s="90"/>
      <c r="KZ65" s="90"/>
      <c r="LA65" s="90"/>
      <c r="LB65" s="90"/>
      <c r="LC65" s="90"/>
      <c r="LD65" s="90"/>
      <c r="LE65" s="90"/>
      <c r="LF65" s="90"/>
      <c r="LG65" s="90"/>
      <c r="LH65" s="90"/>
      <c r="LI65" s="90"/>
      <c r="LJ65" s="90"/>
      <c r="LK65" s="90"/>
      <c r="LL65" s="90"/>
      <c r="LM65" s="90"/>
      <c r="LN65" s="90"/>
      <c r="LO65" s="90"/>
      <c r="LP65" s="90"/>
      <c r="LQ65" s="90"/>
      <c r="LR65" s="90"/>
      <c r="LS65" s="90"/>
      <c r="LT65" s="90"/>
      <c r="LU65" s="90"/>
      <c r="LV65" s="90"/>
      <c r="LW65" s="90"/>
      <c r="LX65" s="90"/>
      <c r="LY65" s="90"/>
      <c r="LZ65" s="90"/>
    </row>
    <row r="66" spans="1:24">
      <c r="A66" s="30">
        <v>62</v>
      </c>
      <c r="B66" s="20" t="s">
        <v>326</v>
      </c>
      <c r="C66" s="30">
        <v>144</v>
      </c>
      <c r="D66" s="33"/>
      <c r="E66" s="51"/>
      <c r="F66" s="59"/>
      <c r="G66" s="33"/>
      <c r="H66" s="53"/>
      <c r="I66" s="53">
        <v>8</v>
      </c>
      <c r="J66" s="33"/>
      <c r="K66" s="68"/>
      <c r="L66" s="69"/>
      <c r="M66" s="32"/>
      <c r="N66" s="33"/>
      <c r="O66" s="69"/>
      <c r="P66" s="33"/>
      <c r="Q66" s="68"/>
      <c r="R66" s="38"/>
      <c r="S66" s="68"/>
      <c r="T66" s="68"/>
      <c r="U66" s="38"/>
      <c r="V66" s="53">
        <f t="shared" si="2"/>
        <v>0</v>
      </c>
      <c r="W66" s="53">
        <f t="shared" si="0"/>
        <v>0</v>
      </c>
      <c r="X66" s="53">
        <f t="shared" si="1"/>
        <v>8</v>
      </c>
    </row>
    <row r="67" spans="1:24">
      <c r="A67" s="30">
        <v>63</v>
      </c>
      <c r="B67" s="20" t="s">
        <v>76</v>
      </c>
      <c r="C67" s="30">
        <v>139</v>
      </c>
      <c r="D67" s="33"/>
      <c r="E67" s="55">
        <v>100988114</v>
      </c>
      <c r="F67" s="59"/>
      <c r="G67" s="33"/>
      <c r="H67" s="53"/>
      <c r="I67" s="53">
        <v>2500</v>
      </c>
      <c r="J67" s="33"/>
      <c r="K67" s="68"/>
      <c r="L67" s="69"/>
      <c r="M67" s="32"/>
      <c r="N67" s="33"/>
      <c r="O67" s="69"/>
      <c r="P67" s="33"/>
      <c r="Q67" s="68"/>
      <c r="R67" s="38"/>
      <c r="S67" s="68"/>
      <c r="T67" s="68"/>
      <c r="U67" s="38"/>
      <c r="V67" s="53">
        <f t="shared" si="2"/>
        <v>0</v>
      </c>
      <c r="W67" s="53">
        <f t="shared" si="0"/>
        <v>0</v>
      </c>
      <c r="X67" s="53">
        <f t="shared" si="1"/>
        <v>2500</v>
      </c>
    </row>
    <row r="68" spans="1:24">
      <c r="A68" s="30">
        <v>64</v>
      </c>
      <c r="B68" s="20" t="s">
        <v>69</v>
      </c>
      <c r="C68" s="30">
        <v>149</v>
      </c>
      <c r="D68" s="33"/>
      <c r="E68" s="94">
        <v>103183844</v>
      </c>
      <c r="F68" s="59"/>
      <c r="G68" s="33"/>
      <c r="H68" s="53"/>
      <c r="I68" s="53">
        <v>4634</v>
      </c>
      <c r="J68" s="33"/>
      <c r="K68" s="68"/>
      <c r="L68" s="69"/>
      <c r="M68" s="32"/>
      <c r="N68" s="33"/>
      <c r="O68" s="69"/>
      <c r="P68" s="33"/>
      <c r="Q68" s="68"/>
      <c r="R68" s="38"/>
      <c r="S68" s="68"/>
      <c r="T68" s="68"/>
      <c r="U68" s="38"/>
      <c r="V68" s="53">
        <f t="shared" si="2"/>
        <v>0</v>
      </c>
      <c r="W68" s="53">
        <f t="shared" si="0"/>
        <v>0</v>
      </c>
      <c r="X68" s="53">
        <f t="shared" si="1"/>
        <v>4634</v>
      </c>
    </row>
    <row r="69" spans="1:24">
      <c r="A69" s="30">
        <v>65</v>
      </c>
      <c r="B69" s="20" t="s">
        <v>70</v>
      </c>
      <c r="C69" s="30">
        <v>150</v>
      </c>
      <c r="D69" s="33"/>
      <c r="E69" s="55">
        <v>102974234</v>
      </c>
      <c r="F69" s="59"/>
      <c r="G69" s="33"/>
      <c r="H69" s="53">
        <v>71.98</v>
      </c>
      <c r="I69" s="53"/>
      <c r="J69" s="33"/>
      <c r="K69" s="68"/>
      <c r="L69" s="69"/>
      <c r="M69" s="32"/>
      <c r="N69" s="33"/>
      <c r="O69" s="69"/>
      <c r="P69" s="33"/>
      <c r="Q69" s="68"/>
      <c r="R69" s="38"/>
      <c r="S69" s="68"/>
      <c r="T69" s="68"/>
      <c r="U69" s="38"/>
      <c r="V69" s="53">
        <f t="shared" si="2"/>
        <v>0</v>
      </c>
      <c r="W69" s="53">
        <f t="shared" si="0"/>
        <v>71.98</v>
      </c>
      <c r="X69" s="53">
        <f t="shared" si="1"/>
        <v>0</v>
      </c>
    </row>
    <row r="70" spans="1:24">
      <c r="A70" s="30">
        <v>66</v>
      </c>
      <c r="B70" s="20" t="s">
        <v>509</v>
      </c>
      <c r="C70" s="30">
        <v>140</v>
      </c>
      <c r="D70" s="33"/>
      <c r="E70" s="55">
        <v>102211072</v>
      </c>
      <c r="F70" s="59"/>
      <c r="G70" s="33"/>
      <c r="H70" s="53">
        <v>12575</v>
      </c>
      <c r="I70" s="53"/>
      <c r="J70" s="33"/>
      <c r="K70" s="68"/>
      <c r="L70" s="69"/>
      <c r="M70" s="32"/>
      <c r="N70" s="33"/>
      <c r="O70" s="69"/>
      <c r="P70" s="33"/>
      <c r="Q70" s="68"/>
      <c r="R70" s="38"/>
      <c r="S70" s="68"/>
      <c r="T70" s="68"/>
      <c r="U70" s="38"/>
      <c r="V70" s="53">
        <f t="shared" ref="V70:V133" si="3">SUM(J70:U70)</f>
        <v>0</v>
      </c>
      <c r="W70" s="53">
        <f t="shared" ref="W70:W133" si="4">IF(((F70+G70+H70)-(I70+V70))&gt;0,+((F70+G70+H70)-(I70+V70)),0)</f>
        <v>12575</v>
      </c>
      <c r="X70" s="53">
        <f t="shared" ref="X70:X133" si="5">IF(((F70+G70+H70)-(I70+V70))&lt;0,-((F70+G70+H70)-(I70+V70)),0)</f>
        <v>0</v>
      </c>
    </row>
    <row r="71" spans="1:24">
      <c r="A71" s="30">
        <v>67</v>
      </c>
      <c r="B71" s="20" t="s">
        <v>327</v>
      </c>
      <c r="C71" s="30">
        <v>131</v>
      </c>
      <c r="D71" s="33"/>
      <c r="E71" s="55">
        <v>103603324</v>
      </c>
      <c r="F71" s="59"/>
      <c r="G71" s="33"/>
      <c r="H71" s="53">
        <v>68377</v>
      </c>
      <c r="I71" s="53"/>
      <c r="J71" s="33"/>
      <c r="K71" s="68"/>
      <c r="L71" s="69"/>
      <c r="M71" s="32"/>
      <c r="N71" s="33"/>
      <c r="O71" s="69"/>
      <c r="P71" s="33"/>
      <c r="Q71" s="68"/>
      <c r="R71" s="38"/>
      <c r="S71" s="68"/>
      <c r="T71" s="68"/>
      <c r="U71" s="38"/>
      <c r="V71" s="53">
        <f t="shared" si="3"/>
        <v>0</v>
      </c>
      <c r="W71" s="53">
        <f t="shared" si="4"/>
        <v>68377</v>
      </c>
      <c r="X71" s="53">
        <f t="shared" si="5"/>
        <v>0</v>
      </c>
    </row>
    <row r="72" s="3" customFormat="1" spans="1:338">
      <c r="A72" s="27">
        <v>68</v>
      </c>
      <c r="B72" s="34" t="s">
        <v>77</v>
      </c>
      <c r="C72" s="27">
        <v>162</v>
      </c>
      <c r="D72" s="35"/>
      <c r="E72" s="47">
        <v>101500935</v>
      </c>
      <c r="F72" s="35">
        <v>710.26</v>
      </c>
      <c r="G72" s="58">
        <v>81000</v>
      </c>
      <c r="H72" s="49"/>
      <c r="I72" s="49">
        <v>1190</v>
      </c>
      <c r="J72" s="35"/>
      <c r="K72" s="35"/>
      <c r="L72" s="35"/>
      <c r="M72" s="29"/>
      <c r="N72" s="35"/>
      <c r="O72" s="35">
        <v>6823.35</v>
      </c>
      <c r="P72" s="35"/>
      <c r="Q72" s="35"/>
      <c r="R72" s="35">
        <v>20470.05</v>
      </c>
      <c r="S72" s="35">
        <v>6823.35</v>
      </c>
      <c r="T72" s="35">
        <v>6823.35</v>
      </c>
      <c r="U72" s="35">
        <v>6823.35</v>
      </c>
      <c r="V72" s="49">
        <f t="shared" si="3"/>
        <v>47763.45</v>
      </c>
      <c r="W72" s="49">
        <f t="shared" si="4"/>
        <v>32756.81</v>
      </c>
      <c r="X72" s="49">
        <f t="shared" si="5"/>
        <v>0</v>
      </c>
      <c r="Y72" s="81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90"/>
      <c r="BD72" s="90"/>
      <c r="BE72" s="90"/>
      <c r="BF72" s="90"/>
      <c r="BG72" s="90"/>
      <c r="BH72" s="90"/>
      <c r="BI72" s="90"/>
      <c r="BJ72" s="90"/>
      <c r="BK72" s="90"/>
      <c r="BL72" s="90"/>
      <c r="BM72" s="90"/>
      <c r="BN72" s="90"/>
      <c r="BO72" s="90"/>
      <c r="BP72" s="90"/>
      <c r="BQ72" s="90"/>
      <c r="BR72" s="90"/>
      <c r="BS72" s="90"/>
      <c r="BT72" s="90"/>
      <c r="BU72" s="90"/>
      <c r="BV72" s="90"/>
      <c r="BW72" s="90"/>
      <c r="BX72" s="90"/>
      <c r="BY72" s="90"/>
      <c r="BZ72" s="90"/>
      <c r="CA72" s="90"/>
      <c r="CB72" s="90"/>
      <c r="CC72" s="90"/>
      <c r="CD72" s="90"/>
      <c r="CE72" s="90"/>
      <c r="CF72" s="90"/>
      <c r="CG72" s="90"/>
      <c r="CH72" s="90"/>
      <c r="CI72" s="90"/>
      <c r="CJ72" s="90"/>
      <c r="CK72" s="90"/>
      <c r="CL72" s="90"/>
      <c r="CM72" s="90"/>
      <c r="CN72" s="90"/>
      <c r="CO72" s="90"/>
      <c r="CP72" s="90"/>
      <c r="CQ72" s="90"/>
      <c r="CR72" s="90"/>
      <c r="CS72" s="90"/>
      <c r="CT72" s="90"/>
      <c r="CU72" s="90"/>
      <c r="CV72" s="90"/>
      <c r="CW72" s="90"/>
      <c r="CX72" s="90"/>
      <c r="CY72" s="90"/>
      <c r="CZ72" s="90"/>
      <c r="DA72" s="90"/>
      <c r="DB72" s="90"/>
      <c r="DC72" s="90"/>
      <c r="DD72" s="90"/>
      <c r="DE72" s="90"/>
      <c r="DF72" s="90"/>
      <c r="DG72" s="90"/>
      <c r="DH72" s="90"/>
      <c r="DI72" s="90"/>
      <c r="DJ72" s="90"/>
      <c r="DK72" s="90"/>
      <c r="DL72" s="90"/>
      <c r="DM72" s="90"/>
      <c r="DN72" s="90"/>
      <c r="DO72" s="90"/>
      <c r="DP72" s="90"/>
      <c r="DQ72" s="90"/>
      <c r="DR72" s="90"/>
      <c r="DS72" s="90"/>
      <c r="DT72" s="90"/>
      <c r="DU72" s="90"/>
      <c r="DV72" s="90"/>
      <c r="DW72" s="90"/>
      <c r="DX72" s="90"/>
      <c r="DY72" s="90"/>
      <c r="DZ72" s="90"/>
      <c r="EA72" s="90"/>
      <c r="EB72" s="90"/>
      <c r="EC72" s="90"/>
      <c r="ED72" s="90"/>
      <c r="EE72" s="90"/>
      <c r="EF72" s="90"/>
      <c r="EG72" s="90"/>
      <c r="EH72" s="90"/>
      <c r="EI72" s="90"/>
      <c r="EJ72" s="90"/>
      <c r="EK72" s="90"/>
      <c r="EL72" s="90"/>
      <c r="EM72" s="90"/>
      <c r="EN72" s="90"/>
      <c r="EO72" s="90"/>
      <c r="EP72" s="90"/>
      <c r="EQ72" s="90"/>
      <c r="ER72" s="90"/>
      <c r="ES72" s="90"/>
      <c r="ET72" s="90"/>
      <c r="EU72" s="90"/>
      <c r="EV72" s="90"/>
      <c r="EW72" s="90"/>
      <c r="EX72" s="90"/>
      <c r="EY72" s="90"/>
      <c r="EZ72" s="90"/>
      <c r="FA72" s="90"/>
      <c r="FB72" s="90"/>
      <c r="FC72" s="90"/>
      <c r="FD72" s="90"/>
      <c r="FE72" s="90"/>
      <c r="FF72" s="90"/>
      <c r="FG72" s="90"/>
      <c r="FH72" s="90"/>
      <c r="FI72" s="90"/>
      <c r="FJ72" s="90"/>
      <c r="FK72" s="90"/>
      <c r="FL72" s="90"/>
      <c r="FM72" s="90"/>
      <c r="FN72" s="90"/>
      <c r="FO72" s="90"/>
      <c r="FP72" s="90"/>
      <c r="FQ72" s="90"/>
      <c r="FR72" s="90"/>
      <c r="FS72" s="90"/>
      <c r="FT72" s="90"/>
      <c r="FU72" s="90"/>
      <c r="FV72" s="90"/>
      <c r="FW72" s="90"/>
      <c r="FX72" s="90"/>
      <c r="FY72" s="90"/>
      <c r="FZ72" s="90"/>
      <c r="GA72" s="90"/>
      <c r="GB72" s="90"/>
      <c r="GC72" s="90"/>
      <c r="GD72" s="90"/>
      <c r="GE72" s="90"/>
      <c r="GF72" s="90"/>
      <c r="GG72" s="90"/>
      <c r="GH72" s="90"/>
      <c r="GI72" s="90"/>
      <c r="GJ72" s="90"/>
      <c r="GK72" s="90"/>
      <c r="GL72" s="90"/>
      <c r="GM72" s="90"/>
      <c r="GN72" s="90"/>
      <c r="GO72" s="90"/>
      <c r="GP72" s="90"/>
      <c r="GQ72" s="90"/>
      <c r="GR72" s="90"/>
      <c r="GS72" s="90"/>
      <c r="GT72" s="90"/>
      <c r="GU72" s="90"/>
      <c r="GV72" s="90"/>
      <c r="GW72" s="90"/>
      <c r="GX72" s="90"/>
      <c r="GY72" s="90"/>
      <c r="GZ72" s="90"/>
      <c r="HA72" s="90"/>
      <c r="HB72" s="90"/>
      <c r="HC72" s="90"/>
      <c r="HD72" s="90"/>
      <c r="HE72" s="90"/>
      <c r="HF72" s="90"/>
      <c r="HG72" s="90"/>
      <c r="HH72" s="90"/>
      <c r="HI72" s="90"/>
      <c r="HJ72" s="90"/>
      <c r="HK72" s="90"/>
      <c r="HL72" s="90"/>
      <c r="HM72" s="90"/>
      <c r="HN72" s="90"/>
      <c r="HO72" s="90"/>
      <c r="HP72" s="90"/>
      <c r="HQ72" s="90"/>
      <c r="HR72" s="90"/>
      <c r="HS72" s="90"/>
      <c r="HT72" s="90"/>
      <c r="HU72" s="90"/>
      <c r="HV72" s="90"/>
      <c r="HW72" s="90"/>
      <c r="HX72" s="90"/>
      <c r="HY72" s="90"/>
      <c r="HZ72" s="90"/>
      <c r="IA72" s="90"/>
      <c r="IB72" s="90"/>
      <c r="IC72" s="90"/>
      <c r="ID72" s="90"/>
      <c r="IE72" s="90"/>
      <c r="IF72" s="90"/>
      <c r="IG72" s="90"/>
      <c r="IH72" s="90"/>
      <c r="II72" s="90"/>
      <c r="IJ72" s="90"/>
      <c r="IK72" s="90"/>
      <c r="IL72" s="90"/>
      <c r="IM72" s="90"/>
      <c r="IN72" s="90"/>
      <c r="IO72" s="90"/>
      <c r="IP72" s="90"/>
      <c r="IQ72" s="90"/>
      <c r="IR72" s="90"/>
      <c r="IS72" s="90"/>
      <c r="IT72" s="90"/>
      <c r="IU72" s="90"/>
      <c r="IV72" s="90"/>
      <c r="IW72" s="90"/>
      <c r="IX72" s="90"/>
      <c r="IY72" s="90"/>
      <c r="IZ72" s="90"/>
      <c r="JA72" s="90"/>
      <c r="JB72" s="90"/>
      <c r="JC72" s="90"/>
      <c r="JD72" s="90"/>
      <c r="JE72" s="90"/>
      <c r="JF72" s="90"/>
      <c r="JG72" s="90"/>
      <c r="JH72" s="90"/>
      <c r="JI72" s="90"/>
      <c r="JJ72" s="90"/>
      <c r="JK72" s="90"/>
      <c r="JL72" s="90"/>
      <c r="JM72" s="90"/>
      <c r="JN72" s="90"/>
      <c r="JO72" s="90"/>
      <c r="JP72" s="90"/>
      <c r="JQ72" s="90"/>
      <c r="JR72" s="90"/>
      <c r="JS72" s="90"/>
      <c r="JT72" s="90"/>
      <c r="JU72" s="90"/>
      <c r="JV72" s="90"/>
      <c r="JW72" s="90"/>
      <c r="JX72" s="90"/>
      <c r="JY72" s="90"/>
      <c r="JZ72" s="90"/>
      <c r="KA72" s="90"/>
      <c r="KB72" s="90"/>
      <c r="KC72" s="90"/>
      <c r="KD72" s="90"/>
      <c r="KE72" s="90"/>
      <c r="KF72" s="90"/>
      <c r="KG72" s="90"/>
      <c r="KH72" s="90"/>
      <c r="KI72" s="90"/>
      <c r="KJ72" s="90"/>
      <c r="KK72" s="90"/>
      <c r="KL72" s="90"/>
      <c r="KM72" s="90"/>
      <c r="KN72" s="90"/>
      <c r="KO72" s="90"/>
      <c r="KP72" s="90"/>
      <c r="KQ72" s="90"/>
      <c r="KR72" s="90"/>
      <c r="KS72" s="90"/>
      <c r="KT72" s="90"/>
      <c r="KU72" s="90"/>
      <c r="KV72" s="90"/>
      <c r="KW72" s="90"/>
      <c r="KX72" s="90"/>
      <c r="KY72" s="90"/>
      <c r="KZ72" s="90"/>
      <c r="LA72" s="90"/>
      <c r="LB72" s="90"/>
      <c r="LC72" s="90"/>
      <c r="LD72" s="90"/>
      <c r="LE72" s="90"/>
      <c r="LF72" s="90"/>
      <c r="LG72" s="90"/>
      <c r="LH72" s="90"/>
      <c r="LI72" s="90"/>
      <c r="LJ72" s="90"/>
      <c r="LK72" s="90"/>
      <c r="LL72" s="90"/>
      <c r="LM72" s="90"/>
      <c r="LN72" s="90"/>
      <c r="LO72" s="90"/>
      <c r="LP72" s="90"/>
      <c r="LQ72" s="90"/>
      <c r="LR72" s="90"/>
      <c r="LS72" s="90"/>
      <c r="LT72" s="90"/>
      <c r="LU72" s="90"/>
      <c r="LV72" s="90"/>
      <c r="LW72" s="90"/>
      <c r="LX72" s="90"/>
      <c r="LY72" s="90"/>
      <c r="LZ72" s="90"/>
    </row>
    <row r="73" spans="1:24">
      <c r="A73" s="30">
        <v>69</v>
      </c>
      <c r="B73" s="20" t="s">
        <v>79</v>
      </c>
      <c r="C73" s="30">
        <v>164</v>
      </c>
      <c r="D73" s="33"/>
      <c r="E73" s="55">
        <v>100281228</v>
      </c>
      <c r="F73" s="59"/>
      <c r="G73" s="33"/>
      <c r="H73" s="53"/>
      <c r="I73" s="53">
        <v>2400</v>
      </c>
      <c r="J73" s="33"/>
      <c r="K73" s="68"/>
      <c r="L73" s="69"/>
      <c r="M73" s="32"/>
      <c r="N73" s="33"/>
      <c r="O73" s="69"/>
      <c r="P73" s="33"/>
      <c r="Q73" s="68"/>
      <c r="R73" s="38"/>
      <c r="S73" s="68"/>
      <c r="T73" s="68"/>
      <c r="U73" s="38"/>
      <c r="V73" s="53">
        <f t="shared" si="3"/>
        <v>0</v>
      </c>
      <c r="W73" s="53">
        <f t="shared" si="4"/>
        <v>0</v>
      </c>
      <c r="X73" s="53">
        <f t="shared" si="5"/>
        <v>2400</v>
      </c>
    </row>
    <row r="74" spans="1:24">
      <c r="A74" s="30">
        <v>70</v>
      </c>
      <c r="B74" s="20" t="s">
        <v>510</v>
      </c>
      <c r="C74" s="30">
        <v>165</v>
      </c>
      <c r="D74" s="33"/>
      <c r="E74" s="55">
        <v>100782059</v>
      </c>
      <c r="F74" s="59"/>
      <c r="G74" s="33"/>
      <c r="H74" s="53"/>
      <c r="I74" s="53">
        <v>1275</v>
      </c>
      <c r="J74" s="33"/>
      <c r="K74" s="68"/>
      <c r="L74" s="69"/>
      <c r="M74" s="32"/>
      <c r="N74" s="33"/>
      <c r="O74" s="69"/>
      <c r="P74" s="33"/>
      <c r="Q74" s="68"/>
      <c r="R74" s="38"/>
      <c r="S74" s="68"/>
      <c r="T74" s="68"/>
      <c r="U74" s="38"/>
      <c r="V74" s="53">
        <f t="shared" si="3"/>
        <v>0</v>
      </c>
      <c r="W74" s="53">
        <f t="shared" si="4"/>
        <v>0</v>
      </c>
      <c r="X74" s="53">
        <f t="shared" si="5"/>
        <v>1275</v>
      </c>
    </row>
    <row r="75" s="3" customFormat="1" spans="1:338">
      <c r="A75" s="27">
        <v>71</v>
      </c>
      <c r="B75" s="34" t="s">
        <v>332</v>
      </c>
      <c r="C75" s="27">
        <v>171</v>
      </c>
      <c r="D75" s="35"/>
      <c r="E75" s="47"/>
      <c r="F75" s="35">
        <v>902.35</v>
      </c>
      <c r="G75" s="58">
        <v>90000</v>
      </c>
      <c r="H75" s="49"/>
      <c r="I75" s="49">
        <v>26986.18</v>
      </c>
      <c r="J75" s="35"/>
      <c r="K75" s="35">
        <v>-26986.18</v>
      </c>
      <c r="L75" s="35">
        <v>8200.7</v>
      </c>
      <c r="M75" s="29">
        <v>-8200.7</v>
      </c>
      <c r="N75" s="35"/>
      <c r="O75" s="35">
        <v>7581.5</v>
      </c>
      <c r="P75" s="35"/>
      <c r="Q75" s="35"/>
      <c r="R75" s="35"/>
      <c r="S75" s="35"/>
      <c r="T75" s="35">
        <v>7581.5</v>
      </c>
      <c r="U75" s="35">
        <v>7581.5</v>
      </c>
      <c r="V75" s="49">
        <f t="shared" si="3"/>
        <v>-4241.68</v>
      </c>
      <c r="W75" s="49">
        <f t="shared" si="4"/>
        <v>68157.85</v>
      </c>
      <c r="X75" s="49">
        <f t="shared" si="5"/>
        <v>0</v>
      </c>
      <c r="Y75" s="81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0"/>
      <c r="BW75" s="90"/>
      <c r="BX75" s="90"/>
      <c r="BY75" s="90"/>
      <c r="BZ75" s="90"/>
      <c r="CA75" s="90"/>
      <c r="CB75" s="90"/>
      <c r="CC75" s="90"/>
      <c r="CD75" s="90"/>
      <c r="CE75" s="90"/>
      <c r="CF75" s="90"/>
      <c r="CG75" s="90"/>
      <c r="CH75" s="90"/>
      <c r="CI75" s="90"/>
      <c r="CJ75" s="90"/>
      <c r="CK75" s="90"/>
      <c r="CL75" s="90"/>
      <c r="CM75" s="90"/>
      <c r="CN75" s="90"/>
      <c r="CO75" s="90"/>
      <c r="CP75" s="90"/>
      <c r="CQ75" s="90"/>
      <c r="CR75" s="90"/>
      <c r="CS75" s="90"/>
      <c r="CT75" s="90"/>
      <c r="CU75" s="90"/>
      <c r="CV75" s="90"/>
      <c r="CW75" s="90"/>
      <c r="CX75" s="90"/>
      <c r="CY75" s="90"/>
      <c r="CZ75" s="90"/>
      <c r="DA75" s="90"/>
      <c r="DB75" s="90"/>
      <c r="DC75" s="90"/>
      <c r="DD75" s="90"/>
      <c r="DE75" s="90"/>
      <c r="DF75" s="90"/>
      <c r="DG75" s="90"/>
      <c r="DH75" s="90"/>
      <c r="DI75" s="90"/>
      <c r="DJ75" s="90"/>
      <c r="DK75" s="90"/>
      <c r="DL75" s="90"/>
      <c r="DM75" s="90"/>
      <c r="DN75" s="90"/>
      <c r="DO75" s="90"/>
      <c r="DP75" s="90"/>
      <c r="DQ75" s="90"/>
      <c r="DR75" s="90"/>
      <c r="DS75" s="90"/>
      <c r="DT75" s="90"/>
      <c r="DU75" s="90"/>
      <c r="DV75" s="90"/>
      <c r="DW75" s="90"/>
      <c r="DX75" s="90"/>
      <c r="DY75" s="90"/>
      <c r="DZ75" s="90"/>
      <c r="EA75" s="90"/>
      <c r="EB75" s="90"/>
      <c r="EC75" s="90"/>
      <c r="ED75" s="90"/>
      <c r="EE75" s="90"/>
      <c r="EF75" s="90"/>
      <c r="EG75" s="90"/>
      <c r="EH75" s="90"/>
      <c r="EI75" s="90"/>
      <c r="EJ75" s="90"/>
      <c r="EK75" s="90"/>
      <c r="EL75" s="90"/>
      <c r="EM75" s="90"/>
      <c r="EN75" s="90"/>
      <c r="EO75" s="90"/>
      <c r="EP75" s="90"/>
      <c r="EQ75" s="90"/>
      <c r="ER75" s="90"/>
      <c r="ES75" s="90"/>
      <c r="ET75" s="90"/>
      <c r="EU75" s="90"/>
      <c r="EV75" s="90"/>
      <c r="EW75" s="90"/>
      <c r="EX75" s="90"/>
      <c r="EY75" s="90"/>
      <c r="EZ75" s="90"/>
      <c r="FA75" s="90"/>
      <c r="FB75" s="90"/>
      <c r="FC75" s="90"/>
      <c r="FD75" s="90"/>
      <c r="FE75" s="90"/>
      <c r="FF75" s="90"/>
      <c r="FG75" s="90"/>
      <c r="FH75" s="90"/>
      <c r="FI75" s="90"/>
      <c r="FJ75" s="90"/>
      <c r="FK75" s="90"/>
      <c r="FL75" s="90"/>
      <c r="FM75" s="90"/>
      <c r="FN75" s="90"/>
      <c r="FO75" s="90"/>
      <c r="FP75" s="90"/>
      <c r="FQ75" s="90"/>
      <c r="FR75" s="90"/>
      <c r="FS75" s="90"/>
      <c r="FT75" s="90"/>
      <c r="FU75" s="90"/>
      <c r="FV75" s="90"/>
      <c r="FW75" s="90"/>
      <c r="FX75" s="90"/>
      <c r="FY75" s="90"/>
      <c r="FZ75" s="90"/>
      <c r="GA75" s="90"/>
      <c r="GB75" s="90"/>
      <c r="GC75" s="90"/>
      <c r="GD75" s="90"/>
      <c r="GE75" s="90"/>
      <c r="GF75" s="90"/>
      <c r="GG75" s="90"/>
      <c r="GH75" s="90"/>
      <c r="GI75" s="90"/>
      <c r="GJ75" s="90"/>
      <c r="GK75" s="90"/>
      <c r="GL75" s="90"/>
      <c r="GM75" s="90"/>
      <c r="GN75" s="90"/>
      <c r="GO75" s="90"/>
      <c r="GP75" s="90"/>
      <c r="GQ75" s="90"/>
      <c r="GR75" s="90"/>
      <c r="GS75" s="90"/>
      <c r="GT75" s="90"/>
      <c r="GU75" s="90"/>
      <c r="GV75" s="90"/>
      <c r="GW75" s="90"/>
      <c r="GX75" s="90"/>
      <c r="GY75" s="90"/>
      <c r="GZ75" s="90"/>
      <c r="HA75" s="90"/>
      <c r="HB75" s="90"/>
      <c r="HC75" s="90"/>
      <c r="HD75" s="90"/>
      <c r="HE75" s="90"/>
      <c r="HF75" s="90"/>
      <c r="HG75" s="90"/>
      <c r="HH75" s="90"/>
      <c r="HI75" s="90"/>
      <c r="HJ75" s="90"/>
      <c r="HK75" s="90"/>
      <c r="HL75" s="90"/>
      <c r="HM75" s="90"/>
      <c r="HN75" s="90"/>
      <c r="HO75" s="90"/>
      <c r="HP75" s="90"/>
      <c r="HQ75" s="90"/>
      <c r="HR75" s="90"/>
      <c r="HS75" s="90"/>
      <c r="HT75" s="90"/>
      <c r="HU75" s="90"/>
      <c r="HV75" s="90"/>
      <c r="HW75" s="90"/>
      <c r="HX75" s="90"/>
      <c r="HY75" s="90"/>
      <c r="HZ75" s="90"/>
      <c r="IA75" s="90"/>
      <c r="IB75" s="90"/>
      <c r="IC75" s="90"/>
      <c r="ID75" s="90"/>
      <c r="IE75" s="90"/>
      <c r="IF75" s="90"/>
      <c r="IG75" s="90"/>
      <c r="IH75" s="90"/>
      <c r="II75" s="90"/>
      <c r="IJ75" s="90"/>
      <c r="IK75" s="90"/>
      <c r="IL75" s="90"/>
      <c r="IM75" s="90"/>
      <c r="IN75" s="90"/>
      <c r="IO75" s="90"/>
      <c r="IP75" s="90"/>
      <c r="IQ75" s="90"/>
      <c r="IR75" s="90"/>
      <c r="IS75" s="90"/>
      <c r="IT75" s="90"/>
      <c r="IU75" s="90"/>
      <c r="IV75" s="90"/>
      <c r="IW75" s="90"/>
      <c r="IX75" s="90"/>
      <c r="IY75" s="90"/>
      <c r="IZ75" s="90"/>
      <c r="JA75" s="90"/>
      <c r="JB75" s="90"/>
      <c r="JC75" s="90"/>
      <c r="JD75" s="90"/>
      <c r="JE75" s="90"/>
      <c r="JF75" s="90"/>
      <c r="JG75" s="90"/>
      <c r="JH75" s="90"/>
      <c r="JI75" s="90"/>
      <c r="JJ75" s="90"/>
      <c r="JK75" s="90"/>
      <c r="JL75" s="90"/>
      <c r="JM75" s="90"/>
      <c r="JN75" s="90"/>
      <c r="JO75" s="90"/>
      <c r="JP75" s="90"/>
      <c r="JQ75" s="90"/>
      <c r="JR75" s="90"/>
      <c r="JS75" s="90"/>
      <c r="JT75" s="90"/>
      <c r="JU75" s="90"/>
      <c r="JV75" s="90"/>
      <c r="JW75" s="90"/>
      <c r="JX75" s="90"/>
      <c r="JY75" s="90"/>
      <c r="JZ75" s="90"/>
      <c r="KA75" s="90"/>
      <c r="KB75" s="90"/>
      <c r="KC75" s="90"/>
      <c r="KD75" s="90"/>
      <c r="KE75" s="90"/>
      <c r="KF75" s="90"/>
      <c r="KG75" s="90"/>
      <c r="KH75" s="90"/>
      <c r="KI75" s="90"/>
      <c r="KJ75" s="90"/>
      <c r="KK75" s="90"/>
      <c r="KL75" s="90"/>
      <c r="KM75" s="90"/>
      <c r="KN75" s="90"/>
      <c r="KO75" s="90"/>
      <c r="KP75" s="90"/>
      <c r="KQ75" s="90"/>
      <c r="KR75" s="90"/>
      <c r="KS75" s="90"/>
      <c r="KT75" s="90"/>
      <c r="KU75" s="90"/>
      <c r="KV75" s="90"/>
      <c r="KW75" s="90"/>
      <c r="KX75" s="90"/>
      <c r="KY75" s="90"/>
      <c r="KZ75" s="90"/>
      <c r="LA75" s="90"/>
      <c r="LB75" s="90"/>
      <c r="LC75" s="90"/>
      <c r="LD75" s="90"/>
      <c r="LE75" s="90"/>
      <c r="LF75" s="90"/>
      <c r="LG75" s="90"/>
      <c r="LH75" s="90"/>
      <c r="LI75" s="90"/>
      <c r="LJ75" s="90"/>
      <c r="LK75" s="90"/>
      <c r="LL75" s="90"/>
      <c r="LM75" s="90"/>
      <c r="LN75" s="90"/>
      <c r="LO75" s="90"/>
      <c r="LP75" s="90"/>
      <c r="LQ75" s="90"/>
      <c r="LR75" s="90"/>
      <c r="LS75" s="90"/>
      <c r="LT75" s="90"/>
      <c r="LU75" s="90"/>
      <c r="LV75" s="90"/>
      <c r="LW75" s="90"/>
      <c r="LX75" s="90"/>
      <c r="LY75" s="90"/>
      <c r="LZ75" s="90"/>
    </row>
    <row r="76" spans="1:24">
      <c r="A76" s="30">
        <v>72</v>
      </c>
      <c r="B76" s="20" t="s">
        <v>83</v>
      </c>
      <c r="C76" s="30">
        <v>169</v>
      </c>
      <c r="D76" s="33"/>
      <c r="E76" s="55">
        <v>100615768</v>
      </c>
      <c r="F76" s="59"/>
      <c r="G76" s="33"/>
      <c r="H76" s="53"/>
      <c r="I76" s="53">
        <v>7161</v>
      </c>
      <c r="J76" s="33"/>
      <c r="K76" s="68"/>
      <c r="L76" s="69"/>
      <c r="M76" s="32"/>
      <c r="N76" s="33"/>
      <c r="O76" s="69"/>
      <c r="P76" s="33"/>
      <c r="Q76" s="68"/>
      <c r="R76" s="38"/>
      <c r="S76" s="68"/>
      <c r="T76" s="68"/>
      <c r="U76" s="38"/>
      <c r="V76" s="53">
        <f t="shared" si="3"/>
        <v>0</v>
      </c>
      <c r="W76" s="53">
        <f t="shared" si="4"/>
        <v>0</v>
      </c>
      <c r="X76" s="53">
        <f t="shared" si="5"/>
        <v>7161</v>
      </c>
    </row>
    <row r="77" spans="1:24">
      <c r="A77" s="30">
        <v>73</v>
      </c>
      <c r="B77" s="20" t="s">
        <v>511</v>
      </c>
      <c r="C77" s="30">
        <v>166</v>
      </c>
      <c r="D77" s="33"/>
      <c r="E77" s="51"/>
      <c r="F77" s="59"/>
      <c r="G77" s="33"/>
      <c r="H77" s="53"/>
      <c r="I77" s="53">
        <v>11883</v>
      </c>
      <c r="J77" s="33"/>
      <c r="K77" s="68"/>
      <c r="L77" s="69"/>
      <c r="M77" s="32"/>
      <c r="N77" s="33"/>
      <c r="O77" s="69"/>
      <c r="P77" s="33"/>
      <c r="Q77" s="68"/>
      <c r="R77" s="38"/>
      <c r="S77" s="68"/>
      <c r="T77" s="68"/>
      <c r="U77" s="38"/>
      <c r="V77" s="53">
        <f t="shared" si="3"/>
        <v>0</v>
      </c>
      <c r="W77" s="53">
        <f t="shared" si="4"/>
        <v>0</v>
      </c>
      <c r="X77" s="53">
        <f t="shared" si="5"/>
        <v>11883</v>
      </c>
    </row>
    <row r="78" spans="1:24">
      <c r="A78" s="30">
        <v>74</v>
      </c>
      <c r="B78" s="20" t="s">
        <v>512</v>
      </c>
      <c r="C78" s="30">
        <v>167</v>
      </c>
      <c r="D78" s="33"/>
      <c r="E78" s="51"/>
      <c r="F78" s="59"/>
      <c r="G78" s="33"/>
      <c r="H78" s="53"/>
      <c r="I78" s="53">
        <v>3246</v>
      </c>
      <c r="J78" s="33"/>
      <c r="K78" s="68"/>
      <c r="L78" s="69"/>
      <c r="M78" s="32"/>
      <c r="N78" s="33"/>
      <c r="O78" s="69"/>
      <c r="P78" s="33"/>
      <c r="Q78" s="68"/>
      <c r="R78" s="38"/>
      <c r="S78" s="68"/>
      <c r="T78" s="68"/>
      <c r="U78" s="38"/>
      <c r="V78" s="53">
        <f t="shared" si="3"/>
        <v>0</v>
      </c>
      <c r="W78" s="53">
        <f t="shared" si="4"/>
        <v>0</v>
      </c>
      <c r="X78" s="53">
        <f t="shared" si="5"/>
        <v>3246</v>
      </c>
    </row>
    <row r="79" spans="1:24">
      <c r="A79" s="30">
        <v>75</v>
      </c>
      <c r="B79" s="20" t="s">
        <v>513</v>
      </c>
      <c r="C79" s="30">
        <v>184</v>
      </c>
      <c r="D79" s="33"/>
      <c r="E79" s="55">
        <v>100615739</v>
      </c>
      <c r="F79" s="59"/>
      <c r="G79" s="33"/>
      <c r="H79" s="53"/>
      <c r="I79" s="53">
        <v>5376</v>
      </c>
      <c r="J79" s="33"/>
      <c r="K79" s="68"/>
      <c r="L79" s="69"/>
      <c r="M79" s="32"/>
      <c r="N79" s="33"/>
      <c r="O79" s="69"/>
      <c r="P79" s="33"/>
      <c r="Q79" s="68"/>
      <c r="R79" s="38"/>
      <c r="S79" s="68"/>
      <c r="T79" s="68"/>
      <c r="U79" s="38"/>
      <c r="V79" s="53">
        <f t="shared" si="3"/>
        <v>0</v>
      </c>
      <c r="W79" s="53">
        <f t="shared" si="4"/>
        <v>0</v>
      </c>
      <c r="X79" s="53">
        <f t="shared" si="5"/>
        <v>5376</v>
      </c>
    </row>
    <row r="80" spans="1:24">
      <c r="A80" s="30">
        <v>76</v>
      </c>
      <c r="B80" s="20" t="s">
        <v>514</v>
      </c>
      <c r="C80" s="30">
        <v>195</v>
      </c>
      <c r="D80" s="33"/>
      <c r="E80" s="55">
        <v>103603623</v>
      </c>
      <c r="F80" s="59"/>
      <c r="G80" s="33"/>
      <c r="H80" s="53"/>
      <c r="I80" s="53">
        <v>3.01</v>
      </c>
      <c r="J80" s="33"/>
      <c r="K80" s="68"/>
      <c r="L80" s="69"/>
      <c r="M80" s="32"/>
      <c r="N80" s="33"/>
      <c r="O80" s="69"/>
      <c r="P80" s="33"/>
      <c r="Q80" s="68"/>
      <c r="R80" s="38"/>
      <c r="S80" s="68"/>
      <c r="T80" s="68"/>
      <c r="U80" s="38"/>
      <c r="V80" s="53">
        <f t="shared" si="3"/>
        <v>0</v>
      </c>
      <c r="W80" s="53">
        <f t="shared" si="4"/>
        <v>0</v>
      </c>
      <c r="X80" s="53">
        <f t="shared" si="5"/>
        <v>3.01</v>
      </c>
    </row>
    <row r="81" spans="1:24">
      <c r="A81" s="30">
        <v>77</v>
      </c>
      <c r="B81" s="20" t="s">
        <v>311</v>
      </c>
      <c r="C81" s="30">
        <v>193</v>
      </c>
      <c r="D81" s="33"/>
      <c r="E81" s="55">
        <v>103603588</v>
      </c>
      <c r="F81" s="59"/>
      <c r="G81" s="33"/>
      <c r="H81" s="53"/>
      <c r="I81" s="53">
        <v>1275</v>
      </c>
      <c r="J81" s="33"/>
      <c r="K81" s="68"/>
      <c r="L81" s="69"/>
      <c r="M81" s="32"/>
      <c r="N81" s="33"/>
      <c r="O81" s="69"/>
      <c r="P81" s="33"/>
      <c r="Q81" s="68"/>
      <c r="R81" s="38"/>
      <c r="S81" s="68"/>
      <c r="T81" s="68"/>
      <c r="U81" s="38"/>
      <c r="V81" s="53">
        <f t="shared" si="3"/>
        <v>0</v>
      </c>
      <c r="W81" s="53">
        <f t="shared" si="4"/>
        <v>0</v>
      </c>
      <c r="X81" s="53">
        <f t="shared" si="5"/>
        <v>1275</v>
      </c>
    </row>
    <row r="82" spans="1:24">
      <c r="A82" s="30">
        <v>78</v>
      </c>
      <c r="B82" s="20" t="s">
        <v>515</v>
      </c>
      <c r="C82" s="30">
        <v>194</v>
      </c>
      <c r="D82" s="33"/>
      <c r="E82" s="55">
        <v>102404878</v>
      </c>
      <c r="F82" s="59"/>
      <c r="G82" s="33"/>
      <c r="H82" s="53"/>
      <c r="I82" s="53">
        <v>1250</v>
      </c>
      <c r="J82" s="33"/>
      <c r="K82" s="68"/>
      <c r="L82" s="69"/>
      <c r="M82" s="32"/>
      <c r="N82" s="33"/>
      <c r="O82" s="69"/>
      <c r="P82" s="33"/>
      <c r="Q82" s="68"/>
      <c r="R82" s="38"/>
      <c r="S82" s="68"/>
      <c r="T82" s="68"/>
      <c r="U82" s="38"/>
      <c r="V82" s="53">
        <f t="shared" si="3"/>
        <v>0</v>
      </c>
      <c r="W82" s="53">
        <f t="shared" si="4"/>
        <v>0</v>
      </c>
      <c r="X82" s="53">
        <f t="shared" si="5"/>
        <v>1250</v>
      </c>
    </row>
    <row r="83" spans="1:24">
      <c r="A83" s="30">
        <v>79</v>
      </c>
      <c r="B83" s="20" t="s">
        <v>516</v>
      </c>
      <c r="C83" s="30">
        <v>215</v>
      </c>
      <c r="D83" s="33"/>
      <c r="E83" s="51"/>
      <c r="F83" s="59"/>
      <c r="G83" s="33"/>
      <c r="H83" s="53"/>
      <c r="I83" s="53">
        <v>6</v>
      </c>
      <c r="J83" s="33"/>
      <c r="K83" s="68"/>
      <c r="L83" s="69"/>
      <c r="M83" s="32"/>
      <c r="N83" s="33"/>
      <c r="O83" s="69"/>
      <c r="P83" s="33"/>
      <c r="Q83" s="68"/>
      <c r="R83" s="38"/>
      <c r="S83" s="68"/>
      <c r="T83" s="68"/>
      <c r="U83" s="38"/>
      <c r="V83" s="53">
        <f t="shared" si="3"/>
        <v>0</v>
      </c>
      <c r="W83" s="53">
        <f t="shared" si="4"/>
        <v>0</v>
      </c>
      <c r="X83" s="53">
        <f t="shared" si="5"/>
        <v>6</v>
      </c>
    </row>
    <row r="84" spans="1:24">
      <c r="A84" s="30">
        <v>80</v>
      </c>
      <c r="B84" s="92" t="s">
        <v>350</v>
      </c>
      <c r="C84" s="30">
        <v>218</v>
      </c>
      <c r="D84" s="33"/>
      <c r="E84" s="94">
        <v>103457679</v>
      </c>
      <c r="F84" s="59"/>
      <c r="G84" s="33"/>
      <c r="H84" s="53"/>
      <c r="I84" s="53">
        <v>5.68</v>
      </c>
      <c r="J84" s="33"/>
      <c r="K84" s="68"/>
      <c r="L84" s="69"/>
      <c r="M84" s="32"/>
      <c r="N84" s="33"/>
      <c r="O84" s="69"/>
      <c r="P84" s="33"/>
      <c r="Q84" s="68"/>
      <c r="R84" s="38"/>
      <c r="S84" s="68"/>
      <c r="T84" s="68"/>
      <c r="U84" s="38"/>
      <c r="V84" s="53">
        <f t="shared" si="3"/>
        <v>0</v>
      </c>
      <c r="W84" s="53">
        <f t="shared" si="4"/>
        <v>0</v>
      </c>
      <c r="X84" s="53">
        <f t="shared" si="5"/>
        <v>5.68</v>
      </c>
    </row>
    <row r="85" s="3" customFormat="1" spans="1:338">
      <c r="A85" s="27">
        <v>81</v>
      </c>
      <c r="B85" s="34" t="s">
        <v>104</v>
      </c>
      <c r="C85" s="27">
        <v>216</v>
      </c>
      <c r="D85" s="35"/>
      <c r="E85" s="60">
        <v>100281051</v>
      </c>
      <c r="F85" s="35"/>
      <c r="G85" s="35"/>
      <c r="H85" s="49">
        <v>440</v>
      </c>
      <c r="I85" s="49"/>
      <c r="J85" s="35"/>
      <c r="K85" s="35"/>
      <c r="L85" s="35"/>
      <c r="M85" s="29"/>
      <c r="N85" s="35"/>
      <c r="O85" s="35"/>
      <c r="P85" s="35"/>
      <c r="Q85" s="35"/>
      <c r="R85" s="35"/>
      <c r="S85" s="35"/>
      <c r="T85" s="35"/>
      <c r="U85" s="35">
        <v>440</v>
      </c>
      <c r="V85" s="49">
        <f t="shared" si="3"/>
        <v>440</v>
      </c>
      <c r="W85" s="49">
        <f t="shared" si="4"/>
        <v>0</v>
      </c>
      <c r="X85" s="49">
        <f t="shared" si="5"/>
        <v>0</v>
      </c>
      <c r="Y85" s="81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  <c r="CV85" s="90"/>
      <c r="CW85" s="90"/>
      <c r="CX85" s="90"/>
      <c r="CY85" s="90"/>
      <c r="CZ85" s="90"/>
      <c r="DA85" s="90"/>
      <c r="DB85" s="90"/>
      <c r="DC85" s="90"/>
      <c r="DD85" s="90"/>
      <c r="DE85" s="90"/>
      <c r="DF85" s="90"/>
      <c r="DG85" s="90"/>
      <c r="DH85" s="90"/>
      <c r="DI85" s="90"/>
      <c r="DJ85" s="90"/>
      <c r="DK85" s="90"/>
      <c r="DL85" s="90"/>
      <c r="DM85" s="90"/>
      <c r="DN85" s="90"/>
      <c r="DO85" s="90"/>
      <c r="DP85" s="90"/>
      <c r="DQ85" s="90"/>
      <c r="DR85" s="90"/>
      <c r="DS85" s="90"/>
      <c r="DT85" s="90"/>
      <c r="DU85" s="90"/>
      <c r="DV85" s="90"/>
      <c r="DW85" s="90"/>
      <c r="DX85" s="90"/>
      <c r="DY85" s="90"/>
      <c r="DZ85" s="90"/>
      <c r="EA85" s="90"/>
      <c r="EB85" s="90"/>
      <c r="EC85" s="90"/>
      <c r="ED85" s="90"/>
      <c r="EE85" s="90"/>
      <c r="EF85" s="90"/>
      <c r="EG85" s="90"/>
      <c r="EH85" s="90"/>
      <c r="EI85" s="90"/>
      <c r="EJ85" s="90"/>
      <c r="EK85" s="90"/>
      <c r="EL85" s="90"/>
      <c r="EM85" s="90"/>
      <c r="EN85" s="90"/>
      <c r="EO85" s="90"/>
      <c r="EP85" s="90"/>
      <c r="EQ85" s="90"/>
      <c r="ER85" s="90"/>
      <c r="ES85" s="90"/>
      <c r="ET85" s="90"/>
      <c r="EU85" s="90"/>
      <c r="EV85" s="90"/>
      <c r="EW85" s="90"/>
      <c r="EX85" s="90"/>
      <c r="EY85" s="90"/>
      <c r="EZ85" s="90"/>
      <c r="FA85" s="90"/>
      <c r="FB85" s="90"/>
      <c r="FC85" s="90"/>
      <c r="FD85" s="90"/>
      <c r="FE85" s="90"/>
      <c r="FF85" s="90"/>
      <c r="FG85" s="90"/>
      <c r="FH85" s="90"/>
      <c r="FI85" s="90"/>
      <c r="FJ85" s="90"/>
      <c r="FK85" s="90"/>
      <c r="FL85" s="90"/>
      <c r="FM85" s="90"/>
      <c r="FN85" s="90"/>
      <c r="FO85" s="90"/>
      <c r="FP85" s="90"/>
      <c r="FQ85" s="90"/>
      <c r="FR85" s="90"/>
      <c r="FS85" s="90"/>
      <c r="FT85" s="90"/>
      <c r="FU85" s="90"/>
      <c r="FV85" s="90"/>
      <c r="FW85" s="90"/>
      <c r="FX85" s="90"/>
      <c r="FY85" s="90"/>
      <c r="FZ85" s="90"/>
      <c r="GA85" s="90"/>
      <c r="GB85" s="90"/>
      <c r="GC85" s="90"/>
      <c r="GD85" s="90"/>
      <c r="GE85" s="90"/>
      <c r="GF85" s="90"/>
      <c r="GG85" s="90"/>
      <c r="GH85" s="90"/>
      <c r="GI85" s="90"/>
      <c r="GJ85" s="90"/>
      <c r="GK85" s="90"/>
      <c r="GL85" s="90"/>
      <c r="GM85" s="90"/>
      <c r="GN85" s="90"/>
      <c r="GO85" s="90"/>
      <c r="GP85" s="90"/>
      <c r="GQ85" s="90"/>
      <c r="GR85" s="90"/>
      <c r="GS85" s="90"/>
      <c r="GT85" s="90"/>
      <c r="GU85" s="90"/>
      <c r="GV85" s="90"/>
      <c r="GW85" s="90"/>
      <c r="GX85" s="90"/>
      <c r="GY85" s="90"/>
      <c r="GZ85" s="90"/>
      <c r="HA85" s="90"/>
      <c r="HB85" s="90"/>
      <c r="HC85" s="90"/>
      <c r="HD85" s="90"/>
      <c r="HE85" s="90"/>
      <c r="HF85" s="90"/>
      <c r="HG85" s="90"/>
      <c r="HH85" s="90"/>
      <c r="HI85" s="90"/>
      <c r="HJ85" s="90"/>
      <c r="HK85" s="90"/>
      <c r="HL85" s="90"/>
      <c r="HM85" s="90"/>
      <c r="HN85" s="90"/>
      <c r="HO85" s="90"/>
      <c r="HP85" s="90"/>
      <c r="HQ85" s="90"/>
      <c r="HR85" s="90"/>
      <c r="HS85" s="90"/>
      <c r="HT85" s="90"/>
      <c r="HU85" s="90"/>
      <c r="HV85" s="90"/>
      <c r="HW85" s="90"/>
      <c r="HX85" s="90"/>
      <c r="HY85" s="90"/>
      <c r="HZ85" s="90"/>
      <c r="IA85" s="90"/>
      <c r="IB85" s="90"/>
      <c r="IC85" s="90"/>
      <c r="ID85" s="90"/>
      <c r="IE85" s="90"/>
      <c r="IF85" s="90"/>
      <c r="IG85" s="90"/>
      <c r="IH85" s="90"/>
      <c r="II85" s="90"/>
      <c r="IJ85" s="90"/>
      <c r="IK85" s="90"/>
      <c r="IL85" s="90"/>
      <c r="IM85" s="90"/>
      <c r="IN85" s="90"/>
      <c r="IO85" s="90"/>
      <c r="IP85" s="90"/>
      <c r="IQ85" s="90"/>
      <c r="IR85" s="90"/>
      <c r="IS85" s="90"/>
      <c r="IT85" s="90"/>
      <c r="IU85" s="90"/>
      <c r="IV85" s="90"/>
      <c r="IW85" s="90"/>
      <c r="IX85" s="90"/>
      <c r="IY85" s="90"/>
      <c r="IZ85" s="90"/>
      <c r="JA85" s="90"/>
      <c r="JB85" s="90"/>
      <c r="JC85" s="90"/>
      <c r="JD85" s="90"/>
      <c r="JE85" s="90"/>
      <c r="JF85" s="90"/>
      <c r="JG85" s="90"/>
      <c r="JH85" s="90"/>
      <c r="JI85" s="90"/>
      <c r="JJ85" s="90"/>
      <c r="JK85" s="90"/>
      <c r="JL85" s="90"/>
      <c r="JM85" s="90"/>
      <c r="JN85" s="90"/>
      <c r="JO85" s="90"/>
      <c r="JP85" s="90"/>
      <c r="JQ85" s="90"/>
      <c r="JR85" s="90"/>
      <c r="JS85" s="90"/>
      <c r="JT85" s="90"/>
      <c r="JU85" s="90"/>
      <c r="JV85" s="90"/>
      <c r="JW85" s="90"/>
      <c r="JX85" s="90"/>
      <c r="JY85" s="90"/>
      <c r="JZ85" s="90"/>
      <c r="KA85" s="90"/>
      <c r="KB85" s="90"/>
      <c r="KC85" s="90"/>
      <c r="KD85" s="90"/>
      <c r="KE85" s="90"/>
      <c r="KF85" s="90"/>
      <c r="KG85" s="90"/>
      <c r="KH85" s="90"/>
      <c r="KI85" s="90"/>
      <c r="KJ85" s="90"/>
      <c r="KK85" s="90"/>
      <c r="KL85" s="90"/>
      <c r="KM85" s="90"/>
      <c r="KN85" s="90"/>
      <c r="KO85" s="90"/>
      <c r="KP85" s="90"/>
      <c r="KQ85" s="90"/>
      <c r="KR85" s="90"/>
      <c r="KS85" s="90"/>
      <c r="KT85" s="90"/>
      <c r="KU85" s="90"/>
      <c r="KV85" s="90"/>
      <c r="KW85" s="90"/>
      <c r="KX85" s="90"/>
      <c r="KY85" s="90"/>
      <c r="KZ85" s="90"/>
      <c r="LA85" s="90"/>
      <c r="LB85" s="90"/>
      <c r="LC85" s="90"/>
      <c r="LD85" s="90"/>
      <c r="LE85" s="90"/>
      <c r="LF85" s="90"/>
      <c r="LG85" s="90"/>
      <c r="LH85" s="90"/>
      <c r="LI85" s="90"/>
      <c r="LJ85" s="90"/>
      <c r="LK85" s="90"/>
      <c r="LL85" s="90"/>
      <c r="LM85" s="90"/>
      <c r="LN85" s="90"/>
      <c r="LO85" s="90"/>
      <c r="LP85" s="90"/>
      <c r="LQ85" s="90"/>
      <c r="LR85" s="90"/>
      <c r="LS85" s="90"/>
      <c r="LT85" s="90"/>
      <c r="LU85" s="90"/>
      <c r="LV85" s="90"/>
      <c r="LW85" s="90"/>
      <c r="LX85" s="90"/>
      <c r="LY85" s="90"/>
      <c r="LZ85" s="90"/>
    </row>
    <row r="86" spans="1:24">
      <c r="A86" s="30">
        <v>82</v>
      </c>
      <c r="B86" s="20" t="s">
        <v>517</v>
      </c>
      <c r="C86" s="30">
        <v>258</v>
      </c>
      <c r="D86" s="33"/>
      <c r="E86" s="55">
        <v>103603308</v>
      </c>
      <c r="F86" s="59"/>
      <c r="G86" s="33"/>
      <c r="H86" s="53">
        <v>32213.39</v>
      </c>
      <c r="I86" s="53"/>
      <c r="J86" s="33"/>
      <c r="K86" s="68"/>
      <c r="L86" s="69">
        <v>16173.87</v>
      </c>
      <c r="M86" s="32"/>
      <c r="N86" s="33"/>
      <c r="O86" s="69">
        <v>16173.87</v>
      </c>
      <c r="P86" s="33"/>
      <c r="Q86" s="68"/>
      <c r="R86" s="38"/>
      <c r="S86" s="68"/>
      <c r="T86" s="68"/>
      <c r="U86" s="38"/>
      <c r="V86" s="53">
        <f t="shared" si="3"/>
        <v>32347.74</v>
      </c>
      <c r="W86" s="53">
        <f t="shared" si="4"/>
        <v>0</v>
      </c>
      <c r="X86" s="53">
        <f t="shared" si="5"/>
        <v>134.350000000002</v>
      </c>
    </row>
    <row r="87" spans="1:24">
      <c r="A87" s="30">
        <v>83</v>
      </c>
      <c r="B87" s="20" t="s">
        <v>518</v>
      </c>
      <c r="C87" s="30">
        <v>249</v>
      </c>
      <c r="D87" s="33"/>
      <c r="E87" s="55">
        <v>104174461</v>
      </c>
      <c r="F87" s="59"/>
      <c r="G87" s="33"/>
      <c r="H87" s="53"/>
      <c r="I87" s="53">
        <v>502.34</v>
      </c>
      <c r="J87" s="33"/>
      <c r="K87" s="68"/>
      <c r="L87" s="69"/>
      <c r="M87" s="32"/>
      <c r="N87" s="33"/>
      <c r="O87" s="69"/>
      <c r="P87" s="33"/>
      <c r="Q87" s="68"/>
      <c r="R87" s="38"/>
      <c r="S87" s="68"/>
      <c r="T87" s="68"/>
      <c r="U87" s="38"/>
      <c r="V87" s="53">
        <f t="shared" si="3"/>
        <v>0</v>
      </c>
      <c r="W87" s="53">
        <f t="shared" si="4"/>
        <v>0</v>
      </c>
      <c r="X87" s="53">
        <f t="shared" si="5"/>
        <v>502.34</v>
      </c>
    </row>
    <row r="88" s="3" customFormat="1" spans="1:338">
      <c r="A88" s="27">
        <v>84</v>
      </c>
      <c r="B88" s="34" t="s">
        <v>92</v>
      </c>
      <c r="C88" s="27">
        <v>251</v>
      </c>
      <c r="D88" s="35"/>
      <c r="E88" s="63">
        <v>100125184</v>
      </c>
      <c r="F88" s="35">
        <f>157.33+692.72</f>
        <v>850.05</v>
      </c>
      <c r="G88" s="58">
        <v>79000</v>
      </c>
      <c r="H88" s="49">
        <v>31431.64</v>
      </c>
      <c r="I88" s="49"/>
      <c r="J88" s="35"/>
      <c r="K88" s="35"/>
      <c r="L88" s="35">
        <v>18954</v>
      </c>
      <c r="M88" s="29"/>
      <c r="N88" s="35"/>
      <c r="O88" s="35">
        <v>19290.88</v>
      </c>
      <c r="P88" s="35"/>
      <c r="Q88" s="35"/>
      <c r="R88" s="35">
        <v>19964.64</v>
      </c>
      <c r="S88" s="35">
        <v>6654.88</v>
      </c>
      <c r="T88" s="35">
        <v>6654.88</v>
      </c>
      <c r="U88" s="35">
        <v>6654.88</v>
      </c>
      <c r="V88" s="49">
        <f t="shared" si="3"/>
        <v>78174.16</v>
      </c>
      <c r="W88" s="49">
        <f t="shared" si="4"/>
        <v>33107.53</v>
      </c>
      <c r="X88" s="49">
        <f t="shared" si="5"/>
        <v>0</v>
      </c>
      <c r="Y88" s="81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90"/>
      <c r="BD88" s="90"/>
      <c r="BE88" s="90"/>
      <c r="BF88" s="90"/>
      <c r="BG88" s="90"/>
      <c r="BH88" s="90"/>
      <c r="BI88" s="90"/>
      <c r="BJ88" s="90"/>
      <c r="BK88" s="90"/>
      <c r="BL88" s="90"/>
      <c r="BM88" s="90"/>
      <c r="BN88" s="90"/>
      <c r="BO88" s="90"/>
      <c r="BP88" s="90"/>
      <c r="BQ88" s="90"/>
      <c r="BR88" s="90"/>
      <c r="BS88" s="90"/>
      <c r="BT88" s="90"/>
      <c r="BU88" s="90"/>
      <c r="BV88" s="90"/>
      <c r="BW88" s="90"/>
      <c r="BX88" s="90"/>
      <c r="BY88" s="90"/>
      <c r="BZ88" s="90"/>
      <c r="CA88" s="90"/>
      <c r="CB88" s="90"/>
      <c r="CC88" s="90"/>
      <c r="CD88" s="90"/>
      <c r="CE88" s="90"/>
      <c r="CF88" s="90"/>
      <c r="CG88" s="90"/>
      <c r="CH88" s="90"/>
      <c r="CI88" s="90"/>
      <c r="CJ88" s="90"/>
      <c r="CK88" s="90"/>
      <c r="CL88" s="90"/>
      <c r="CM88" s="90"/>
      <c r="CN88" s="90"/>
      <c r="CO88" s="90"/>
      <c r="CP88" s="90"/>
      <c r="CQ88" s="90"/>
      <c r="CR88" s="90"/>
      <c r="CS88" s="90"/>
      <c r="CT88" s="90"/>
      <c r="CU88" s="90"/>
      <c r="CV88" s="90"/>
      <c r="CW88" s="90"/>
      <c r="CX88" s="90"/>
      <c r="CY88" s="90"/>
      <c r="CZ88" s="90"/>
      <c r="DA88" s="90"/>
      <c r="DB88" s="90"/>
      <c r="DC88" s="90"/>
      <c r="DD88" s="90"/>
      <c r="DE88" s="90"/>
      <c r="DF88" s="90"/>
      <c r="DG88" s="90"/>
      <c r="DH88" s="90"/>
      <c r="DI88" s="90"/>
      <c r="DJ88" s="90"/>
      <c r="DK88" s="90"/>
      <c r="DL88" s="90"/>
      <c r="DM88" s="90"/>
      <c r="DN88" s="90"/>
      <c r="DO88" s="90"/>
      <c r="DP88" s="90"/>
      <c r="DQ88" s="90"/>
      <c r="DR88" s="90"/>
      <c r="DS88" s="90"/>
      <c r="DT88" s="90"/>
      <c r="DU88" s="90"/>
      <c r="DV88" s="90"/>
      <c r="DW88" s="90"/>
      <c r="DX88" s="90"/>
      <c r="DY88" s="90"/>
      <c r="DZ88" s="90"/>
      <c r="EA88" s="90"/>
      <c r="EB88" s="90"/>
      <c r="EC88" s="90"/>
      <c r="ED88" s="90"/>
      <c r="EE88" s="90"/>
      <c r="EF88" s="90"/>
      <c r="EG88" s="90"/>
      <c r="EH88" s="90"/>
      <c r="EI88" s="90"/>
      <c r="EJ88" s="90"/>
      <c r="EK88" s="90"/>
      <c r="EL88" s="90"/>
      <c r="EM88" s="90"/>
      <c r="EN88" s="90"/>
      <c r="EO88" s="90"/>
      <c r="EP88" s="90"/>
      <c r="EQ88" s="90"/>
      <c r="ER88" s="90"/>
      <c r="ES88" s="90"/>
      <c r="ET88" s="90"/>
      <c r="EU88" s="90"/>
      <c r="EV88" s="90"/>
      <c r="EW88" s="90"/>
      <c r="EX88" s="90"/>
      <c r="EY88" s="90"/>
      <c r="EZ88" s="90"/>
      <c r="FA88" s="90"/>
      <c r="FB88" s="90"/>
      <c r="FC88" s="90"/>
      <c r="FD88" s="90"/>
      <c r="FE88" s="90"/>
      <c r="FF88" s="90"/>
      <c r="FG88" s="90"/>
      <c r="FH88" s="90"/>
      <c r="FI88" s="90"/>
      <c r="FJ88" s="90"/>
      <c r="FK88" s="90"/>
      <c r="FL88" s="90"/>
      <c r="FM88" s="90"/>
      <c r="FN88" s="90"/>
      <c r="FO88" s="90"/>
      <c r="FP88" s="90"/>
      <c r="FQ88" s="90"/>
      <c r="FR88" s="90"/>
      <c r="FS88" s="90"/>
      <c r="FT88" s="90"/>
      <c r="FU88" s="90"/>
      <c r="FV88" s="90"/>
      <c r="FW88" s="90"/>
      <c r="FX88" s="90"/>
      <c r="FY88" s="90"/>
      <c r="FZ88" s="90"/>
      <c r="GA88" s="90"/>
      <c r="GB88" s="90"/>
      <c r="GC88" s="90"/>
      <c r="GD88" s="90"/>
      <c r="GE88" s="90"/>
      <c r="GF88" s="90"/>
      <c r="GG88" s="90"/>
      <c r="GH88" s="90"/>
      <c r="GI88" s="90"/>
      <c r="GJ88" s="90"/>
      <c r="GK88" s="90"/>
      <c r="GL88" s="90"/>
      <c r="GM88" s="90"/>
      <c r="GN88" s="90"/>
      <c r="GO88" s="90"/>
      <c r="GP88" s="90"/>
      <c r="GQ88" s="90"/>
      <c r="GR88" s="90"/>
      <c r="GS88" s="90"/>
      <c r="GT88" s="90"/>
      <c r="GU88" s="90"/>
      <c r="GV88" s="90"/>
      <c r="GW88" s="90"/>
      <c r="GX88" s="90"/>
      <c r="GY88" s="90"/>
      <c r="GZ88" s="90"/>
      <c r="HA88" s="90"/>
      <c r="HB88" s="90"/>
      <c r="HC88" s="90"/>
      <c r="HD88" s="90"/>
      <c r="HE88" s="90"/>
      <c r="HF88" s="90"/>
      <c r="HG88" s="90"/>
      <c r="HH88" s="90"/>
      <c r="HI88" s="90"/>
      <c r="HJ88" s="90"/>
      <c r="HK88" s="90"/>
      <c r="HL88" s="90"/>
      <c r="HM88" s="90"/>
      <c r="HN88" s="90"/>
      <c r="HO88" s="90"/>
      <c r="HP88" s="90"/>
      <c r="HQ88" s="90"/>
      <c r="HR88" s="90"/>
      <c r="HS88" s="90"/>
      <c r="HT88" s="90"/>
      <c r="HU88" s="90"/>
      <c r="HV88" s="90"/>
      <c r="HW88" s="90"/>
      <c r="HX88" s="90"/>
      <c r="HY88" s="90"/>
      <c r="HZ88" s="90"/>
      <c r="IA88" s="90"/>
      <c r="IB88" s="90"/>
      <c r="IC88" s="90"/>
      <c r="ID88" s="90"/>
      <c r="IE88" s="90"/>
      <c r="IF88" s="90"/>
      <c r="IG88" s="90"/>
      <c r="IH88" s="90"/>
      <c r="II88" s="90"/>
      <c r="IJ88" s="90"/>
      <c r="IK88" s="90"/>
      <c r="IL88" s="90"/>
      <c r="IM88" s="90"/>
      <c r="IN88" s="90"/>
      <c r="IO88" s="90"/>
      <c r="IP88" s="90"/>
      <c r="IQ88" s="90"/>
      <c r="IR88" s="90"/>
      <c r="IS88" s="90"/>
      <c r="IT88" s="90"/>
      <c r="IU88" s="90"/>
      <c r="IV88" s="90"/>
      <c r="IW88" s="90"/>
      <c r="IX88" s="90"/>
      <c r="IY88" s="90"/>
      <c r="IZ88" s="90"/>
      <c r="JA88" s="90"/>
      <c r="JB88" s="90"/>
      <c r="JC88" s="90"/>
      <c r="JD88" s="90"/>
      <c r="JE88" s="90"/>
      <c r="JF88" s="90"/>
      <c r="JG88" s="90"/>
      <c r="JH88" s="90"/>
      <c r="JI88" s="90"/>
      <c r="JJ88" s="90"/>
      <c r="JK88" s="90"/>
      <c r="JL88" s="90"/>
      <c r="JM88" s="90"/>
      <c r="JN88" s="90"/>
      <c r="JO88" s="90"/>
      <c r="JP88" s="90"/>
      <c r="JQ88" s="90"/>
      <c r="JR88" s="90"/>
      <c r="JS88" s="90"/>
      <c r="JT88" s="90"/>
      <c r="JU88" s="90"/>
      <c r="JV88" s="90"/>
      <c r="JW88" s="90"/>
      <c r="JX88" s="90"/>
      <c r="JY88" s="90"/>
      <c r="JZ88" s="90"/>
      <c r="KA88" s="90"/>
      <c r="KB88" s="90"/>
      <c r="KC88" s="90"/>
      <c r="KD88" s="90"/>
      <c r="KE88" s="90"/>
      <c r="KF88" s="90"/>
      <c r="KG88" s="90"/>
      <c r="KH88" s="90"/>
      <c r="KI88" s="90"/>
      <c r="KJ88" s="90"/>
      <c r="KK88" s="90"/>
      <c r="KL88" s="90"/>
      <c r="KM88" s="90"/>
      <c r="KN88" s="90"/>
      <c r="KO88" s="90"/>
      <c r="KP88" s="90"/>
      <c r="KQ88" s="90"/>
      <c r="KR88" s="90"/>
      <c r="KS88" s="90"/>
      <c r="KT88" s="90"/>
      <c r="KU88" s="90"/>
      <c r="KV88" s="90"/>
      <c r="KW88" s="90"/>
      <c r="KX88" s="90"/>
      <c r="KY88" s="90"/>
      <c r="KZ88" s="90"/>
      <c r="LA88" s="90"/>
      <c r="LB88" s="90"/>
      <c r="LC88" s="90"/>
      <c r="LD88" s="90"/>
      <c r="LE88" s="90"/>
      <c r="LF88" s="90"/>
      <c r="LG88" s="90"/>
      <c r="LH88" s="90"/>
      <c r="LI88" s="90"/>
      <c r="LJ88" s="90"/>
      <c r="LK88" s="90"/>
      <c r="LL88" s="90"/>
      <c r="LM88" s="90"/>
      <c r="LN88" s="90"/>
      <c r="LO88" s="90"/>
      <c r="LP88" s="90"/>
      <c r="LQ88" s="90"/>
      <c r="LR88" s="90"/>
      <c r="LS88" s="90"/>
      <c r="LT88" s="90"/>
      <c r="LU88" s="90"/>
      <c r="LV88" s="90"/>
      <c r="LW88" s="90"/>
      <c r="LX88" s="90"/>
      <c r="LY88" s="90"/>
      <c r="LZ88" s="90"/>
    </row>
    <row r="89" spans="1:24">
      <c r="A89" s="30">
        <v>85</v>
      </c>
      <c r="B89" s="20" t="s">
        <v>519</v>
      </c>
      <c r="C89" s="30">
        <v>229</v>
      </c>
      <c r="D89" s="33"/>
      <c r="E89" s="51"/>
      <c r="F89" s="59"/>
      <c r="G89" s="33"/>
      <c r="H89" s="53"/>
      <c r="I89" s="53">
        <v>7036</v>
      </c>
      <c r="J89" s="33"/>
      <c r="K89" s="68"/>
      <c r="L89" s="69"/>
      <c r="M89" s="32"/>
      <c r="N89" s="33"/>
      <c r="O89" s="69"/>
      <c r="P89" s="33"/>
      <c r="Q89" s="68"/>
      <c r="R89" s="38"/>
      <c r="S89" s="68"/>
      <c r="T89" s="68"/>
      <c r="U89" s="38"/>
      <c r="V89" s="53">
        <f t="shared" si="3"/>
        <v>0</v>
      </c>
      <c r="W89" s="53">
        <f t="shared" si="4"/>
        <v>0</v>
      </c>
      <c r="X89" s="53">
        <f t="shared" si="5"/>
        <v>7036</v>
      </c>
    </row>
    <row r="90" s="3" customFormat="1" spans="1:338">
      <c r="A90" s="27">
        <v>86</v>
      </c>
      <c r="B90" s="34" t="s">
        <v>94</v>
      </c>
      <c r="C90" s="27">
        <v>230</v>
      </c>
      <c r="D90" s="35"/>
      <c r="E90" s="60">
        <v>100989773</v>
      </c>
      <c r="F90" s="35">
        <v>234.88</v>
      </c>
      <c r="G90" s="35"/>
      <c r="H90" s="49">
        <v>40209.12</v>
      </c>
      <c r="I90" s="49"/>
      <c r="J90" s="35"/>
      <c r="K90" s="35"/>
      <c r="L90" s="35">
        <v>15163.02</v>
      </c>
      <c r="M90" s="29"/>
      <c r="N90" s="35"/>
      <c r="O90" s="35">
        <v>15163.02</v>
      </c>
      <c r="P90" s="35"/>
      <c r="Q90" s="35"/>
      <c r="R90" s="35">
        <v>15163.02</v>
      </c>
      <c r="S90" s="35"/>
      <c r="T90" s="35"/>
      <c r="U90" s="35"/>
      <c r="V90" s="49">
        <f t="shared" si="3"/>
        <v>45489.06</v>
      </c>
      <c r="W90" s="49">
        <f t="shared" si="4"/>
        <v>0</v>
      </c>
      <c r="X90" s="49">
        <f t="shared" si="5"/>
        <v>5045.06</v>
      </c>
      <c r="Y90" s="81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0"/>
      <c r="BW90" s="90"/>
      <c r="BX90" s="90"/>
      <c r="BY90" s="90"/>
      <c r="BZ90" s="90"/>
      <c r="CA90" s="90"/>
      <c r="CB90" s="90"/>
      <c r="CC90" s="90"/>
      <c r="CD90" s="90"/>
      <c r="CE90" s="90"/>
      <c r="CF90" s="90"/>
      <c r="CG90" s="90"/>
      <c r="CH90" s="90"/>
      <c r="CI90" s="90"/>
      <c r="CJ90" s="90"/>
      <c r="CK90" s="90"/>
      <c r="CL90" s="90"/>
      <c r="CM90" s="90"/>
      <c r="CN90" s="90"/>
      <c r="CO90" s="90"/>
      <c r="CP90" s="90"/>
      <c r="CQ90" s="90"/>
      <c r="CR90" s="90"/>
      <c r="CS90" s="90"/>
      <c r="CT90" s="90"/>
      <c r="CU90" s="90"/>
      <c r="CV90" s="90"/>
      <c r="CW90" s="90"/>
      <c r="CX90" s="90"/>
      <c r="CY90" s="90"/>
      <c r="CZ90" s="90"/>
      <c r="DA90" s="90"/>
      <c r="DB90" s="90"/>
      <c r="DC90" s="90"/>
      <c r="DD90" s="90"/>
      <c r="DE90" s="90"/>
      <c r="DF90" s="90"/>
      <c r="DG90" s="90"/>
      <c r="DH90" s="90"/>
      <c r="DI90" s="90"/>
      <c r="DJ90" s="90"/>
      <c r="DK90" s="90"/>
      <c r="DL90" s="90"/>
      <c r="DM90" s="90"/>
      <c r="DN90" s="90"/>
      <c r="DO90" s="90"/>
      <c r="DP90" s="90"/>
      <c r="DQ90" s="90"/>
      <c r="DR90" s="90"/>
      <c r="DS90" s="90"/>
      <c r="DT90" s="90"/>
      <c r="DU90" s="90"/>
      <c r="DV90" s="90"/>
      <c r="DW90" s="90"/>
      <c r="DX90" s="90"/>
      <c r="DY90" s="90"/>
      <c r="DZ90" s="90"/>
      <c r="EA90" s="90"/>
      <c r="EB90" s="90"/>
      <c r="EC90" s="90"/>
      <c r="ED90" s="90"/>
      <c r="EE90" s="90"/>
      <c r="EF90" s="90"/>
      <c r="EG90" s="90"/>
      <c r="EH90" s="90"/>
      <c r="EI90" s="90"/>
      <c r="EJ90" s="90"/>
      <c r="EK90" s="90"/>
      <c r="EL90" s="90"/>
      <c r="EM90" s="90"/>
      <c r="EN90" s="90"/>
      <c r="EO90" s="90"/>
      <c r="EP90" s="90"/>
      <c r="EQ90" s="90"/>
      <c r="ER90" s="90"/>
      <c r="ES90" s="90"/>
      <c r="ET90" s="90"/>
      <c r="EU90" s="90"/>
      <c r="EV90" s="90"/>
      <c r="EW90" s="90"/>
      <c r="EX90" s="90"/>
      <c r="EY90" s="90"/>
      <c r="EZ90" s="90"/>
      <c r="FA90" s="90"/>
      <c r="FB90" s="90"/>
      <c r="FC90" s="90"/>
      <c r="FD90" s="90"/>
      <c r="FE90" s="90"/>
      <c r="FF90" s="90"/>
      <c r="FG90" s="90"/>
      <c r="FH90" s="90"/>
      <c r="FI90" s="90"/>
      <c r="FJ90" s="90"/>
      <c r="FK90" s="90"/>
      <c r="FL90" s="90"/>
      <c r="FM90" s="90"/>
      <c r="FN90" s="90"/>
      <c r="FO90" s="90"/>
      <c r="FP90" s="90"/>
      <c r="FQ90" s="90"/>
      <c r="FR90" s="90"/>
      <c r="FS90" s="90"/>
      <c r="FT90" s="90"/>
      <c r="FU90" s="90"/>
      <c r="FV90" s="90"/>
      <c r="FW90" s="90"/>
      <c r="FX90" s="90"/>
      <c r="FY90" s="90"/>
      <c r="FZ90" s="90"/>
      <c r="GA90" s="90"/>
      <c r="GB90" s="90"/>
      <c r="GC90" s="90"/>
      <c r="GD90" s="90"/>
      <c r="GE90" s="90"/>
      <c r="GF90" s="90"/>
      <c r="GG90" s="90"/>
      <c r="GH90" s="90"/>
      <c r="GI90" s="90"/>
      <c r="GJ90" s="90"/>
      <c r="GK90" s="90"/>
      <c r="GL90" s="90"/>
      <c r="GM90" s="90"/>
      <c r="GN90" s="90"/>
      <c r="GO90" s="90"/>
      <c r="GP90" s="90"/>
      <c r="GQ90" s="90"/>
      <c r="GR90" s="90"/>
      <c r="GS90" s="90"/>
      <c r="GT90" s="90"/>
      <c r="GU90" s="90"/>
      <c r="GV90" s="90"/>
      <c r="GW90" s="90"/>
      <c r="GX90" s="90"/>
      <c r="GY90" s="90"/>
      <c r="GZ90" s="90"/>
      <c r="HA90" s="90"/>
      <c r="HB90" s="90"/>
      <c r="HC90" s="90"/>
      <c r="HD90" s="90"/>
      <c r="HE90" s="90"/>
      <c r="HF90" s="90"/>
      <c r="HG90" s="90"/>
      <c r="HH90" s="90"/>
      <c r="HI90" s="90"/>
      <c r="HJ90" s="90"/>
      <c r="HK90" s="90"/>
      <c r="HL90" s="90"/>
      <c r="HM90" s="90"/>
      <c r="HN90" s="90"/>
      <c r="HO90" s="90"/>
      <c r="HP90" s="90"/>
      <c r="HQ90" s="90"/>
      <c r="HR90" s="90"/>
      <c r="HS90" s="90"/>
      <c r="HT90" s="90"/>
      <c r="HU90" s="90"/>
      <c r="HV90" s="90"/>
      <c r="HW90" s="90"/>
      <c r="HX90" s="90"/>
      <c r="HY90" s="90"/>
      <c r="HZ90" s="90"/>
      <c r="IA90" s="90"/>
      <c r="IB90" s="90"/>
      <c r="IC90" s="90"/>
      <c r="ID90" s="90"/>
      <c r="IE90" s="90"/>
      <c r="IF90" s="90"/>
      <c r="IG90" s="90"/>
      <c r="IH90" s="90"/>
      <c r="II90" s="90"/>
      <c r="IJ90" s="90"/>
      <c r="IK90" s="90"/>
      <c r="IL90" s="90"/>
      <c r="IM90" s="90"/>
      <c r="IN90" s="90"/>
      <c r="IO90" s="90"/>
      <c r="IP90" s="90"/>
      <c r="IQ90" s="90"/>
      <c r="IR90" s="90"/>
      <c r="IS90" s="90"/>
      <c r="IT90" s="90"/>
      <c r="IU90" s="90"/>
      <c r="IV90" s="90"/>
      <c r="IW90" s="90"/>
      <c r="IX90" s="90"/>
      <c r="IY90" s="90"/>
      <c r="IZ90" s="90"/>
      <c r="JA90" s="90"/>
      <c r="JB90" s="90"/>
      <c r="JC90" s="90"/>
      <c r="JD90" s="90"/>
      <c r="JE90" s="90"/>
      <c r="JF90" s="90"/>
      <c r="JG90" s="90"/>
      <c r="JH90" s="90"/>
      <c r="JI90" s="90"/>
      <c r="JJ90" s="90"/>
      <c r="JK90" s="90"/>
      <c r="JL90" s="90"/>
      <c r="JM90" s="90"/>
      <c r="JN90" s="90"/>
      <c r="JO90" s="90"/>
      <c r="JP90" s="90"/>
      <c r="JQ90" s="90"/>
      <c r="JR90" s="90"/>
      <c r="JS90" s="90"/>
      <c r="JT90" s="90"/>
      <c r="JU90" s="90"/>
      <c r="JV90" s="90"/>
      <c r="JW90" s="90"/>
      <c r="JX90" s="90"/>
      <c r="JY90" s="90"/>
      <c r="JZ90" s="90"/>
      <c r="KA90" s="90"/>
      <c r="KB90" s="90"/>
      <c r="KC90" s="90"/>
      <c r="KD90" s="90"/>
      <c r="KE90" s="90"/>
      <c r="KF90" s="90"/>
      <c r="KG90" s="90"/>
      <c r="KH90" s="90"/>
      <c r="KI90" s="90"/>
      <c r="KJ90" s="90"/>
      <c r="KK90" s="90"/>
      <c r="KL90" s="90"/>
      <c r="KM90" s="90"/>
      <c r="KN90" s="90"/>
      <c r="KO90" s="90"/>
      <c r="KP90" s="90"/>
      <c r="KQ90" s="90"/>
      <c r="KR90" s="90"/>
      <c r="KS90" s="90"/>
      <c r="KT90" s="90"/>
      <c r="KU90" s="90"/>
      <c r="KV90" s="90"/>
      <c r="KW90" s="90"/>
      <c r="KX90" s="90"/>
      <c r="KY90" s="90"/>
      <c r="KZ90" s="90"/>
      <c r="LA90" s="90"/>
      <c r="LB90" s="90"/>
      <c r="LC90" s="90"/>
      <c r="LD90" s="90"/>
      <c r="LE90" s="90"/>
      <c r="LF90" s="90"/>
      <c r="LG90" s="90"/>
      <c r="LH90" s="90"/>
      <c r="LI90" s="90"/>
      <c r="LJ90" s="90"/>
      <c r="LK90" s="90"/>
      <c r="LL90" s="90"/>
      <c r="LM90" s="90"/>
      <c r="LN90" s="90"/>
      <c r="LO90" s="90"/>
      <c r="LP90" s="90"/>
      <c r="LQ90" s="90"/>
      <c r="LR90" s="90"/>
      <c r="LS90" s="90"/>
      <c r="LT90" s="90"/>
      <c r="LU90" s="90"/>
      <c r="LV90" s="90"/>
      <c r="LW90" s="90"/>
      <c r="LX90" s="90"/>
      <c r="LY90" s="90"/>
      <c r="LZ90" s="90"/>
    </row>
    <row r="91" s="3" customFormat="1" spans="1:338">
      <c r="A91" s="27">
        <v>87</v>
      </c>
      <c r="B91" s="34" t="s">
        <v>520</v>
      </c>
      <c r="C91" s="27">
        <v>250</v>
      </c>
      <c r="D91" s="35"/>
      <c r="E91" s="95">
        <v>102392300</v>
      </c>
      <c r="F91" s="35">
        <v>490.95</v>
      </c>
      <c r="G91" s="35"/>
      <c r="H91" s="49">
        <v>53421.95</v>
      </c>
      <c r="I91" s="49"/>
      <c r="J91" s="35"/>
      <c r="K91" s="35"/>
      <c r="L91" s="35">
        <v>16173.87</v>
      </c>
      <c r="M91" s="29"/>
      <c r="N91" s="35"/>
      <c r="O91" s="35">
        <v>16173.87</v>
      </c>
      <c r="P91" s="35"/>
      <c r="Q91" s="35"/>
      <c r="R91" s="35">
        <v>16173.87</v>
      </c>
      <c r="S91" s="35"/>
      <c r="T91" s="35"/>
      <c r="U91" s="35">
        <v>5391.29</v>
      </c>
      <c r="V91" s="49">
        <f t="shared" si="3"/>
        <v>53912.9</v>
      </c>
      <c r="W91" s="49">
        <f t="shared" si="4"/>
        <v>0</v>
      </c>
      <c r="X91" s="49">
        <f t="shared" si="5"/>
        <v>0</v>
      </c>
      <c r="Y91" s="81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0"/>
      <c r="BW91" s="90"/>
      <c r="BX91" s="90"/>
      <c r="BY91" s="90"/>
      <c r="BZ91" s="90"/>
      <c r="CA91" s="90"/>
      <c r="CB91" s="90"/>
      <c r="CC91" s="90"/>
      <c r="CD91" s="90"/>
      <c r="CE91" s="90"/>
      <c r="CF91" s="90"/>
      <c r="CG91" s="90"/>
      <c r="CH91" s="90"/>
      <c r="CI91" s="90"/>
      <c r="CJ91" s="90"/>
      <c r="CK91" s="90"/>
      <c r="CL91" s="90"/>
      <c r="CM91" s="90"/>
      <c r="CN91" s="90"/>
      <c r="CO91" s="90"/>
      <c r="CP91" s="90"/>
      <c r="CQ91" s="90"/>
      <c r="CR91" s="90"/>
      <c r="CS91" s="90"/>
      <c r="CT91" s="90"/>
      <c r="CU91" s="90"/>
      <c r="CV91" s="90"/>
      <c r="CW91" s="90"/>
      <c r="CX91" s="90"/>
      <c r="CY91" s="90"/>
      <c r="CZ91" s="90"/>
      <c r="DA91" s="90"/>
      <c r="DB91" s="90"/>
      <c r="DC91" s="90"/>
      <c r="DD91" s="90"/>
      <c r="DE91" s="90"/>
      <c r="DF91" s="90"/>
      <c r="DG91" s="90"/>
      <c r="DH91" s="90"/>
      <c r="DI91" s="90"/>
      <c r="DJ91" s="90"/>
      <c r="DK91" s="90"/>
      <c r="DL91" s="90"/>
      <c r="DM91" s="90"/>
      <c r="DN91" s="90"/>
      <c r="DO91" s="90"/>
      <c r="DP91" s="90"/>
      <c r="DQ91" s="90"/>
      <c r="DR91" s="90"/>
      <c r="DS91" s="90"/>
      <c r="DT91" s="90"/>
      <c r="DU91" s="90"/>
      <c r="DV91" s="90"/>
      <c r="DW91" s="90"/>
      <c r="DX91" s="90"/>
      <c r="DY91" s="90"/>
      <c r="DZ91" s="90"/>
      <c r="EA91" s="90"/>
      <c r="EB91" s="90"/>
      <c r="EC91" s="90"/>
      <c r="ED91" s="90"/>
      <c r="EE91" s="90"/>
      <c r="EF91" s="90"/>
      <c r="EG91" s="90"/>
      <c r="EH91" s="90"/>
      <c r="EI91" s="90"/>
      <c r="EJ91" s="90"/>
      <c r="EK91" s="90"/>
      <c r="EL91" s="90"/>
      <c r="EM91" s="90"/>
      <c r="EN91" s="90"/>
      <c r="EO91" s="90"/>
      <c r="EP91" s="90"/>
      <c r="EQ91" s="90"/>
      <c r="ER91" s="90"/>
      <c r="ES91" s="90"/>
      <c r="ET91" s="90"/>
      <c r="EU91" s="90"/>
      <c r="EV91" s="90"/>
      <c r="EW91" s="90"/>
      <c r="EX91" s="90"/>
      <c r="EY91" s="90"/>
      <c r="EZ91" s="90"/>
      <c r="FA91" s="90"/>
      <c r="FB91" s="90"/>
      <c r="FC91" s="90"/>
      <c r="FD91" s="90"/>
      <c r="FE91" s="90"/>
      <c r="FF91" s="90"/>
      <c r="FG91" s="90"/>
      <c r="FH91" s="90"/>
      <c r="FI91" s="90"/>
      <c r="FJ91" s="90"/>
      <c r="FK91" s="90"/>
      <c r="FL91" s="90"/>
      <c r="FM91" s="90"/>
      <c r="FN91" s="90"/>
      <c r="FO91" s="90"/>
      <c r="FP91" s="90"/>
      <c r="FQ91" s="90"/>
      <c r="FR91" s="90"/>
      <c r="FS91" s="90"/>
      <c r="FT91" s="90"/>
      <c r="FU91" s="90"/>
      <c r="FV91" s="90"/>
      <c r="FW91" s="90"/>
      <c r="FX91" s="90"/>
      <c r="FY91" s="90"/>
      <c r="FZ91" s="90"/>
      <c r="GA91" s="90"/>
      <c r="GB91" s="90"/>
      <c r="GC91" s="90"/>
      <c r="GD91" s="90"/>
      <c r="GE91" s="90"/>
      <c r="GF91" s="90"/>
      <c r="GG91" s="90"/>
      <c r="GH91" s="90"/>
      <c r="GI91" s="90"/>
      <c r="GJ91" s="90"/>
      <c r="GK91" s="90"/>
      <c r="GL91" s="90"/>
      <c r="GM91" s="90"/>
      <c r="GN91" s="90"/>
      <c r="GO91" s="90"/>
      <c r="GP91" s="90"/>
      <c r="GQ91" s="90"/>
      <c r="GR91" s="90"/>
      <c r="GS91" s="90"/>
      <c r="GT91" s="90"/>
      <c r="GU91" s="90"/>
      <c r="GV91" s="90"/>
      <c r="GW91" s="90"/>
      <c r="GX91" s="90"/>
      <c r="GY91" s="90"/>
      <c r="GZ91" s="90"/>
      <c r="HA91" s="90"/>
      <c r="HB91" s="90"/>
      <c r="HC91" s="90"/>
      <c r="HD91" s="90"/>
      <c r="HE91" s="90"/>
      <c r="HF91" s="90"/>
      <c r="HG91" s="90"/>
      <c r="HH91" s="90"/>
      <c r="HI91" s="90"/>
      <c r="HJ91" s="90"/>
      <c r="HK91" s="90"/>
      <c r="HL91" s="90"/>
      <c r="HM91" s="90"/>
      <c r="HN91" s="90"/>
      <c r="HO91" s="90"/>
      <c r="HP91" s="90"/>
      <c r="HQ91" s="90"/>
      <c r="HR91" s="90"/>
      <c r="HS91" s="90"/>
      <c r="HT91" s="90"/>
      <c r="HU91" s="90"/>
      <c r="HV91" s="90"/>
      <c r="HW91" s="90"/>
      <c r="HX91" s="90"/>
      <c r="HY91" s="90"/>
      <c r="HZ91" s="90"/>
      <c r="IA91" s="90"/>
      <c r="IB91" s="90"/>
      <c r="IC91" s="90"/>
      <c r="ID91" s="90"/>
      <c r="IE91" s="90"/>
      <c r="IF91" s="90"/>
      <c r="IG91" s="90"/>
      <c r="IH91" s="90"/>
      <c r="II91" s="90"/>
      <c r="IJ91" s="90"/>
      <c r="IK91" s="90"/>
      <c r="IL91" s="90"/>
      <c r="IM91" s="90"/>
      <c r="IN91" s="90"/>
      <c r="IO91" s="90"/>
      <c r="IP91" s="90"/>
      <c r="IQ91" s="90"/>
      <c r="IR91" s="90"/>
      <c r="IS91" s="90"/>
      <c r="IT91" s="90"/>
      <c r="IU91" s="90"/>
      <c r="IV91" s="90"/>
      <c r="IW91" s="90"/>
      <c r="IX91" s="90"/>
      <c r="IY91" s="90"/>
      <c r="IZ91" s="90"/>
      <c r="JA91" s="90"/>
      <c r="JB91" s="90"/>
      <c r="JC91" s="90"/>
      <c r="JD91" s="90"/>
      <c r="JE91" s="90"/>
      <c r="JF91" s="90"/>
      <c r="JG91" s="90"/>
      <c r="JH91" s="90"/>
      <c r="JI91" s="90"/>
      <c r="JJ91" s="90"/>
      <c r="JK91" s="90"/>
      <c r="JL91" s="90"/>
      <c r="JM91" s="90"/>
      <c r="JN91" s="90"/>
      <c r="JO91" s="90"/>
      <c r="JP91" s="90"/>
      <c r="JQ91" s="90"/>
      <c r="JR91" s="90"/>
      <c r="JS91" s="90"/>
      <c r="JT91" s="90"/>
      <c r="JU91" s="90"/>
      <c r="JV91" s="90"/>
      <c r="JW91" s="90"/>
      <c r="JX91" s="90"/>
      <c r="JY91" s="90"/>
      <c r="JZ91" s="90"/>
      <c r="KA91" s="90"/>
      <c r="KB91" s="90"/>
      <c r="KC91" s="90"/>
      <c r="KD91" s="90"/>
      <c r="KE91" s="90"/>
      <c r="KF91" s="90"/>
      <c r="KG91" s="90"/>
      <c r="KH91" s="90"/>
      <c r="KI91" s="90"/>
      <c r="KJ91" s="90"/>
      <c r="KK91" s="90"/>
      <c r="KL91" s="90"/>
      <c r="KM91" s="90"/>
      <c r="KN91" s="90"/>
      <c r="KO91" s="90"/>
      <c r="KP91" s="90"/>
      <c r="KQ91" s="90"/>
      <c r="KR91" s="90"/>
      <c r="KS91" s="90"/>
      <c r="KT91" s="90"/>
      <c r="KU91" s="90"/>
      <c r="KV91" s="90"/>
      <c r="KW91" s="90"/>
      <c r="KX91" s="90"/>
      <c r="KY91" s="90"/>
      <c r="KZ91" s="90"/>
      <c r="LA91" s="90"/>
      <c r="LB91" s="90"/>
      <c r="LC91" s="90"/>
      <c r="LD91" s="90"/>
      <c r="LE91" s="90"/>
      <c r="LF91" s="90"/>
      <c r="LG91" s="90"/>
      <c r="LH91" s="90"/>
      <c r="LI91" s="90"/>
      <c r="LJ91" s="90"/>
      <c r="LK91" s="90"/>
      <c r="LL91" s="90"/>
      <c r="LM91" s="90"/>
      <c r="LN91" s="90"/>
      <c r="LO91" s="90"/>
      <c r="LP91" s="90"/>
      <c r="LQ91" s="90"/>
      <c r="LR91" s="90"/>
      <c r="LS91" s="90"/>
      <c r="LT91" s="90"/>
      <c r="LU91" s="90"/>
      <c r="LV91" s="90"/>
      <c r="LW91" s="90"/>
      <c r="LX91" s="90"/>
      <c r="LY91" s="90"/>
      <c r="LZ91" s="90"/>
    </row>
    <row r="92" s="3" customFormat="1" spans="1:338">
      <c r="A92" s="27">
        <v>88</v>
      </c>
      <c r="B92" s="34" t="s">
        <v>521</v>
      </c>
      <c r="C92" s="27">
        <v>260</v>
      </c>
      <c r="D92" s="35"/>
      <c r="E92" s="60">
        <v>103603311</v>
      </c>
      <c r="F92" s="35">
        <f>234.82+674.14</f>
        <v>908.96</v>
      </c>
      <c r="G92" s="58">
        <v>85000</v>
      </c>
      <c r="H92" s="49">
        <v>40189.84</v>
      </c>
      <c r="I92" s="49"/>
      <c r="J92" s="35"/>
      <c r="K92" s="35"/>
      <c r="L92" s="35">
        <v>20217</v>
      </c>
      <c r="M92" s="29"/>
      <c r="N92" s="35"/>
      <c r="O92" s="35">
        <v>20217</v>
      </c>
      <c r="P92" s="35"/>
      <c r="Q92" s="35"/>
      <c r="R92" s="35">
        <v>21480.93</v>
      </c>
      <c r="S92" s="35">
        <v>7160.31</v>
      </c>
      <c r="T92" s="35">
        <v>7160.31</v>
      </c>
      <c r="U92" s="35">
        <v>7160.31</v>
      </c>
      <c r="V92" s="49">
        <f t="shared" si="3"/>
        <v>83395.86</v>
      </c>
      <c r="W92" s="49">
        <f t="shared" si="4"/>
        <v>42702.94</v>
      </c>
      <c r="X92" s="49">
        <f t="shared" si="5"/>
        <v>0</v>
      </c>
      <c r="Y92" s="81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0"/>
      <c r="BW92" s="90"/>
      <c r="BX92" s="90"/>
      <c r="BY92" s="90"/>
      <c r="BZ92" s="90"/>
      <c r="CA92" s="90"/>
      <c r="CB92" s="90"/>
      <c r="CC92" s="90"/>
      <c r="CD92" s="90"/>
      <c r="CE92" s="90"/>
      <c r="CF92" s="90"/>
      <c r="CG92" s="90"/>
      <c r="CH92" s="90"/>
      <c r="CI92" s="90"/>
      <c r="CJ92" s="90"/>
      <c r="CK92" s="90"/>
      <c r="CL92" s="90"/>
      <c r="CM92" s="90"/>
      <c r="CN92" s="90"/>
      <c r="CO92" s="90"/>
      <c r="CP92" s="90"/>
      <c r="CQ92" s="90"/>
      <c r="CR92" s="90"/>
      <c r="CS92" s="90"/>
      <c r="CT92" s="90"/>
      <c r="CU92" s="90"/>
      <c r="CV92" s="90"/>
      <c r="CW92" s="90"/>
      <c r="CX92" s="90"/>
      <c r="CY92" s="90"/>
      <c r="CZ92" s="90"/>
      <c r="DA92" s="90"/>
      <c r="DB92" s="90"/>
      <c r="DC92" s="90"/>
      <c r="DD92" s="90"/>
      <c r="DE92" s="90"/>
      <c r="DF92" s="90"/>
      <c r="DG92" s="90"/>
      <c r="DH92" s="90"/>
      <c r="DI92" s="90"/>
      <c r="DJ92" s="90"/>
      <c r="DK92" s="90"/>
      <c r="DL92" s="90"/>
      <c r="DM92" s="90"/>
      <c r="DN92" s="90"/>
      <c r="DO92" s="90"/>
      <c r="DP92" s="90"/>
      <c r="DQ92" s="90"/>
      <c r="DR92" s="90"/>
      <c r="DS92" s="90"/>
      <c r="DT92" s="90"/>
      <c r="DU92" s="90"/>
      <c r="DV92" s="90"/>
      <c r="DW92" s="90"/>
      <c r="DX92" s="90"/>
      <c r="DY92" s="90"/>
      <c r="DZ92" s="90"/>
      <c r="EA92" s="90"/>
      <c r="EB92" s="90"/>
      <c r="EC92" s="90"/>
      <c r="ED92" s="90"/>
      <c r="EE92" s="90"/>
      <c r="EF92" s="90"/>
      <c r="EG92" s="90"/>
      <c r="EH92" s="90"/>
      <c r="EI92" s="90"/>
      <c r="EJ92" s="90"/>
      <c r="EK92" s="90"/>
      <c r="EL92" s="90"/>
      <c r="EM92" s="90"/>
      <c r="EN92" s="90"/>
      <c r="EO92" s="90"/>
      <c r="EP92" s="90"/>
      <c r="EQ92" s="90"/>
      <c r="ER92" s="90"/>
      <c r="ES92" s="90"/>
      <c r="ET92" s="90"/>
      <c r="EU92" s="90"/>
      <c r="EV92" s="90"/>
      <c r="EW92" s="90"/>
      <c r="EX92" s="90"/>
      <c r="EY92" s="90"/>
      <c r="EZ92" s="90"/>
      <c r="FA92" s="90"/>
      <c r="FB92" s="90"/>
      <c r="FC92" s="90"/>
      <c r="FD92" s="90"/>
      <c r="FE92" s="90"/>
      <c r="FF92" s="90"/>
      <c r="FG92" s="90"/>
      <c r="FH92" s="90"/>
      <c r="FI92" s="90"/>
      <c r="FJ92" s="90"/>
      <c r="FK92" s="90"/>
      <c r="FL92" s="90"/>
      <c r="FM92" s="90"/>
      <c r="FN92" s="90"/>
      <c r="FO92" s="90"/>
      <c r="FP92" s="90"/>
      <c r="FQ92" s="90"/>
      <c r="FR92" s="90"/>
      <c r="FS92" s="90"/>
      <c r="FT92" s="90"/>
      <c r="FU92" s="90"/>
      <c r="FV92" s="90"/>
      <c r="FW92" s="90"/>
      <c r="FX92" s="90"/>
      <c r="FY92" s="90"/>
      <c r="FZ92" s="90"/>
      <c r="GA92" s="90"/>
      <c r="GB92" s="90"/>
      <c r="GC92" s="90"/>
      <c r="GD92" s="90"/>
      <c r="GE92" s="90"/>
      <c r="GF92" s="90"/>
      <c r="GG92" s="90"/>
      <c r="GH92" s="90"/>
      <c r="GI92" s="90"/>
      <c r="GJ92" s="90"/>
      <c r="GK92" s="90"/>
      <c r="GL92" s="90"/>
      <c r="GM92" s="90"/>
      <c r="GN92" s="90"/>
      <c r="GO92" s="90"/>
      <c r="GP92" s="90"/>
      <c r="GQ92" s="90"/>
      <c r="GR92" s="90"/>
      <c r="GS92" s="90"/>
      <c r="GT92" s="90"/>
      <c r="GU92" s="90"/>
      <c r="GV92" s="90"/>
      <c r="GW92" s="90"/>
      <c r="GX92" s="90"/>
      <c r="GY92" s="90"/>
      <c r="GZ92" s="90"/>
      <c r="HA92" s="90"/>
      <c r="HB92" s="90"/>
      <c r="HC92" s="90"/>
      <c r="HD92" s="90"/>
      <c r="HE92" s="90"/>
      <c r="HF92" s="90"/>
      <c r="HG92" s="90"/>
      <c r="HH92" s="90"/>
      <c r="HI92" s="90"/>
      <c r="HJ92" s="90"/>
      <c r="HK92" s="90"/>
      <c r="HL92" s="90"/>
      <c r="HM92" s="90"/>
      <c r="HN92" s="90"/>
      <c r="HO92" s="90"/>
      <c r="HP92" s="90"/>
      <c r="HQ92" s="90"/>
      <c r="HR92" s="90"/>
      <c r="HS92" s="90"/>
      <c r="HT92" s="90"/>
      <c r="HU92" s="90"/>
      <c r="HV92" s="90"/>
      <c r="HW92" s="90"/>
      <c r="HX92" s="90"/>
      <c r="HY92" s="90"/>
      <c r="HZ92" s="90"/>
      <c r="IA92" s="90"/>
      <c r="IB92" s="90"/>
      <c r="IC92" s="90"/>
      <c r="ID92" s="90"/>
      <c r="IE92" s="90"/>
      <c r="IF92" s="90"/>
      <c r="IG92" s="90"/>
      <c r="IH92" s="90"/>
      <c r="II92" s="90"/>
      <c r="IJ92" s="90"/>
      <c r="IK92" s="90"/>
      <c r="IL92" s="90"/>
      <c r="IM92" s="90"/>
      <c r="IN92" s="90"/>
      <c r="IO92" s="90"/>
      <c r="IP92" s="90"/>
      <c r="IQ92" s="90"/>
      <c r="IR92" s="90"/>
      <c r="IS92" s="90"/>
      <c r="IT92" s="90"/>
      <c r="IU92" s="90"/>
      <c r="IV92" s="90"/>
      <c r="IW92" s="90"/>
      <c r="IX92" s="90"/>
      <c r="IY92" s="90"/>
      <c r="IZ92" s="90"/>
      <c r="JA92" s="90"/>
      <c r="JB92" s="90"/>
      <c r="JC92" s="90"/>
      <c r="JD92" s="90"/>
      <c r="JE92" s="90"/>
      <c r="JF92" s="90"/>
      <c r="JG92" s="90"/>
      <c r="JH92" s="90"/>
      <c r="JI92" s="90"/>
      <c r="JJ92" s="90"/>
      <c r="JK92" s="90"/>
      <c r="JL92" s="90"/>
      <c r="JM92" s="90"/>
      <c r="JN92" s="90"/>
      <c r="JO92" s="90"/>
      <c r="JP92" s="90"/>
      <c r="JQ92" s="90"/>
      <c r="JR92" s="90"/>
      <c r="JS92" s="90"/>
      <c r="JT92" s="90"/>
      <c r="JU92" s="90"/>
      <c r="JV92" s="90"/>
      <c r="JW92" s="90"/>
      <c r="JX92" s="90"/>
      <c r="JY92" s="90"/>
      <c r="JZ92" s="90"/>
      <c r="KA92" s="90"/>
      <c r="KB92" s="90"/>
      <c r="KC92" s="90"/>
      <c r="KD92" s="90"/>
      <c r="KE92" s="90"/>
      <c r="KF92" s="90"/>
      <c r="KG92" s="90"/>
      <c r="KH92" s="90"/>
      <c r="KI92" s="90"/>
      <c r="KJ92" s="90"/>
      <c r="KK92" s="90"/>
      <c r="KL92" s="90"/>
      <c r="KM92" s="90"/>
      <c r="KN92" s="90"/>
      <c r="KO92" s="90"/>
      <c r="KP92" s="90"/>
      <c r="KQ92" s="90"/>
      <c r="KR92" s="90"/>
      <c r="KS92" s="90"/>
      <c r="KT92" s="90"/>
      <c r="KU92" s="90"/>
      <c r="KV92" s="90"/>
      <c r="KW92" s="90"/>
      <c r="KX92" s="90"/>
      <c r="KY92" s="90"/>
      <c r="KZ92" s="90"/>
      <c r="LA92" s="90"/>
      <c r="LB92" s="90"/>
      <c r="LC92" s="90"/>
      <c r="LD92" s="90"/>
      <c r="LE92" s="90"/>
      <c r="LF92" s="90"/>
      <c r="LG92" s="90"/>
      <c r="LH92" s="90"/>
      <c r="LI92" s="90"/>
      <c r="LJ92" s="90"/>
      <c r="LK92" s="90"/>
      <c r="LL92" s="90"/>
      <c r="LM92" s="90"/>
      <c r="LN92" s="90"/>
      <c r="LO92" s="90"/>
      <c r="LP92" s="90"/>
      <c r="LQ92" s="90"/>
      <c r="LR92" s="90"/>
      <c r="LS92" s="90"/>
      <c r="LT92" s="90"/>
      <c r="LU92" s="90"/>
      <c r="LV92" s="90"/>
      <c r="LW92" s="90"/>
      <c r="LX92" s="90"/>
      <c r="LY92" s="90"/>
      <c r="LZ92" s="90"/>
    </row>
    <row r="93" spans="1:24">
      <c r="A93" s="30">
        <v>89</v>
      </c>
      <c r="B93" s="20" t="s">
        <v>522</v>
      </c>
      <c r="C93" s="30">
        <v>232</v>
      </c>
      <c r="D93" s="33"/>
      <c r="E93" s="55">
        <v>100123670</v>
      </c>
      <c r="F93" s="59"/>
      <c r="G93" s="33"/>
      <c r="H93" s="53"/>
      <c r="I93" s="53">
        <v>4448</v>
      </c>
      <c r="J93" s="33"/>
      <c r="K93" s="68"/>
      <c r="L93" s="69"/>
      <c r="M93" s="32"/>
      <c r="N93" s="33"/>
      <c r="O93" s="69"/>
      <c r="P93" s="33"/>
      <c r="Q93" s="68"/>
      <c r="R93" s="38"/>
      <c r="S93" s="68"/>
      <c r="T93" s="68"/>
      <c r="U93" s="38"/>
      <c r="V93" s="53">
        <f t="shared" si="3"/>
        <v>0</v>
      </c>
      <c r="W93" s="53">
        <f t="shared" si="4"/>
        <v>0</v>
      </c>
      <c r="X93" s="53">
        <f t="shared" si="5"/>
        <v>4448</v>
      </c>
    </row>
    <row r="94" spans="1:24">
      <c r="A94" s="30">
        <v>90</v>
      </c>
      <c r="B94" s="20" t="s">
        <v>99</v>
      </c>
      <c r="C94" s="30">
        <v>236</v>
      </c>
      <c r="D94" s="33"/>
      <c r="E94" s="30">
        <v>100810547</v>
      </c>
      <c r="F94" s="59"/>
      <c r="G94" s="33"/>
      <c r="H94" s="53"/>
      <c r="I94" s="53">
        <v>25</v>
      </c>
      <c r="J94" s="33"/>
      <c r="K94" s="68"/>
      <c r="L94" s="69"/>
      <c r="M94" s="32"/>
      <c r="N94" s="33"/>
      <c r="O94" s="69"/>
      <c r="P94" s="33"/>
      <c r="Q94" s="68"/>
      <c r="R94" s="38"/>
      <c r="S94" s="68"/>
      <c r="T94" s="68"/>
      <c r="U94" s="38"/>
      <c r="V94" s="53">
        <f t="shared" si="3"/>
        <v>0</v>
      </c>
      <c r="W94" s="53">
        <f t="shared" si="4"/>
        <v>0</v>
      </c>
      <c r="X94" s="53">
        <f t="shared" si="5"/>
        <v>25</v>
      </c>
    </row>
    <row r="95" s="3" customFormat="1" spans="1:338">
      <c r="A95" s="27">
        <v>91</v>
      </c>
      <c r="B95" s="34" t="s">
        <v>523</v>
      </c>
      <c r="C95" s="27">
        <v>238</v>
      </c>
      <c r="D95" s="35"/>
      <c r="E95" s="63">
        <v>103666244</v>
      </c>
      <c r="F95" s="35">
        <v>719.02</v>
      </c>
      <c r="G95" s="58">
        <v>82000</v>
      </c>
      <c r="H95" s="49"/>
      <c r="I95" s="49">
        <v>2550</v>
      </c>
      <c r="J95" s="35"/>
      <c r="K95" s="35"/>
      <c r="L95" s="35"/>
      <c r="M95" s="29"/>
      <c r="N95" s="35"/>
      <c r="O95" s="35"/>
      <c r="P95" s="35"/>
      <c r="Q95" s="35"/>
      <c r="R95" s="35"/>
      <c r="S95" s="35"/>
      <c r="T95" s="35"/>
      <c r="U95" s="35">
        <v>41445.54</v>
      </c>
      <c r="V95" s="49">
        <f t="shared" si="3"/>
        <v>41445.54</v>
      </c>
      <c r="W95" s="49">
        <f t="shared" si="4"/>
        <v>38723.48</v>
      </c>
      <c r="X95" s="49">
        <f t="shared" si="5"/>
        <v>0</v>
      </c>
      <c r="Y95" s="81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0"/>
      <c r="BW95" s="90"/>
      <c r="BX95" s="90"/>
      <c r="BY95" s="90"/>
      <c r="BZ95" s="90"/>
      <c r="CA95" s="90"/>
      <c r="CB95" s="90"/>
      <c r="CC95" s="90"/>
      <c r="CD95" s="90"/>
      <c r="CE95" s="90"/>
      <c r="CF95" s="90"/>
      <c r="CG95" s="90"/>
      <c r="CH95" s="90"/>
      <c r="CI95" s="90"/>
      <c r="CJ95" s="90"/>
      <c r="CK95" s="90"/>
      <c r="CL95" s="90"/>
      <c r="CM95" s="90"/>
      <c r="CN95" s="90"/>
      <c r="CO95" s="90"/>
      <c r="CP95" s="90"/>
      <c r="CQ95" s="90"/>
      <c r="CR95" s="90"/>
      <c r="CS95" s="90"/>
      <c r="CT95" s="90"/>
      <c r="CU95" s="90"/>
      <c r="CV95" s="90"/>
      <c r="CW95" s="90"/>
      <c r="CX95" s="90"/>
      <c r="CY95" s="90"/>
      <c r="CZ95" s="90"/>
      <c r="DA95" s="90"/>
      <c r="DB95" s="90"/>
      <c r="DC95" s="90"/>
      <c r="DD95" s="90"/>
      <c r="DE95" s="90"/>
      <c r="DF95" s="90"/>
      <c r="DG95" s="90"/>
      <c r="DH95" s="90"/>
      <c r="DI95" s="90"/>
      <c r="DJ95" s="90"/>
      <c r="DK95" s="90"/>
      <c r="DL95" s="90"/>
      <c r="DM95" s="90"/>
      <c r="DN95" s="90"/>
      <c r="DO95" s="90"/>
      <c r="DP95" s="90"/>
      <c r="DQ95" s="90"/>
      <c r="DR95" s="90"/>
      <c r="DS95" s="90"/>
      <c r="DT95" s="90"/>
      <c r="DU95" s="90"/>
      <c r="DV95" s="90"/>
      <c r="DW95" s="90"/>
      <c r="DX95" s="90"/>
      <c r="DY95" s="90"/>
      <c r="DZ95" s="90"/>
      <c r="EA95" s="90"/>
      <c r="EB95" s="90"/>
      <c r="EC95" s="90"/>
      <c r="ED95" s="90"/>
      <c r="EE95" s="90"/>
      <c r="EF95" s="90"/>
      <c r="EG95" s="90"/>
      <c r="EH95" s="90"/>
      <c r="EI95" s="90"/>
      <c r="EJ95" s="90"/>
      <c r="EK95" s="90"/>
      <c r="EL95" s="90"/>
      <c r="EM95" s="90"/>
      <c r="EN95" s="90"/>
      <c r="EO95" s="90"/>
      <c r="EP95" s="90"/>
      <c r="EQ95" s="90"/>
      <c r="ER95" s="90"/>
      <c r="ES95" s="90"/>
      <c r="ET95" s="90"/>
      <c r="EU95" s="90"/>
      <c r="EV95" s="90"/>
      <c r="EW95" s="90"/>
      <c r="EX95" s="90"/>
      <c r="EY95" s="90"/>
      <c r="EZ95" s="90"/>
      <c r="FA95" s="90"/>
      <c r="FB95" s="90"/>
      <c r="FC95" s="90"/>
      <c r="FD95" s="90"/>
      <c r="FE95" s="90"/>
      <c r="FF95" s="90"/>
      <c r="FG95" s="90"/>
      <c r="FH95" s="90"/>
      <c r="FI95" s="90"/>
      <c r="FJ95" s="90"/>
      <c r="FK95" s="90"/>
      <c r="FL95" s="90"/>
      <c r="FM95" s="90"/>
      <c r="FN95" s="90"/>
      <c r="FO95" s="90"/>
      <c r="FP95" s="90"/>
      <c r="FQ95" s="90"/>
      <c r="FR95" s="90"/>
      <c r="FS95" s="90"/>
      <c r="FT95" s="90"/>
      <c r="FU95" s="90"/>
      <c r="FV95" s="90"/>
      <c r="FW95" s="90"/>
      <c r="FX95" s="90"/>
      <c r="FY95" s="90"/>
      <c r="FZ95" s="90"/>
      <c r="GA95" s="90"/>
      <c r="GB95" s="90"/>
      <c r="GC95" s="90"/>
      <c r="GD95" s="90"/>
      <c r="GE95" s="90"/>
      <c r="GF95" s="90"/>
      <c r="GG95" s="90"/>
      <c r="GH95" s="90"/>
      <c r="GI95" s="90"/>
      <c r="GJ95" s="90"/>
      <c r="GK95" s="90"/>
      <c r="GL95" s="90"/>
      <c r="GM95" s="90"/>
      <c r="GN95" s="90"/>
      <c r="GO95" s="90"/>
      <c r="GP95" s="90"/>
      <c r="GQ95" s="90"/>
      <c r="GR95" s="90"/>
      <c r="GS95" s="90"/>
      <c r="GT95" s="90"/>
      <c r="GU95" s="90"/>
      <c r="GV95" s="90"/>
      <c r="GW95" s="90"/>
      <c r="GX95" s="90"/>
      <c r="GY95" s="90"/>
      <c r="GZ95" s="90"/>
      <c r="HA95" s="90"/>
      <c r="HB95" s="90"/>
      <c r="HC95" s="90"/>
      <c r="HD95" s="90"/>
      <c r="HE95" s="90"/>
      <c r="HF95" s="90"/>
      <c r="HG95" s="90"/>
      <c r="HH95" s="90"/>
      <c r="HI95" s="90"/>
      <c r="HJ95" s="90"/>
      <c r="HK95" s="90"/>
      <c r="HL95" s="90"/>
      <c r="HM95" s="90"/>
      <c r="HN95" s="90"/>
      <c r="HO95" s="90"/>
      <c r="HP95" s="90"/>
      <c r="HQ95" s="90"/>
      <c r="HR95" s="90"/>
      <c r="HS95" s="90"/>
      <c r="HT95" s="90"/>
      <c r="HU95" s="90"/>
      <c r="HV95" s="90"/>
      <c r="HW95" s="90"/>
      <c r="HX95" s="90"/>
      <c r="HY95" s="90"/>
      <c r="HZ95" s="90"/>
      <c r="IA95" s="90"/>
      <c r="IB95" s="90"/>
      <c r="IC95" s="90"/>
      <c r="ID95" s="90"/>
      <c r="IE95" s="90"/>
      <c r="IF95" s="90"/>
      <c r="IG95" s="90"/>
      <c r="IH95" s="90"/>
      <c r="II95" s="90"/>
      <c r="IJ95" s="90"/>
      <c r="IK95" s="90"/>
      <c r="IL95" s="90"/>
      <c r="IM95" s="90"/>
      <c r="IN95" s="90"/>
      <c r="IO95" s="90"/>
      <c r="IP95" s="90"/>
      <c r="IQ95" s="90"/>
      <c r="IR95" s="90"/>
      <c r="IS95" s="90"/>
      <c r="IT95" s="90"/>
      <c r="IU95" s="90"/>
      <c r="IV95" s="90"/>
      <c r="IW95" s="90"/>
      <c r="IX95" s="90"/>
      <c r="IY95" s="90"/>
      <c r="IZ95" s="90"/>
      <c r="JA95" s="90"/>
      <c r="JB95" s="90"/>
      <c r="JC95" s="90"/>
      <c r="JD95" s="90"/>
      <c r="JE95" s="90"/>
      <c r="JF95" s="90"/>
      <c r="JG95" s="90"/>
      <c r="JH95" s="90"/>
      <c r="JI95" s="90"/>
      <c r="JJ95" s="90"/>
      <c r="JK95" s="90"/>
      <c r="JL95" s="90"/>
      <c r="JM95" s="90"/>
      <c r="JN95" s="90"/>
      <c r="JO95" s="90"/>
      <c r="JP95" s="90"/>
      <c r="JQ95" s="90"/>
      <c r="JR95" s="90"/>
      <c r="JS95" s="90"/>
      <c r="JT95" s="90"/>
      <c r="JU95" s="90"/>
      <c r="JV95" s="90"/>
      <c r="JW95" s="90"/>
      <c r="JX95" s="90"/>
      <c r="JY95" s="90"/>
      <c r="JZ95" s="90"/>
      <c r="KA95" s="90"/>
      <c r="KB95" s="90"/>
      <c r="KC95" s="90"/>
      <c r="KD95" s="90"/>
      <c r="KE95" s="90"/>
      <c r="KF95" s="90"/>
      <c r="KG95" s="90"/>
      <c r="KH95" s="90"/>
      <c r="KI95" s="90"/>
      <c r="KJ95" s="90"/>
      <c r="KK95" s="90"/>
      <c r="KL95" s="90"/>
      <c r="KM95" s="90"/>
      <c r="KN95" s="90"/>
      <c r="KO95" s="90"/>
      <c r="KP95" s="90"/>
      <c r="KQ95" s="90"/>
      <c r="KR95" s="90"/>
      <c r="KS95" s="90"/>
      <c r="KT95" s="90"/>
      <c r="KU95" s="90"/>
      <c r="KV95" s="90"/>
      <c r="KW95" s="90"/>
      <c r="KX95" s="90"/>
      <c r="KY95" s="90"/>
      <c r="KZ95" s="90"/>
      <c r="LA95" s="90"/>
      <c r="LB95" s="90"/>
      <c r="LC95" s="90"/>
      <c r="LD95" s="90"/>
      <c r="LE95" s="90"/>
      <c r="LF95" s="90"/>
      <c r="LG95" s="90"/>
      <c r="LH95" s="90"/>
      <c r="LI95" s="90"/>
      <c r="LJ95" s="90"/>
      <c r="LK95" s="90"/>
      <c r="LL95" s="90"/>
      <c r="LM95" s="90"/>
      <c r="LN95" s="90"/>
      <c r="LO95" s="90"/>
      <c r="LP95" s="90"/>
      <c r="LQ95" s="90"/>
      <c r="LR95" s="90"/>
      <c r="LS95" s="90"/>
      <c r="LT95" s="90"/>
      <c r="LU95" s="90"/>
      <c r="LV95" s="90"/>
      <c r="LW95" s="90"/>
      <c r="LX95" s="90"/>
      <c r="LY95" s="90"/>
      <c r="LZ95" s="90"/>
    </row>
    <row r="96" spans="1:24">
      <c r="A96" s="30">
        <v>92</v>
      </c>
      <c r="B96" s="20" t="s">
        <v>342</v>
      </c>
      <c r="C96" s="30">
        <v>248</v>
      </c>
      <c r="D96" s="33"/>
      <c r="E96" s="94">
        <v>100974955</v>
      </c>
      <c r="F96" s="59"/>
      <c r="G96" s="33"/>
      <c r="H96" s="53"/>
      <c r="I96" s="53">
        <v>10.34</v>
      </c>
      <c r="J96" s="33"/>
      <c r="K96" s="68"/>
      <c r="L96" s="69"/>
      <c r="M96" s="32"/>
      <c r="N96" s="33"/>
      <c r="O96" s="69"/>
      <c r="P96" s="33"/>
      <c r="Q96" s="68"/>
      <c r="R96" s="38"/>
      <c r="S96" s="68"/>
      <c r="T96" s="68"/>
      <c r="U96" s="38"/>
      <c r="V96" s="53">
        <f t="shared" si="3"/>
        <v>0</v>
      </c>
      <c r="W96" s="53">
        <f t="shared" si="4"/>
        <v>0</v>
      </c>
      <c r="X96" s="53">
        <f t="shared" si="5"/>
        <v>10.34</v>
      </c>
    </row>
    <row r="97" spans="1:24">
      <c r="A97" s="30">
        <v>93</v>
      </c>
      <c r="B97" s="20" t="s">
        <v>524</v>
      </c>
      <c r="C97" s="30">
        <v>254</v>
      </c>
      <c r="D97" s="33"/>
      <c r="E97" s="55">
        <v>102975581</v>
      </c>
      <c r="F97" s="59"/>
      <c r="G97" s="33"/>
      <c r="H97" s="53"/>
      <c r="I97" s="53"/>
      <c r="J97" s="33"/>
      <c r="K97" s="68"/>
      <c r="L97" s="69"/>
      <c r="M97" s="32"/>
      <c r="N97" s="33"/>
      <c r="O97" s="69"/>
      <c r="P97" s="33"/>
      <c r="Q97" s="68"/>
      <c r="R97" s="38"/>
      <c r="S97" s="68"/>
      <c r="T97" s="68"/>
      <c r="U97" s="38"/>
      <c r="V97" s="53">
        <f t="shared" si="3"/>
        <v>0</v>
      </c>
      <c r="W97" s="53">
        <f t="shared" si="4"/>
        <v>0</v>
      </c>
      <c r="X97" s="53">
        <f t="shared" si="5"/>
        <v>0</v>
      </c>
    </row>
    <row r="98" spans="1:24">
      <c r="A98" s="30">
        <v>94</v>
      </c>
      <c r="B98" s="20" t="s">
        <v>525</v>
      </c>
      <c r="C98" s="30">
        <v>253</v>
      </c>
      <c r="D98" s="33"/>
      <c r="E98" s="55">
        <v>102961168</v>
      </c>
      <c r="F98" s="59"/>
      <c r="G98" s="33"/>
      <c r="H98" s="53"/>
      <c r="I98" s="53">
        <v>35655.13</v>
      </c>
      <c r="J98" s="33"/>
      <c r="K98" s="68"/>
      <c r="L98" s="69"/>
      <c r="M98" s="32"/>
      <c r="N98" s="33"/>
      <c r="O98" s="69"/>
      <c r="P98" s="33"/>
      <c r="Q98" s="68"/>
      <c r="R98" s="38"/>
      <c r="S98" s="68"/>
      <c r="T98" s="68"/>
      <c r="U98" s="38"/>
      <c r="V98" s="53">
        <f t="shared" si="3"/>
        <v>0</v>
      </c>
      <c r="W98" s="53">
        <f t="shared" si="4"/>
        <v>0</v>
      </c>
      <c r="X98" s="53">
        <f t="shared" si="5"/>
        <v>35655.13</v>
      </c>
    </row>
    <row r="99" spans="1:24">
      <c r="A99" s="30">
        <v>95</v>
      </c>
      <c r="B99" s="20" t="s">
        <v>100</v>
      </c>
      <c r="C99" s="30">
        <v>257</v>
      </c>
      <c r="D99" s="33"/>
      <c r="E99" s="30">
        <v>100281138</v>
      </c>
      <c r="F99" s="59"/>
      <c r="G99" s="33"/>
      <c r="H99" s="53"/>
      <c r="I99" s="53">
        <v>18953.76</v>
      </c>
      <c r="J99" s="33"/>
      <c r="K99" s="68"/>
      <c r="L99" s="69"/>
      <c r="M99" s="32"/>
      <c r="N99" s="33"/>
      <c r="O99" s="69"/>
      <c r="P99" s="33"/>
      <c r="Q99" s="68"/>
      <c r="R99" s="38"/>
      <c r="S99" s="68"/>
      <c r="T99" s="68"/>
      <c r="U99" s="38"/>
      <c r="V99" s="53">
        <f t="shared" si="3"/>
        <v>0</v>
      </c>
      <c r="W99" s="53">
        <f t="shared" si="4"/>
        <v>0</v>
      </c>
      <c r="X99" s="53">
        <f t="shared" si="5"/>
        <v>18953.76</v>
      </c>
    </row>
    <row r="100" s="3" customFormat="1" spans="1:338">
      <c r="A100" s="27"/>
      <c r="B100" s="34" t="s">
        <v>526</v>
      </c>
      <c r="C100" s="27">
        <v>261</v>
      </c>
      <c r="D100" s="35"/>
      <c r="E100" s="27"/>
      <c r="F100" s="35">
        <v>278.74</v>
      </c>
      <c r="G100" s="58">
        <v>167245</v>
      </c>
      <c r="H100" s="49"/>
      <c r="I100" s="49"/>
      <c r="J100" s="35"/>
      <c r="K100" s="35"/>
      <c r="L100" s="35"/>
      <c r="M100" s="29"/>
      <c r="N100" s="35"/>
      <c r="O100" s="35"/>
      <c r="P100" s="35"/>
      <c r="Q100" s="35"/>
      <c r="R100" s="35"/>
      <c r="S100" s="35"/>
      <c r="T100" s="35"/>
      <c r="U100" s="35">
        <v>14088.53</v>
      </c>
      <c r="V100" s="49">
        <f t="shared" si="3"/>
        <v>14088.53</v>
      </c>
      <c r="W100" s="49">
        <f t="shared" si="4"/>
        <v>153435.21</v>
      </c>
      <c r="X100" s="49">
        <f t="shared" si="5"/>
        <v>0</v>
      </c>
      <c r="Y100" s="81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90"/>
      <c r="BD100" s="90"/>
      <c r="BE100" s="90"/>
      <c r="BF100" s="90"/>
      <c r="BG100" s="90"/>
      <c r="BH100" s="90"/>
      <c r="BI100" s="90"/>
      <c r="BJ100" s="90"/>
      <c r="BK100" s="90"/>
      <c r="BL100" s="90"/>
      <c r="BM100" s="90"/>
      <c r="BN100" s="90"/>
      <c r="BO100" s="90"/>
      <c r="BP100" s="90"/>
      <c r="BQ100" s="90"/>
      <c r="BR100" s="90"/>
      <c r="BS100" s="90"/>
      <c r="BT100" s="90"/>
      <c r="BU100" s="90"/>
      <c r="BV100" s="90"/>
      <c r="BW100" s="90"/>
      <c r="BX100" s="90"/>
      <c r="BY100" s="90"/>
      <c r="BZ100" s="90"/>
      <c r="CA100" s="90"/>
      <c r="CB100" s="90"/>
      <c r="CC100" s="90"/>
      <c r="CD100" s="90"/>
      <c r="CE100" s="90"/>
      <c r="CF100" s="90"/>
      <c r="CG100" s="90"/>
      <c r="CH100" s="90"/>
      <c r="CI100" s="90"/>
      <c r="CJ100" s="90"/>
      <c r="CK100" s="90"/>
      <c r="CL100" s="90"/>
      <c r="CM100" s="90"/>
      <c r="CN100" s="90"/>
      <c r="CO100" s="90"/>
      <c r="CP100" s="90"/>
      <c r="CQ100" s="90"/>
      <c r="CR100" s="90"/>
      <c r="CS100" s="90"/>
      <c r="CT100" s="90"/>
      <c r="CU100" s="90"/>
      <c r="CV100" s="90"/>
      <c r="CW100" s="90"/>
      <c r="CX100" s="90"/>
      <c r="CY100" s="90"/>
      <c r="CZ100" s="90"/>
      <c r="DA100" s="90"/>
      <c r="DB100" s="90"/>
      <c r="DC100" s="90"/>
      <c r="DD100" s="90"/>
      <c r="DE100" s="90"/>
      <c r="DF100" s="90"/>
      <c r="DG100" s="90"/>
      <c r="DH100" s="90"/>
      <c r="DI100" s="90"/>
      <c r="DJ100" s="90"/>
      <c r="DK100" s="90"/>
      <c r="DL100" s="90"/>
      <c r="DM100" s="90"/>
      <c r="DN100" s="90"/>
      <c r="DO100" s="90"/>
      <c r="DP100" s="90"/>
      <c r="DQ100" s="90"/>
      <c r="DR100" s="90"/>
      <c r="DS100" s="90"/>
      <c r="DT100" s="90"/>
      <c r="DU100" s="90"/>
      <c r="DV100" s="90"/>
      <c r="DW100" s="90"/>
      <c r="DX100" s="90"/>
      <c r="DY100" s="90"/>
      <c r="DZ100" s="90"/>
      <c r="EA100" s="90"/>
      <c r="EB100" s="90"/>
      <c r="EC100" s="90"/>
      <c r="ED100" s="90"/>
      <c r="EE100" s="90"/>
      <c r="EF100" s="90"/>
      <c r="EG100" s="90"/>
      <c r="EH100" s="90"/>
      <c r="EI100" s="90"/>
      <c r="EJ100" s="90"/>
      <c r="EK100" s="90"/>
      <c r="EL100" s="90"/>
      <c r="EM100" s="90"/>
      <c r="EN100" s="90"/>
      <c r="EO100" s="90"/>
      <c r="EP100" s="90"/>
      <c r="EQ100" s="90"/>
      <c r="ER100" s="90"/>
      <c r="ES100" s="90"/>
      <c r="ET100" s="90"/>
      <c r="EU100" s="90"/>
      <c r="EV100" s="90"/>
      <c r="EW100" s="90"/>
      <c r="EX100" s="90"/>
      <c r="EY100" s="90"/>
      <c r="EZ100" s="90"/>
      <c r="FA100" s="90"/>
      <c r="FB100" s="90"/>
      <c r="FC100" s="90"/>
      <c r="FD100" s="90"/>
      <c r="FE100" s="90"/>
      <c r="FF100" s="90"/>
      <c r="FG100" s="90"/>
      <c r="FH100" s="90"/>
      <c r="FI100" s="90"/>
      <c r="FJ100" s="90"/>
      <c r="FK100" s="90"/>
      <c r="FL100" s="90"/>
      <c r="FM100" s="90"/>
      <c r="FN100" s="90"/>
      <c r="FO100" s="90"/>
      <c r="FP100" s="90"/>
      <c r="FQ100" s="90"/>
      <c r="FR100" s="90"/>
      <c r="FS100" s="90"/>
      <c r="FT100" s="90"/>
      <c r="FU100" s="90"/>
      <c r="FV100" s="90"/>
      <c r="FW100" s="90"/>
      <c r="FX100" s="90"/>
      <c r="FY100" s="90"/>
      <c r="FZ100" s="90"/>
      <c r="GA100" s="90"/>
      <c r="GB100" s="90"/>
      <c r="GC100" s="90"/>
      <c r="GD100" s="90"/>
      <c r="GE100" s="90"/>
      <c r="GF100" s="90"/>
      <c r="GG100" s="90"/>
      <c r="GH100" s="90"/>
      <c r="GI100" s="90"/>
      <c r="GJ100" s="90"/>
      <c r="GK100" s="90"/>
      <c r="GL100" s="90"/>
      <c r="GM100" s="90"/>
      <c r="GN100" s="90"/>
      <c r="GO100" s="90"/>
      <c r="GP100" s="90"/>
      <c r="GQ100" s="90"/>
      <c r="GR100" s="90"/>
      <c r="GS100" s="90"/>
      <c r="GT100" s="90"/>
      <c r="GU100" s="90"/>
      <c r="GV100" s="90"/>
      <c r="GW100" s="90"/>
      <c r="GX100" s="90"/>
      <c r="GY100" s="90"/>
      <c r="GZ100" s="90"/>
      <c r="HA100" s="90"/>
      <c r="HB100" s="90"/>
      <c r="HC100" s="90"/>
      <c r="HD100" s="90"/>
      <c r="HE100" s="90"/>
      <c r="HF100" s="90"/>
      <c r="HG100" s="90"/>
      <c r="HH100" s="90"/>
      <c r="HI100" s="90"/>
      <c r="HJ100" s="90"/>
      <c r="HK100" s="90"/>
      <c r="HL100" s="90"/>
      <c r="HM100" s="90"/>
      <c r="HN100" s="90"/>
      <c r="HO100" s="90"/>
      <c r="HP100" s="90"/>
      <c r="HQ100" s="90"/>
      <c r="HR100" s="90"/>
      <c r="HS100" s="90"/>
      <c r="HT100" s="90"/>
      <c r="HU100" s="90"/>
      <c r="HV100" s="90"/>
      <c r="HW100" s="90"/>
      <c r="HX100" s="90"/>
      <c r="HY100" s="90"/>
      <c r="HZ100" s="90"/>
      <c r="IA100" s="90"/>
      <c r="IB100" s="90"/>
      <c r="IC100" s="90"/>
      <c r="ID100" s="90"/>
      <c r="IE100" s="90"/>
      <c r="IF100" s="90"/>
      <c r="IG100" s="90"/>
      <c r="IH100" s="90"/>
      <c r="II100" s="90"/>
      <c r="IJ100" s="90"/>
      <c r="IK100" s="90"/>
      <c r="IL100" s="90"/>
      <c r="IM100" s="90"/>
      <c r="IN100" s="90"/>
      <c r="IO100" s="90"/>
      <c r="IP100" s="90"/>
      <c r="IQ100" s="90"/>
      <c r="IR100" s="90"/>
      <c r="IS100" s="90"/>
      <c r="IT100" s="90"/>
      <c r="IU100" s="90"/>
      <c r="IV100" s="90"/>
      <c r="IW100" s="90"/>
      <c r="IX100" s="90"/>
      <c r="IY100" s="90"/>
      <c r="IZ100" s="90"/>
      <c r="JA100" s="90"/>
      <c r="JB100" s="90"/>
      <c r="JC100" s="90"/>
      <c r="JD100" s="90"/>
      <c r="JE100" s="90"/>
      <c r="JF100" s="90"/>
      <c r="JG100" s="90"/>
      <c r="JH100" s="90"/>
      <c r="JI100" s="90"/>
      <c r="JJ100" s="90"/>
      <c r="JK100" s="90"/>
      <c r="JL100" s="90"/>
      <c r="JM100" s="90"/>
      <c r="JN100" s="90"/>
      <c r="JO100" s="90"/>
      <c r="JP100" s="90"/>
      <c r="JQ100" s="90"/>
      <c r="JR100" s="90"/>
      <c r="JS100" s="90"/>
      <c r="JT100" s="90"/>
      <c r="JU100" s="90"/>
      <c r="JV100" s="90"/>
      <c r="JW100" s="90"/>
      <c r="JX100" s="90"/>
      <c r="JY100" s="90"/>
      <c r="JZ100" s="90"/>
      <c r="KA100" s="90"/>
      <c r="KB100" s="90"/>
      <c r="KC100" s="90"/>
      <c r="KD100" s="90"/>
      <c r="KE100" s="90"/>
      <c r="KF100" s="90"/>
      <c r="KG100" s="90"/>
      <c r="KH100" s="90"/>
      <c r="KI100" s="90"/>
      <c r="KJ100" s="90"/>
      <c r="KK100" s="90"/>
      <c r="KL100" s="90"/>
      <c r="KM100" s="90"/>
      <c r="KN100" s="90"/>
      <c r="KO100" s="90"/>
      <c r="KP100" s="90"/>
      <c r="KQ100" s="90"/>
      <c r="KR100" s="90"/>
      <c r="KS100" s="90"/>
      <c r="KT100" s="90"/>
      <c r="KU100" s="90"/>
      <c r="KV100" s="90"/>
      <c r="KW100" s="90"/>
      <c r="KX100" s="90"/>
      <c r="KY100" s="90"/>
      <c r="KZ100" s="90"/>
      <c r="LA100" s="90"/>
      <c r="LB100" s="90"/>
      <c r="LC100" s="90"/>
      <c r="LD100" s="90"/>
      <c r="LE100" s="90"/>
      <c r="LF100" s="90"/>
      <c r="LG100" s="90"/>
      <c r="LH100" s="90"/>
      <c r="LI100" s="90"/>
      <c r="LJ100" s="90"/>
      <c r="LK100" s="90"/>
      <c r="LL100" s="90"/>
      <c r="LM100" s="90"/>
      <c r="LN100" s="90"/>
      <c r="LO100" s="90"/>
      <c r="LP100" s="90"/>
      <c r="LQ100" s="90"/>
      <c r="LR100" s="90"/>
      <c r="LS100" s="90"/>
      <c r="LT100" s="90"/>
      <c r="LU100" s="90"/>
      <c r="LV100" s="90"/>
      <c r="LW100" s="90"/>
      <c r="LX100" s="90"/>
      <c r="LY100" s="90"/>
      <c r="LZ100" s="90"/>
    </row>
    <row r="101" spans="1:24">
      <c r="A101" s="30">
        <v>96</v>
      </c>
      <c r="B101" s="20" t="s">
        <v>527</v>
      </c>
      <c r="C101" s="30">
        <v>246</v>
      </c>
      <c r="D101" s="33"/>
      <c r="E101" s="94">
        <v>103666196</v>
      </c>
      <c r="F101" s="59"/>
      <c r="G101" s="33"/>
      <c r="H101" s="53"/>
      <c r="I101" s="53">
        <v>61803.34</v>
      </c>
      <c r="J101" s="33"/>
      <c r="K101" s="68"/>
      <c r="L101" s="69"/>
      <c r="M101" s="32"/>
      <c r="N101" s="33"/>
      <c r="O101" s="69"/>
      <c r="P101" s="33"/>
      <c r="Q101" s="68"/>
      <c r="R101" s="38"/>
      <c r="S101" s="68"/>
      <c r="T101" s="68"/>
      <c r="U101" s="38"/>
      <c r="V101" s="53">
        <f t="shared" si="3"/>
        <v>0</v>
      </c>
      <c r="W101" s="53">
        <f t="shared" si="4"/>
        <v>0</v>
      </c>
      <c r="X101" s="53">
        <f t="shared" si="5"/>
        <v>61803.34</v>
      </c>
    </row>
    <row r="102" spans="1:24">
      <c r="A102" s="30">
        <v>97</v>
      </c>
      <c r="B102" s="20" t="s">
        <v>528</v>
      </c>
      <c r="C102" s="30">
        <v>217</v>
      </c>
      <c r="D102" s="33"/>
      <c r="E102" s="55">
        <v>100615694</v>
      </c>
      <c r="F102" s="59"/>
      <c r="G102" s="33"/>
      <c r="H102" s="53"/>
      <c r="I102" s="53">
        <v>33.56</v>
      </c>
      <c r="J102" s="33"/>
      <c r="K102" s="68"/>
      <c r="L102" s="69"/>
      <c r="M102" s="32"/>
      <c r="N102" s="33"/>
      <c r="O102" s="69"/>
      <c r="P102" s="33"/>
      <c r="Q102" s="68"/>
      <c r="R102" s="38"/>
      <c r="S102" s="68"/>
      <c r="T102" s="68"/>
      <c r="U102" s="38"/>
      <c r="V102" s="53">
        <f t="shared" si="3"/>
        <v>0</v>
      </c>
      <c r="W102" s="53">
        <f t="shared" si="4"/>
        <v>0</v>
      </c>
      <c r="X102" s="53">
        <f t="shared" si="5"/>
        <v>33.56</v>
      </c>
    </row>
    <row r="103" s="2" customFormat="1" spans="1:338">
      <c r="A103" s="24">
        <v>98</v>
      </c>
      <c r="B103" s="93" t="s">
        <v>229</v>
      </c>
      <c r="C103" s="24">
        <v>255</v>
      </c>
      <c r="D103" s="69"/>
      <c r="E103" s="50">
        <v>102893784</v>
      </c>
      <c r="F103" s="69">
        <v>795.37</v>
      </c>
      <c r="G103" s="96">
        <v>84000</v>
      </c>
      <c r="H103" s="46">
        <v>11611.93</v>
      </c>
      <c r="I103" s="46"/>
      <c r="J103" s="69"/>
      <c r="K103" s="69"/>
      <c r="L103" s="69"/>
      <c r="M103" s="26"/>
      <c r="N103" s="69"/>
      <c r="O103" s="69">
        <v>30662.99</v>
      </c>
      <c r="P103" s="69"/>
      <c r="Q103" s="69"/>
      <c r="R103" s="69"/>
      <c r="S103" s="69"/>
      <c r="T103" s="69"/>
      <c r="U103" s="69">
        <v>42456.42</v>
      </c>
      <c r="V103" s="46">
        <f t="shared" si="3"/>
        <v>73119.41</v>
      </c>
      <c r="W103" s="46">
        <f t="shared" si="4"/>
        <v>23287.89</v>
      </c>
      <c r="X103" s="46">
        <f t="shared" si="5"/>
        <v>0</v>
      </c>
      <c r="Y103" s="79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9"/>
      <c r="BD103" s="89"/>
      <c r="BE103" s="89"/>
      <c r="BF103" s="89"/>
      <c r="BG103" s="89"/>
      <c r="BH103" s="89"/>
      <c r="BI103" s="89"/>
      <c r="BJ103" s="89"/>
      <c r="BK103" s="89"/>
      <c r="BL103" s="89"/>
      <c r="BM103" s="89"/>
      <c r="BN103" s="89"/>
      <c r="BO103" s="89"/>
      <c r="BP103" s="89"/>
      <c r="BQ103" s="89"/>
      <c r="BR103" s="89"/>
      <c r="BS103" s="89"/>
      <c r="BT103" s="89"/>
      <c r="BU103" s="89"/>
      <c r="BV103" s="89"/>
      <c r="BW103" s="89"/>
      <c r="BX103" s="89"/>
      <c r="BY103" s="89"/>
      <c r="BZ103" s="89"/>
      <c r="CA103" s="89"/>
      <c r="CB103" s="89"/>
      <c r="CC103" s="89"/>
      <c r="CD103" s="89"/>
      <c r="CE103" s="89"/>
      <c r="CF103" s="89"/>
      <c r="CG103" s="89"/>
      <c r="CH103" s="89"/>
      <c r="CI103" s="89"/>
      <c r="CJ103" s="89"/>
      <c r="CK103" s="89"/>
      <c r="CL103" s="89"/>
      <c r="CM103" s="89"/>
      <c r="CN103" s="89"/>
      <c r="CO103" s="89"/>
      <c r="CP103" s="89"/>
      <c r="CQ103" s="89"/>
      <c r="CR103" s="89"/>
      <c r="CS103" s="89"/>
      <c r="CT103" s="89"/>
      <c r="CU103" s="89"/>
      <c r="CV103" s="89"/>
      <c r="CW103" s="89"/>
      <c r="CX103" s="89"/>
      <c r="CY103" s="89"/>
      <c r="CZ103" s="89"/>
      <c r="DA103" s="89"/>
      <c r="DB103" s="89"/>
      <c r="DC103" s="89"/>
      <c r="DD103" s="89"/>
      <c r="DE103" s="89"/>
      <c r="DF103" s="89"/>
      <c r="DG103" s="89"/>
      <c r="DH103" s="89"/>
      <c r="DI103" s="89"/>
      <c r="DJ103" s="89"/>
      <c r="DK103" s="89"/>
      <c r="DL103" s="89"/>
      <c r="DM103" s="89"/>
      <c r="DN103" s="89"/>
      <c r="DO103" s="89"/>
      <c r="DP103" s="89"/>
      <c r="DQ103" s="89"/>
      <c r="DR103" s="89"/>
      <c r="DS103" s="89"/>
      <c r="DT103" s="89"/>
      <c r="DU103" s="89"/>
      <c r="DV103" s="89"/>
      <c r="DW103" s="89"/>
      <c r="DX103" s="89"/>
      <c r="DY103" s="89"/>
      <c r="DZ103" s="89"/>
      <c r="EA103" s="89"/>
      <c r="EB103" s="89"/>
      <c r="EC103" s="89"/>
      <c r="ED103" s="89"/>
      <c r="EE103" s="89"/>
      <c r="EF103" s="89"/>
      <c r="EG103" s="89"/>
      <c r="EH103" s="89"/>
      <c r="EI103" s="89"/>
      <c r="EJ103" s="89"/>
      <c r="EK103" s="89"/>
      <c r="EL103" s="89"/>
      <c r="EM103" s="89"/>
      <c r="EN103" s="89"/>
      <c r="EO103" s="89"/>
      <c r="EP103" s="89"/>
      <c r="EQ103" s="89"/>
      <c r="ER103" s="89"/>
      <c r="ES103" s="89"/>
      <c r="ET103" s="89"/>
      <c r="EU103" s="89"/>
      <c r="EV103" s="89"/>
      <c r="EW103" s="89"/>
      <c r="EX103" s="89"/>
      <c r="EY103" s="89"/>
      <c r="EZ103" s="89"/>
      <c r="FA103" s="89"/>
      <c r="FB103" s="89"/>
      <c r="FC103" s="89"/>
      <c r="FD103" s="89"/>
      <c r="FE103" s="89"/>
      <c r="FF103" s="89"/>
      <c r="FG103" s="89"/>
      <c r="FH103" s="89"/>
      <c r="FI103" s="89"/>
      <c r="FJ103" s="89"/>
      <c r="FK103" s="89"/>
      <c r="FL103" s="89"/>
      <c r="FM103" s="89"/>
      <c r="FN103" s="89"/>
      <c r="FO103" s="89"/>
      <c r="FP103" s="89"/>
      <c r="FQ103" s="89"/>
      <c r="FR103" s="89"/>
      <c r="FS103" s="89"/>
      <c r="FT103" s="89"/>
      <c r="FU103" s="89"/>
      <c r="FV103" s="89"/>
      <c r="FW103" s="89"/>
      <c r="FX103" s="89"/>
      <c r="FY103" s="89"/>
      <c r="FZ103" s="89"/>
      <c r="GA103" s="89"/>
      <c r="GB103" s="89"/>
      <c r="GC103" s="89"/>
      <c r="GD103" s="89"/>
      <c r="GE103" s="89"/>
      <c r="GF103" s="89"/>
      <c r="GG103" s="89"/>
      <c r="GH103" s="89"/>
      <c r="GI103" s="89"/>
      <c r="GJ103" s="89"/>
      <c r="GK103" s="89"/>
      <c r="GL103" s="89"/>
      <c r="GM103" s="89"/>
      <c r="GN103" s="89"/>
      <c r="GO103" s="89"/>
      <c r="GP103" s="89"/>
      <c r="GQ103" s="89"/>
      <c r="GR103" s="89"/>
      <c r="GS103" s="89"/>
      <c r="GT103" s="89"/>
      <c r="GU103" s="89"/>
      <c r="GV103" s="89"/>
      <c r="GW103" s="89"/>
      <c r="GX103" s="89"/>
      <c r="GY103" s="89"/>
      <c r="GZ103" s="89"/>
      <c r="HA103" s="89"/>
      <c r="HB103" s="89"/>
      <c r="HC103" s="89"/>
      <c r="HD103" s="89"/>
      <c r="HE103" s="89"/>
      <c r="HF103" s="89"/>
      <c r="HG103" s="89"/>
      <c r="HH103" s="89"/>
      <c r="HI103" s="89"/>
      <c r="HJ103" s="89"/>
      <c r="HK103" s="89"/>
      <c r="HL103" s="89"/>
      <c r="HM103" s="89"/>
      <c r="HN103" s="89"/>
      <c r="HO103" s="89"/>
      <c r="HP103" s="89"/>
      <c r="HQ103" s="89"/>
      <c r="HR103" s="89"/>
      <c r="HS103" s="89"/>
      <c r="HT103" s="89"/>
      <c r="HU103" s="89"/>
      <c r="HV103" s="89"/>
      <c r="HW103" s="89"/>
      <c r="HX103" s="89"/>
      <c r="HY103" s="89"/>
      <c r="HZ103" s="89"/>
      <c r="IA103" s="89"/>
      <c r="IB103" s="89"/>
      <c r="IC103" s="89"/>
      <c r="ID103" s="89"/>
      <c r="IE103" s="89"/>
      <c r="IF103" s="89"/>
      <c r="IG103" s="89"/>
      <c r="IH103" s="89"/>
      <c r="II103" s="89"/>
      <c r="IJ103" s="89"/>
      <c r="IK103" s="89"/>
      <c r="IL103" s="89"/>
      <c r="IM103" s="89"/>
      <c r="IN103" s="89"/>
      <c r="IO103" s="89"/>
      <c r="IP103" s="89"/>
      <c r="IQ103" s="89"/>
      <c r="IR103" s="89"/>
      <c r="IS103" s="89"/>
      <c r="IT103" s="89"/>
      <c r="IU103" s="89"/>
      <c r="IV103" s="89"/>
      <c r="IW103" s="89"/>
      <c r="IX103" s="89"/>
      <c r="IY103" s="89"/>
      <c r="IZ103" s="89"/>
      <c r="JA103" s="89"/>
      <c r="JB103" s="89"/>
      <c r="JC103" s="89"/>
      <c r="JD103" s="89"/>
      <c r="JE103" s="89"/>
      <c r="JF103" s="89"/>
      <c r="JG103" s="89"/>
      <c r="JH103" s="89"/>
      <c r="JI103" s="89"/>
      <c r="JJ103" s="89"/>
      <c r="JK103" s="89"/>
      <c r="JL103" s="89"/>
      <c r="JM103" s="89"/>
      <c r="JN103" s="89"/>
      <c r="JO103" s="89"/>
      <c r="JP103" s="89"/>
      <c r="JQ103" s="89"/>
      <c r="JR103" s="89"/>
      <c r="JS103" s="89"/>
      <c r="JT103" s="89"/>
      <c r="JU103" s="89"/>
      <c r="JV103" s="89"/>
      <c r="JW103" s="89"/>
      <c r="JX103" s="89"/>
      <c r="JY103" s="89"/>
      <c r="JZ103" s="89"/>
      <c r="KA103" s="89"/>
      <c r="KB103" s="89"/>
      <c r="KC103" s="89"/>
      <c r="KD103" s="89"/>
      <c r="KE103" s="89"/>
      <c r="KF103" s="89"/>
      <c r="KG103" s="89"/>
      <c r="KH103" s="89"/>
      <c r="KI103" s="89"/>
      <c r="KJ103" s="89"/>
      <c r="KK103" s="89"/>
      <c r="KL103" s="89"/>
      <c r="KM103" s="89"/>
      <c r="KN103" s="89"/>
      <c r="KO103" s="89"/>
      <c r="KP103" s="89"/>
      <c r="KQ103" s="89"/>
      <c r="KR103" s="89"/>
      <c r="KS103" s="89"/>
      <c r="KT103" s="89"/>
      <c r="KU103" s="89"/>
      <c r="KV103" s="89"/>
      <c r="KW103" s="89"/>
      <c r="KX103" s="89"/>
      <c r="KY103" s="89"/>
      <c r="KZ103" s="89"/>
      <c r="LA103" s="89"/>
      <c r="LB103" s="89"/>
      <c r="LC103" s="89"/>
      <c r="LD103" s="89"/>
      <c r="LE103" s="89"/>
      <c r="LF103" s="89"/>
      <c r="LG103" s="89"/>
      <c r="LH103" s="89"/>
      <c r="LI103" s="89"/>
      <c r="LJ103" s="89"/>
      <c r="LK103" s="89"/>
      <c r="LL103" s="89"/>
      <c r="LM103" s="89"/>
      <c r="LN103" s="89"/>
      <c r="LO103" s="89"/>
      <c r="LP103" s="89"/>
      <c r="LQ103" s="89"/>
      <c r="LR103" s="89"/>
      <c r="LS103" s="89"/>
      <c r="LT103" s="89"/>
      <c r="LU103" s="89"/>
      <c r="LV103" s="89"/>
      <c r="LW103" s="89"/>
      <c r="LX103" s="89"/>
      <c r="LY103" s="89"/>
      <c r="LZ103" s="89"/>
    </row>
    <row r="104" spans="1:24">
      <c r="A104" s="30">
        <v>99</v>
      </c>
      <c r="B104" s="20" t="s">
        <v>355</v>
      </c>
      <c r="C104" s="30">
        <v>286</v>
      </c>
      <c r="D104" s="33"/>
      <c r="E104" s="30">
        <v>103644020</v>
      </c>
      <c r="F104" s="59"/>
      <c r="G104" s="97">
        <v>88000</v>
      </c>
      <c r="H104" s="53"/>
      <c r="I104" s="53">
        <v>18176.7</v>
      </c>
      <c r="J104" s="33"/>
      <c r="K104" s="68"/>
      <c r="L104" s="69"/>
      <c r="M104" s="32"/>
      <c r="N104" s="33"/>
      <c r="O104" s="69">
        <v>22239.09</v>
      </c>
      <c r="P104" s="33">
        <v>88612.03</v>
      </c>
      <c r="Q104" s="68"/>
      <c r="R104" s="38"/>
      <c r="S104" s="68"/>
      <c r="T104" s="68"/>
      <c r="U104" s="38"/>
      <c r="V104" s="53">
        <f t="shared" si="3"/>
        <v>110851.12</v>
      </c>
      <c r="W104" s="53">
        <f t="shared" si="4"/>
        <v>0</v>
      </c>
      <c r="X104" s="53">
        <f t="shared" si="5"/>
        <v>41027.82</v>
      </c>
    </row>
    <row r="105" spans="1:24">
      <c r="A105" s="30">
        <v>100</v>
      </c>
      <c r="B105" s="20" t="s">
        <v>529</v>
      </c>
      <c r="C105" s="30">
        <v>287</v>
      </c>
      <c r="D105" s="33"/>
      <c r="E105" s="98">
        <v>103603427</v>
      </c>
      <c r="F105" s="59"/>
      <c r="G105" s="33"/>
      <c r="H105" s="53"/>
      <c r="I105" s="53">
        <v>9.03</v>
      </c>
      <c r="J105" s="33"/>
      <c r="K105" s="68"/>
      <c r="L105" s="69"/>
      <c r="M105" s="32"/>
      <c r="N105" s="33"/>
      <c r="O105" s="69"/>
      <c r="P105" s="33"/>
      <c r="Q105" s="68"/>
      <c r="R105" s="38"/>
      <c r="S105" s="68"/>
      <c r="T105" s="68"/>
      <c r="U105" s="38"/>
      <c r="V105" s="53">
        <f t="shared" si="3"/>
        <v>0</v>
      </c>
      <c r="W105" s="53">
        <f t="shared" si="4"/>
        <v>0</v>
      </c>
      <c r="X105" s="53">
        <f t="shared" si="5"/>
        <v>9.03</v>
      </c>
    </row>
    <row r="106" s="3" customFormat="1" spans="1:338">
      <c r="A106" s="27">
        <v>101</v>
      </c>
      <c r="B106" s="34" t="s">
        <v>113</v>
      </c>
      <c r="C106" s="27">
        <v>296</v>
      </c>
      <c r="D106" s="35"/>
      <c r="E106" s="60">
        <v>101389585</v>
      </c>
      <c r="F106" s="35">
        <v>371.69</v>
      </c>
      <c r="G106" s="35"/>
      <c r="H106" s="49">
        <v>55647.21</v>
      </c>
      <c r="I106" s="49"/>
      <c r="J106" s="35"/>
      <c r="K106" s="35"/>
      <c r="L106" s="35">
        <v>24008.1</v>
      </c>
      <c r="M106" s="29"/>
      <c r="N106" s="35"/>
      <c r="O106" s="35">
        <v>24008.1</v>
      </c>
      <c r="P106" s="35"/>
      <c r="Q106" s="35"/>
      <c r="R106" s="35"/>
      <c r="S106" s="35"/>
      <c r="T106" s="35"/>
      <c r="U106" s="35">
        <v>8002.7</v>
      </c>
      <c r="V106" s="49">
        <f t="shared" si="3"/>
        <v>56018.9</v>
      </c>
      <c r="W106" s="49">
        <f t="shared" si="4"/>
        <v>0</v>
      </c>
      <c r="X106" s="49">
        <f t="shared" si="5"/>
        <v>0</v>
      </c>
      <c r="Y106" s="81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B106" s="82"/>
      <c r="BC106" s="90"/>
      <c r="BD106" s="90"/>
      <c r="BE106" s="90"/>
      <c r="BF106" s="90"/>
      <c r="BG106" s="90"/>
      <c r="BH106" s="90"/>
      <c r="BI106" s="90"/>
      <c r="BJ106" s="90"/>
      <c r="BK106" s="90"/>
      <c r="BL106" s="90"/>
      <c r="BM106" s="90"/>
      <c r="BN106" s="90"/>
      <c r="BO106" s="90"/>
      <c r="BP106" s="90"/>
      <c r="BQ106" s="90"/>
      <c r="BR106" s="90"/>
      <c r="BS106" s="90"/>
      <c r="BT106" s="90"/>
      <c r="BU106" s="90"/>
      <c r="BV106" s="90"/>
      <c r="BW106" s="90"/>
      <c r="BX106" s="90"/>
      <c r="BY106" s="90"/>
      <c r="BZ106" s="90"/>
      <c r="CA106" s="90"/>
      <c r="CB106" s="90"/>
      <c r="CC106" s="90"/>
      <c r="CD106" s="90"/>
      <c r="CE106" s="90"/>
      <c r="CF106" s="90"/>
      <c r="CG106" s="90"/>
      <c r="CH106" s="90"/>
      <c r="CI106" s="90"/>
      <c r="CJ106" s="90"/>
      <c r="CK106" s="90"/>
      <c r="CL106" s="90"/>
      <c r="CM106" s="90"/>
      <c r="CN106" s="90"/>
      <c r="CO106" s="90"/>
      <c r="CP106" s="90"/>
      <c r="CQ106" s="90"/>
      <c r="CR106" s="90"/>
      <c r="CS106" s="90"/>
      <c r="CT106" s="90"/>
      <c r="CU106" s="90"/>
      <c r="CV106" s="90"/>
      <c r="CW106" s="90"/>
      <c r="CX106" s="90"/>
      <c r="CY106" s="90"/>
      <c r="CZ106" s="90"/>
      <c r="DA106" s="90"/>
      <c r="DB106" s="90"/>
      <c r="DC106" s="90"/>
      <c r="DD106" s="90"/>
      <c r="DE106" s="90"/>
      <c r="DF106" s="90"/>
      <c r="DG106" s="90"/>
      <c r="DH106" s="90"/>
      <c r="DI106" s="90"/>
      <c r="DJ106" s="90"/>
      <c r="DK106" s="90"/>
      <c r="DL106" s="90"/>
      <c r="DM106" s="90"/>
      <c r="DN106" s="90"/>
      <c r="DO106" s="90"/>
      <c r="DP106" s="90"/>
      <c r="DQ106" s="90"/>
      <c r="DR106" s="90"/>
      <c r="DS106" s="90"/>
      <c r="DT106" s="90"/>
      <c r="DU106" s="90"/>
      <c r="DV106" s="90"/>
      <c r="DW106" s="90"/>
      <c r="DX106" s="90"/>
      <c r="DY106" s="90"/>
      <c r="DZ106" s="90"/>
      <c r="EA106" s="90"/>
      <c r="EB106" s="90"/>
      <c r="EC106" s="90"/>
      <c r="ED106" s="90"/>
      <c r="EE106" s="90"/>
      <c r="EF106" s="90"/>
      <c r="EG106" s="90"/>
      <c r="EH106" s="90"/>
      <c r="EI106" s="90"/>
      <c r="EJ106" s="90"/>
      <c r="EK106" s="90"/>
      <c r="EL106" s="90"/>
      <c r="EM106" s="90"/>
      <c r="EN106" s="90"/>
      <c r="EO106" s="90"/>
      <c r="EP106" s="90"/>
      <c r="EQ106" s="90"/>
      <c r="ER106" s="90"/>
      <c r="ES106" s="90"/>
      <c r="ET106" s="90"/>
      <c r="EU106" s="90"/>
      <c r="EV106" s="90"/>
      <c r="EW106" s="90"/>
      <c r="EX106" s="90"/>
      <c r="EY106" s="90"/>
      <c r="EZ106" s="90"/>
      <c r="FA106" s="90"/>
      <c r="FB106" s="90"/>
      <c r="FC106" s="90"/>
      <c r="FD106" s="90"/>
      <c r="FE106" s="90"/>
      <c r="FF106" s="90"/>
      <c r="FG106" s="90"/>
      <c r="FH106" s="90"/>
      <c r="FI106" s="90"/>
      <c r="FJ106" s="90"/>
      <c r="FK106" s="90"/>
      <c r="FL106" s="90"/>
      <c r="FM106" s="90"/>
      <c r="FN106" s="90"/>
      <c r="FO106" s="90"/>
      <c r="FP106" s="90"/>
      <c r="FQ106" s="90"/>
      <c r="FR106" s="90"/>
      <c r="FS106" s="90"/>
      <c r="FT106" s="90"/>
      <c r="FU106" s="90"/>
      <c r="FV106" s="90"/>
      <c r="FW106" s="90"/>
      <c r="FX106" s="90"/>
      <c r="FY106" s="90"/>
      <c r="FZ106" s="90"/>
      <c r="GA106" s="90"/>
      <c r="GB106" s="90"/>
      <c r="GC106" s="90"/>
      <c r="GD106" s="90"/>
      <c r="GE106" s="90"/>
      <c r="GF106" s="90"/>
      <c r="GG106" s="90"/>
      <c r="GH106" s="90"/>
      <c r="GI106" s="90"/>
      <c r="GJ106" s="90"/>
      <c r="GK106" s="90"/>
      <c r="GL106" s="90"/>
      <c r="GM106" s="90"/>
      <c r="GN106" s="90"/>
      <c r="GO106" s="90"/>
      <c r="GP106" s="90"/>
      <c r="GQ106" s="90"/>
      <c r="GR106" s="90"/>
      <c r="GS106" s="90"/>
      <c r="GT106" s="90"/>
      <c r="GU106" s="90"/>
      <c r="GV106" s="90"/>
      <c r="GW106" s="90"/>
      <c r="GX106" s="90"/>
      <c r="GY106" s="90"/>
      <c r="GZ106" s="90"/>
      <c r="HA106" s="90"/>
      <c r="HB106" s="90"/>
      <c r="HC106" s="90"/>
      <c r="HD106" s="90"/>
      <c r="HE106" s="90"/>
      <c r="HF106" s="90"/>
      <c r="HG106" s="90"/>
      <c r="HH106" s="90"/>
      <c r="HI106" s="90"/>
      <c r="HJ106" s="90"/>
      <c r="HK106" s="90"/>
      <c r="HL106" s="90"/>
      <c r="HM106" s="90"/>
      <c r="HN106" s="90"/>
      <c r="HO106" s="90"/>
      <c r="HP106" s="90"/>
      <c r="HQ106" s="90"/>
      <c r="HR106" s="90"/>
      <c r="HS106" s="90"/>
      <c r="HT106" s="90"/>
      <c r="HU106" s="90"/>
      <c r="HV106" s="90"/>
      <c r="HW106" s="90"/>
      <c r="HX106" s="90"/>
      <c r="HY106" s="90"/>
      <c r="HZ106" s="90"/>
      <c r="IA106" s="90"/>
      <c r="IB106" s="90"/>
      <c r="IC106" s="90"/>
      <c r="ID106" s="90"/>
      <c r="IE106" s="90"/>
      <c r="IF106" s="90"/>
      <c r="IG106" s="90"/>
      <c r="IH106" s="90"/>
      <c r="II106" s="90"/>
      <c r="IJ106" s="90"/>
      <c r="IK106" s="90"/>
      <c r="IL106" s="90"/>
      <c r="IM106" s="90"/>
      <c r="IN106" s="90"/>
      <c r="IO106" s="90"/>
      <c r="IP106" s="90"/>
      <c r="IQ106" s="90"/>
      <c r="IR106" s="90"/>
      <c r="IS106" s="90"/>
      <c r="IT106" s="90"/>
      <c r="IU106" s="90"/>
      <c r="IV106" s="90"/>
      <c r="IW106" s="90"/>
      <c r="IX106" s="90"/>
      <c r="IY106" s="90"/>
      <c r="IZ106" s="90"/>
      <c r="JA106" s="90"/>
      <c r="JB106" s="90"/>
      <c r="JC106" s="90"/>
      <c r="JD106" s="90"/>
      <c r="JE106" s="90"/>
      <c r="JF106" s="90"/>
      <c r="JG106" s="90"/>
      <c r="JH106" s="90"/>
      <c r="JI106" s="90"/>
      <c r="JJ106" s="90"/>
      <c r="JK106" s="90"/>
      <c r="JL106" s="90"/>
      <c r="JM106" s="90"/>
      <c r="JN106" s="90"/>
      <c r="JO106" s="90"/>
      <c r="JP106" s="90"/>
      <c r="JQ106" s="90"/>
      <c r="JR106" s="90"/>
      <c r="JS106" s="90"/>
      <c r="JT106" s="90"/>
      <c r="JU106" s="90"/>
      <c r="JV106" s="90"/>
      <c r="JW106" s="90"/>
      <c r="JX106" s="90"/>
      <c r="JY106" s="90"/>
      <c r="JZ106" s="90"/>
      <c r="KA106" s="90"/>
      <c r="KB106" s="90"/>
      <c r="KC106" s="90"/>
      <c r="KD106" s="90"/>
      <c r="KE106" s="90"/>
      <c r="KF106" s="90"/>
      <c r="KG106" s="90"/>
      <c r="KH106" s="90"/>
      <c r="KI106" s="90"/>
      <c r="KJ106" s="90"/>
      <c r="KK106" s="90"/>
      <c r="KL106" s="90"/>
      <c r="KM106" s="90"/>
      <c r="KN106" s="90"/>
      <c r="KO106" s="90"/>
      <c r="KP106" s="90"/>
      <c r="KQ106" s="90"/>
      <c r="KR106" s="90"/>
      <c r="KS106" s="90"/>
      <c r="KT106" s="90"/>
      <c r="KU106" s="90"/>
      <c r="KV106" s="90"/>
      <c r="KW106" s="90"/>
      <c r="KX106" s="90"/>
      <c r="KY106" s="90"/>
      <c r="KZ106" s="90"/>
      <c r="LA106" s="90"/>
      <c r="LB106" s="90"/>
      <c r="LC106" s="90"/>
      <c r="LD106" s="90"/>
      <c r="LE106" s="90"/>
      <c r="LF106" s="90"/>
      <c r="LG106" s="90"/>
      <c r="LH106" s="90"/>
      <c r="LI106" s="90"/>
      <c r="LJ106" s="90"/>
      <c r="LK106" s="90"/>
      <c r="LL106" s="90"/>
      <c r="LM106" s="90"/>
      <c r="LN106" s="90"/>
      <c r="LO106" s="90"/>
      <c r="LP106" s="90"/>
      <c r="LQ106" s="90"/>
      <c r="LR106" s="90"/>
      <c r="LS106" s="90"/>
      <c r="LT106" s="90"/>
      <c r="LU106" s="90"/>
      <c r="LV106" s="90"/>
      <c r="LW106" s="90"/>
      <c r="LX106" s="90"/>
      <c r="LY106" s="90"/>
      <c r="LZ106" s="90"/>
    </row>
    <row r="107" spans="1:24">
      <c r="A107" s="30">
        <v>102</v>
      </c>
      <c r="B107" s="20" t="s">
        <v>530</v>
      </c>
      <c r="C107" s="30">
        <v>288</v>
      </c>
      <c r="D107" s="33"/>
      <c r="E107" s="55">
        <v>100281035</v>
      </c>
      <c r="F107" s="59"/>
      <c r="G107" s="33"/>
      <c r="H107" s="53"/>
      <c r="I107" s="53"/>
      <c r="J107" s="33"/>
      <c r="K107" s="68"/>
      <c r="L107" s="69"/>
      <c r="M107" s="32"/>
      <c r="N107" s="33"/>
      <c r="O107" s="69"/>
      <c r="P107" s="33"/>
      <c r="Q107" s="68"/>
      <c r="R107" s="38"/>
      <c r="S107" s="68"/>
      <c r="T107" s="68"/>
      <c r="U107" s="38"/>
      <c r="V107" s="53">
        <f t="shared" si="3"/>
        <v>0</v>
      </c>
      <c r="W107" s="53">
        <f t="shared" si="4"/>
        <v>0</v>
      </c>
      <c r="X107" s="53">
        <f t="shared" si="5"/>
        <v>0</v>
      </c>
    </row>
    <row r="108" spans="1:24">
      <c r="A108" s="30">
        <v>103</v>
      </c>
      <c r="B108" s="20" t="s">
        <v>107</v>
      </c>
      <c r="C108" s="30">
        <v>299</v>
      </c>
      <c r="D108" s="33"/>
      <c r="E108" s="55">
        <v>102211117</v>
      </c>
      <c r="F108" s="59">
        <v>226.09</v>
      </c>
      <c r="G108" s="33"/>
      <c r="H108" s="53">
        <v>52718.43</v>
      </c>
      <c r="I108" s="53"/>
      <c r="J108" s="33"/>
      <c r="K108" s="68"/>
      <c r="L108" s="69">
        <v>22744.5</v>
      </c>
      <c r="M108" s="32">
        <v>30200.02</v>
      </c>
      <c r="N108" s="33">
        <v>-7581.5</v>
      </c>
      <c r="O108" s="69">
        <v>7581.5</v>
      </c>
      <c r="P108" s="33"/>
      <c r="Q108" s="68"/>
      <c r="R108" s="38"/>
      <c r="S108" s="68"/>
      <c r="T108" s="68"/>
      <c r="U108" s="38"/>
      <c r="V108" s="53">
        <f t="shared" si="3"/>
        <v>52944.52</v>
      </c>
      <c r="W108" s="53">
        <f t="shared" si="4"/>
        <v>0</v>
      </c>
      <c r="X108" s="53">
        <f t="shared" si="5"/>
        <v>0</v>
      </c>
    </row>
    <row r="109" spans="1:24">
      <c r="A109" s="30">
        <v>104</v>
      </c>
      <c r="B109" s="20" t="s">
        <v>531</v>
      </c>
      <c r="C109" s="30">
        <v>295</v>
      </c>
      <c r="D109" s="33"/>
      <c r="E109" s="55">
        <v>100531235</v>
      </c>
      <c r="F109" s="59"/>
      <c r="G109" s="33"/>
      <c r="H109" s="53"/>
      <c r="I109" s="53">
        <v>0.1</v>
      </c>
      <c r="J109" s="33"/>
      <c r="K109" s="68"/>
      <c r="L109" s="69"/>
      <c r="M109" s="32"/>
      <c r="N109" s="33"/>
      <c r="O109" s="69"/>
      <c r="P109" s="33"/>
      <c r="Q109" s="68"/>
      <c r="R109" s="38"/>
      <c r="S109" s="68"/>
      <c r="T109" s="68"/>
      <c r="U109" s="38"/>
      <c r="V109" s="53">
        <f t="shared" si="3"/>
        <v>0</v>
      </c>
      <c r="W109" s="53">
        <f t="shared" si="4"/>
        <v>0</v>
      </c>
      <c r="X109" s="53">
        <f t="shared" si="5"/>
        <v>0.1</v>
      </c>
    </row>
    <row r="110" spans="1:24">
      <c r="A110" s="30">
        <v>105</v>
      </c>
      <c r="B110" s="20" t="s">
        <v>353</v>
      </c>
      <c r="C110" s="30">
        <v>292</v>
      </c>
      <c r="D110" s="33"/>
      <c r="E110" s="55">
        <v>102041075</v>
      </c>
      <c r="F110" s="59"/>
      <c r="G110" s="33"/>
      <c r="H110" s="53"/>
      <c r="I110" s="53">
        <v>0.07</v>
      </c>
      <c r="J110" s="33"/>
      <c r="K110" s="68"/>
      <c r="L110" s="69"/>
      <c r="M110" s="32"/>
      <c r="N110" s="33"/>
      <c r="O110" s="69"/>
      <c r="P110" s="33"/>
      <c r="Q110" s="68"/>
      <c r="R110" s="38"/>
      <c r="S110" s="68"/>
      <c r="T110" s="68"/>
      <c r="U110" s="38"/>
      <c r="V110" s="53">
        <f t="shared" si="3"/>
        <v>0</v>
      </c>
      <c r="W110" s="53">
        <f t="shared" si="4"/>
        <v>0</v>
      </c>
      <c r="X110" s="53">
        <f t="shared" si="5"/>
        <v>0.07</v>
      </c>
    </row>
    <row r="111" s="3" customFormat="1" spans="1:338">
      <c r="A111" s="27">
        <v>106</v>
      </c>
      <c r="B111" s="34" t="s">
        <v>111</v>
      </c>
      <c r="C111" s="27">
        <v>297</v>
      </c>
      <c r="D111" s="35"/>
      <c r="E111" s="60">
        <v>100782088</v>
      </c>
      <c r="F111" s="35">
        <v>396.55</v>
      </c>
      <c r="G111" s="58">
        <v>50000</v>
      </c>
      <c r="H111" s="49">
        <v>10108.67</v>
      </c>
      <c r="I111" s="49"/>
      <c r="J111" s="35"/>
      <c r="K111" s="35"/>
      <c r="L111" s="35">
        <v>10108.67</v>
      </c>
      <c r="M111" s="29"/>
      <c r="N111" s="35"/>
      <c r="O111" s="35">
        <v>4211.95</v>
      </c>
      <c r="P111" s="35"/>
      <c r="Q111" s="35"/>
      <c r="R111" s="35">
        <v>12635.85</v>
      </c>
      <c r="S111" s="35">
        <v>4211.95</v>
      </c>
      <c r="T111" s="35">
        <v>4211.95</v>
      </c>
      <c r="U111" s="35">
        <v>4211.95</v>
      </c>
      <c r="V111" s="49">
        <f t="shared" si="3"/>
        <v>39592.32</v>
      </c>
      <c r="W111" s="49">
        <f t="shared" si="4"/>
        <v>20912.9</v>
      </c>
      <c r="X111" s="49">
        <f t="shared" si="5"/>
        <v>0</v>
      </c>
      <c r="Y111" s="81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  <c r="AY111" s="82"/>
      <c r="AZ111" s="82"/>
      <c r="BA111" s="82"/>
      <c r="BB111" s="82"/>
      <c r="BC111" s="90"/>
      <c r="BD111" s="90"/>
      <c r="BE111" s="90"/>
      <c r="BF111" s="90"/>
      <c r="BG111" s="90"/>
      <c r="BH111" s="90"/>
      <c r="BI111" s="90"/>
      <c r="BJ111" s="90"/>
      <c r="BK111" s="90"/>
      <c r="BL111" s="90"/>
      <c r="BM111" s="90"/>
      <c r="BN111" s="90"/>
      <c r="BO111" s="90"/>
      <c r="BP111" s="90"/>
      <c r="BQ111" s="90"/>
      <c r="BR111" s="90"/>
      <c r="BS111" s="90"/>
      <c r="BT111" s="90"/>
      <c r="BU111" s="90"/>
      <c r="BV111" s="90"/>
      <c r="BW111" s="90"/>
      <c r="BX111" s="90"/>
      <c r="BY111" s="90"/>
      <c r="BZ111" s="90"/>
      <c r="CA111" s="90"/>
      <c r="CB111" s="90"/>
      <c r="CC111" s="90"/>
      <c r="CD111" s="90"/>
      <c r="CE111" s="90"/>
      <c r="CF111" s="90"/>
      <c r="CG111" s="90"/>
      <c r="CH111" s="90"/>
      <c r="CI111" s="90"/>
      <c r="CJ111" s="90"/>
      <c r="CK111" s="90"/>
      <c r="CL111" s="90"/>
      <c r="CM111" s="90"/>
      <c r="CN111" s="90"/>
      <c r="CO111" s="90"/>
      <c r="CP111" s="90"/>
      <c r="CQ111" s="90"/>
      <c r="CR111" s="90"/>
      <c r="CS111" s="90"/>
      <c r="CT111" s="90"/>
      <c r="CU111" s="90"/>
      <c r="CV111" s="90"/>
      <c r="CW111" s="90"/>
      <c r="CX111" s="90"/>
      <c r="CY111" s="90"/>
      <c r="CZ111" s="90"/>
      <c r="DA111" s="90"/>
      <c r="DB111" s="90"/>
      <c r="DC111" s="90"/>
      <c r="DD111" s="90"/>
      <c r="DE111" s="90"/>
      <c r="DF111" s="90"/>
      <c r="DG111" s="90"/>
      <c r="DH111" s="90"/>
      <c r="DI111" s="90"/>
      <c r="DJ111" s="90"/>
      <c r="DK111" s="90"/>
      <c r="DL111" s="90"/>
      <c r="DM111" s="90"/>
      <c r="DN111" s="90"/>
      <c r="DO111" s="90"/>
      <c r="DP111" s="90"/>
      <c r="DQ111" s="90"/>
      <c r="DR111" s="90"/>
      <c r="DS111" s="90"/>
      <c r="DT111" s="90"/>
      <c r="DU111" s="90"/>
      <c r="DV111" s="90"/>
      <c r="DW111" s="90"/>
      <c r="DX111" s="90"/>
      <c r="DY111" s="90"/>
      <c r="DZ111" s="90"/>
      <c r="EA111" s="90"/>
      <c r="EB111" s="90"/>
      <c r="EC111" s="90"/>
      <c r="ED111" s="90"/>
      <c r="EE111" s="90"/>
      <c r="EF111" s="90"/>
      <c r="EG111" s="90"/>
      <c r="EH111" s="90"/>
      <c r="EI111" s="90"/>
      <c r="EJ111" s="90"/>
      <c r="EK111" s="90"/>
      <c r="EL111" s="90"/>
      <c r="EM111" s="90"/>
      <c r="EN111" s="90"/>
      <c r="EO111" s="90"/>
      <c r="EP111" s="90"/>
      <c r="EQ111" s="90"/>
      <c r="ER111" s="90"/>
      <c r="ES111" s="90"/>
      <c r="ET111" s="90"/>
      <c r="EU111" s="90"/>
      <c r="EV111" s="90"/>
      <c r="EW111" s="90"/>
      <c r="EX111" s="90"/>
      <c r="EY111" s="90"/>
      <c r="EZ111" s="90"/>
      <c r="FA111" s="90"/>
      <c r="FB111" s="90"/>
      <c r="FC111" s="90"/>
      <c r="FD111" s="90"/>
      <c r="FE111" s="90"/>
      <c r="FF111" s="90"/>
      <c r="FG111" s="90"/>
      <c r="FH111" s="90"/>
      <c r="FI111" s="90"/>
      <c r="FJ111" s="90"/>
      <c r="FK111" s="90"/>
      <c r="FL111" s="90"/>
      <c r="FM111" s="90"/>
      <c r="FN111" s="90"/>
      <c r="FO111" s="90"/>
      <c r="FP111" s="90"/>
      <c r="FQ111" s="90"/>
      <c r="FR111" s="90"/>
      <c r="FS111" s="90"/>
      <c r="FT111" s="90"/>
      <c r="FU111" s="90"/>
      <c r="FV111" s="90"/>
      <c r="FW111" s="90"/>
      <c r="FX111" s="90"/>
      <c r="FY111" s="90"/>
      <c r="FZ111" s="90"/>
      <c r="GA111" s="90"/>
      <c r="GB111" s="90"/>
      <c r="GC111" s="90"/>
      <c r="GD111" s="90"/>
      <c r="GE111" s="90"/>
      <c r="GF111" s="90"/>
      <c r="GG111" s="90"/>
      <c r="GH111" s="90"/>
      <c r="GI111" s="90"/>
      <c r="GJ111" s="90"/>
      <c r="GK111" s="90"/>
      <c r="GL111" s="90"/>
      <c r="GM111" s="90"/>
      <c r="GN111" s="90"/>
      <c r="GO111" s="90"/>
      <c r="GP111" s="90"/>
      <c r="GQ111" s="90"/>
      <c r="GR111" s="90"/>
      <c r="GS111" s="90"/>
      <c r="GT111" s="90"/>
      <c r="GU111" s="90"/>
      <c r="GV111" s="90"/>
      <c r="GW111" s="90"/>
      <c r="GX111" s="90"/>
      <c r="GY111" s="90"/>
      <c r="GZ111" s="90"/>
      <c r="HA111" s="90"/>
      <c r="HB111" s="90"/>
      <c r="HC111" s="90"/>
      <c r="HD111" s="90"/>
      <c r="HE111" s="90"/>
      <c r="HF111" s="90"/>
      <c r="HG111" s="90"/>
      <c r="HH111" s="90"/>
      <c r="HI111" s="90"/>
      <c r="HJ111" s="90"/>
      <c r="HK111" s="90"/>
      <c r="HL111" s="90"/>
      <c r="HM111" s="90"/>
      <c r="HN111" s="90"/>
      <c r="HO111" s="90"/>
      <c r="HP111" s="90"/>
      <c r="HQ111" s="90"/>
      <c r="HR111" s="90"/>
      <c r="HS111" s="90"/>
      <c r="HT111" s="90"/>
      <c r="HU111" s="90"/>
      <c r="HV111" s="90"/>
      <c r="HW111" s="90"/>
      <c r="HX111" s="90"/>
      <c r="HY111" s="90"/>
      <c r="HZ111" s="90"/>
      <c r="IA111" s="90"/>
      <c r="IB111" s="90"/>
      <c r="IC111" s="90"/>
      <c r="ID111" s="90"/>
      <c r="IE111" s="90"/>
      <c r="IF111" s="90"/>
      <c r="IG111" s="90"/>
      <c r="IH111" s="90"/>
      <c r="II111" s="90"/>
      <c r="IJ111" s="90"/>
      <c r="IK111" s="90"/>
      <c r="IL111" s="90"/>
      <c r="IM111" s="90"/>
      <c r="IN111" s="90"/>
      <c r="IO111" s="90"/>
      <c r="IP111" s="90"/>
      <c r="IQ111" s="90"/>
      <c r="IR111" s="90"/>
      <c r="IS111" s="90"/>
      <c r="IT111" s="90"/>
      <c r="IU111" s="90"/>
      <c r="IV111" s="90"/>
      <c r="IW111" s="90"/>
      <c r="IX111" s="90"/>
      <c r="IY111" s="90"/>
      <c r="IZ111" s="90"/>
      <c r="JA111" s="90"/>
      <c r="JB111" s="90"/>
      <c r="JC111" s="90"/>
      <c r="JD111" s="90"/>
      <c r="JE111" s="90"/>
      <c r="JF111" s="90"/>
      <c r="JG111" s="90"/>
      <c r="JH111" s="90"/>
      <c r="JI111" s="90"/>
      <c r="JJ111" s="90"/>
      <c r="JK111" s="90"/>
      <c r="JL111" s="90"/>
      <c r="JM111" s="90"/>
      <c r="JN111" s="90"/>
      <c r="JO111" s="90"/>
      <c r="JP111" s="90"/>
      <c r="JQ111" s="90"/>
      <c r="JR111" s="90"/>
      <c r="JS111" s="90"/>
      <c r="JT111" s="90"/>
      <c r="JU111" s="90"/>
      <c r="JV111" s="90"/>
      <c r="JW111" s="90"/>
      <c r="JX111" s="90"/>
      <c r="JY111" s="90"/>
      <c r="JZ111" s="90"/>
      <c r="KA111" s="90"/>
      <c r="KB111" s="90"/>
      <c r="KC111" s="90"/>
      <c r="KD111" s="90"/>
      <c r="KE111" s="90"/>
      <c r="KF111" s="90"/>
      <c r="KG111" s="90"/>
      <c r="KH111" s="90"/>
      <c r="KI111" s="90"/>
      <c r="KJ111" s="90"/>
      <c r="KK111" s="90"/>
      <c r="KL111" s="90"/>
      <c r="KM111" s="90"/>
      <c r="KN111" s="90"/>
      <c r="KO111" s="90"/>
      <c r="KP111" s="90"/>
      <c r="KQ111" s="90"/>
      <c r="KR111" s="90"/>
      <c r="KS111" s="90"/>
      <c r="KT111" s="90"/>
      <c r="KU111" s="90"/>
      <c r="KV111" s="90"/>
      <c r="KW111" s="90"/>
      <c r="KX111" s="90"/>
      <c r="KY111" s="90"/>
      <c r="KZ111" s="90"/>
      <c r="LA111" s="90"/>
      <c r="LB111" s="90"/>
      <c r="LC111" s="90"/>
      <c r="LD111" s="90"/>
      <c r="LE111" s="90"/>
      <c r="LF111" s="90"/>
      <c r="LG111" s="90"/>
      <c r="LH111" s="90"/>
      <c r="LI111" s="90"/>
      <c r="LJ111" s="90"/>
      <c r="LK111" s="90"/>
      <c r="LL111" s="90"/>
      <c r="LM111" s="90"/>
      <c r="LN111" s="90"/>
      <c r="LO111" s="90"/>
      <c r="LP111" s="90"/>
      <c r="LQ111" s="90"/>
      <c r="LR111" s="90"/>
      <c r="LS111" s="90"/>
      <c r="LT111" s="90"/>
      <c r="LU111" s="90"/>
      <c r="LV111" s="90"/>
      <c r="LW111" s="90"/>
      <c r="LX111" s="90"/>
      <c r="LY111" s="90"/>
      <c r="LZ111" s="90"/>
    </row>
    <row r="112" spans="1:24">
      <c r="A112" s="30">
        <v>107</v>
      </c>
      <c r="B112" s="20" t="s">
        <v>359</v>
      </c>
      <c r="C112" s="30">
        <v>290</v>
      </c>
      <c r="D112" s="33"/>
      <c r="E112" s="30">
        <v>100125290</v>
      </c>
      <c r="F112" s="59"/>
      <c r="G112" s="33"/>
      <c r="H112" s="53"/>
      <c r="I112" s="53"/>
      <c r="J112" s="33"/>
      <c r="K112" s="68"/>
      <c r="L112" s="69"/>
      <c r="M112" s="32"/>
      <c r="N112" s="33"/>
      <c r="O112" s="69"/>
      <c r="P112" s="33"/>
      <c r="Q112" s="68"/>
      <c r="R112" s="38"/>
      <c r="S112" s="68"/>
      <c r="T112" s="68"/>
      <c r="U112" s="38"/>
      <c r="V112" s="53">
        <f t="shared" si="3"/>
        <v>0</v>
      </c>
      <c r="W112" s="53">
        <f t="shared" si="4"/>
        <v>0</v>
      </c>
      <c r="X112" s="53">
        <f t="shared" si="5"/>
        <v>0</v>
      </c>
    </row>
    <row r="113" spans="1:24">
      <c r="A113" s="30">
        <v>108</v>
      </c>
      <c r="B113" s="20" t="s">
        <v>233</v>
      </c>
      <c r="C113" s="30">
        <v>337</v>
      </c>
      <c r="D113" s="33"/>
      <c r="E113" s="30">
        <v>302475984</v>
      </c>
      <c r="F113" s="59"/>
      <c r="G113" s="33"/>
      <c r="H113" s="53"/>
      <c r="I113" s="53"/>
      <c r="J113" s="33"/>
      <c r="K113" s="68"/>
      <c r="L113" s="69"/>
      <c r="M113" s="32"/>
      <c r="N113" s="33"/>
      <c r="O113" s="69"/>
      <c r="P113" s="33"/>
      <c r="Q113" s="68"/>
      <c r="R113" s="38"/>
      <c r="S113" s="68"/>
      <c r="T113" s="68"/>
      <c r="U113" s="38"/>
      <c r="V113" s="53">
        <f t="shared" si="3"/>
        <v>0</v>
      </c>
      <c r="W113" s="53">
        <f t="shared" si="4"/>
        <v>0</v>
      </c>
      <c r="X113" s="53">
        <f t="shared" si="5"/>
        <v>0</v>
      </c>
    </row>
    <row r="114" s="3" customFormat="1" spans="1:338">
      <c r="A114" s="27">
        <v>109</v>
      </c>
      <c r="B114" s="34" t="s">
        <v>532</v>
      </c>
      <c r="C114" s="27">
        <v>332</v>
      </c>
      <c r="D114" s="35"/>
      <c r="E114" s="60">
        <v>102361588</v>
      </c>
      <c r="F114" s="35">
        <v>736.56</v>
      </c>
      <c r="G114" s="58">
        <v>84000</v>
      </c>
      <c r="H114" s="49"/>
      <c r="I114" s="49">
        <v>6317.99</v>
      </c>
      <c r="J114" s="35"/>
      <c r="K114" s="35"/>
      <c r="L114" s="35"/>
      <c r="M114" s="29"/>
      <c r="N114" s="35"/>
      <c r="O114" s="35">
        <v>7076.07</v>
      </c>
      <c r="P114" s="35"/>
      <c r="Q114" s="35"/>
      <c r="R114" s="35"/>
      <c r="S114" s="35"/>
      <c r="T114" s="35"/>
      <c r="U114" s="35">
        <v>42456.42</v>
      </c>
      <c r="V114" s="49">
        <f t="shared" si="3"/>
        <v>49532.49</v>
      </c>
      <c r="W114" s="49">
        <f t="shared" si="4"/>
        <v>28886.08</v>
      </c>
      <c r="X114" s="49">
        <f t="shared" si="5"/>
        <v>0</v>
      </c>
      <c r="Y114" s="81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  <c r="BC114" s="90"/>
      <c r="BD114" s="90"/>
      <c r="BE114" s="90"/>
      <c r="BF114" s="90"/>
      <c r="BG114" s="90"/>
      <c r="BH114" s="90"/>
      <c r="BI114" s="90"/>
      <c r="BJ114" s="90"/>
      <c r="BK114" s="90"/>
      <c r="BL114" s="90"/>
      <c r="BM114" s="90"/>
      <c r="BN114" s="90"/>
      <c r="BO114" s="90"/>
      <c r="BP114" s="90"/>
      <c r="BQ114" s="90"/>
      <c r="BR114" s="90"/>
      <c r="BS114" s="90"/>
      <c r="BT114" s="90"/>
      <c r="BU114" s="90"/>
      <c r="BV114" s="90"/>
      <c r="BW114" s="90"/>
      <c r="BX114" s="90"/>
      <c r="BY114" s="90"/>
      <c r="BZ114" s="90"/>
      <c r="CA114" s="90"/>
      <c r="CB114" s="90"/>
      <c r="CC114" s="90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  <c r="CT114" s="90"/>
      <c r="CU114" s="90"/>
      <c r="CV114" s="90"/>
      <c r="CW114" s="90"/>
      <c r="CX114" s="90"/>
      <c r="CY114" s="90"/>
      <c r="CZ114" s="90"/>
      <c r="DA114" s="90"/>
      <c r="DB114" s="90"/>
      <c r="DC114" s="90"/>
      <c r="DD114" s="90"/>
      <c r="DE114" s="90"/>
      <c r="DF114" s="90"/>
      <c r="DG114" s="90"/>
      <c r="DH114" s="90"/>
      <c r="DI114" s="90"/>
      <c r="DJ114" s="90"/>
      <c r="DK114" s="90"/>
      <c r="DL114" s="90"/>
      <c r="DM114" s="90"/>
      <c r="DN114" s="90"/>
      <c r="DO114" s="90"/>
      <c r="DP114" s="90"/>
      <c r="DQ114" s="90"/>
      <c r="DR114" s="90"/>
      <c r="DS114" s="90"/>
      <c r="DT114" s="90"/>
      <c r="DU114" s="90"/>
      <c r="DV114" s="90"/>
      <c r="DW114" s="90"/>
      <c r="DX114" s="90"/>
      <c r="DY114" s="90"/>
      <c r="DZ114" s="90"/>
      <c r="EA114" s="90"/>
      <c r="EB114" s="90"/>
      <c r="EC114" s="90"/>
      <c r="ED114" s="90"/>
      <c r="EE114" s="90"/>
      <c r="EF114" s="90"/>
      <c r="EG114" s="90"/>
      <c r="EH114" s="90"/>
      <c r="EI114" s="90"/>
      <c r="EJ114" s="90"/>
      <c r="EK114" s="90"/>
      <c r="EL114" s="90"/>
      <c r="EM114" s="90"/>
      <c r="EN114" s="90"/>
      <c r="EO114" s="90"/>
      <c r="EP114" s="90"/>
      <c r="EQ114" s="90"/>
      <c r="ER114" s="90"/>
      <c r="ES114" s="90"/>
      <c r="ET114" s="90"/>
      <c r="EU114" s="90"/>
      <c r="EV114" s="90"/>
      <c r="EW114" s="90"/>
      <c r="EX114" s="90"/>
      <c r="EY114" s="90"/>
      <c r="EZ114" s="90"/>
      <c r="FA114" s="90"/>
      <c r="FB114" s="90"/>
      <c r="FC114" s="90"/>
      <c r="FD114" s="90"/>
      <c r="FE114" s="90"/>
      <c r="FF114" s="90"/>
      <c r="FG114" s="90"/>
      <c r="FH114" s="90"/>
      <c r="FI114" s="90"/>
      <c r="FJ114" s="90"/>
      <c r="FK114" s="90"/>
      <c r="FL114" s="90"/>
      <c r="FM114" s="90"/>
      <c r="FN114" s="90"/>
      <c r="FO114" s="90"/>
      <c r="FP114" s="90"/>
      <c r="FQ114" s="90"/>
      <c r="FR114" s="90"/>
      <c r="FS114" s="90"/>
      <c r="FT114" s="90"/>
      <c r="FU114" s="90"/>
      <c r="FV114" s="90"/>
      <c r="FW114" s="90"/>
      <c r="FX114" s="90"/>
      <c r="FY114" s="90"/>
      <c r="FZ114" s="90"/>
      <c r="GA114" s="90"/>
      <c r="GB114" s="90"/>
      <c r="GC114" s="90"/>
      <c r="GD114" s="90"/>
      <c r="GE114" s="90"/>
      <c r="GF114" s="90"/>
      <c r="GG114" s="90"/>
      <c r="GH114" s="90"/>
      <c r="GI114" s="90"/>
      <c r="GJ114" s="90"/>
      <c r="GK114" s="90"/>
      <c r="GL114" s="90"/>
      <c r="GM114" s="90"/>
      <c r="GN114" s="90"/>
      <c r="GO114" s="90"/>
      <c r="GP114" s="90"/>
      <c r="GQ114" s="90"/>
      <c r="GR114" s="90"/>
      <c r="GS114" s="90"/>
      <c r="GT114" s="90"/>
      <c r="GU114" s="90"/>
      <c r="GV114" s="90"/>
      <c r="GW114" s="90"/>
      <c r="GX114" s="90"/>
      <c r="GY114" s="90"/>
      <c r="GZ114" s="90"/>
      <c r="HA114" s="90"/>
      <c r="HB114" s="90"/>
      <c r="HC114" s="90"/>
      <c r="HD114" s="90"/>
      <c r="HE114" s="90"/>
      <c r="HF114" s="90"/>
      <c r="HG114" s="90"/>
      <c r="HH114" s="90"/>
      <c r="HI114" s="90"/>
      <c r="HJ114" s="90"/>
      <c r="HK114" s="90"/>
      <c r="HL114" s="90"/>
      <c r="HM114" s="90"/>
      <c r="HN114" s="90"/>
      <c r="HO114" s="90"/>
      <c r="HP114" s="90"/>
      <c r="HQ114" s="90"/>
      <c r="HR114" s="90"/>
      <c r="HS114" s="90"/>
      <c r="HT114" s="90"/>
      <c r="HU114" s="90"/>
      <c r="HV114" s="90"/>
      <c r="HW114" s="90"/>
      <c r="HX114" s="90"/>
      <c r="HY114" s="90"/>
      <c r="HZ114" s="90"/>
      <c r="IA114" s="90"/>
      <c r="IB114" s="90"/>
      <c r="IC114" s="90"/>
      <c r="ID114" s="90"/>
      <c r="IE114" s="90"/>
      <c r="IF114" s="90"/>
      <c r="IG114" s="90"/>
      <c r="IH114" s="90"/>
      <c r="II114" s="90"/>
      <c r="IJ114" s="90"/>
      <c r="IK114" s="90"/>
      <c r="IL114" s="90"/>
      <c r="IM114" s="90"/>
      <c r="IN114" s="90"/>
      <c r="IO114" s="90"/>
      <c r="IP114" s="90"/>
      <c r="IQ114" s="90"/>
      <c r="IR114" s="90"/>
      <c r="IS114" s="90"/>
      <c r="IT114" s="90"/>
      <c r="IU114" s="90"/>
      <c r="IV114" s="90"/>
      <c r="IW114" s="90"/>
      <c r="IX114" s="90"/>
      <c r="IY114" s="90"/>
      <c r="IZ114" s="90"/>
      <c r="JA114" s="90"/>
      <c r="JB114" s="90"/>
      <c r="JC114" s="90"/>
      <c r="JD114" s="90"/>
      <c r="JE114" s="90"/>
      <c r="JF114" s="90"/>
      <c r="JG114" s="90"/>
      <c r="JH114" s="90"/>
      <c r="JI114" s="90"/>
      <c r="JJ114" s="90"/>
      <c r="JK114" s="90"/>
      <c r="JL114" s="90"/>
      <c r="JM114" s="90"/>
      <c r="JN114" s="90"/>
      <c r="JO114" s="90"/>
      <c r="JP114" s="90"/>
      <c r="JQ114" s="90"/>
      <c r="JR114" s="90"/>
      <c r="JS114" s="90"/>
      <c r="JT114" s="90"/>
      <c r="JU114" s="90"/>
      <c r="JV114" s="90"/>
      <c r="JW114" s="90"/>
      <c r="JX114" s="90"/>
      <c r="JY114" s="90"/>
      <c r="JZ114" s="90"/>
      <c r="KA114" s="90"/>
      <c r="KB114" s="90"/>
      <c r="KC114" s="90"/>
      <c r="KD114" s="90"/>
      <c r="KE114" s="90"/>
      <c r="KF114" s="90"/>
      <c r="KG114" s="90"/>
      <c r="KH114" s="90"/>
      <c r="KI114" s="90"/>
      <c r="KJ114" s="90"/>
      <c r="KK114" s="90"/>
      <c r="KL114" s="90"/>
      <c r="KM114" s="90"/>
      <c r="KN114" s="90"/>
      <c r="KO114" s="90"/>
      <c r="KP114" s="90"/>
      <c r="KQ114" s="90"/>
      <c r="KR114" s="90"/>
      <c r="KS114" s="90"/>
      <c r="KT114" s="90"/>
      <c r="KU114" s="90"/>
      <c r="KV114" s="90"/>
      <c r="KW114" s="90"/>
      <c r="KX114" s="90"/>
      <c r="KY114" s="90"/>
      <c r="KZ114" s="90"/>
      <c r="LA114" s="90"/>
      <c r="LB114" s="90"/>
      <c r="LC114" s="90"/>
      <c r="LD114" s="90"/>
      <c r="LE114" s="90"/>
      <c r="LF114" s="90"/>
      <c r="LG114" s="90"/>
      <c r="LH114" s="90"/>
      <c r="LI114" s="90"/>
      <c r="LJ114" s="90"/>
      <c r="LK114" s="90"/>
      <c r="LL114" s="90"/>
      <c r="LM114" s="90"/>
      <c r="LN114" s="90"/>
      <c r="LO114" s="90"/>
      <c r="LP114" s="90"/>
      <c r="LQ114" s="90"/>
      <c r="LR114" s="90"/>
      <c r="LS114" s="90"/>
      <c r="LT114" s="90"/>
      <c r="LU114" s="90"/>
      <c r="LV114" s="90"/>
      <c r="LW114" s="90"/>
      <c r="LX114" s="90"/>
      <c r="LY114" s="90"/>
      <c r="LZ114" s="90"/>
    </row>
    <row r="115" spans="1:24">
      <c r="A115" s="30">
        <v>110</v>
      </c>
      <c r="B115" s="20" t="s">
        <v>360</v>
      </c>
      <c r="C115" s="30">
        <v>330</v>
      </c>
      <c r="D115" s="33"/>
      <c r="E115" s="55">
        <v>100865804</v>
      </c>
      <c r="F115" s="59"/>
      <c r="G115" s="33"/>
      <c r="H115" s="53"/>
      <c r="I115" s="53">
        <v>3.01</v>
      </c>
      <c r="J115" s="33"/>
      <c r="K115" s="68"/>
      <c r="L115" s="69"/>
      <c r="M115" s="32"/>
      <c r="N115" s="33"/>
      <c r="O115" s="69"/>
      <c r="P115" s="33"/>
      <c r="Q115" s="68"/>
      <c r="R115" s="38"/>
      <c r="S115" s="68"/>
      <c r="T115" s="68"/>
      <c r="U115" s="38"/>
      <c r="V115" s="53">
        <f t="shared" si="3"/>
        <v>0</v>
      </c>
      <c r="W115" s="53">
        <f t="shared" si="4"/>
        <v>0</v>
      </c>
      <c r="X115" s="53">
        <f t="shared" si="5"/>
        <v>3.01</v>
      </c>
    </row>
    <row r="116" spans="1:24">
      <c r="A116" s="30">
        <v>111</v>
      </c>
      <c r="B116" s="20" t="s">
        <v>533</v>
      </c>
      <c r="C116" s="30">
        <v>320</v>
      </c>
      <c r="D116" s="33"/>
      <c r="E116" s="55">
        <v>100602168</v>
      </c>
      <c r="F116" s="59"/>
      <c r="G116" s="33"/>
      <c r="H116" s="53"/>
      <c r="I116" s="53">
        <v>2900</v>
      </c>
      <c r="J116" s="33"/>
      <c r="K116" s="68"/>
      <c r="L116" s="69"/>
      <c r="M116" s="32"/>
      <c r="N116" s="33"/>
      <c r="O116" s="69"/>
      <c r="P116" s="33"/>
      <c r="Q116" s="68"/>
      <c r="R116" s="38"/>
      <c r="S116" s="68"/>
      <c r="T116" s="68"/>
      <c r="U116" s="38"/>
      <c r="V116" s="53">
        <f t="shared" si="3"/>
        <v>0</v>
      </c>
      <c r="W116" s="53">
        <f t="shared" si="4"/>
        <v>0</v>
      </c>
      <c r="X116" s="53">
        <f t="shared" si="5"/>
        <v>2900</v>
      </c>
    </row>
    <row r="117" spans="1:24">
      <c r="A117" s="30">
        <v>112</v>
      </c>
      <c r="B117" s="20" t="s">
        <v>534</v>
      </c>
      <c r="C117" s="30">
        <v>338</v>
      </c>
      <c r="D117" s="33"/>
      <c r="E117" s="51">
        <v>101200912</v>
      </c>
      <c r="F117" s="59">
        <v>504.48</v>
      </c>
      <c r="G117" s="33"/>
      <c r="H117" s="53">
        <v>71048.81</v>
      </c>
      <c r="I117" s="53"/>
      <c r="J117" s="33"/>
      <c r="K117" s="68"/>
      <c r="L117" s="69">
        <v>32853.18</v>
      </c>
      <c r="M117" s="32"/>
      <c r="N117" s="33"/>
      <c r="O117" s="69">
        <v>32853.18</v>
      </c>
      <c r="P117" s="33"/>
      <c r="Q117" s="68"/>
      <c r="R117" s="38">
        <v>32853.18</v>
      </c>
      <c r="S117" s="68">
        <v>-27006.25</v>
      </c>
      <c r="T117" s="68"/>
      <c r="U117" s="38"/>
      <c r="V117" s="53">
        <f t="shared" si="3"/>
        <v>71553.29</v>
      </c>
      <c r="W117" s="53">
        <f t="shared" si="4"/>
        <v>0</v>
      </c>
      <c r="X117" s="53">
        <f t="shared" si="5"/>
        <v>0</v>
      </c>
    </row>
    <row r="118" spans="1:24">
      <c r="A118" s="30">
        <v>113</v>
      </c>
      <c r="B118" s="20" t="s">
        <v>125</v>
      </c>
      <c r="C118" s="30">
        <v>335</v>
      </c>
      <c r="D118" s="33"/>
      <c r="E118" s="30">
        <v>102002706</v>
      </c>
      <c r="F118" s="59"/>
      <c r="G118" s="33"/>
      <c r="H118" s="53"/>
      <c r="I118" s="53">
        <v>0.07</v>
      </c>
      <c r="J118" s="33"/>
      <c r="K118" s="68"/>
      <c r="L118" s="69"/>
      <c r="M118" s="32"/>
      <c r="N118" s="33"/>
      <c r="O118" s="69"/>
      <c r="P118" s="33"/>
      <c r="Q118" s="68"/>
      <c r="R118" s="38"/>
      <c r="S118" s="68"/>
      <c r="T118" s="68"/>
      <c r="U118" s="38"/>
      <c r="V118" s="53">
        <f t="shared" si="3"/>
        <v>0</v>
      </c>
      <c r="W118" s="53">
        <f t="shared" si="4"/>
        <v>0</v>
      </c>
      <c r="X118" s="53">
        <f t="shared" si="5"/>
        <v>0.07</v>
      </c>
    </row>
    <row r="119" spans="1:24">
      <c r="A119" s="30">
        <v>114</v>
      </c>
      <c r="B119" s="20" t="s">
        <v>124</v>
      </c>
      <c r="C119" s="30">
        <v>336</v>
      </c>
      <c r="D119" s="33"/>
      <c r="E119" s="30">
        <v>100987793</v>
      </c>
      <c r="F119" s="59"/>
      <c r="G119" s="33"/>
      <c r="H119" s="53">
        <v>0.78</v>
      </c>
      <c r="I119" s="53"/>
      <c r="J119" s="33"/>
      <c r="K119" s="68"/>
      <c r="L119" s="69"/>
      <c r="M119" s="32"/>
      <c r="N119" s="33"/>
      <c r="O119" s="69"/>
      <c r="P119" s="33"/>
      <c r="Q119" s="68"/>
      <c r="R119" s="38"/>
      <c r="S119" s="68"/>
      <c r="T119" s="68"/>
      <c r="U119" s="38"/>
      <c r="V119" s="53">
        <f t="shared" si="3"/>
        <v>0</v>
      </c>
      <c r="W119" s="53">
        <f t="shared" si="4"/>
        <v>0.78</v>
      </c>
      <c r="X119" s="53">
        <f t="shared" si="5"/>
        <v>0</v>
      </c>
    </row>
    <row r="120" s="3" customFormat="1" spans="1:338">
      <c r="A120" s="27">
        <v>115</v>
      </c>
      <c r="B120" s="34" t="s">
        <v>535</v>
      </c>
      <c r="C120" s="27">
        <v>341</v>
      </c>
      <c r="D120" s="35"/>
      <c r="E120" s="27"/>
      <c r="F120" s="35">
        <v>618.99</v>
      </c>
      <c r="G120" s="58">
        <v>89000</v>
      </c>
      <c r="H120" s="49"/>
      <c r="I120" s="49"/>
      <c r="J120" s="35"/>
      <c r="K120" s="35"/>
      <c r="L120" s="35"/>
      <c r="M120" s="29"/>
      <c r="N120" s="35"/>
      <c r="O120" s="35"/>
      <c r="P120" s="35"/>
      <c r="Q120" s="35">
        <v>7497.26</v>
      </c>
      <c r="R120" s="35"/>
      <c r="S120" s="35"/>
      <c r="T120" s="35"/>
      <c r="U120" s="35">
        <v>29989.04</v>
      </c>
      <c r="V120" s="49">
        <f t="shared" si="3"/>
        <v>37486.3</v>
      </c>
      <c r="W120" s="49">
        <f t="shared" si="4"/>
        <v>52132.69</v>
      </c>
      <c r="X120" s="49">
        <f t="shared" si="5"/>
        <v>0</v>
      </c>
      <c r="Y120" s="81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2"/>
      <c r="AP120" s="82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  <c r="BB120" s="82"/>
      <c r="BC120" s="90"/>
      <c r="BD120" s="90"/>
      <c r="BE120" s="90"/>
      <c r="BF120" s="90"/>
      <c r="BG120" s="90"/>
      <c r="BH120" s="90"/>
      <c r="BI120" s="90"/>
      <c r="BJ120" s="90"/>
      <c r="BK120" s="90"/>
      <c r="BL120" s="90"/>
      <c r="BM120" s="90"/>
      <c r="BN120" s="90"/>
      <c r="BO120" s="90"/>
      <c r="BP120" s="90"/>
      <c r="BQ120" s="90"/>
      <c r="BR120" s="90"/>
      <c r="BS120" s="90"/>
      <c r="BT120" s="90"/>
      <c r="BU120" s="90"/>
      <c r="BV120" s="90"/>
      <c r="BW120" s="90"/>
      <c r="BX120" s="90"/>
      <c r="BY120" s="90"/>
      <c r="BZ120" s="90"/>
      <c r="CA120" s="90"/>
      <c r="CB120" s="90"/>
      <c r="CC120" s="90"/>
      <c r="CD120" s="90"/>
      <c r="CE120" s="90"/>
      <c r="CF120" s="90"/>
      <c r="CG120" s="90"/>
      <c r="CH120" s="90"/>
      <c r="CI120" s="90"/>
      <c r="CJ120" s="90"/>
      <c r="CK120" s="90"/>
      <c r="CL120" s="90"/>
      <c r="CM120" s="90"/>
      <c r="CN120" s="90"/>
      <c r="CO120" s="90"/>
      <c r="CP120" s="90"/>
      <c r="CQ120" s="90"/>
      <c r="CR120" s="90"/>
      <c r="CS120" s="90"/>
      <c r="CT120" s="90"/>
      <c r="CU120" s="90"/>
      <c r="CV120" s="90"/>
      <c r="CW120" s="90"/>
      <c r="CX120" s="90"/>
      <c r="CY120" s="90"/>
      <c r="CZ120" s="90"/>
      <c r="DA120" s="90"/>
      <c r="DB120" s="90"/>
      <c r="DC120" s="90"/>
      <c r="DD120" s="90"/>
      <c r="DE120" s="90"/>
      <c r="DF120" s="90"/>
      <c r="DG120" s="90"/>
      <c r="DH120" s="90"/>
      <c r="DI120" s="90"/>
      <c r="DJ120" s="90"/>
      <c r="DK120" s="90"/>
      <c r="DL120" s="90"/>
      <c r="DM120" s="90"/>
      <c r="DN120" s="90"/>
      <c r="DO120" s="90"/>
      <c r="DP120" s="90"/>
      <c r="DQ120" s="90"/>
      <c r="DR120" s="90"/>
      <c r="DS120" s="90"/>
      <c r="DT120" s="90"/>
      <c r="DU120" s="90"/>
      <c r="DV120" s="90"/>
      <c r="DW120" s="90"/>
      <c r="DX120" s="90"/>
      <c r="DY120" s="90"/>
      <c r="DZ120" s="90"/>
      <c r="EA120" s="90"/>
      <c r="EB120" s="90"/>
      <c r="EC120" s="90"/>
      <c r="ED120" s="90"/>
      <c r="EE120" s="90"/>
      <c r="EF120" s="90"/>
      <c r="EG120" s="90"/>
      <c r="EH120" s="90"/>
      <c r="EI120" s="90"/>
      <c r="EJ120" s="90"/>
      <c r="EK120" s="90"/>
      <c r="EL120" s="90"/>
      <c r="EM120" s="90"/>
      <c r="EN120" s="90"/>
      <c r="EO120" s="90"/>
      <c r="EP120" s="90"/>
      <c r="EQ120" s="90"/>
      <c r="ER120" s="90"/>
      <c r="ES120" s="90"/>
      <c r="ET120" s="90"/>
      <c r="EU120" s="90"/>
      <c r="EV120" s="90"/>
      <c r="EW120" s="90"/>
      <c r="EX120" s="90"/>
      <c r="EY120" s="90"/>
      <c r="EZ120" s="90"/>
      <c r="FA120" s="90"/>
      <c r="FB120" s="90"/>
      <c r="FC120" s="90"/>
      <c r="FD120" s="90"/>
      <c r="FE120" s="90"/>
      <c r="FF120" s="90"/>
      <c r="FG120" s="90"/>
      <c r="FH120" s="90"/>
      <c r="FI120" s="90"/>
      <c r="FJ120" s="90"/>
      <c r="FK120" s="90"/>
      <c r="FL120" s="90"/>
      <c r="FM120" s="90"/>
      <c r="FN120" s="90"/>
      <c r="FO120" s="90"/>
      <c r="FP120" s="90"/>
      <c r="FQ120" s="90"/>
      <c r="FR120" s="90"/>
      <c r="FS120" s="90"/>
      <c r="FT120" s="90"/>
      <c r="FU120" s="90"/>
      <c r="FV120" s="90"/>
      <c r="FW120" s="90"/>
      <c r="FX120" s="90"/>
      <c r="FY120" s="90"/>
      <c r="FZ120" s="90"/>
      <c r="GA120" s="90"/>
      <c r="GB120" s="90"/>
      <c r="GC120" s="90"/>
      <c r="GD120" s="90"/>
      <c r="GE120" s="90"/>
      <c r="GF120" s="90"/>
      <c r="GG120" s="90"/>
      <c r="GH120" s="90"/>
      <c r="GI120" s="90"/>
      <c r="GJ120" s="90"/>
      <c r="GK120" s="90"/>
      <c r="GL120" s="90"/>
      <c r="GM120" s="90"/>
      <c r="GN120" s="90"/>
      <c r="GO120" s="90"/>
      <c r="GP120" s="90"/>
      <c r="GQ120" s="90"/>
      <c r="GR120" s="90"/>
      <c r="GS120" s="90"/>
      <c r="GT120" s="90"/>
      <c r="GU120" s="90"/>
      <c r="GV120" s="90"/>
      <c r="GW120" s="90"/>
      <c r="GX120" s="90"/>
      <c r="GY120" s="90"/>
      <c r="GZ120" s="90"/>
      <c r="HA120" s="90"/>
      <c r="HB120" s="90"/>
      <c r="HC120" s="90"/>
      <c r="HD120" s="90"/>
      <c r="HE120" s="90"/>
      <c r="HF120" s="90"/>
      <c r="HG120" s="90"/>
      <c r="HH120" s="90"/>
      <c r="HI120" s="90"/>
      <c r="HJ120" s="90"/>
      <c r="HK120" s="90"/>
      <c r="HL120" s="90"/>
      <c r="HM120" s="90"/>
      <c r="HN120" s="90"/>
      <c r="HO120" s="90"/>
      <c r="HP120" s="90"/>
      <c r="HQ120" s="90"/>
      <c r="HR120" s="90"/>
      <c r="HS120" s="90"/>
      <c r="HT120" s="90"/>
      <c r="HU120" s="90"/>
      <c r="HV120" s="90"/>
      <c r="HW120" s="90"/>
      <c r="HX120" s="90"/>
      <c r="HY120" s="90"/>
      <c r="HZ120" s="90"/>
      <c r="IA120" s="90"/>
      <c r="IB120" s="90"/>
      <c r="IC120" s="90"/>
      <c r="ID120" s="90"/>
      <c r="IE120" s="90"/>
      <c r="IF120" s="90"/>
      <c r="IG120" s="90"/>
      <c r="IH120" s="90"/>
      <c r="II120" s="90"/>
      <c r="IJ120" s="90"/>
      <c r="IK120" s="90"/>
      <c r="IL120" s="90"/>
      <c r="IM120" s="90"/>
      <c r="IN120" s="90"/>
      <c r="IO120" s="90"/>
      <c r="IP120" s="90"/>
      <c r="IQ120" s="90"/>
      <c r="IR120" s="90"/>
      <c r="IS120" s="90"/>
      <c r="IT120" s="90"/>
      <c r="IU120" s="90"/>
      <c r="IV120" s="90"/>
      <c r="IW120" s="90"/>
      <c r="IX120" s="90"/>
      <c r="IY120" s="90"/>
      <c r="IZ120" s="90"/>
      <c r="JA120" s="90"/>
      <c r="JB120" s="90"/>
      <c r="JC120" s="90"/>
      <c r="JD120" s="90"/>
      <c r="JE120" s="90"/>
      <c r="JF120" s="90"/>
      <c r="JG120" s="90"/>
      <c r="JH120" s="90"/>
      <c r="JI120" s="90"/>
      <c r="JJ120" s="90"/>
      <c r="JK120" s="90"/>
      <c r="JL120" s="90"/>
      <c r="JM120" s="90"/>
      <c r="JN120" s="90"/>
      <c r="JO120" s="90"/>
      <c r="JP120" s="90"/>
      <c r="JQ120" s="90"/>
      <c r="JR120" s="90"/>
      <c r="JS120" s="90"/>
      <c r="JT120" s="90"/>
      <c r="JU120" s="90"/>
      <c r="JV120" s="90"/>
      <c r="JW120" s="90"/>
      <c r="JX120" s="90"/>
      <c r="JY120" s="90"/>
      <c r="JZ120" s="90"/>
      <c r="KA120" s="90"/>
      <c r="KB120" s="90"/>
      <c r="KC120" s="90"/>
      <c r="KD120" s="90"/>
      <c r="KE120" s="90"/>
      <c r="KF120" s="90"/>
      <c r="KG120" s="90"/>
      <c r="KH120" s="90"/>
      <c r="KI120" s="90"/>
      <c r="KJ120" s="90"/>
      <c r="KK120" s="90"/>
      <c r="KL120" s="90"/>
      <c r="KM120" s="90"/>
      <c r="KN120" s="90"/>
      <c r="KO120" s="90"/>
      <c r="KP120" s="90"/>
      <c r="KQ120" s="90"/>
      <c r="KR120" s="90"/>
      <c r="KS120" s="90"/>
      <c r="KT120" s="90"/>
      <c r="KU120" s="90"/>
      <c r="KV120" s="90"/>
      <c r="KW120" s="90"/>
      <c r="KX120" s="90"/>
      <c r="KY120" s="90"/>
      <c r="KZ120" s="90"/>
      <c r="LA120" s="90"/>
      <c r="LB120" s="90"/>
      <c r="LC120" s="90"/>
      <c r="LD120" s="90"/>
      <c r="LE120" s="90"/>
      <c r="LF120" s="90"/>
      <c r="LG120" s="90"/>
      <c r="LH120" s="90"/>
      <c r="LI120" s="90"/>
      <c r="LJ120" s="90"/>
      <c r="LK120" s="90"/>
      <c r="LL120" s="90"/>
      <c r="LM120" s="90"/>
      <c r="LN120" s="90"/>
      <c r="LO120" s="90"/>
      <c r="LP120" s="90"/>
      <c r="LQ120" s="90"/>
      <c r="LR120" s="90"/>
      <c r="LS120" s="90"/>
      <c r="LT120" s="90"/>
      <c r="LU120" s="90"/>
      <c r="LV120" s="90"/>
      <c r="LW120" s="90"/>
      <c r="LX120" s="90"/>
      <c r="LY120" s="90"/>
      <c r="LZ120" s="90"/>
    </row>
    <row r="121" spans="1:24">
      <c r="A121" s="30">
        <v>116</v>
      </c>
      <c r="B121" s="20" t="s">
        <v>368</v>
      </c>
      <c r="C121" s="30">
        <v>327</v>
      </c>
      <c r="D121" s="33"/>
      <c r="E121" s="51"/>
      <c r="F121" s="59"/>
      <c r="G121" s="33"/>
      <c r="H121" s="53">
        <v>50</v>
      </c>
      <c r="I121" s="53"/>
      <c r="J121" s="33"/>
      <c r="K121" s="68"/>
      <c r="L121" s="69"/>
      <c r="M121" s="32"/>
      <c r="N121" s="33"/>
      <c r="O121" s="69"/>
      <c r="P121" s="33"/>
      <c r="Q121" s="68"/>
      <c r="R121" s="38"/>
      <c r="S121" s="68"/>
      <c r="T121" s="68"/>
      <c r="U121" s="38"/>
      <c r="V121" s="53">
        <f t="shared" si="3"/>
        <v>0</v>
      </c>
      <c r="W121" s="53">
        <f t="shared" si="4"/>
        <v>50</v>
      </c>
      <c r="X121" s="53">
        <f t="shared" si="5"/>
        <v>0</v>
      </c>
    </row>
    <row r="122" spans="1:24">
      <c r="A122" s="30">
        <v>117</v>
      </c>
      <c r="B122" s="20" t="s">
        <v>536</v>
      </c>
      <c r="C122" s="30">
        <v>323</v>
      </c>
      <c r="D122" s="33"/>
      <c r="E122" s="62">
        <v>100135264</v>
      </c>
      <c r="F122" s="59"/>
      <c r="G122" s="33"/>
      <c r="H122" s="53"/>
      <c r="I122" s="53">
        <v>2550</v>
      </c>
      <c r="J122" s="33"/>
      <c r="K122" s="68"/>
      <c r="L122" s="69"/>
      <c r="M122" s="32"/>
      <c r="N122" s="33"/>
      <c r="O122" s="69"/>
      <c r="P122" s="33"/>
      <c r="Q122" s="68"/>
      <c r="R122" s="38"/>
      <c r="S122" s="68"/>
      <c r="T122" s="68"/>
      <c r="U122" s="38"/>
      <c r="V122" s="53">
        <f t="shared" si="3"/>
        <v>0</v>
      </c>
      <c r="W122" s="53">
        <f t="shared" si="4"/>
        <v>0</v>
      </c>
      <c r="X122" s="53">
        <f t="shared" si="5"/>
        <v>2550</v>
      </c>
    </row>
    <row r="123" spans="1:24">
      <c r="A123" s="30">
        <v>118</v>
      </c>
      <c r="B123" s="20" t="s">
        <v>537</v>
      </c>
      <c r="C123" s="30">
        <v>326</v>
      </c>
      <c r="D123" s="33"/>
      <c r="E123" s="51">
        <v>100363144</v>
      </c>
      <c r="F123" s="59"/>
      <c r="G123" s="33"/>
      <c r="H123" s="53">
        <v>46844.7</v>
      </c>
      <c r="I123" s="53"/>
      <c r="J123" s="33"/>
      <c r="K123" s="68"/>
      <c r="L123" s="69">
        <v>16173.87</v>
      </c>
      <c r="M123" s="32"/>
      <c r="N123" s="33"/>
      <c r="O123" s="69">
        <v>16173.87</v>
      </c>
      <c r="P123" s="33"/>
      <c r="Q123" s="68"/>
      <c r="R123" s="38">
        <v>16173.87</v>
      </c>
      <c r="S123" s="68">
        <v>5391.29</v>
      </c>
      <c r="T123" s="68">
        <v>-7068.2</v>
      </c>
      <c r="U123" s="38"/>
      <c r="V123" s="53">
        <f t="shared" si="3"/>
        <v>46844.7</v>
      </c>
      <c r="W123" s="53">
        <f t="shared" si="4"/>
        <v>0</v>
      </c>
      <c r="X123" s="53">
        <f t="shared" si="5"/>
        <v>0</v>
      </c>
    </row>
    <row r="124" spans="1:24">
      <c r="A124" s="30">
        <v>119</v>
      </c>
      <c r="B124" s="20" t="s">
        <v>128</v>
      </c>
      <c r="C124" s="30">
        <v>347</v>
      </c>
      <c r="D124" s="33"/>
      <c r="E124" s="30">
        <v>100283639</v>
      </c>
      <c r="F124" s="59"/>
      <c r="G124" s="33"/>
      <c r="H124" s="53"/>
      <c r="I124" s="53"/>
      <c r="J124" s="33"/>
      <c r="K124" s="68"/>
      <c r="L124" s="69"/>
      <c r="M124" s="32"/>
      <c r="N124" s="33"/>
      <c r="O124" s="69"/>
      <c r="P124" s="33"/>
      <c r="Q124" s="68"/>
      <c r="R124" s="38"/>
      <c r="S124" s="68"/>
      <c r="T124" s="68"/>
      <c r="U124" s="38"/>
      <c r="V124" s="53">
        <f t="shared" si="3"/>
        <v>0</v>
      </c>
      <c r="W124" s="53">
        <f t="shared" si="4"/>
        <v>0</v>
      </c>
      <c r="X124" s="53">
        <f t="shared" si="5"/>
        <v>0</v>
      </c>
    </row>
    <row r="125" spans="1:24">
      <c r="A125" s="30">
        <v>120</v>
      </c>
      <c r="B125" s="20" t="s">
        <v>370</v>
      </c>
      <c r="C125" s="30">
        <v>348</v>
      </c>
      <c r="D125" s="33"/>
      <c r="E125" s="55">
        <v>100283639</v>
      </c>
      <c r="F125" s="59"/>
      <c r="G125" s="33"/>
      <c r="H125" s="53"/>
      <c r="I125" s="53">
        <v>20217.33</v>
      </c>
      <c r="J125" s="33"/>
      <c r="K125" s="68"/>
      <c r="L125" s="69"/>
      <c r="M125" s="32"/>
      <c r="N125" s="33"/>
      <c r="O125" s="69"/>
      <c r="P125" s="33"/>
      <c r="Q125" s="68"/>
      <c r="R125" s="38"/>
      <c r="S125" s="68"/>
      <c r="T125" s="68"/>
      <c r="U125" s="38"/>
      <c r="V125" s="53">
        <f t="shared" si="3"/>
        <v>0</v>
      </c>
      <c r="W125" s="53">
        <f t="shared" si="4"/>
        <v>0</v>
      </c>
      <c r="X125" s="53">
        <f t="shared" si="5"/>
        <v>20217.33</v>
      </c>
    </row>
    <row r="126" spans="1:24">
      <c r="A126" s="30">
        <v>121</v>
      </c>
      <c r="B126" s="20" t="s">
        <v>538</v>
      </c>
      <c r="C126" s="30">
        <v>364</v>
      </c>
      <c r="D126" s="33"/>
      <c r="E126" s="55">
        <v>103040435</v>
      </c>
      <c r="F126" s="59"/>
      <c r="G126" s="33"/>
      <c r="H126" s="53"/>
      <c r="I126" s="53">
        <v>3.01</v>
      </c>
      <c r="J126" s="33"/>
      <c r="K126" s="68"/>
      <c r="L126" s="69"/>
      <c r="M126" s="32"/>
      <c r="N126" s="33"/>
      <c r="O126" s="69"/>
      <c r="P126" s="33"/>
      <c r="Q126" s="68"/>
      <c r="R126" s="38"/>
      <c r="S126" s="68"/>
      <c r="T126" s="68"/>
      <c r="U126" s="38"/>
      <c r="V126" s="53">
        <f t="shared" si="3"/>
        <v>0</v>
      </c>
      <c r="W126" s="53">
        <f t="shared" si="4"/>
        <v>0</v>
      </c>
      <c r="X126" s="53">
        <f t="shared" si="5"/>
        <v>3.01</v>
      </c>
    </row>
    <row r="127" spans="1:24">
      <c r="A127" s="30">
        <v>122</v>
      </c>
      <c r="B127" s="20" t="s">
        <v>539</v>
      </c>
      <c r="C127" s="30">
        <v>368</v>
      </c>
      <c r="D127" s="33"/>
      <c r="E127" s="55">
        <v>103643979</v>
      </c>
      <c r="F127" s="59"/>
      <c r="G127" s="33"/>
      <c r="H127" s="53"/>
      <c r="I127" s="53">
        <v>0.07</v>
      </c>
      <c r="J127" s="33"/>
      <c r="K127" s="68"/>
      <c r="L127" s="69"/>
      <c r="M127" s="32"/>
      <c r="N127" s="33"/>
      <c r="O127" s="69"/>
      <c r="P127" s="33"/>
      <c r="Q127" s="68"/>
      <c r="R127" s="38"/>
      <c r="S127" s="68"/>
      <c r="T127" s="68"/>
      <c r="U127" s="38"/>
      <c r="V127" s="53">
        <f t="shared" si="3"/>
        <v>0</v>
      </c>
      <c r="W127" s="53">
        <f t="shared" si="4"/>
        <v>0</v>
      </c>
      <c r="X127" s="53">
        <f t="shared" si="5"/>
        <v>0.07</v>
      </c>
    </row>
    <row r="128" spans="1:24">
      <c r="A128" s="30">
        <v>123</v>
      </c>
      <c r="B128" s="20" t="s">
        <v>237</v>
      </c>
      <c r="C128" s="30">
        <v>367</v>
      </c>
      <c r="D128" s="33"/>
      <c r="E128" s="30">
        <v>100781548</v>
      </c>
      <c r="F128" s="59"/>
      <c r="G128" s="33"/>
      <c r="H128" s="53"/>
      <c r="I128" s="53">
        <v>0.04</v>
      </c>
      <c r="J128" s="33"/>
      <c r="K128" s="68"/>
      <c r="L128" s="69"/>
      <c r="M128" s="32"/>
      <c r="N128" s="33"/>
      <c r="O128" s="69"/>
      <c r="P128" s="33"/>
      <c r="Q128" s="68"/>
      <c r="R128" s="38"/>
      <c r="S128" s="68"/>
      <c r="T128" s="68"/>
      <c r="U128" s="38"/>
      <c r="V128" s="53">
        <f t="shared" si="3"/>
        <v>0</v>
      </c>
      <c r="W128" s="53">
        <f t="shared" si="4"/>
        <v>0</v>
      </c>
      <c r="X128" s="53">
        <f t="shared" si="5"/>
        <v>0.04</v>
      </c>
    </row>
    <row r="129" s="3" customFormat="1" spans="1:338">
      <c r="A129" s="27">
        <v>124</v>
      </c>
      <c r="B129" s="34" t="s">
        <v>540</v>
      </c>
      <c r="C129" s="27">
        <v>372</v>
      </c>
      <c r="D129" s="35"/>
      <c r="E129" s="27"/>
      <c r="F129" s="35">
        <v>1293.4</v>
      </c>
      <c r="G129" s="58">
        <v>129000</v>
      </c>
      <c r="H129" s="49"/>
      <c r="I129" s="49"/>
      <c r="J129" s="35"/>
      <c r="K129" s="35"/>
      <c r="L129" s="35"/>
      <c r="M129" s="29"/>
      <c r="N129" s="35"/>
      <c r="O129" s="35">
        <v>32600.46</v>
      </c>
      <c r="P129" s="35"/>
      <c r="Q129" s="35"/>
      <c r="R129" s="35">
        <v>32600.46</v>
      </c>
      <c r="S129" s="35">
        <v>10866.82</v>
      </c>
      <c r="T129" s="35">
        <v>10866.82</v>
      </c>
      <c r="U129" s="35">
        <v>10866.82</v>
      </c>
      <c r="V129" s="49">
        <f t="shared" si="3"/>
        <v>97801.38</v>
      </c>
      <c r="W129" s="49">
        <f t="shared" si="4"/>
        <v>32492.02</v>
      </c>
      <c r="X129" s="49">
        <f t="shared" si="5"/>
        <v>0</v>
      </c>
      <c r="Y129" s="81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  <c r="BC129" s="90"/>
      <c r="BD129" s="90"/>
      <c r="BE129" s="90"/>
      <c r="BF129" s="90"/>
      <c r="BG129" s="90"/>
      <c r="BH129" s="90"/>
      <c r="BI129" s="90"/>
      <c r="BJ129" s="90"/>
      <c r="BK129" s="90"/>
      <c r="BL129" s="90"/>
      <c r="BM129" s="90"/>
      <c r="BN129" s="90"/>
      <c r="BO129" s="90"/>
      <c r="BP129" s="90"/>
      <c r="BQ129" s="90"/>
      <c r="BR129" s="90"/>
      <c r="BS129" s="90"/>
      <c r="BT129" s="90"/>
      <c r="BU129" s="90"/>
      <c r="BV129" s="90"/>
      <c r="BW129" s="90"/>
      <c r="BX129" s="90"/>
      <c r="BY129" s="90"/>
      <c r="BZ129" s="90"/>
      <c r="CA129" s="90"/>
      <c r="CB129" s="90"/>
      <c r="CC129" s="90"/>
      <c r="CD129" s="90"/>
      <c r="CE129" s="90"/>
      <c r="CF129" s="90"/>
      <c r="CG129" s="90"/>
      <c r="CH129" s="90"/>
      <c r="CI129" s="90"/>
      <c r="CJ129" s="90"/>
      <c r="CK129" s="90"/>
      <c r="CL129" s="90"/>
      <c r="CM129" s="90"/>
      <c r="CN129" s="90"/>
      <c r="CO129" s="90"/>
      <c r="CP129" s="90"/>
      <c r="CQ129" s="90"/>
      <c r="CR129" s="90"/>
      <c r="CS129" s="90"/>
      <c r="CT129" s="90"/>
      <c r="CU129" s="90"/>
      <c r="CV129" s="90"/>
      <c r="CW129" s="90"/>
      <c r="CX129" s="90"/>
      <c r="CY129" s="90"/>
      <c r="CZ129" s="90"/>
      <c r="DA129" s="90"/>
      <c r="DB129" s="90"/>
      <c r="DC129" s="90"/>
      <c r="DD129" s="90"/>
      <c r="DE129" s="90"/>
      <c r="DF129" s="90"/>
      <c r="DG129" s="90"/>
      <c r="DH129" s="90"/>
      <c r="DI129" s="90"/>
      <c r="DJ129" s="90"/>
      <c r="DK129" s="90"/>
      <c r="DL129" s="90"/>
      <c r="DM129" s="90"/>
      <c r="DN129" s="90"/>
      <c r="DO129" s="90"/>
      <c r="DP129" s="90"/>
      <c r="DQ129" s="90"/>
      <c r="DR129" s="90"/>
      <c r="DS129" s="90"/>
      <c r="DT129" s="90"/>
      <c r="DU129" s="90"/>
      <c r="DV129" s="90"/>
      <c r="DW129" s="90"/>
      <c r="DX129" s="90"/>
      <c r="DY129" s="90"/>
      <c r="DZ129" s="90"/>
      <c r="EA129" s="90"/>
      <c r="EB129" s="90"/>
      <c r="EC129" s="90"/>
      <c r="ED129" s="90"/>
      <c r="EE129" s="90"/>
      <c r="EF129" s="90"/>
      <c r="EG129" s="90"/>
      <c r="EH129" s="90"/>
      <c r="EI129" s="90"/>
      <c r="EJ129" s="90"/>
      <c r="EK129" s="90"/>
      <c r="EL129" s="90"/>
      <c r="EM129" s="90"/>
      <c r="EN129" s="90"/>
      <c r="EO129" s="90"/>
      <c r="EP129" s="90"/>
      <c r="EQ129" s="90"/>
      <c r="ER129" s="90"/>
      <c r="ES129" s="90"/>
      <c r="ET129" s="90"/>
      <c r="EU129" s="90"/>
      <c r="EV129" s="90"/>
      <c r="EW129" s="90"/>
      <c r="EX129" s="90"/>
      <c r="EY129" s="90"/>
      <c r="EZ129" s="90"/>
      <c r="FA129" s="90"/>
      <c r="FB129" s="90"/>
      <c r="FC129" s="90"/>
      <c r="FD129" s="90"/>
      <c r="FE129" s="90"/>
      <c r="FF129" s="90"/>
      <c r="FG129" s="90"/>
      <c r="FH129" s="90"/>
      <c r="FI129" s="90"/>
      <c r="FJ129" s="90"/>
      <c r="FK129" s="90"/>
      <c r="FL129" s="90"/>
      <c r="FM129" s="90"/>
      <c r="FN129" s="90"/>
      <c r="FO129" s="90"/>
      <c r="FP129" s="90"/>
      <c r="FQ129" s="90"/>
      <c r="FR129" s="90"/>
      <c r="FS129" s="90"/>
      <c r="FT129" s="90"/>
      <c r="FU129" s="90"/>
      <c r="FV129" s="90"/>
      <c r="FW129" s="90"/>
      <c r="FX129" s="90"/>
      <c r="FY129" s="90"/>
      <c r="FZ129" s="90"/>
      <c r="GA129" s="90"/>
      <c r="GB129" s="90"/>
      <c r="GC129" s="90"/>
      <c r="GD129" s="90"/>
      <c r="GE129" s="90"/>
      <c r="GF129" s="90"/>
      <c r="GG129" s="90"/>
      <c r="GH129" s="90"/>
      <c r="GI129" s="90"/>
      <c r="GJ129" s="90"/>
      <c r="GK129" s="90"/>
      <c r="GL129" s="90"/>
      <c r="GM129" s="90"/>
      <c r="GN129" s="90"/>
      <c r="GO129" s="90"/>
      <c r="GP129" s="90"/>
      <c r="GQ129" s="90"/>
      <c r="GR129" s="90"/>
      <c r="GS129" s="90"/>
      <c r="GT129" s="90"/>
      <c r="GU129" s="90"/>
      <c r="GV129" s="90"/>
      <c r="GW129" s="90"/>
      <c r="GX129" s="90"/>
      <c r="GY129" s="90"/>
      <c r="GZ129" s="90"/>
      <c r="HA129" s="90"/>
      <c r="HB129" s="90"/>
      <c r="HC129" s="90"/>
      <c r="HD129" s="90"/>
      <c r="HE129" s="90"/>
      <c r="HF129" s="90"/>
      <c r="HG129" s="90"/>
      <c r="HH129" s="90"/>
      <c r="HI129" s="90"/>
      <c r="HJ129" s="90"/>
      <c r="HK129" s="90"/>
      <c r="HL129" s="90"/>
      <c r="HM129" s="90"/>
      <c r="HN129" s="90"/>
      <c r="HO129" s="90"/>
      <c r="HP129" s="90"/>
      <c r="HQ129" s="90"/>
      <c r="HR129" s="90"/>
      <c r="HS129" s="90"/>
      <c r="HT129" s="90"/>
      <c r="HU129" s="90"/>
      <c r="HV129" s="90"/>
      <c r="HW129" s="90"/>
      <c r="HX129" s="90"/>
      <c r="HY129" s="90"/>
      <c r="HZ129" s="90"/>
      <c r="IA129" s="90"/>
      <c r="IB129" s="90"/>
      <c r="IC129" s="90"/>
      <c r="ID129" s="90"/>
      <c r="IE129" s="90"/>
      <c r="IF129" s="90"/>
      <c r="IG129" s="90"/>
      <c r="IH129" s="90"/>
      <c r="II129" s="90"/>
      <c r="IJ129" s="90"/>
      <c r="IK129" s="90"/>
      <c r="IL129" s="90"/>
      <c r="IM129" s="90"/>
      <c r="IN129" s="90"/>
      <c r="IO129" s="90"/>
      <c r="IP129" s="90"/>
      <c r="IQ129" s="90"/>
      <c r="IR129" s="90"/>
      <c r="IS129" s="90"/>
      <c r="IT129" s="90"/>
      <c r="IU129" s="90"/>
      <c r="IV129" s="90"/>
      <c r="IW129" s="90"/>
      <c r="IX129" s="90"/>
      <c r="IY129" s="90"/>
      <c r="IZ129" s="90"/>
      <c r="JA129" s="90"/>
      <c r="JB129" s="90"/>
      <c r="JC129" s="90"/>
      <c r="JD129" s="90"/>
      <c r="JE129" s="90"/>
      <c r="JF129" s="90"/>
      <c r="JG129" s="90"/>
      <c r="JH129" s="90"/>
      <c r="JI129" s="90"/>
      <c r="JJ129" s="90"/>
      <c r="JK129" s="90"/>
      <c r="JL129" s="90"/>
      <c r="JM129" s="90"/>
      <c r="JN129" s="90"/>
      <c r="JO129" s="90"/>
      <c r="JP129" s="90"/>
      <c r="JQ129" s="90"/>
      <c r="JR129" s="90"/>
      <c r="JS129" s="90"/>
      <c r="JT129" s="90"/>
      <c r="JU129" s="90"/>
      <c r="JV129" s="90"/>
      <c r="JW129" s="90"/>
      <c r="JX129" s="90"/>
      <c r="JY129" s="90"/>
      <c r="JZ129" s="90"/>
      <c r="KA129" s="90"/>
      <c r="KB129" s="90"/>
      <c r="KC129" s="90"/>
      <c r="KD129" s="90"/>
      <c r="KE129" s="90"/>
      <c r="KF129" s="90"/>
      <c r="KG129" s="90"/>
      <c r="KH129" s="90"/>
      <c r="KI129" s="90"/>
      <c r="KJ129" s="90"/>
      <c r="KK129" s="90"/>
      <c r="KL129" s="90"/>
      <c r="KM129" s="90"/>
      <c r="KN129" s="90"/>
      <c r="KO129" s="90"/>
      <c r="KP129" s="90"/>
      <c r="KQ129" s="90"/>
      <c r="KR129" s="90"/>
      <c r="KS129" s="90"/>
      <c r="KT129" s="90"/>
      <c r="KU129" s="90"/>
      <c r="KV129" s="90"/>
      <c r="KW129" s="90"/>
      <c r="KX129" s="90"/>
      <c r="KY129" s="90"/>
      <c r="KZ129" s="90"/>
      <c r="LA129" s="90"/>
      <c r="LB129" s="90"/>
      <c r="LC129" s="90"/>
      <c r="LD129" s="90"/>
      <c r="LE129" s="90"/>
      <c r="LF129" s="90"/>
      <c r="LG129" s="90"/>
      <c r="LH129" s="90"/>
      <c r="LI129" s="90"/>
      <c r="LJ129" s="90"/>
      <c r="LK129" s="90"/>
      <c r="LL129" s="90"/>
      <c r="LM129" s="90"/>
      <c r="LN129" s="90"/>
      <c r="LO129" s="90"/>
      <c r="LP129" s="90"/>
      <c r="LQ129" s="90"/>
      <c r="LR129" s="90"/>
      <c r="LS129" s="90"/>
      <c r="LT129" s="90"/>
      <c r="LU129" s="90"/>
      <c r="LV129" s="90"/>
      <c r="LW129" s="90"/>
      <c r="LX129" s="90"/>
      <c r="LY129" s="90"/>
      <c r="LZ129" s="90"/>
    </row>
    <row r="130" spans="1:24">
      <c r="A130" s="30">
        <v>125</v>
      </c>
      <c r="B130" s="20" t="s">
        <v>236</v>
      </c>
      <c r="C130" s="30">
        <v>358</v>
      </c>
      <c r="D130" s="33"/>
      <c r="E130" s="51"/>
      <c r="F130" s="59"/>
      <c r="G130" s="33"/>
      <c r="H130" s="53"/>
      <c r="I130" s="53">
        <v>25</v>
      </c>
      <c r="J130" s="33"/>
      <c r="K130" s="68"/>
      <c r="L130" s="69"/>
      <c r="M130" s="32"/>
      <c r="N130" s="33"/>
      <c r="O130" s="69"/>
      <c r="P130" s="33"/>
      <c r="Q130" s="68"/>
      <c r="R130" s="38"/>
      <c r="S130" s="74"/>
      <c r="T130" s="68"/>
      <c r="U130" s="38"/>
      <c r="V130" s="53">
        <f t="shared" si="3"/>
        <v>0</v>
      </c>
      <c r="W130" s="53">
        <f t="shared" si="4"/>
        <v>0</v>
      </c>
      <c r="X130" s="53">
        <f t="shared" si="5"/>
        <v>25</v>
      </c>
    </row>
    <row r="131" s="3" customFormat="1" spans="1:338">
      <c r="A131" s="27">
        <v>126</v>
      </c>
      <c r="B131" s="34" t="s">
        <v>541</v>
      </c>
      <c r="C131" s="27">
        <v>370</v>
      </c>
      <c r="D131" s="35"/>
      <c r="E131" s="47"/>
      <c r="F131" s="35">
        <v>752.13</v>
      </c>
      <c r="G131" s="58">
        <v>72000</v>
      </c>
      <c r="H131" s="49"/>
      <c r="I131" s="49"/>
      <c r="J131" s="35"/>
      <c r="K131" s="35"/>
      <c r="L131" s="35"/>
      <c r="M131" s="29"/>
      <c r="N131" s="35"/>
      <c r="O131" s="35">
        <v>18195.6</v>
      </c>
      <c r="P131" s="35"/>
      <c r="Q131" s="35"/>
      <c r="R131" s="35">
        <v>18195.6</v>
      </c>
      <c r="S131" s="35">
        <v>6065.2</v>
      </c>
      <c r="T131" s="35"/>
      <c r="U131" s="35">
        <v>12130.4</v>
      </c>
      <c r="V131" s="49">
        <f t="shared" si="3"/>
        <v>54586.8</v>
      </c>
      <c r="W131" s="49">
        <f t="shared" si="4"/>
        <v>18165.33</v>
      </c>
      <c r="X131" s="49">
        <f t="shared" si="5"/>
        <v>0</v>
      </c>
      <c r="Y131" s="81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90"/>
      <c r="BD131" s="90"/>
      <c r="BE131" s="90"/>
      <c r="BF131" s="90"/>
      <c r="BG131" s="90"/>
      <c r="BH131" s="90"/>
      <c r="BI131" s="90"/>
      <c r="BJ131" s="90"/>
      <c r="BK131" s="90"/>
      <c r="BL131" s="90"/>
      <c r="BM131" s="90"/>
      <c r="BN131" s="90"/>
      <c r="BO131" s="90"/>
      <c r="BP131" s="90"/>
      <c r="BQ131" s="90"/>
      <c r="BR131" s="90"/>
      <c r="BS131" s="90"/>
      <c r="BT131" s="90"/>
      <c r="BU131" s="90"/>
      <c r="BV131" s="90"/>
      <c r="BW131" s="90"/>
      <c r="BX131" s="90"/>
      <c r="BY131" s="90"/>
      <c r="BZ131" s="90"/>
      <c r="CA131" s="90"/>
      <c r="CB131" s="90"/>
      <c r="CC131" s="90"/>
      <c r="CD131" s="90"/>
      <c r="CE131" s="90"/>
      <c r="CF131" s="90"/>
      <c r="CG131" s="90"/>
      <c r="CH131" s="90"/>
      <c r="CI131" s="90"/>
      <c r="CJ131" s="90"/>
      <c r="CK131" s="90"/>
      <c r="CL131" s="90"/>
      <c r="CM131" s="90"/>
      <c r="CN131" s="90"/>
      <c r="CO131" s="90"/>
      <c r="CP131" s="90"/>
      <c r="CQ131" s="90"/>
      <c r="CR131" s="90"/>
      <c r="CS131" s="90"/>
      <c r="CT131" s="90"/>
      <c r="CU131" s="90"/>
      <c r="CV131" s="90"/>
      <c r="CW131" s="90"/>
      <c r="CX131" s="90"/>
      <c r="CY131" s="90"/>
      <c r="CZ131" s="90"/>
      <c r="DA131" s="90"/>
      <c r="DB131" s="90"/>
      <c r="DC131" s="90"/>
      <c r="DD131" s="90"/>
      <c r="DE131" s="90"/>
      <c r="DF131" s="90"/>
      <c r="DG131" s="90"/>
      <c r="DH131" s="90"/>
      <c r="DI131" s="90"/>
      <c r="DJ131" s="90"/>
      <c r="DK131" s="90"/>
      <c r="DL131" s="90"/>
      <c r="DM131" s="90"/>
      <c r="DN131" s="90"/>
      <c r="DO131" s="90"/>
      <c r="DP131" s="90"/>
      <c r="DQ131" s="90"/>
      <c r="DR131" s="90"/>
      <c r="DS131" s="90"/>
      <c r="DT131" s="90"/>
      <c r="DU131" s="90"/>
      <c r="DV131" s="90"/>
      <c r="DW131" s="90"/>
      <c r="DX131" s="90"/>
      <c r="DY131" s="90"/>
      <c r="DZ131" s="90"/>
      <c r="EA131" s="90"/>
      <c r="EB131" s="90"/>
      <c r="EC131" s="90"/>
      <c r="ED131" s="90"/>
      <c r="EE131" s="90"/>
      <c r="EF131" s="90"/>
      <c r="EG131" s="90"/>
      <c r="EH131" s="90"/>
      <c r="EI131" s="90"/>
      <c r="EJ131" s="90"/>
      <c r="EK131" s="90"/>
      <c r="EL131" s="90"/>
      <c r="EM131" s="90"/>
      <c r="EN131" s="90"/>
      <c r="EO131" s="90"/>
      <c r="EP131" s="90"/>
      <c r="EQ131" s="90"/>
      <c r="ER131" s="90"/>
      <c r="ES131" s="90"/>
      <c r="ET131" s="90"/>
      <c r="EU131" s="90"/>
      <c r="EV131" s="90"/>
      <c r="EW131" s="90"/>
      <c r="EX131" s="90"/>
      <c r="EY131" s="90"/>
      <c r="EZ131" s="90"/>
      <c r="FA131" s="90"/>
      <c r="FB131" s="90"/>
      <c r="FC131" s="90"/>
      <c r="FD131" s="90"/>
      <c r="FE131" s="90"/>
      <c r="FF131" s="90"/>
      <c r="FG131" s="90"/>
      <c r="FH131" s="90"/>
      <c r="FI131" s="90"/>
      <c r="FJ131" s="90"/>
      <c r="FK131" s="90"/>
      <c r="FL131" s="90"/>
      <c r="FM131" s="90"/>
      <c r="FN131" s="90"/>
      <c r="FO131" s="90"/>
      <c r="FP131" s="90"/>
      <c r="FQ131" s="90"/>
      <c r="FR131" s="90"/>
      <c r="FS131" s="90"/>
      <c r="FT131" s="90"/>
      <c r="FU131" s="90"/>
      <c r="FV131" s="90"/>
      <c r="FW131" s="90"/>
      <c r="FX131" s="90"/>
      <c r="FY131" s="90"/>
      <c r="FZ131" s="90"/>
      <c r="GA131" s="90"/>
      <c r="GB131" s="90"/>
      <c r="GC131" s="90"/>
      <c r="GD131" s="90"/>
      <c r="GE131" s="90"/>
      <c r="GF131" s="90"/>
      <c r="GG131" s="90"/>
      <c r="GH131" s="90"/>
      <c r="GI131" s="90"/>
      <c r="GJ131" s="90"/>
      <c r="GK131" s="90"/>
      <c r="GL131" s="90"/>
      <c r="GM131" s="90"/>
      <c r="GN131" s="90"/>
      <c r="GO131" s="90"/>
      <c r="GP131" s="90"/>
      <c r="GQ131" s="90"/>
      <c r="GR131" s="90"/>
      <c r="GS131" s="90"/>
      <c r="GT131" s="90"/>
      <c r="GU131" s="90"/>
      <c r="GV131" s="90"/>
      <c r="GW131" s="90"/>
      <c r="GX131" s="90"/>
      <c r="GY131" s="90"/>
      <c r="GZ131" s="90"/>
      <c r="HA131" s="90"/>
      <c r="HB131" s="90"/>
      <c r="HC131" s="90"/>
      <c r="HD131" s="90"/>
      <c r="HE131" s="90"/>
      <c r="HF131" s="90"/>
      <c r="HG131" s="90"/>
      <c r="HH131" s="90"/>
      <c r="HI131" s="90"/>
      <c r="HJ131" s="90"/>
      <c r="HK131" s="90"/>
      <c r="HL131" s="90"/>
      <c r="HM131" s="90"/>
      <c r="HN131" s="90"/>
      <c r="HO131" s="90"/>
      <c r="HP131" s="90"/>
      <c r="HQ131" s="90"/>
      <c r="HR131" s="90"/>
      <c r="HS131" s="90"/>
      <c r="HT131" s="90"/>
      <c r="HU131" s="90"/>
      <c r="HV131" s="90"/>
      <c r="HW131" s="90"/>
      <c r="HX131" s="90"/>
      <c r="HY131" s="90"/>
      <c r="HZ131" s="90"/>
      <c r="IA131" s="90"/>
      <c r="IB131" s="90"/>
      <c r="IC131" s="90"/>
      <c r="ID131" s="90"/>
      <c r="IE131" s="90"/>
      <c r="IF131" s="90"/>
      <c r="IG131" s="90"/>
      <c r="IH131" s="90"/>
      <c r="II131" s="90"/>
      <c r="IJ131" s="90"/>
      <c r="IK131" s="90"/>
      <c r="IL131" s="90"/>
      <c r="IM131" s="90"/>
      <c r="IN131" s="90"/>
      <c r="IO131" s="90"/>
      <c r="IP131" s="90"/>
      <c r="IQ131" s="90"/>
      <c r="IR131" s="90"/>
      <c r="IS131" s="90"/>
      <c r="IT131" s="90"/>
      <c r="IU131" s="90"/>
      <c r="IV131" s="90"/>
      <c r="IW131" s="90"/>
      <c r="IX131" s="90"/>
      <c r="IY131" s="90"/>
      <c r="IZ131" s="90"/>
      <c r="JA131" s="90"/>
      <c r="JB131" s="90"/>
      <c r="JC131" s="90"/>
      <c r="JD131" s="90"/>
      <c r="JE131" s="90"/>
      <c r="JF131" s="90"/>
      <c r="JG131" s="90"/>
      <c r="JH131" s="90"/>
      <c r="JI131" s="90"/>
      <c r="JJ131" s="90"/>
      <c r="JK131" s="90"/>
      <c r="JL131" s="90"/>
      <c r="JM131" s="90"/>
      <c r="JN131" s="90"/>
      <c r="JO131" s="90"/>
      <c r="JP131" s="90"/>
      <c r="JQ131" s="90"/>
      <c r="JR131" s="90"/>
      <c r="JS131" s="90"/>
      <c r="JT131" s="90"/>
      <c r="JU131" s="90"/>
      <c r="JV131" s="90"/>
      <c r="JW131" s="90"/>
      <c r="JX131" s="90"/>
      <c r="JY131" s="90"/>
      <c r="JZ131" s="90"/>
      <c r="KA131" s="90"/>
      <c r="KB131" s="90"/>
      <c r="KC131" s="90"/>
      <c r="KD131" s="90"/>
      <c r="KE131" s="90"/>
      <c r="KF131" s="90"/>
      <c r="KG131" s="90"/>
      <c r="KH131" s="90"/>
      <c r="KI131" s="90"/>
      <c r="KJ131" s="90"/>
      <c r="KK131" s="90"/>
      <c r="KL131" s="90"/>
      <c r="KM131" s="90"/>
      <c r="KN131" s="90"/>
      <c r="KO131" s="90"/>
      <c r="KP131" s="90"/>
      <c r="KQ131" s="90"/>
      <c r="KR131" s="90"/>
      <c r="KS131" s="90"/>
      <c r="KT131" s="90"/>
      <c r="KU131" s="90"/>
      <c r="KV131" s="90"/>
      <c r="KW131" s="90"/>
      <c r="KX131" s="90"/>
      <c r="KY131" s="90"/>
      <c r="KZ131" s="90"/>
      <c r="LA131" s="90"/>
      <c r="LB131" s="90"/>
      <c r="LC131" s="90"/>
      <c r="LD131" s="90"/>
      <c r="LE131" s="90"/>
      <c r="LF131" s="90"/>
      <c r="LG131" s="90"/>
      <c r="LH131" s="90"/>
      <c r="LI131" s="90"/>
      <c r="LJ131" s="90"/>
      <c r="LK131" s="90"/>
      <c r="LL131" s="90"/>
      <c r="LM131" s="90"/>
      <c r="LN131" s="90"/>
      <c r="LO131" s="90"/>
      <c r="LP131" s="90"/>
      <c r="LQ131" s="90"/>
      <c r="LR131" s="90"/>
      <c r="LS131" s="90"/>
      <c r="LT131" s="90"/>
      <c r="LU131" s="90"/>
      <c r="LV131" s="90"/>
      <c r="LW131" s="90"/>
      <c r="LX131" s="90"/>
      <c r="LY131" s="90"/>
      <c r="LZ131" s="90"/>
    </row>
    <row r="132" spans="1:24">
      <c r="A132" s="30">
        <v>127</v>
      </c>
      <c r="B132" s="20" t="s">
        <v>136</v>
      </c>
      <c r="C132" s="30">
        <v>371</v>
      </c>
      <c r="D132" s="33"/>
      <c r="E132" s="30">
        <v>103362957</v>
      </c>
      <c r="F132" s="59"/>
      <c r="G132" s="33"/>
      <c r="H132" s="53"/>
      <c r="I132" s="53">
        <v>11494.49</v>
      </c>
      <c r="J132" s="33"/>
      <c r="K132" s="68"/>
      <c r="L132" s="69"/>
      <c r="M132" s="32"/>
      <c r="N132" s="33"/>
      <c r="O132" s="69">
        <v>12635.84</v>
      </c>
      <c r="P132" s="33"/>
      <c r="Q132" s="68"/>
      <c r="R132" s="38"/>
      <c r="S132" s="68"/>
      <c r="T132" s="68"/>
      <c r="U132" s="38"/>
      <c r="V132" s="53">
        <f t="shared" si="3"/>
        <v>12635.84</v>
      </c>
      <c r="W132" s="53">
        <f t="shared" si="4"/>
        <v>0</v>
      </c>
      <c r="X132" s="53">
        <f t="shared" si="5"/>
        <v>24130.33</v>
      </c>
    </row>
    <row r="133" spans="1:24">
      <c r="A133" s="30">
        <v>128</v>
      </c>
      <c r="B133" s="20" t="s">
        <v>132</v>
      </c>
      <c r="C133" s="30">
        <v>360</v>
      </c>
      <c r="D133" s="33"/>
      <c r="E133" s="55">
        <v>100989416</v>
      </c>
      <c r="F133" s="59"/>
      <c r="G133" s="33"/>
      <c r="H133" s="53"/>
      <c r="I133" s="53"/>
      <c r="J133" s="33"/>
      <c r="K133" s="68"/>
      <c r="L133" s="69"/>
      <c r="M133" s="32"/>
      <c r="N133" s="33"/>
      <c r="O133" s="69"/>
      <c r="P133" s="33"/>
      <c r="Q133" s="68"/>
      <c r="R133" s="38"/>
      <c r="S133" s="68"/>
      <c r="T133" s="68"/>
      <c r="U133" s="38"/>
      <c r="V133" s="53">
        <f t="shared" si="3"/>
        <v>0</v>
      </c>
      <c r="W133" s="53">
        <f t="shared" si="4"/>
        <v>0</v>
      </c>
      <c r="X133" s="53">
        <f t="shared" si="5"/>
        <v>0</v>
      </c>
    </row>
    <row r="134" spans="1:24">
      <c r="A134" s="30">
        <v>129</v>
      </c>
      <c r="B134" s="20" t="s">
        <v>542</v>
      </c>
      <c r="C134" s="30">
        <v>369</v>
      </c>
      <c r="D134" s="33"/>
      <c r="E134" s="55">
        <v>103183950</v>
      </c>
      <c r="F134" s="59"/>
      <c r="G134" s="33"/>
      <c r="H134" s="53"/>
      <c r="I134" s="53">
        <v>10.41</v>
      </c>
      <c r="J134" s="33"/>
      <c r="K134" s="68"/>
      <c r="L134" s="69"/>
      <c r="M134" s="32"/>
      <c r="N134" s="33"/>
      <c r="O134" s="69"/>
      <c r="P134" s="33"/>
      <c r="Q134" s="68"/>
      <c r="R134" s="38"/>
      <c r="S134" s="68"/>
      <c r="T134" s="68"/>
      <c r="U134" s="38"/>
      <c r="V134" s="53">
        <f t="shared" ref="V134:V197" si="6">SUM(J134:U134)</f>
        <v>0</v>
      </c>
      <c r="W134" s="53">
        <f t="shared" ref="W134:W197" si="7">IF(((F134+G134+H134)-(I134+V134))&gt;0,+((F134+G134+H134)-(I134+V134)),0)</f>
        <v>0</v>
      </c>
      <c r="X134" s="53">
        <f t="shared" ref="X134:X197" si="8">IF(((F134+G134+H134)-(I134+V134))&lt;0,-((F134+G134+H134)-(I134+V134)),0)</f>
        <v>10.41</v>
      </c>
    </row>
    <row r="135" spans="1:24">
      <c r="A135" s="30">
        <v>130</v>
      </c>
      <c r="B135" s="20" t="s">
        <v>543</v>
      </c>
      <c r="C135" s="30">
        <v>363</v>
      </c>
      <c r="D135" s="33"/>
      <c r="E135" s="51">
        <v>100502631</v>
      </c>
      <c r="F135" s="59"/>
      <c r="G135" s="33"/>
      <c r="H135" s="53"/>
      <c r="I135" s="53">
        <v>8</v>
      </c>
      <c r="J135" s="33"/>
      <c r="K135" s="68"/>
      <c r="L135" s="69"/>
      <c r="M135" s="32"/>
      <c r="N135" s="33"/>
      <c r="O135" s="69"/>
      <c r="P135" s="33"/>
      <c r="Q135" s="68"/>
      <c r="R135" s="38"/>
      <c r="S135" s="68"/>
      <c r="T135" s="68"/>
      <c r="U135" s="38"/>
      <c r="V135" s="53">
        <f t="shared" si="6"/>
        <v>0</v>
      </c>
      <c r="W135" s="53">
        <f t="shared" si="7"/>
        <v>0</v>
      </c>
      <c r="X135" s="53">
        <f t="shared" si="8"/>
        <v>8</v>
      </c>
    </row>
    <row r="136" s="3" customFormat="1" spans="1:338">
      <c r="A136" s="27">
        <v>131</v>
      </c>
      <c r="B136" s="34" t="s">
        <v>544</v>
      </c>
      <c r="C136" s="27">
        <v>425</v>
      </c>
      <c r="D136" s="35"/>
      <c r="E136" s="60">
        <v>100974900</v>
      </c>
      <c r="F136" s="35">
        <v>262.08</v>
      </c>
      <c r="G136" s="35"/>
      <c r="H136" s="49">
        <v>42364.87</v>
      </c>
      <c r="I136" s="49"/>
      <c r="J136" s="35"/>
      <c r="K136" s="101"/>
      <c r="L136" s="35">
        <v>16932.03</v>
      </c>
      <c r="M136" s="29"/>
      <c r="N136" s="35"/>
      <c r="O136" s="35">
        <v>16932.03</v>
      </c>
      <c r="P136" s="35"/>
      <c r="Q136" s="35"/>
      <c r="R136" s="35">
        <v>16932.03</v>
      </c>
      <c r="S136" s="35"/>
      <c r="T136" s="35"/>
      <c r="U136" s="35">
        <v>-8169.14</v>
      </c>
      <c r="V136" s="49">
        <f t="shared" si="6"/>
        <v>42626.95</v>
      </c>
      <c r="W136" s="49">
        <f t="shared" si="7"/>
        <v>0</v>
      </c>
      <c r="X136" s="49">
        <f t="shared" si="8"/>
        <v>0</v>
      </c>
      <c r="Y136" s="81"/>
      <c r="Z136" s="82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  <c r="BB136" s="82"/>
      <c r="BC136" s="90"/>
      <c r="BD136" s="90"/>
      <c r="BE136" s="90"/>
      <c r="BF136" s="90"/>
      <c r="BG136" s="90"/>
      <c r="BH136" s="90"/>
      <c r="BI136" s="90"/>
      <c r="BJ136" s="90"/>
      <c r="BK136" s="90"/>
      <c r="BL136" s="90"/>
      <c r="BM136" s="90"/>
      <c r="BN136" s="90"/>
      <c r="BO136" s="90"/>
      <c r="BP136" s="90"/>
      <c r="BQ136" s="90"/>
      <c r="BR136" s="90"/>
      <c r="BS136" s="90"/>
      <c r="BT136" s="90"/>
      <c r="BU136" s="90"/>
      <c r="BV136" s="90"/>
      <c r="BW136" s="90"/>
      <c r="BX136" s="90"/>
      <c r="BY136" s="90"/>
      <c r="BZ136" s="90"/>
      <c r="CA136" s="90"/>
      <c r="CB136" s="90"/>
      <c r="CC136" s="90"/>
      <c r="CD136" s="90"/>
      <c r="CE136" s="90"/>
      <c r="CF136" s="90"/>
      <c r="CG136" s="90"/>
      <c r="CH136" s="90"/>
      <c r="CI136" s="90"/>
      <c r="CJ136" s="90"/>
      <c r="CK136" s="90"/>
      <c r="CL136" s="90"/>
      <c r="CM136" s="90"/>
      <c r="CN136" s="90"/>
      <c r="CO136" s="90"/>
      <c r="CP136" s="90"/>
      <c r="CQ136" s="90"/>
      <c r="CR136" s="90"/>
      <c r="CS136" s="90"/>
      <c r="CT136" s="90"/>
      <c r="CU136" s="90"/>
      <c r="CV136" s="90"/>
      <c r="CW136" s="90"/>
      <c r="CX136" s="90"/>
      <c r="CY136" s="90"/>
      <c r="CZ136" s="90"/>
      <c r="DA136" s="90"/>
      <c r="DB136" s="90"/>
      <c r="DC136" s="90"/>
      <c r="DD136" s="90"/>
      <c r="DE136" s="90"/>
      <c r="DF136" s="90"/>
      <c r="DG136" s="90"/>
      <c r="DH136" s="90"/>
      <c r="DI136" s="90"/>
      <c r="DJ136" s="90"/>
      <c r="DK136" s="90"/>
      <c r="DL136" s="90"/>
      <c r="DM136" s="90"/>
      <c r="DN136" s="90"/>
      <c r="DO136" s="90"/>
      <c r="DP136" s="90"/>
      <c r="DQ136" s="90"/>
      <c r="DR136" s="90"/>
      <c r="DS136" s="90"/>
      <c r="DT136" s="90"/>
      <c r="DU136" s="90"/>
      <c r="DV136" s="90"/>
      <c r="DW136" s="90"/>
      <c r="DX136" s="90"/>
      <c r="DY136" s="90"/>
      <c r="DZ136" s="90"/>
      <c r="EA136" s="90"/>
      <c r="EB136" s="90"/>
      <c r="EC136" s="90"/>
      <c r="ED136" s="90"/>
      <c r="EE136" s="90"/>
      <c r="EF136" s="90"/>
      <c r="EG136" s="90"/>
      <c r="EH136" s="90"/>
      <c r="EI136" s="90"/>
      <c r="EJ136" s="90"/>
      <c r="EK136" s="90"/>
      <c r="EL136" s="90"/>
      <c r="EM136" s="90"/>
      <c r="EN136" s="90"/>
      <c r="EO136" s="90"/>
      <c r="EP136" s="90"/>
      <c r="EQ136" s="90"/>
      <c r="ER136" s="90"/>
      <c r="ES136" s="90"/>
      <c r="ET136" s="90"/>
      <c r="EU136" s="90"/>
      <c r="EV136" s="90"/>
      <c r="EW136" s="90"/>
      <c r="EX136" s="90"/>
      <c r="EY136" s="90"/>
      <c r="EZ136" s="90"/>
      <c r="FA136" s="90"/>
      <c r="FB136" s="90"/>
      <c r="FC136" s="90"/>
      <c r="FD136" s="90"/>
      <c r="FE136" s="90"/>
      <c r="FF136" s="90"/>
      <c r="FG136" s="90"/>
      <c r="FH136" s="90"/>
      <c r="FI136" s="90"/>
      <c r="FJ136" s="90"/>
      <c r="FK136" s="90"/>
      <c r="FL136" s="90"/>
      <c r="FM136" s="90"/>
      <c r="FN136" s="90"/>
      <c r="FO136" s="90"/>
      <c r="FP136" s="90"/>
      <c r="FQ136" s="90"/>
      <c r="FR136" s="90"/>
      <c r="FS136" s="90"/>
      <c r="FT136" s="90"/>
      <c r="FU136" s="90"/>
      <c r="FV136" s="90"/>
      <c r="FW136" s="90"/>
      <c r="FX136" s="90"/>
      <c r="FY136" s="90"/>
      <c r="FZ136" s="90"/>
      <c r="GA136" s="90"/>
      <c r="GB136" s="90"/>
      <c r="GC136" s="90"/>
      <c r="GD136" s="90"/>
      <c r="GE136" s="90"/>
      <c r="GF136" s="90"/>
      <c r="GG136" s="90"/>
      <c r="GH136" s="90"/>
      <c r="GI136" s="90"/>
      <c r="GJ136" s="90"/>
      <c r="GK136" s="90"/>
      <c r="GL136" s="90"/>
      <c r="GM136" s="90"/>
      <c r="GN136" s="90"/>
      <c r="GO136" s="90"/>
      <c r="GP136" s="90"/>
      <c r="GQ136" s="90"/>
      <c r="GR136" s="90"/>
      <c r="GS136" s="90"/>
      <c r="GT136" s="90"/>
      <c r="GU136" s="90"/>
      <c r="GV136" s="90"/>
      <c r="GW136" s="90"/>
      <c r="GX136" s="90"/>
      <c r="GY136" s="90"/>
      <c r="GZ136" s="90"/>
      <c r="HA136" s="90"/>
      <c r="HB136" s="90"/>
      <c r="HC136" s="90"/>
      <c r="HD136" s="90"/>
      <c r="HE136" s="90"/>
      <c r="HF136" s="90"/>
      <c r="HG136" s="90"/>
      <c r="HH136" s="90"/>
      <c r="HI136" s="90"/>
      <c r="HJ136" s="90"/>
      <c r="HK136" s="90"/>
      <c r="HL136" s="90"/>
      <c r="HM136" s="90"/>
      <c r="HN136" s="90"/>
      <c r="HO136" s="90"/>
      <c r="HP136" s="90"/>
      <c r="HQ136" s="90"/>
      <c r="HR136" s="90"/>
      <c r="HS136" s="90"/>
      <c r="HT136" s="90"/>
      <c r="HU136" s="90"/>
      <c r="HV136" s="90"/>
      <c r="HW136" s="90"/>
      <c r="HX136" s="90"/>
      <c r="HY136" s="90"/>
      <c r="HZ136" s="90"/>
      <c r="IA136" s="90"/>
      <c r="IB136" s="90"/>
      <c r="IC136" s="90"/>
      <c r="ID136" s="90"/>
      <c r="IE136" s="90"/>
      <c r="IF136" s="90"/>
      <c r="IG136" s="90"/>
      <c r="IH136" s="90"/>
      <c r="II136" s="90"/>
      <c r="IJ136" s="90"/>
      <c r="IK136" s="90"/>
      <c r="IL136" s="90"/>
      <c r="IM136" s="90"/>
      <c r="IN136" s="90"/>
      <c r="IO136" s="90"/>
      <c r="IP136" s="90"/>
      <c r="IQ136" s="90"/>
      <c r="IR136" s="90"/>
      <c r="IS136" s="90"/>
      <c r="IT136" s="90"/>
      <c r="IU136" s="90"/>
      <c r="IV136" s="90"/>
      <c r="IW136" s="90"/>
      <c r="IX136" s="90"/>
      <c r="IY136" s="90"/>
      <c r="IZ136" s="90"/>
      <c r="JA136" s="90"/>
      <c r="JB136" s="90"/>
      <c r="JC136" s="90"/>
      <c r="JD136" s="90"/>
      <c r="JE136" s="90"/>
      <c r="JF136" s="90"/>
      <c r="JG136" s="90"/>
      <c r="JH136" s="90"/>
      <c r="JI136" s="90"/>
      <c r="JJ136" s="90"/>
      <c r="JK136" s="90"/>
      <c r="JL136" s="90"/>
      <c r="JM136" s="90"/>
      <c r="JN136" s="90"/>
      <c r="JO136" s="90"/>
      <c r="JP136" s="90"/>
      <c r="JQ136" s="90"/>
      <c r="JR136" s="90"/>
      <c r="JS136" s="90"/>
      <c r="JT136" s="90"/>
      <c r="JU136" s="90"/>
      <c r="JV136" s="90"/>
      <c r="JW136" s="90"/>
      <c r="JX136" s="90"/>
      <c r="JY136" s="90"/>
      <c r="JZ136" s="90"/>
      <c r="KA136" s="90"/>
      <c r="KB136" s="90"/>
      <c r="KC136" s="90"/>
      <c r="KD136" s="90"/>
      <c r="KE136" s="90"/>
      <c r="KF136" s="90"/>
      <c r="KG136" s="90"/>
      <c r="KH136" s="90"/>
      <c r="KI136" s="90"/>
      <c r="KJ136" s="90"/>
      <c r="KK136" s="90"/>
      <c r="KL136" s="90"/>
      <c r="KM136" s="90"/>
      <c r="KN136" s="90"/>
      <c r="KO136" s="90"/>
      <c r="KP136" s="90"/>
      <c r="KQ136" s="90"/>
      <c r="KR136" s="90"/>
      <c r="KS136" s="90"/>
      <c r="KT136" s="90"/>
      <c r="KU136" s="90"/>
      <c r="KV136" s="90"/>
      <c r="KW136" s="90"/>
      <c r="KX136" s="90"/>
      <c r="KY136" s="90"/>
      <c r="KZ136" s="90"/>
      <c r="LA136" s="90"/>
      <c r="LB136" s="90"/>
      <c r="LC136" s="90"/>
      <c r="LD136" s="90"/>
      <c r="LE136" s="90"/>
      <c r="LF136" s="90"/>
      <c r="LG136" s="90"/>
      <c r="LH136" s="90"/>
      <c r="LI136" s="90"/>
      <c r="LJ136" s="90"/>
      <c r="LK136" s="90"/>
      <c r="LL136" s="90"/>
      <c r="LM136" s="90"/>
      <c r="LN136" s="90"/>
      <c r="LO136" s="90"/>
      <c r="LP136" s="90"/>
      <c r="LQ136" s="90"/>
      <c r="LR136" s="90"/>
      <c r="LS136" s="90"/>
      <c r="LT136" s="90"/>
      <c r="LU136" s="90"/>
      <c r="LV136" s="90"/>
      <c r="LW136" s="90"/>
      <c r="LX136" s="90"/>
      <c r="LY136" s="90"/>
      <c r="LZ136" s="90"/>
    </row>
    <row r="137" spans="1:24">
      <c r="A137" s="30">
        <v>132</v>
      </c>
      <c r="B137" s="20" t="s">
        <v>400</v>
      </c>
      <c r="C137" s="30">
        <v>414</v>
      </c>
      <c r="D137" s="33"/>
      <c r="E137" s="55">
        <v>103495530</v>
      </c>
      <c r="F137" s="59"/>
      <c r="G137" s="33"/>
      <c r="H137" s="53"/>
      <c r="I137" s="53">
        <v>0.7</v>
      </c>
      <c r="J137" s="33"/>
      <c r="K137" s="74"/>
      <c r="L137" s="69"/>
      <c r="M137" s="32"/>
      <c r="N137" s="33"/>
      <c r="O137" s="69"/>
      <c r="P137" s="33"/>
      <c r="Q137" s="68"/>
      <c r="R137" s="38"/>
      <c r="S137" s="68"/>
      <c r="T137" s="68"/>
      <c r="U137" s="105"/>
      <c r="V137" s="53">
        <f t="shared" si="6"/>
        <v>0</v>
      </c>
      <c r="W137" s="53">
        <f t="shared" si="7"/>
        <v>0</v>
      </c>
      <c r="X137" s="53">
        <f t="shared" si="8"/>
        <v>0.7</v>
      </c>
    </row>
    <row r="138" spans="1:24">
      <c r="A138" s="30">
        <v>133</v>
      </c>
      <c r="B138" s="20" t="s">
        <v>545</v>
      </c>
      <c r="C138" s="30">
        <v>411</v>
      </c>
      <c r="D138" s="33"/>
      <c r="E138" s="55">
        <v>103666154</v>
      </c>
      <c r="F138" s="59"/>
      <c r="G138" s="33"/>
      <c r="H138" s="53"/>
      <c r="I138" s="53"/>
      <c r="J138" s="33"/>
      <c r="K138" s="74"/>
      <c r="L138" s="69"/>
      <c r="M138" s="32"/>
      <c r="N138" s="33"/>
      <c r="O138" s="69"/>
      <c r="P138" s="33"/>
      <c r="Q138" s="68"/>
      <c r="R138" s="38"/>
      <c r="S138" s="68"/>
      <c r="T138" s="68"/>
      <c r="U138" s="38"/>
      <c r="V138" s="53">
        <f t="shared" si="6"/>
        <v>0</v>
      </c>
      <c r="W138" s="53">
        <f t="shared" si="7"/>
        <v>0</v>
      </c>
      <c r="X138" s="53">
        <f t="shared" si="8"/>
        <v>0</v>
      </c>
    </row>
    <row r="139" spans="1:24">
      <c r="A139" s="30">
        <v>134</v>
      </c>
      <c r="B139" s="20" t="s">
        <v>546</v>
      </c>
      <c r="C139" s="30">
        <v>388</v>
      </c>
      <c r="D139" s="33"/>
      <c r="E139" s="51">
        <v>102290121</v>
      </c>
      <c r="F139" s="59"/>
      <c r="G139" s="33"/>
      <c r="H139" s="53"/>
      <c r="I139" s="53">
        <v>8.7</v>
      </c>
      <c r="J139" s="33"/>
      <c r="K139" s="68"/>
      <c r="L139" s="69"/>
      <c r="M139" s="32"/>
      <c r="N139" s="33"/>
      <c r="O139" s="69"/>
      <c r="P139" s="33"/>
      <c r="Q139" s="68"/>
      <c r="R139" s="38"/>
      <c r="S139" s="68"/>
      <c r="T139" s="68"/>
      <c r="U139" s="38"/>
      <c r="V139" s="53">
        <f t="shared" si="6"/>
        <v>0</v>
      </c>
      <c r="W139" s="53">
        <f t="shared" si="7"/>
        <v>0</v>
      </c>
      <c r="X139" s="53">
        <f t="shared" si="8"/>
        <v>8.7</v>
      </c>
    </row>
    <row r="140" spans="1:24">
      <c r="A140" s="30">
        <v>135</v>
      </c>
      <c r="B140" s="20" t="s">
        <v>547</v>
      </c>
      <c r="C140" s="30">
        <v>410</v>
      </c>
      <c r="D140" s="33"/>
      <c r="E140" s="55">
        <v>101523527</v>
      </c>
      <c r="F140" s="59"/>
      <c r="G140" s="33"/>
      <c r="H140" s="53"/>
      <c r="I140" s="53">
        <v>10.41</v>
      </c>
      <c r="J140" s="33"/>
      <c r="K140" s="68"/>
      <c r="L140" s="69"/>
      <c r="M140" s="32"/>
      <c r="N140" s="33"/>
      <c r="O140" s="69"/>
      <c r="P140" s="33"/>
      <c r="Q140" s="68"/>
      <c r="R140" s="38"/>
      <c r="S140" s="68"/>
      <c r="T140" s="68"/>
      <c r="U140" s="38"/>
      <c r="V140" s="53">
        <f t="shared" si="6"/>
        <v>0</v>
      </c>
      <c r="W140" s="53">
        <f t="shared" si="7"/>
        <v>0</v>
      </c>
      <c r="X140" s="53">
        <f t="shared" si="8"/>
        <v>10.41</v>
      </c>
    </row>
    <row r="141" spans="1:24">
      <c r="A141" s="30">
        <v>136</v>
      </c>
      <c r="B141" s="20" t="s">
        <v>384</v>
      </c>
      <c r="C141" s="30">
        <v>398</v>
      </c>
      <c r="D141" s="33"/>
      <c r="E141" s="55">
        <v>102975507</v>
      </c>
      <c r="F141" s="59"/>
      <c r="G141" s="33"/>
      <c r="H141" s="53"/>
      <c r="I141" s="53">
        <v>3825</v>
      </c>
      <c r="J141" s="33"/>
      <c r="K141" s="68"/>
      <c r="L141" s="69"/>
      <c r="M141" s="32"/>
      <c r="N141" s="33"/>
      <c r="O141" s="69"/>
      <c r="P141" s="33"/>
      <c r="Q141" s="68"/>
      <c r="R141" s="38"/>
      <c r="S141" s="68"/>
      <c r="T141" s="68"/>
      <c r="U141" s="38"/>
      <c r="V141" s="53">
        <f t="shared" si="6"/>
        <v>0</v>
      </c>
      <c r="W141" s="53">
        <f t="shared" si="7"/>
        <v>0</v>
      </c>
      <c r="X141" s="53">
        <f t="shared" si="8"/>
        <v>3825</v>
      </c>
    </row>
    <row r="142" spans="1:24">
      <c r="A142" s="30">
        <v>137</v>
      </c>
      <c r="B142" s="20" t="s">
        <v>75</v>
      </c>
      <c r="C142" s="30">
        <v>424</v>
      </c>
      <c r="D142" s="33"/>
      <c r="E142" s="51">
        <v>102404775</v>
      </c>
      <c r="F142" s="59">
        <v>117.54</v>
      </c>
      <c r="G142" s="33"/>
      <c r="H142" s="53">
        <v>21868.2</v>
      </c>
      <c r="I142" s="53"/>
      <c r="J142" s="33"/>
      <c r="K142" s="68"/>
      <c r="L142" s="69">
        <v>21228</v>
      </c>
      <c r="M142" s="32"/>
      <c r="N142" s="33"/>
      <c r="O142" s="69">
        <v>757.74</v>
      </c>
      <c r="P142" s="33"/>
      <c r="Q142" s="68"/>
      <c r="R142" s="38"/>
      <c r="S142" s="68"/>
      <c r="T142" s="68"/>
      <c r="U142" s="38"/>
      <c r="V142" s="53">
        <f t="shared" si="6"/>
        <v>21985.74</v>
      </c>
      <c r="W142" s="53">
        <f t="shared" si="7"/>
        <v>0</v>
      </c>
      <c r="X142" s="53">
        <f t="shared" si="8"/>
        <v>0</v>
      </c>
    </row>
    <row r="143" spans="1:24">
      <c r="A143" s="30">
        <v>138</v>
      </c>
      <c r="B143" s="20" t="s">
        <v>548</v>
      </c>
      <c r="C143" s="30">
        <v>388</v>
      </c>
      <c r="D143" s="33"/>
      <c r="E143" s="51"/>
      <c r="F143" s="59"/>
      <c r="G143" s="33"/>
      <c r="H143" s="53"/>
      <c r="I143" s="53">
        <v>1275</v>
      </c>
      <c r="J143" s="33"/>
      <c r="K143" s="68"/>
      <c r="L143" s="69"/>
      <c r="M143" s="32"/>
      <c r="N143" s="33"/>
      <c r="O143" s="69"/>
      <c r="P143" s="33"/>
      <c r="Q143" s="68"/>
      <c r="R143" s="38"/>
      <c r="S143" s="68"/>
      <c r="T143" s="68"/>
      <c r="U143" s="38"/>
      <c r="V143" s="53">
        <f t="shared" si="6"/>
        <v>0</v>
      </c>
      <c r="W143" s="53">
        <f t="shared" si="7"/>
        <v>0</v>
      </c>
      <c r="X143" s="53">
        <f t="shared" si="8"/>
        <v>1275</v>
      </c>
    </row>
    <row r="144" spans="1:24">
      <c r="A144" s="30">
        <v>139</v>
      </c>
      <c r="B144" s="20" t="s">
        <v>549</v>
      </c>
      <c r="C144" s="30">
        <v>404</v>
      </c>
      <c r="D144" s="33"/>
      <c r="E144" s="56">
        <v>103495495</v>
      </c>
      <c r="F144" s="59">
        <v>285.12</v>
      </c>
      <c r="G144" s="33"/>
      <c r="H144" s="53">
        <v>46888.65</v>
      </c>
      <c r="I144" s="53"/>
      <c r="J144" s="33"/>
      <c r="K144" s="68"/>
      <c r="L144" s="69">
        <v>20217.33</v>
      </c>
      <c r="M144" s="32"/>
      <c r="N144" s="33"/>
      <c r="O144" s="69">
        <v>20217.33</v>
      </c>
      <c r="P144" s="33"/>
      <c r="Q144" s="68"/>
      <c r="R144" s="38">
        <v>6739.11</v>
      </c>
      <c r="S144" s="68"/>
      <c r="T144" s="68"/>
      <c r="U144" s="38"/>
      <c r="V144" s="53">
        <f t="shared" si="6"/>
        <v>47173.77</v>
      </c>
      <c r="W144" s="53">
        <f t="shared" si="7"/>
        <v>0</v>
      </c>
      <c r="X144" s="53">
        <f t="shared" si="8"/>
        <v>0</v>
      </c>
    </row>
    <row r="145" spans="1:24">
      <c r="A145" s="30">
        <v>140</v>
      </c>
      <c r="B145" s="20" t="s">
        <v>550</v>
      </c>
      <c r="C145" s="30">
        <v>423</v>
      </c>
      <c r="D145" s="33"/>
      <c r="E145" s="51">
        <v>103590985</v>
      </c>
      <c r="F145" s="59"/>
      <c r="G145" s="33"/>
      <c r="H145" s="53"/>
      <c r="I145" s="53"/>
      <c r="J145" s="33"/>
      <c r="K145" s="68"/>
      <c r="L145" s="69"/>
      <c r="M145" s="32"/>
      <c r="N145" s="33"/>
      <c r="O145" s="69"/>
      <c r="P145" s="33"/>
      <c r="Q145" s="68"/>
      <c r="R145" s="38"/>
      <c r="S145" s="68"/>
      <c r="T145" s="68"/>
      <c r="U145" s="38"/>
      <c r="V145" s="53">
        <f t="shared" si="6"/>
        <v>0</v>
      </c>
      <c r="W145" s="53">
        <f t="shared" si="7"/>
        <v>0</v>
      </c>
      <c r="X145" s="53">
        <f t="shared" si="8"/>
        <v>0</v>
      </c>
    </row>
    <row r="146" spans="1:24">
      <c r="A146" s="30">
        <v>141</v>
      </c>
      <c r="B146" s="20" t="s">
        <v>142</v>
      </c>
      <c r="C146" s="30">
        <v>405</v>
      </c>
      <c r="D146" s="33"/>
      <c r="E146" s="51">
        <v>100125203</v>
      </c>
      <c r="F146" s="59"/>
      <c r="G146" s="33"/>
      <c r="H146" s="53"/>
      <c r="I146" s="53">
        <v>2550.07</v>
      </c>
      <c r="J146" s="33"/>
      <c r="K146" s="68"/>
      <c r="L146" s="69"/>
      <c r="M146" s="32"/>
      <c r="N146" s="33"/>
      <c r="O146" s="69"/>
      <c r="P146" s="33"/>
      <c r="Q146" s="68"/>
      <c r="R146" s="38"/>
      <c r="S146" s="68"/>
      <c r="T146" s="68"/>
      <c r="U146" s="38"/>
      <c r="V146" s="53">
        <f t="shared" si="6"/>
        <v>0</v>
      </c>
      <c r="W146" s="53">
        <f t="shared" si="7"/>
        <v>0</v>
      </c>
      <c r="X146" s="53">
        <f t="shared" si="8"/>
        <v>2550.07</v>
      </c>
    </row>
    <row r="147" spans="1:24">
      <c r="A147" s="30">
        <v>142</v>
      </c>
      <c r="B147" s="20" t="s">
        <v>551</v>
      </c>
      <c r="C147" s="30">
        <v>386</v>
      </c>
      <c r="D147" s="33"/>
      <c r="E147" s="55">
        <v>102974340</v>
      </c>
      <c r="F147" s="59"/>
      <c r="G147" s="33"/>
      <c r="H147" s="53">
        <v>19904.39</v>
      </c>
      <c r="I147" s="53"/>
      <c r="J147" s="33"/>
      <c r="K147" s="68"/>
      <c r="L147" s="69">
        <v>20217.33</v>
      </c>
      <c r="M147" s="32"/>
      <c r="N147" s="33"/>
      <c r="O147" s="69"/>
      <c r="P147" s="33"/>
      <c r="Q147" s="68"/>
      <c r="R147" s="38"/>
      <c r="S147" s="68"/>
      <c r="T147" s="68"/>
      <c r="U147" s="38"/>
      <c r="V147" s="53">
        <f t="shared" si="6"/>
        <v>20217.33</v>
      </c>
      <c r="W147" s="53">
        <f t="shared" si="7"/>
        <v>0</v>
      </c>
      <c r="X147" s="53">
        <f t="shared" si="8"/>
        <v>312.940000000002</v>
      </c>
    </row>
    <row r="148" spans="1:24">
      <c r="A148" s="30">
        <v>143</v>
      </c>
      <c r="B148" s="20" t="s">
        <v>387</v>
      </c>
      <c r="C148" s="30">
        <v>409</v>
      </c>
      <c r="D148" s="33"/>
      <c r="E148" s="55">
        <v>103603485</v>
      </c>
      <c r="F148" s="59"/>
      <c r="G148" s="33"/>
      <c r="H148" s="53"/>
      <c r="I148" s="53">
        <v>5063</v>
      </c>
      <c r="J148" s="33"/>
      <c r="K148" s="68"/>
      <c r="L148" s="69"/>
      <c r="M148" s="32"/>
      <c r="N148" s="33"/>
      <c r="O148" s="69"/>
      <c r="P148" s="33"/>
      <c r="Q148" s="68"/>
      <c r="R148" s="38"/>
      <c r="S148" s="68"/>
      <c r="T148" s="68"/>
      <c r="U148" s="38"/>
      <c r="V148" s="53">
        <f t="shared" si="6"/>
        <v>0</v>
      </c>
      <c r="W148" s="53">
        <f t="shared" si="7"/>
        <v>0</v>
      </c>
      <c r="X148" s="53">
        <f t="shared" si="8"/>
        <v>5063</v>
      </c>
    </row>
    <row r="149" spans="1:24">
      <c r="A149" s="30">
        <v>144</v>
      </c>
      <c r="B149" s="20" t="s">
        <v>552</v>
      </c>
      <c r="C149" s="30">
        <v>419</v>
      </c>
      <c r="D149" s="33"/>
      <c r="E149" s="55">
        <v>101389598</v>
      </c>
      <c r="F149" s="59"/>
      <c r="G149" s="33"/>
      <c r="H149" s="53"/>
      <c r="I149" s="53"/>
      <c r="J149" s="33"/>
      <c r="K149" s="68"/>
      <c r="L149" s="69"/>
      <c r="M149" s="32"/>
      <c r="N149" s="33"/>
      <c r="O149" s="69"/>
      <c r="P149" s="33"/>
      <c r="Q149" s="68"/>
      <c r="R149" s="38"/>
      <c r="S149" s="68"/>
      <c r="T149" s="68"/>
      <c r="U149" s="38"/>
      <c r="V149" s="53">
        <f t="shared" si="6"/>
        <v>0</v>
      </c>
      <c r="W149" s="53">
        <f t="shared" si="7"/>
        <v>0</v>
      </c>
      <c r="X149" s="53">
        <f t="shared" si="8"/>
        <v>0</v>
      </c>
    </row>
    <row r="150" s="3" customFormat="1" spans="1:338">
      <c r="A150" s="27">
        <v>145</v>
      </c>
      <c r="B150" s="34" t="s">
        <v>147</v>
      </c>
      <c r="C150" s="27">
        <v>429</v>
      </c>
      <c r="D150" s="35"/>
      <c r="E150" s="60"/>
      <c r="F150" s="35">
        <v>946.71</v>
      </c>
      <c r="G150" s="58">
        <v>100000</v>
      </c>
      <c r="H150" s="49"/>
      <c r="I150" s="49"/>
      <c r="J150" s="35"/>
      <c r="K150" s="35"/>
      <c r="L150" s="35"/>
      <c r="M150" s="29"/>
      <c r="N150" s="35"/>
      <c r="O150" s="35"/>
      <c r="P150" s="35"/>
      <c r="Q150" s="35"/>
      <c r="R150" s="35">
        <v>25271.67</v>
      </c>
      <c r="S150" s="35"/>
      <c r="T150" s="35"/>
      <c r="U150" s="35">
        <v>25271.67</v>
      </c>
      <c r="V150" s="49">
        <f t="shared" si="6"/>
        <v>50543.34</v>
      </c>
      <c r="W150" s="49">
        <f t="shared" si="7"/>
        <v>50403.37</v>
      </c>
      <c r="X150" s="49">
        <f t="shared" si="8"/>
        <v>0</v>
      </c>
      <c r="Y150" s="81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90"/>
      <c r="BD150" s="90"/>
      <c r="BE150" s="90"/>
      <c r="BF150" s="90"/>
      <c r="BG150" s="90"/>
      <c r="BH150" s="90"/>
      <c r="BI150" s="90"/>
      <c r="BJ150" s="90"/>
      <c r="BK150" s="90"/>
      <c r="BL150" s="90"/>
      <c r="BM150" s="90"/>
      <c r="BN150" s="90"/>
      <c r="BO150" s="90"/>
      <c r="BP150" s="90"/>
      <c r="BQ150" s="90"/>
      <c r="BR150" s="90"/>
      <c r="BS150" s="90"/>
      <c r="BT150" s="90"/>
      <c r="BU150" s="90"/>
      <c r="BV150" s="90"/>
      <c r="BW150" s="90"/>
      <c r="BX150" s="90"/>
      <c r="BY150" s="90"/>
      <c r="BZ150" s="90"/>
      <c r="CA150" s="90"/>
      <c r="CB150" s="90"/>
      <c r="CC150" s="90"/>
      <c r="CD150" s="90"/>
      <c r="CE150" s="90"/>
      <c r="CF150" s="90"/>
      <c r="CG150" s="90"/>
      <c r="CH150" s="90"/>
      <c r="CI150" s="90"/>
      <c r="CJ150" s="90"/>
      <c r="CK150" s="90"/>
      <c r="CL150" s="90"/>
      <c r="CM150" s="90"/>
      <c r="CN150" s="90"/>
      <c r="CO150" s="90"/>
      <c r="CP150" s="90"/>
      <c r="CQ150" s="90"/>
      <c r="CR150" s="90"/>
      <c r="CS150" s="90"/>
      <c r="CT150" s="90"/>
      <c r="CU150" s="90"/>
      <c r="CV150" s="90"/>
      <c r="CW150" s="90"/>
      <c r="CX150" s="90"/>
      <c r="CY150" s="90"/>
      <c r="CZ150" s="90"/>
      <c r="DA150" s="90"/>
      <c r="DB150" s="90"/>
      <c r="DC150" s="90"/>
      <c r="DD150" s="90"/>
      <c r="DE150" s="90"/>
      <c r="DF150" s="90"/>
      <c r="DG150" s="90"/>
      <c r="DH150" s="90"/>
      <c r="DI150" s="90"/>
      <c r="DJ150" s="90"/>
      <c r="DK150" s="90"/>
      <c r="DL150" s="90"/>
      <c r="DM150" s="90"/>
      <c r="DN150" s="90"/>
      <c r="DO150" s="90"/>
      <c r="DP150" s="90"/>
      <c r="DQ150" s="90"/>
      <c r="DR150" s="90"/>
      <c r="DS150" s="90"/>
      <c r="DT150" s="90"/>
      <c r="DU150" s="90"/>
      <c r="DV150" s="90"/>
      <c r="DW150" s="90"/>
      <c r="DX150" s="90"/>
      <c r="DY150" s="90"/>
      <c r="DZ150" s="90"/>
      <c r="EA150" s="90"/>
      <c r="EB150" s="90"/>
      <c r="EC150" s="90"/>
      <c r="ED150" s="90"/>
      <c r="EE150" s="90"/>
      <c r="EF150" s="90"/>
      <c r="EG150" s="90"/>
      <c r="EH150" s="90"/>
      <c r="EI150" s="90"/>
      <c r="EJ150" s="90"/>
      <c r="EK150" s="90"/>
      <c r="EL150" s="90"/>
      <c r="EM150" s="90"/>
      <c r="EN150" s="90"/>
      <c r="EO150" s="90"/>
      <c r="EP150" s="90"/>
      <c r="EQ150" s="90"/>
      <c r="ER150" s="90"/>
      <c r="ES150" s="90"/>
      <c r="ET150" s="90"/>
      <c r="EU150" s="90"/>
      <c r="EV150" s="90"/>
      <c r="EW150" s="90"/>
      <c r="EX150" s="90"/>
      <c r="EY150" s="90"/>
      <c r="EZ150" s="90"/>
      <c r="FA150" s="90"/>
      <c r="FB150" s="90"/>
      <c r="FC150" s="90"/>
      <c r="FD150" s="90"/>
      <c r="FE150" s="90"/>
      <c r="FF150" s="90"/>
      <c r="FG150" s="90"/>
      <c r="FH150" s="90"/>
      <c r="FI150" s="90"/>
      <c r="FJ150" s="90"/>
      <c r="FK150" s="90"/>
      <c r="FL150" s="90"/>
      <c r="FM150" s="90"/>
      <c r="FN150" s="90"/>
      <c r="FO150" s="90"/>
      <c r="FP150" s="90"/>
      <c r="FQ150" s="90"/>
      <c r="FR150" s="90"/>
      <c r="FS150" s="90"/>
      <c r="FT150" s="90"/>
      <c r="FU150" s="90"/>
      <c r="FV150" s="90"/>
      <c r="FW150" s="90"/>
      <c r="FX150" s="90"/>
      <c r="FY150" s="90"/>
      <c r="FZ150" s="90"/>
      <c r="GA150" s="90"/>
      <c r="GB150" s="90"/>
      <c r="GC150" s="90"/>
      <c r="GD150" s="90"/>
      <c r="GE150" s="90"/>
      <c r="GF150" s="90"/>
      <c r="GG150" s="90"/>
      <c r="GH150" s="90"/>
      <c r="GI150" s="90"/>
      <c r="GJ150" s="90"/>
      <c r="GK150" s="90"/>
      <c r="GL150" s="90"/>
      <c r="GM150" s="90"/>
      <c r="GN150" s="90"/>
      <c r="GO150" s="90"/>
      <c r="GP150" s="90"/>
      <c r="GQ150" s="90"/>
      <c r="GR150" s="90"/>
      <c r="GS150" s="90"/>
      <c r="GT150" s="90"/>
      <c r="GU150" s="90"/>
      <c r="GV150" s="90"/>
      <c r="GW150" s="90"/>
      <c r="GX150" s="90"/>
      <c r="GY150" s="90"/>
      <c r="GZ150" s="90"/>
      <c r="HA150" s="90"/>
      <c r="HB150" s="90"/>
      <c r="HC150" s="90"/>
      <c r="HD150" s="90"/>
      <c r="HE150" s="90"/>
      <c r="HF150" s="90"/>
      <c r="HG150" s="90"/>
      <c r="HH150" s="90"/>
      <c r="HI150" s="90"/>
      <c r="HJ150" s="90"/>
      <c r="HK150" s="90"/>
      <c r="HL150" s="90"/>
      <c r="HM150" s="90"/>
      <c r="HN150" s="90"/>
      <c r="HO150" s="90"/>
      <c r="HP150" s="90"/>
      <c r="HQ150" s="90"/>
      <c r="HR150" s="90"/>
      <c r="HS150" s="90"/>
      <c r="HT150" s="90"/>
      <c r="HU150" s="90"/>
      <c r="HV150" s="90"/>
      <c r="HW150" s="90"/>
      <c r="HX150" s="90"/>
      <c r="HY150" s="90"/>
      <c r="HZ150" s="90"/>
      <c r="IA150" s="90"/>
      <c r="IB150" s="90"/>
      <c r="IC150" s="90"/>
      <c r="ID150" s="90"/>
      <c r="IE150" s="90"/>
      <c r="IF150" s="90"/>
      <c r="IG150" s="90"/>
      <c r="IH150" s="90"/>
      <c r="II150" s="90"/>
      <c r="IJ150" s="90"/>
      <c r="IK150" s="90"/>
      <c r="IL150" s="90"/>
      <c r="IM150" s="90"/>
      <c r="IN150" s="90"/>
      <c r="IO150" s="90"/>
      <c r="IP150" s="90"/>
      <c r="IQ150" s="90"/>
      <c r="IR150" s="90"/>
      <c r="IS150" s="90"/>
      <c r="IT150" s="90"/>
      <c r="IU150" s="90"/>
      <c r="IV150" s="90"/>
      <c r="IW150" s="90"/>
      <c r="IX150" s="90"/>
      <c r="IY150" s="90"/>
      <c r="IZ150" s="90"/>
      <c r="JA150" s="90"/>
      <c r="JB150" s="90"/>
      <c r="JC150" s="90"/>
      <c r="JD150" s="90"/>
      <c r="JE150" s="90"/>
      <c r="JF150" s="90"/>
      <c r="JG150" s="90"/>
      <c r="JH150" s="90"/>
      <c r="JI150" s="90"/>
      <c r="JJ150" s="90"/>
      <c r="JK150" s="90"/>
      <c r="JL150" s="90"/>
      <c r="JM150" s="90"/>
      <c r="JN150" s="90"/>
      <c r="JO150" s="90"/>
      <c r="JP150" s="90"/>
      <c r="JQ150" s="90"/>
      <c r="JR150" s="90"/>
      <c r="JS150" s="90"/>
      <c r="JT150" s="90"/>
      <c r="JU150" s="90"/>
      <c r="JV150" s="90"/>
      <c r="JW150" s="90"/>
      <c r="JX150" s="90"/>
      <c r="JY150" s="90"/>
      <c r="JZ150" s="90"/>
      <c r="KA150" s="90"/>
      <c r="KB150" s="90"/>
      <c r="KC150" s="90"/>
      <c r="KD150" s="90"/>
      <c r="KE150" s="90"/>
      <c r="KF150" s="90"/>
      <c r="KG150" s="90"/>
      <c r="KH150" s="90"/>
      <c r="KI150" s="90"/>
      <c r="KJ150" s="90"/>
      <c r="KK150" s="90"/>
      <c r="KL150" s="90"/>
      <c r="KM150" s="90"/>
      <c r="KN150" s="90"/>
      <c r="KO150" s="90"/>
      <c r="KP150" s="90"/>
      <c r="KQ150" s="90"/>
      <c r="KR150" s="90"/>
      <c r="KS150" s="90"/>
      <c r="KT150" s="90"/>
      <c r="KU150" s="90"/>
      <c r="KV150" s="90"/>
      <c r="KW150" s="90"/>
      <c r="KX150" s="90"/>
      <c r="KY150" s="90"/>
      <c r="KZ150" s="90"/>
      <c r="LA150" s="90"/>
      <c r="LB150" s="90"/>
      <c r="LC150" s="90"/>
      <c r="LD150" s="90"/>
      <c r="LE150" s="90"/>
      <c r="LF150" s="90"/>
      <c r="LG150" s="90"/>
      <c r="LH150" s="90"/>
      <c r="LI150" s="90"/>
      <c r="LJ150" s="90"/>
      <c r="LK150" s="90"/>
      <c r="LL150" s="90"/>
      <c r="LM150" s="90"/>
      <c r="LN150" s="90"/>
      <c r="LO150" s="90"/>
      <c r="LP150" s="90"/>
      <c r="LQ150" s="90"/>
      <c r="LR150" s="90"/>
      <c r="LS150" s="90"/>
      <c r="LT150" s="90"/>
      <c r="LU150" s="90"/>
      <c r="LV150" s="90"/>
      <c r="LW150" s="90"/>
      <c r="LX150" s="90"/>
      <c r="LY150" s="90"/>
      <c r="LZ150" s="90"/>
    </row>
    <row r="151" spans="1:24">
      <c r="A151" s="30">
        <v>146</v>
      </c>
      <c r="B151" s="20" t="s">
        <v>399</v>
      </c>
      <c r="C151" s="30">
        <v>422</v>
      </c>
      <c r="D151" s="33"/>
      <c r="E151" s="55">
        <v>100531952</v>
      </c>
      <c r="F151" s="59"/>
      <c r="G151" s="33"/>
      <c r="H151" s="53"/>
      <c r="I151" s="53"/>
      <c r="J151" s="33"/>
      <c r="K151" s="68"/>
      <c r="L151" s="69"/>
      <c r="M151" s="32"/>
      <c r="N151" s="33"/>
      <c r="O151" s="69"/>
      <c r="P151" s="33"/>
      <c r="Q151" s="68"/>
      <c r="R151" s="38"/>
      <c r="S151" s="68"/>
      <c r="T151" s="68"/>
      <c r="U151" s="38"/>
      <c r="V151" s="53">
        <f t="shared" si="6"/>
        <v>0</v>
      </c>
      <c r="W151" s="53">
        <f t="shared" si="7"/>
        <v>0</v>
      </c>
      <c r="X151" s="53">
        <f t="shared" si="8"/>
        <v>0</v>
      </c>
    </row>
    <row r="152" spans="1:24">
      <c r="A152" s="30">
        <v>147</v>
      </c>
      <c r="B152" s="20" t="s">
        <v>390</v>
      </c>
      <c r="C152" s="30">
        <v>418</v>
      </c>
      <c r="D152" s="33"/>
      <c r="E152" s="55">
        <v>103603610</v>
      </c>
      <c r="F152" s="59"/>
      <c r="G152" s="33"/>
      <c r="H152" s="53"/>
      <c r="I152" s="53">
        <v>0.1</v>
      </c>
      <c r="J152" s="33"/>
      <c r="K152" s="68"/>
      <c r="L152" s="69"/>
      <c r="M152" s="32"/>
      <c r="N152" s="33"/>
      <c r="O152" s="69"/>
      <c r="P152" s="33"/>
      <c r="Q152" s="68"/>
      <c r="R152" s="38"/>
      <c r="S152" s="68"/>
      <c r="T152" s="68"/>
      <c r="U152" s="38"/>
      <c r="V152" s="53">
        <f t="shared" si="6"/>
        <v>0</v>
      </c>
      <c r="W152" s="53">
        <f t="shared" si="7"/>
        <v>0</v>
      </c>
      <c r="X152" s="53">
        <f t="shared" si="8"/>
        <v>0.1</v>
      </c>
    </row>
    <row r="153" s="3" customFormat="1" spans="1:338">
      <c r="A153" s="27">
        <v>148</v>
      </c>
      <c r="B153" s="34" t="s">
        <v>139</v>
      </c>
      <c r="C153" s="27">
        <v>431</v>
      </c>
      <c r="D153" s="35"/>
      <c r="E153" s="60">
        <v>102961007</v>
      </c>
      <c r="F153" s="35">
        <v>600.29</v>
      </c>
      <c r="G153" s="35"/>
      <c r="H153" s="49">
        <v>69654.95</v>
      </c>
      <c r="I153" s="49"/>
      <c r="J153" s="35"/>
      <c r="K153" s="35"/>
      <c r="L153" s="35"/>
      <c r="M153" s="29"/>
      <c r="N153" s="35"/>
      <c r="O153" s="35">
        <v>37907.52</v>
      </c>
      <c r="P153" s="35"/>
      <c r="Q153" s="35"/>
      <c r="R153" s="35"/>
      <c r="S153" s="35"/>
      <c r="T153" s="35"/>
      <c r="U153" s="35">
        <v>32347.72</v>
      </c>
      <c r="V153" s="49">
        <f t="shared" si="6"/>
        <v>70255.24</v>
      </c>
      <c r="W153" s="49">
        <f t="shared" si="7"/>
        <v>0</v>
      </c>
      <c r="X153" s="49">
        <f t="shared" si="8"/>
        <v>0</v>
      </c>
      <c r="Y153" s="81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90"/>
      <c r="BD153" s="90"/>
      <c r="BE153" s="90"/>
      <c r="BF153" s="90"/>
      <c r="BG153" s="90"/>
      <c r="BH153" s="90"/>
      <c r="BI153" s="90"/>
      <c r="BJ153" s="90"/>
      <c r="BK153" s="90"/>
      <c r="BL153" s="90"/>
      <c r="BM153" s="90"/>
      <c r="BN153" s="90"/>
      <c r="BO153" s="90"/>
      <c r="BP153" s="90"/>
      <c r="BQ153" s="90"/>
      <c r="BR153" s="90"/>
      <c r="BS153" s="90"/>
      <c r="BT153" s="90"/>
      <c r="BU153" s="90"/>
      <c r="BV153" s="90"/>
      <c r="BW153" s="90"/>
      <c r="BX153" s="90"/>
      <c r="BY153" s="90"/>
      <c r="BZ153" s="90"/>
      <c r="CA153" s="90"/>
      <c r="CB153" s="90"/>
      <c r="CC153" s="90"/>
      <c r="CD153" s="90"/>
      <c r="CE153" s="90"/>
      <c r="CF153" s="90"/>
      <c r="CG153" s="90"/>
      <c r="CH153" s="90"/>
      <c r="CI153" s="90"/>
      <c r="CJ153" s="90"/>
      <c r="CK153" s="90"/>
      <c r="CL153" s="90"/>
      <c r="CM153" s="90"/>
      <c r="CN153" s="90"/>
      <c r="CO153" s="90"/>
      <c r="CP153" s="90"/>
      <c r="CQ153" s="90"/>
      <c r="CR153" s="90"/>
      <c r="CS153" s="90"/>
      <c r="CT153" s="90"/>
      <c r="CU153" s="90"/>
      <c r="CV153" s="90"/>
      <c r="CW153" s="90"/>
      <c r="CX153" s="90"/>
      <c r="CY153" s="90"/>
      <c r="CZ153" s="90"/>
      <c r="DA153" s="90"/>
      <c r="DB153" s="90"/>
      <c r="DC153" s="90"/>
      <c r="DD153" s="90"/>
      <c r="DE153" s="90"/>
      <c r="DF153" s="90"/>
      <c r="DG153" s="90"/>
      <c r="DH153" s="90"/>
      <c r="DI153" s="90"/>
      <c r="DJ153" s="90"/>
      <c r="DK153" s="90"/>
      <c r="DL153" s="90"/>
      <c r="DM153" s="90"/>
      <c r="DN153" s="90"/>
      <c r="DO153" s="90"/>
      <c r="DP153" s="90"/>
      <c r="DQ153" s="90"/>
      <c r="DR153" s="90"/>
      <c r="DS153" s="90"/>
      <c r="DT153" s="90"/>
      <c r="DU153" s="90"/>
      <c r="DV153" s="90"/>
      <c r="DW153" s="90"/>
      <c r="DX153" s="90"/>
      <c r="DY153" s="90"/>
      <c r="DZ153" s="90"/>
      <c r="EA153" s="90"/>
      <c r="EB153" s="90"/>
      <c r="EC153" s="90"/>
      <c r="ED153" s="90"/>
      <c r="EE153" s="90"/>
      <c r="EF153" s="90"/>
      <c r="EG153" s="90"/>
      <c r="EH153" s="90"/>
      <c r="EI153" s="90"/>
      <c r="EJ153" s="90"/>
      <c r="EK153" s="90"/>
      <c r="EL153" s="90"/>
      <c r="EM153" s="90"/>
      <c r="EN153" s="90"/>
      <c r="EO153" s="90"/>
      <c r="EP153" s="90"/>
      <c r="EQ153" s="90"/>
      <c r="ER153" s="90"/>
      <c r="ES153" s="90"/>
      <c r="ET153" s="90"/>
      <c r="EU153" s="90"/>
      <c r="EV153" s="90"/>
      <c r="EW153" s="90"/>
      <c r="EX153" s="90"/>
      <c r="EY153" s="90"/>
      <c r="EZ153" s="90"/>
      <c r="FA153" s="90"/>
      <c r="FB153" s="90"/>
      <c r="FC153" s="90"/>
      <c r="FD153" s="90"/>
      <c r="FE153" s="90"/>
      <c r="FF153" s="90"/>
      <c r="FG153" s="90"/>
      <c r="FH153" s="90"/>
      <c r="FI153" s="90"/>
      <c r="FJ153" s="90"/>
      <c r="FK153" s="90"/>
      <c r="FL153" s="90"/>
      <c r="FM153" s="90"/>
      <c r="FN153" s="90"/>
      <c r="FO153" s="90"/>
      <c r="FP153" s="90"/>
      <c r="FQ153" s="90"/>
      <c r="FR153" s="90"/>
      <c r="FS153" s="90"/>
      <c r="FT153" s="90"/>
      <c r="FU153" s="90"/>
      <c r="FV153" s="90"/>
      <c r="FW153" s="90"/>
      <c r="FX153" s="90"/>
      <c r="FY153" s="90"/>
      <c r="FZ153" s="90"/>
      <c r="GA153" s="90"/>
      <c r="GB153" s="90"/>
      <c r="GC153" s="90"/>
      <c r="GD153" s="90"/>
      <c r="GE153" s="90"/>
      <c r="GF153" s="90"/>
      <c r="GG153" s="90"/>
      <c r="GH153" s="90"/>
      <c r="GI153" s="90"/>
      <c r="GJ153" s="90"/>
      <c r="GK153" s="90"/>
      <c r="GL153" s="90"/>
      <c r="GM153" s="90"/>
      <c r="GN153" s="90"/>
      <c r="GO153" s="90"/>
      <c r="GP153" s="90"/>
      <c r="GQ153" s="90"/>
      <c r="GR153" s="90"/>
      <c r="GS153" s="90"/>
      <c r="GT153" s="90"/>
      <c r="GU153" s="90"/>
      <c r="GV153" s="90"/>
      <c r="GW153" s="90"/>
      <c r="GX153" s="90"/>
      <c r="GY153" s="90"/>
      <c r="GZ153" s="90"/>
      <c r="HA153" s="90"/>
      <c r="HB153" s="90"/>
      <c r="HC153" s="90"/>
      <c r="HD153" s="90"/>
      <c r="HE153" s="90"/>
      <c r="HF153" s="90"/>
      <c r="HG153" s="90"/>
      <c r="HH153" s="90"/>
      <c r="HI153" s="90"/>
      <c r="HJ153" s="90"/>
      <c r="HK153" s="90"/>
      <c r="HL153" s="90"/>
      <c r="HM153" s="90"/>
      <c r="HN153" s="90"/>
      <c r="HO153" s="90"/>
      <c r="HP153" s="90"/>
      <c r="HQ153" s="90"/>
      <c r="HR153" s="90"/>
      <c r="HS153" s="90"/>
      <c r="HT153" s="90"/>
      <c r="HU153" s="90"/>
      <c r="HV153" s="90"/>
      <c r="HW153" s="90"/>
      <c r="HX153" s="90"/>
      <c r="HY153" s="90"/>
      <c r="HZ153" s="90"/>
      <c r="IA153" s="90"/>
      <c r="IB153" s="90"/>
      <c r="IC153" s="90"/>
      <c r="ID153" s="90"/>
      <c r="IE153" s="90"/>
      <c r="IF153" s="90"/>
      <c r="IG153" s="90"/>
      <c r="IH153" s="90"/>
      <c r="II153" s="90"/>
      <c r="IJ153" s="90"/>
      <c r="IK153" s="90"/>
      <c r="IL153" s="90"/>
      <c r="IM153" s="90"/>
      <c r="IN153" s="90"/>
      <c r="IO153" s="90"/>
      <c r="IP153" s="90"/>
      <c r="IQ153" s="90"/>
      <c r="IR153" s="90"/>
      <c r="IS153" s="90"/>
      <c r="IT153" s="90"/>
      <c r="IU153" s="90"/>
      <c r="IV153" s="90"/>
      <c r="IW153" s="90"/>
      <c r="IX153" s="90"/>
      <c r="IY153" s="90"/>
      <c r="IZ153" s="90"/>
      <c r="JA153" s="90"/>
      <c r="JB153" s="90"/>
      <c r="JC153" s="90"/>
      <c r="JD153" s="90"/>
      <c r="JE153" s="90"/>
      <c r="JF153" s="90"/>
      <c r="JG153" s="90"/>
      <c r="JH153" s="90"/>
      <c r="JI153" s="90"/>
      <c r="JJ153" s="90"/>
      <c r="JK153" s="90"/>
      <c r="JL153" s="90"/>
      <c r="JM153" s="90"/>
      <c r="JN153" s="90"/>
      <c r="JO153" s="90"/>
      <c r="JP153" s="90"/>
      <c r="JQ153" s="90"/>
      <c r="JR153" s="90"/>
      <c r="JS153" s="90"/>
      <c r="JT153" s="90"/>
      <c r="JU153" s="90"/>
      <c r="JV153" s="90"/>
      <c r="JW153" s="90"/>
      <c r="JX153" s="90"/>
      <c r="JY153" s="90"/>
      <c r="JZ153" s="90"/>
      <c r="KA153" s="90"/>
      <c r="KB153" s="90"/>
      <c r="KC153" s="90"/>
      <c r="KD153" s="90"/>
      <c r="KE153" s="90"/>
      <c r="KF153" s="90"/>
      <c r="KG153" s="90"/>
      <c r="KH153" s="90"/>
      <c r="KI153" s="90"/>
      <c r="KJ153" s="90"/>
      <c r="KK153" s="90"/>
      <c r="KL153" s="90"/>
      <c r="KM153" s="90"/>
      <c r="KN153" s="90"/>
      <c r="KO153" s="90"/>
      <c r="KP153" s="90"/>
      <c r="KQ153" s="90"/>
      <c r="KR153" s="90"/>
      <c r="KS153" s="90"/>
      <c r="KT153" s="90"/>
      <c r="KU153" s="90"/>
      <c r="KV153" s="90"/>
      <c r="KW153" s="90"/>
      <c r="KX153" s="90"/>
      <c r="KY153" s="90"/>
      <c r="KZ153" s="90"/>
      <c r="LA153" s="90"/>
      <c r="LB153" s="90"/>
      <c r="LC153" s="90"/>
      <c r="LD153" s="90"/>
      <c r="LE153" s="90"/>
      <c r="LF153" s="90"/>
      <c r="LG153" s="90"/>
      <c r="LH153" s="90"/>
      <c r="LI153" s="90"/>
      <c r="LJ153" s="90"/>
      <c r="LK153" s="90"/>
      <c r="LL153" s="90"/>
      <c r="LM153" s="90"/>
      <c r="LN153" s="90"/>
      <c r="LO153" s="90"/>
      <c r="LP153" s="90"/>
      <c r="LQ153" s="90"/>
      <c r="LR153" s="90"/>
      <c r="LS153" s="90"/>
      <c r="LT153" s="90"/>
      <c r="LU153" s="90"/>
      <c r="LV153" s="90"/>
      <c r="LW153" s="90"/>
      <c r="LX153" s="90"/>
      <c r="LY153" s="90"/>
      <c r="LZ153" s="90"/>
    </row>
    <row r="154" spans="1:24">
      <c r="A154" s="30">
        <v>149</v>
      </c>
      <c r="B154" s="20" t="s">
        <v>388</v>
      </c>
      <c r="C154" s="30">
        <v>412</v>
      </c>
      <c r="D154" s="33"/>
      <c r="E154" s="55">
        <v>103183741</v>
      </c>
      <c r="F154" s="59"/>
      <c r="G154" s="33"/>
      <c r="H154" s="53"/>
      <c r="I154" s="53">
        <v>91.74</v>
      </c>
      <c r="J154" s="33"/>
      <c r="K154" s="68"/>
      <c r="L154" s="69"/>
      <c r="M154" s="32"/>
      <c r="N154" s="33"/>
      <c r="O154" s="69"/>
      <c r="P154" s="33"/>
      <c r="Q154" s="68"/>
      <c r="R154" s="38"/>
      <c r="S154" s="68"/>
      <c r="T154" s="68"/>
      <c r="U154" s="38"/>
      <c r="V154" s="53">
        <f t="shared" si="6"/>
        <v>0</v>
      </c>
      <c r="W154" s="53">
        <f t="shared" si="7"/>
        <v>0</v>
      </c>
      <c r="X154" s="53">
        <f t="shared" si="8"/>
        <v>91.74</v>
      </c>
    </row>
    <row r="155" s="3" customFormat="1" spans="1:338">
      <c r="A155" s="27">
        <v>150</v>
      </c>
      <c r="B155" s="34" t="s">
        <v>553</v>
      </c>
      <c r="C155" s="27">
        <v>420</v>
      </c>
      <c r="D155" s="35"/>
      <c r="E155" s="60"/>
      <c r="F155" s="35">
        <v>1190.87</v>
      </c>
      <c r="G155" s="58">
        <v>114000</v>
      </c>
      <c r="H155" s="49"/>
      <c r="I155" s="49"/>
      <c r="J155" s="35"/>
      <c r="K155" s="35"/>
      <c r="L155" s="35"/>
      <c r="M155" s="29"/>
      <c r="N155" s="35"/>
      <c r="O155" s="35"/>
      <c r="P155" s="35"/>
      <c r="Q155" s="35"/>
      <c r="R155" s="35"/>
      <c r="S155" s="35">
        <v>19206.48</v>
      </c>
      <c r="T155" s="35">
        <v>19206.48</v>
      </c>
      <c r="U155" s="35">
        <v>19206.48</v>
      </c>
      <c r="V155" s="49">
        <f t="shared" si="6"/>
        <v>57619.44</v>
      </c>
      <c r="W155" s="49">
        <f t="shared" si="7"/>
        <v>57571.43</v>
      </c>
      <c r="X155" s="49">
        <f t="shared" si="8"/>
        <v>0</v>
      </c>
      <c r="Y155" s="81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  <c r="BB155" s="82"/>
      <c r="BC155" s="90"/>
      <c r="BD155" s="90"/>
      <c r="BE155" s="90"/>
      <c r="BF155" s="90"/>
      <c r="BG155" s="90"/>
      <c r="BH155" s="90"/>
      <c r="BI155" s="90"/>
      <c r="BJ155" s="90"/>
      <c r="BK155" s="90"/>
      <c r="BL155" s="90"/>
      <c r="BM155" s="90"/>
      <c r="BN155" s="90"/>
      <c r="BO155" s="90"/>
      <c r="BP155" s="90"/>
      <c r="BQ155" s="90"/>
      <c r="BR155" s="90"/>
      <c r="BS155" s="90"/>
      <c r="BT155" s="90"/>
      <c r="BU155" s="90"/>
      <c r="BV155" s="90"/>
      <c r="BW155" s="90"/>
      <c r="BX155" s="90"/>
      <c r="BY155" s="90"/>
      <c r="BZ155" s="90"/>
      <c r="CA155" s="90"/>
      <c r="CB155" s="90"/>
      <c r="CC155" s="90"/>
      <c r="CD155" s="90"/>
      <c r="CE155" s="90"/>
      <c r="CF155" s="90"/>
      <c r="CG155" s="90"/>
      <c r="CH155" s="90"/>
      <c r="CI155" s="90"/>
      <c r="CJ155" s="90"/>
      <c r="CK155" s="90"/>
      <c r="CL155" s="90"/>
      <c r="CM155" s="90"/>
      <c r="CN155" s="90"/>
      <c r="CO155" s="90"/>
      <c r="CP155" s="90"/>
      <c r="CQ155" s="90"/>
      <c r="CR155" s="90"/>
      <c r="CS155" s="90"/>
      <c r="CT155" s="90"/>
      <c r="CU155" s="90"/>
      <c r="CV155" s="90"/>
      <c r="CW155" s="90"/>
      <c r="CX155" s="90"/>
      <c r="CY155" s="90"/>
      <c r="CZ155" s="90"/>
      <c r="DA155" s="90"/>
      <c r="DB155" s="90"/>
      <c r="DC155" s="90"/>
      <c r="DD155" s="90"/>
      <c r="DE155" s="90"/>
      <c r="DF155" s="90"/>
      <c r="DG155" s="90"/>
      <c r="DH155" s="90"/>
      <c r="DI155" s="90"/>
      <c r="DJ155" s="90"/>
      <c r="DK155" s="90"/>
      <c r="DL155" s="90"/>
      <c r="DM155" s="90"/>
      <c r="DN155" s="90"/>
      <c r="DO155" s="90"/>
      <c r="DP155" s="90"/>
      <c r="DQ155" s="90"/>
      <c r="DR155" s="90"/>
      <c r="DS155" s="90"/>
      <c r="DT155" s="90"/>
      <c r="DU155" s="90"/>
      <c r="DV155" s="90"/>
      <c r="DW155" s="90"/>
      <c r="DX155" s="90"/>
      <c r="DY155" s="90"/>
      <c r="DZ155" s="90"/>
      <c r="EA155" s="90"/>
      <c r="EB155" s="90"/>
      <c r="EC155" s="90"/>
      <c r="ED155" s="90"/>
      <c r="EE155" s="90"/>
      <c r="EF155" s="90"/>
      <c r="EG155" s="90"/>
      <c r="EH155" s="90"/>
      <c r="EI155" s="90"/>
      <c r="EJ155" s="90"/>
      <c r="EK155" s="90"/>
      <c r="EL155" s="90"/>
      <c r="EM155" s="90"/>
      <c r="EN155" s="90"/>
      <c r="EO155" s="90"/>
      <c r="EP155" s="90"/>
      <c r="EQ155" s="90"/>
      <c r="ER155" s="90"/>
      <c r="ES155" s="90"/>
      <c r="ET155" s="90"/>
      <c r="EU155" s="90"/>
      <c r="EV155" s="90"/>
      <c r="EW155" s="90"/>
      <c r="EX155" s="90"/>
      <c r="EY155" s="90"/>
      <c r="EZ155" s="90"/>
      <c r="FA155" s="90"/>
      <c r="FB155" s="90"/>
      <c r="FC155" s="90"/>
      <c r="FD155" s="90"/>
      <c r="FE155" s="90"/>
      <c r="FF155" s="90"/>
      <c r="FG155" s="90"/>
      <c r="FH155" s="90"/>
      <c r="FI155" s="90"/>
      <c r="FJ155" s="90"/>
      <c r="FK155" s="90"/>
      <c r="FL155" s="90"/>
      <c r="FM155" s="90"/>
      <c r="FN155" s="90"/>
      <c r="FO155" s="90"/>
      <c r="FP155" s="90"/>
      <c r="FQ155" s="90"/>
      <c r="FR155" s="90"/>
      <c r="FS155" s="90"/>
      <c r="FT155" s="90"/>
      <c r="FU155" s="90"/>
      <c r="FV155" s="90"/>
      <c r="FW155" s="90"/>
      <c r="FX155" s="90"/>
      <c r="FY155" s="90"/>
      <c r="FZ155" s="90"/>
      <c r="GA155" s="90"/>
      <c r="GB155" s="90"/>
      <c r="GC155" s="90"/>
      <c r="GD155" s="90"/>
      <c r="GE155" s="90"/>
      <c r="GF155" s="90"/>
      <c r="GG155" s="90"/>
      <c r="GH155" s="90"/>
      <c r="GI155" s="90"/>
      <c r="GJ155" s="90"/>
      <c r="GK155" s="90"/>
      <c r="GL155" s="90"/>
      <c r="GM155" s="90"/>
      <c r="GN155" s="90"/>
      <c r="GO155" s="90"/>
      <c r="GP155" s="90"/>
      <c r="GQ155" s="90"/>
      <c r="GR155" s="90"/>
      <c r="GS155" s="90"/>
      <c r="GT155" s="90"/>
      <c r="GU155" s="90"/>
      <c r="GV155" s="90"/>
      <c r="GW155" s="90"/>
      <c r="GX155" s="90"/>
      <c r="GY155" s="90"/>
      <c r="GZ155" s="90"/>
      <c r="HA155" s="90"/>
      <c r="HB155" s="90"/>
      <c r="HC155" s="90"/>
      <c r="HD155" s="90"/>
      <c r="HE155" s="90"/>
      <c r="HF155" s="90"/>
      <c r="HG155" s="90"/>
      <c r="HH155" s="90"/>
      <c r="HI155" s="90"/>
      <c r="HJ155" s="90"/>
      <c r="HK155" s="90"/>
      <c r="HL155" s="90"/>
      <c r="HM155" s="90"/>
      <c r="HN155" s="90"/>
      <c r="HO155" s="90"/>
      <c r="HP155" s="90"/>
      <c r="HQ155" s="90"/>
      <c r="HR155" s="90"/>
      <c r="HS155" s="90"/>
      <c r="HT155" s="90"/>
      <c r="HU155" s="90"/>
      <c r="HV155" s="90"/>
      <c r="HW155" s="90"/>
      <c r="HX155" s="90"/>
      <c r="HY155" s="90"/>
      <c r="HZ155" s="90"/>
      <c r="IA155" s="90"/>
      <c r="IB155" s="90"/>
      <c r="IC155" s="90"/>
      <c r="ID155" s="90"/>
      <c r="IE155" s="90"/>
      <c r="IF155" s="90"/>
      <c r="IG155" s="90"/>
      <c r="IH155" s="90"/>
      <c r="II155" s="90"/>
      <c r="IJ155" s="90"/>
      <c r="IK155" s="90"/>
      <c r="IL155" s="90"/>
      <c r="IM155" s="90"/>
      <c r="IN155" s="90"/>
      <c r="IO155" s="90"/>
      <c r="IP155" s="90"/>
      <c r="IQ155" s="90"/>
      <c r="IR155" s="90"/>
      <c r="IS155" s="90"/>
      <c r="IT155" s="90"/>
      <c r="IU155" s="90"/>
      <c r="IV155" s="90"/>
      <c r="IW155" s="90"/>
      <c r="IX155" s="90"/>
      <c r="IY155" s="90"/>
      <c r="IZ155" s="90"/>
      <c r="JA155" s="90"/>
      <c r="JB155" s="90"/>
      <c r="JC155" s="90"/>
      <c r="JD155" s="90"/>
      <c r="JE155" s="90"/>
      <c r="JF155" s="90"/>
      <c r="JG155" s="90"/>
      <c r="JH155" s="90"/>
      <c r="JI155" s="90"/>
      <c r="JJ155" s="90"/>
      <c r="JK155" s="90"/>
      <c r="JL155" s="90"/>
      <c r="JM155" s="90"/>
      <c r="JN155" s="90"/>
      <c r="JO155" s="90"/>
      <c r="JP155" s="90"/>
      <c r="JQ155" s="90"/>
      <c r="JR155" s="90"/>
      <c r="JS155" s="90"/>
      <c r="JT155" s="90"/>
      <c r="JU155" s="90"/>
      <c r="JV155" s="90"/>
      <c r="JW155" s="90"/>
      <c r="JX155" s="90"/>
      <c r="JY155" s="90"/>
      <c r="JZ155" s="90"/>
      <c r="KA155" s="90"/>
      <c r="KB155" s="90"/>
      <c r="KC155" s="90"/>
      <c r="KD155" s="90"/>
      <c r="KE155" s="90"/>
      <c r="KF155" s="90"/>
      <c r="KG155" s="90"/>
      <c r="KH155" s="90"/>
      <c r="KI155" s="90"/>
      <c r="KJ155" s="90"/>
      <c r="KK155" s="90"/>
      <c r="KL155" s="90"/>
      <c r="KM155" s="90"/>
      <c r="KN155" s="90"/>
      <c r="KO155" s="90"/>
      <c r="KP155" s="90"/>
      <c r="KQ155" s="90"/>
      <c r="KR155" s="90"/>
      <c r="KS155" s="90"/>
      <c r="KT155" s="90"/>
      <c r="KU155" s="90"/>
      <c r="KV155" s="90"/>
      <c r="KW155" s="90"/>
      <c r="KX155" s="90"/>
      <c r="KY155" s="90"/>
      <c r="KZ155" s="90"/>
      <c r="LA155" s="90"/>
      <c r="LB155" s="90"/>
      <c r="LC155" s="90"/>
      <c r="LD155" s="90"/>
      <c r="LE155" s="90"/>
      <c r="LF155" s="90"/>
      <c r="LG155" s="90"/>
      <c r="LH155" s="90"/>
      <c r="LI155" s="90"/>
      <c r="LJ155" s="90"/>
      <c r="LK155" s="90"/>
      <c r="LL155" s="90"/>
      <c r="LM155" s="90"/>
      <c r="LN155" s="90"/>
      <c r="LO155" s="90"/>
      <c r="LP155" s="90"/>
      <c r="LQ155" s="90"/>
      <c r="LR155" s="90"/>
      <c r="LS155" s="90"/>
      <c r="LT155" s="90"/>
      <c r="LU155" s="90"/>
      <c r="LV155" s="90"/>
      <c r="LW155" s="90"/>
      <c r="LX155" s="90"/>
      <c r="LY155" s="90"/>
      <c r="LZ155" s="90"/>
    </row>
    <row r="156" spans="1:24">
      <c r="A156" s="30">
        <v>151</v>
      </c>
      <c r="B156" s="20" t="s">
        <v>554</v>
      </c>
      <c r="C156" s="30">
        <v>406</v>
      </c>
      <c r="D156" s="33"/>
      <c r="E156" s="55">
        <v>103388665</v>
      </c>
      <c r="F156" s="59"/>
      <c r="G156" s="33"/>
      <c r="H156" s="53">
        <v>9245.95</v>
      </c>
      <c r="I156" s="53"/>
      <c r="J156" s="33"/>
      <c r="K156" s="68"/>
      <c r="L156" s="69"/>
      <c r="M156" s="32"/>
      <c r="N156" s="33"/>
      <c r="O156" s="69"/>
      <c r="P156" s="33"/>
      <c r="Q156" s="68"/>
      <c r="R156" s="38"/>
      <c r="S156" s="68"/>
      <c r="T156" s="68"/>
      <c r="U156" s="38"/>
      <c r="V156" s="53">
        <f t="shared" si="6"/>
        <v>0</v>
      </c>
      <c r="W156" s="53">
        <f t="shared" si="7"/>
        <v>9245.95</v>
      </c>
      <c r="X156" s="53">
        <f t="shared" si="8"/>
        <v>0</v>
      </c>
    </row>
    <row r="157" spans="1:24">
      <c r="A157" s="30">
        <v>152</v>
      </c>
      <c r="B157" s="20" t="s">
        <v>401</v>
      </c>
      <c r="C157" s="30">
        <v>396</v>
      </c>
      <c r="D157" s="33"/>
      <c r="E157" s="51">
        <v>102614671</v>
      </c>
      <c r="F157" s="59"/>
      <c r="G157" s="33"/>
      <c r="H157" s="53"/>
      <c r="I157" s="53">
        <v>1275</v>
      </c>
      <c r="J157" s="33"/>
      <c r="K157" s="68"/>
      <c r="L157" s="69"/>
      <c r="M157" s="32"/>
      <c r="N157" s="33"/>
      <c r="O157" s="69"/>
      <c r="P157" s="33"/>
      <c r="Q157" s="68"/>
      <c r="R157" s="38"/>
      <c r="S157" s="68"/>
      <c r="T157" s="68"/>
      <c r="U157" s="38"/>
      <c r="V157" s="53">
        <f t="shared" si="6"/>
        <v>0</v>
      </c>
      <c r="W157" s="53">
        <f t="shared" si="7"/>
        <v>0</v>
      </c>
      <c r="X157" s="53">
        <f t="shared" si="8"/>
        <v>1275</v>
      </c>
    </row>
    <row r="158" spans="1:24">
      <c r="A158" s="30">
        <v>153</v>
      </c>
      <c r="B158" s="20" t="s">
        <v>389</v>
      </c>
      <c r="C158" s="30">
        <v>417</v>
      </c>
      <c r="D158" s="33"/>
      <c r="E158" s="55">
        <v>100531589</v>
      </c>
      <c r="F158" s="59"/>
      <c r="G158" s="33"/>
      <c r="H158" s="53"/>
      <c r="I158" s="53">
        <v>0.05</v>
      </c>
      <c r="J158" s="33"/>
      <c r="K158" s="68"/>
      <c r="L158" s="69"/>
      <c r="M158" s="32"/>
      <c r="N158" s="33"/>
      <c r="O158" s="69"/>
      <c r="P158" s="33"/>
      <c r="Q158" s="68"/>
      <c r="R158" s="38"/>
      <c r="S158" s="68"/>
      <c r="T158" s="68"/>
      <c r="U158" s="38"/>
      <c r="V158" s="53">
        <f t="shared" si="6"/>
        <v>0</v>
      </c>
      <c r="W158" s="53">
        <f t="shared" si="7"/>
        <v>0</v>
      </c>
      <c r="X158" s="53">
        <f t="shared" si="8"/>
        <v>0.05</v>
      </c>
    </row>
    <row r="159" spans="1:24">
      <c r="A159" s="30">
        <v>154</v>
      </c>
      <c r="B159" s="20" t="s">
        <v>402</v>
      </c>
      <c r="C159" s="30">
        <v>415</v>
      </c>
      <c r="D159" s="33"/>
      <c r="E159" s="51">
        <v>101501789</v>
      </c>
      <c r="F159" s="59"/>
      <c r="G159" s="33"/>
      <c r="H159" s="53">
        <v>131.32</v>
      </c>
      <c r="I159" s="53"/>
      <c r="J159" s="33"/>
      <c r="K159" s="68"/>
      <c r="L159" s="69"/>
      <c r="M159" s="32"/>
      <c r="N159" s="33"/>
      <c r="O159" s="69"/>
      <c r="P159" s="33"/>
      <c r="Q159" s="68"/>
      <c r="R159" s="38"/>
      <c r="S159" s="68"/>
      <c r="T159" s="68"/>
      <c r="U159" s="38"/>
      <c r="V159" s="53">
        <f t="shared" si="6"/>
        <v>0</v>
      </c>
      <c r="W159" s="53">
        <f t="shared" si="7"/>
        <v>131.32</v>
      </c>
      <c r="X159" s="53">
        <f t="shared" si="8"/>
        <v>0</v>
      </c>
    </row>
    <row r="160" spans="1:24">
      <c r="A160" s="30">
        <v>155</v>
      </c>
      <c r="B160" s="20" t="s">
        <v>464</v>
      </c>
      <c r="C160" s="30">
        <v>421</v>
      </c>
      <c r="D160" s="33"/>
      <c r="E160" s="51">
        <v>101501792</v>
      </c>
      <c r="F160" s="59"/>
      <c r="G160" s="33"/>
      <c r="H160" s="53"/>
      <c r="I160" s="53"/>
      <c r="J160" s="33"/>
      <c r="K160" s="68"/>
      <c r="L160" s="69"/>
      <c r="M160" s="32"/>
      <c r="N160" s="33"/>
      <c r="O160" s="69"/>
      <c r="P160" s="33"/>
      <c r="Q160" s="68"/>
      <c r="R160" s="38"/>
      <c r="S160" s="68"/>
      <c r="T160" s="68"/>
      <c r="U160" s="38"/>
      <c r="V160" s="53">
        <f t="shared" si="6"/>
        <v>0</v>
      </c>
      <c r="W160" s="53">
        <f t="shared" si="7"/>
        <v>0</v>
      </c>
      <c r="X160" s="53">
        <f t="shared" si="8"/>
        <v>0</v>
      </c>
    </row>
    <row r="161" spans="1:24">
      <c r="A161" s="30">
        <v>156</v>
      </c>
      <c r="B161" s="20" t="s">
        <v>159</v>
      </c>
      <c r="C161" s="30">
        <v>416</v>
      </c>
      <c r="D161" s="33"/>
      <c r="E161" s="98">
        <v>100990007</v>
      </c>
      <c r="F161" s="59"/>
      <c r="G161" s="33"/>
      <c r="H161" s="53"/>
      <c r="I161" s="53"/>
      <c r="J161" s="33"/>
      <c r="K161" s="68"/>
      <c r="L161" s="69"/>
      <c r="M161" s="32"/>
      <c r="N161" s="33"/>
      <c r="O161" s="69"/>
      <c r="P161" s="33"/>
      <c r="Q161" s="68"/>
      <c r="R161" s="38"/>
      <c r="S161" s="68"/>
      <c r="T161" s="68"/>
      <c r="U161" s="38"/>
      <c r="V161" s="53">
        <f t="shared" si="6"/>
        <v>0</v>
      </c>
      <c r="W161" s="53">
        <f t="shared" si="7"/>
        <v>0</v>
      </c>
      <c r="X161" s="53">
        <f t="shared" si="8"/>
        <v>0</v>
      </c>
    </row>
    <row r="162" s="3" customFormat="1" spans="1:338">
      <c r="A162" s="27">
        <v>157</v>
      </c>
      <c r="B162" s="34" t="s">
        <v>555</v>
      </c>
      <c r="C162" s="27">
        <v>413</v>
      </c>
      <c r="D162" s="35"/>
      <c r="E162" s="60">
        <v>103495501</v>
      </c>
      <c r="F162" s="35">
        <v>156.18</v>
      </c>
      <c r="G162" s="35"/>
      <c r="H162" s="49">
        <v>26735.39</v>
      </c>
      <c r="I162" s="49"/>
      <c r="J162" s="35"/>
      <c r="K162" s="35"/>
      <c r="L162" s="35">
        <v>18953.76</v>
      </c>
      <c r="M162" s="29"/>
      <c r="N162" s="35"/>
      <c r="O162" s="35">
        <v>18953.76</v>
      </c>
      <c r="P162" s="35"/>
      <c r="Q162" s="35"/>
      <c r="R162" s="35">
        <v>6317.92</v>
      </c>
      <c r="S162" s="35"/>
      <c r="T162" s="35"/>
      <c r="U162" s="35"/>
      <c r="V162" s="49">
        <f t="shared" si="6"/>
        <v>44225.44</v>
      </c>
      <c r="W162" s="49">
        <f t="shared" si="7"/>
        <v>0</v>
      </c>
      <c r="X162" s="49">
        <f t="shared" si="8"/>
        <v>17333.87</v>
      </c>
      <c r="Y162" s="81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90"/>
      <c r="BD162" s="90"/>
      <c r="BE162" s="90"/>
      <c r="BF162" s="90"/>
      <c r="BG162" s="90"/>
      <c r="BH162" s="90"/>
      <c r="BI162" s="90"/>
      <c r="BJ162" s="90"/>
      <c r="BK162" s="90"/>
      <c r="BL162" s="90"/>
      <c r="BM162" s="90"/>
      <c r="BN162" s="90"/>
      <c r="BO162" s="90"/>
      <c r="BP162" s="90"/>
      <c r="BQ162" s="90"/>
      <c r="BR162" s="90"/>
      <c r="BS162" s="90"/>
      <c r="BT162" s="90"/>
      <c r="BU162" s="90"/>
      <c r="BV162" s="90"/>
      <c r="BW162" s="90"/>
      <c r="BX162" s="90"/>
      <c r="BY162" s="90"/>
      <c r="BZ162" s="90"/>
      <c r="CA162" s="90"/>
      <c r="CB162" s="90"/>
      <c r="CC162" s="90"/>
      <c r="CD162" s="90"/>
      <c r="CE162" s="90"/>
      <c r="CF162" s="90"/>
      <c r="CG162" s="90"/>
      <c r="CH162" s="90"/>
      <c r="CI162" s="90"/>
      <c r="CJ162" s="90"/>
      <c r="CK162" s="90"/>
      <c r="CL162" s="90"/>
      <c r="CM162" s="90"/>
      <c r="CN162" s="90"/>
      <c r="CO162" s="90"/>
      <c r="CP162" s="90"/>
      <c r="CQ162" s="90"/>
      <c r="CR162" s="90"/>
      <c r="CS162" s="90"/>
      <c r="CT162" s="90"/>
      <c r="CU162" s="90"/>
      <c r="CV162" s="90"/>
      <c r="CW162" s="90"/>
      <c r="CX162" s="90"/>
      <c r="CY162" s="90"/>
      <c r="CZ162" s="90"/>
      <c r="DA162" s="90"/>
      <c r="DB162" s="90"/>
      <c r="DC162" s="90"/>
      <c r="DD162" s="90"/>
      <c r="DE162" s="90"/>
      <c r="DF162" s="90"/>
      <c r="DG162" s="90"/>
      <c r="DH162" s="90"/>
      <c r="DI162" s="90"/>
      <c r="DJ162" s="90"/>
      <c r="DK162" s="90"/>
      <c r="DL162" s="90"/>
      <c r="DM162" s="90"/>
      <c r="DN162" s="90"/>
      <c r="DO162" s="90"/>
      <c r="DP162" s="90"/>
      <c r="DQ162" s="90"/>
      <c r="DR162" s="90"/>
      <c r="DS162" s="90"/>
      <c r="DT162" s="90"/>
      <c r="DU162" s="90"/>
      <c r="DV162" s="90"/>
      <c r="DW162" s="90"/>
      <c r="DX162" s="90"/>
      <c r="DY162" s="90"/>
      <c r="DZ162" s="90"/>
      <c r="EA162" s="90"/>
      <c r="EB162" s="90"/>
      <c r="EC162" s="90"/>
      <c r="ED162" s="90"/>
      <c r="EE162" s="90"/>
      <c r="EF162" s="90"/>
      <c r="EG162" s="90"/>
      <c r="EH162" s="90"/>
      <c r="EI162" s="90"/>
      <c r="EJ162" s="90"/>
      <c r="EK162" s="90"/>
      <c r="EL162" s="90"/>
      <c r="EM162" s="90"/>
      <c r="EN162" s="90"/>
      <c r="EO162" s="90"/>
      <c r="EP162" s="90"/>
      <c r="EQ162" s="90"/>
      <c r="ER162" s="90"/>
      <c r="ES162" s="90"/>
      <c r="ET162" s="90"/>
      <c r="EU162" s="90"/>
      <c r="EV162" s="90"/>
      <c r="EW162" s="90"/>
      <c r="EX162" s="90"/>
      <c r="EY162" s="90"/>
      <c r="EZ162" s="90"/>
      <c r="FA162" s="90"/>
      <c r="FB162" s="90"/>
      <c r="FC162" s="90"/>
      <c r="FD162" s="90"/>
      <c r="FE162" s="90"/>
      <c r="FF162" s="90"/>
      <c r="FG162" s="90"/>
      <c r="FH162" s="90"/>
      <c r="FI162" s="90"/>
      <c r="FJ162" s="90"/>
      <c r="FK162" s="90"/>
      <c r="FL162" s="90"/>
      <c r="FM162" s="90"/>
      <c r="FN162" s="90"/>
      <c r="FO162" s="90"/>
      <c r="FP162" s="90"/>
      <c r="FQ162" s="90"/>
      <c r="FR162" s="90"/>
      <c r="FS162" s="90"/>
      <c r="FT162" s="90"/>
      <c r="FU162" s="90"/>
      <c r="FV162" s="90"/>
      <c r="FW162" s="90"/>
      <c r="FX162" s="90"/>
      <c r="FY162" s="90"/>
      <c r="FZ162" s="90"/>
      <c r="GA162" s="90"/>
      <c r="GB162" s="90"/>
      <c r="GC162" s="90"/>
      <c r="GD162" s="90"/>
      <c r="GE162" s="90"/>
      <c r="GF162" s="90"/>
      <c r="GG162" s="90"/>
      <c r="GH162" s="90"/>
      <c r="GI162" s="90"/>
      <c r="GJ162" s="90"/>
      <c r="GK162" s="90"/>
      <c r="GL162" s="90"/>
      <c r="GM162" s="90"/>
      <c r="GN162" s="90"/>
      <c r="GO162" s="90"/>
      <c r="GP162" s="90"/>
      <c r="GQ162" s="90"/>
      <c r="GR162" s="90"/>
      <c r="GS162" s="90"/>
      <c r="GT162" s="90"/>
      <c r="GU162" s="90"/>
      <c r="GV162" s="90"/>
      <c r="GW162" s="90"/>
      <c r="GX162" s="90"/>
      <c r="GY162" s="90"/>
      <c r="GZ162" s="90"/>
      <c r="HA162" s="90"/>
      <c r="HB162" s="90"/>
      <c r="HC162" s="90"/>
      <c r="HD162" s="90"/>
      <c r="HE162" s="90"/>
      <c r="HF162" s="90"/>
      <c r="HG162" s="90"/>
      <c r="HH162" s="90"/>
      <c r="HI162" s="90"/>
      <c r="HJ162" s="90"/>
      <c r="HK162" s="90"/>
      <c r="HL162" s="90"/>
      <c r="HM162" s="90"/>
      <c r="HN162" s="90"/>
      <c r="HO162" s="90"/>
      <c r="HP162" s="90"/>
      <c r="HQ162" s="90"/>
      <c r="HR162" s="90"/>
      <c r="HS162" s="90"/>
      <c r="HT162" s="90"/>
      <c r="HU162" s="90"/>
      <c r="HV162" s="90"/>
      <c r="HW162" s="90"/>
      <c r="HX162" s="90"/>
      <c r="HY162" s="90"/>
      <c r="HZ162" s="90"/>
      <c r="IA162" s="90"/>
      <c r="IB162" s="90"/>
      <c r="IC162" s="90"/>
      <c r="ID162" s="90"/>
      <c r="IE162" s="90"/>
      <c r="IF162" s="90"/>
      <c r="IG162" s="90"/>
      <c r="IH162" s="90"/>
      <c r="II162" s="90"/>
      <c r="IJ162" s="90"/>
      <c r="IK162" s="90"/>
      <c r="IL162" s="90"/>
      <c r="IM162" s="90"/>
      <c r="IN162" s="90"/>
      <c r="IO162" s="90"/>
      <c r="IP162" s="90"/>
      <c r="IQ162" s="90"/>
      <c r="IR162" s="90"/>
      <c r="IS162" s="90"/>
      <c r="IT162" s="90"/>
      <c r="IU162" s="90"/>
      <c r="IV162" s="90"/>
      <c r="IW162" s="90"/>
      <c r="IX162" s="90"/>
      <c r="IY162" s="90"/>
      <c r="IZ162" s="90"/>
      <c r="JA162" s="90"/>
      <c r="JB162" s="90"/>
      <c r="JC162" s="90"/>
      <c r="JD162" s="90"/>
      <c r="JE162" s="90"/>
      <c r="JF162" s="90"/>
      <c r="JG162" s="90"/>
      <c r="JH162" s="90"/>
      <c r="JI162" s="90"/>
      <c r="JJ162" s="90"/>
      <c r="JK162" s="90"/>
      <c r="JL162" s="90"/>
      <c r="JM162" s="90"/>
      <c r="JN162" s="90"/>
      <c r="JO162" s="90"/>
      <c r="JP162" s="90"/>
      <c r="JQ162" s="90"/>
      <c r="JR162" s="90"/>
      <c r="JS162" s="90"/>
      <c r="JT162" s="90"/>
      <c r="JU162" s="90"/>
      <c r="JV162" s="90"/>
      <c r="JW162" s="90"/>
      <c r="JX162" s="90"/>
      <c r="JY162" s="90"/>
      <c r="JZ162" s="90"/>
      <c r="KA162" s="90"/>
      <c r="KB162" s="90"/>
      <c r="KC162" s="90"/>
      <c r="KD162" s="90"/>
      <c r="KE162" s="90"/>
      <c r="KF162" s="90"/>
      <c r="KG162" s="90"/>
      <c r="KH162" s="90"/>
      <c r="KI162" s="90"/>
      <c r="KJ162" s="90"/>
      <c r="KK162" s="90"/>
      <c r="KL162" s="90"/>
      <c r="KM162" s="90"/>
      <c r="KN162" s="90"/>
      <c r="KO162" s="90"/>
      <c r="KP162" s="90"/>
      <c r="KQ162" s="90"/>
      <c r="KR162" s="90"/>
      <c r="KS162" s="90"/>
      <c r="KT162" s="90"/>
      <c r="KU162" s="90"/>
      <c r="KV162" s="90"/>
      <c r="KW162" s="90"/>
      <c r="KX162" s="90"/>
      <c r="KY162" s="90"/>
      <c r="KZ162" s="90"/>
      <c r="LA162" s="90"/>
      <c r="LB162" s="90"/>
      <c r="LC162" s="90"/>
      <c r="LD162" s="90"/>
      <c r="LE162" s="90"/>
      <c r="LF162" s="90"/>
      <c r="LG162" s="90"/>
      <c r="LH162" s="90"/>
      <c r="LI162" s="90"/>
      <c r="LJ162" s="90"/>
      <c r="LK162" s="90"/>
      <c r="LL162" s="90"/>
      <c r="LM162" s="90"/>
      <c r="LN162" s="90"/>
      <c r="LO162" s="90"/>
      <c r="LP162" s="90"/>
      <c r="LQ162" s="90"/>
      <c r="LR162" s="90"/>
      <c r="LS162" s="90"/>
      <c r="LT162" s="90"/>
      <c r="LU162" s="90"/>
      <c r="LV162" s="90"/>
      <c r="LW162" s="90"/>
      <c r="LX162" s="90"/>
      <c r="LY162" s="90"/>
      <c r="LZ162" s="90"/>
    </row>
    <row r="163" s="3" customFormat="1" spans="1:338">
      <c r="A163" s="27">
        <v>158</v>
      </c>
      <c r="B163" s="34" t="s">
        <v>556</v>
      </c>
      <c r="C163" s="27">
        <v>527</v>
      </c>
      <c r="D163" s="35"/>
      <c r="E163" s="60"/>
      <c r="F163" s="35">
        <v>736.56</v>
      </c>
      <c r="G163" s="58">
        <v>84000</v>
      </c>
      <c r="H163" s="49"/>
      <c r="I163" s="49">
        <v>1.03</v>
      </c>
      <c r="J163" s="35"/>
      <c r="K163" s="35"/>
      <c r="L163" s="35"/>
      <c r="M163" s="29"/>
      <c r="N163" s="35"/>
      <c r="O163" s="35">
        <v>7076.07</v>
      </c>
      <c r="P163" s="35"/>
      <c r="Q163" s="35"/>
      <c r="R163" s="35">
        <v>21228.21</v>
      </c>
      <c r="S163" s="35">
        <v>7076.07</v>
      </c>
      <c r="T163" s="35">
        <v>7076.07</v>
      </c>
      <c r="U163" s="35">
        <v>7076.07</v>
      </c>
      <c r="V163" s="49">
        <f t="shared" si="6"/>
        <v>49532.49</v>
      </c>
      <c r="W163" s="49">
        <f t="shared" si="7"/>
        <v>35203.04</v>
      </c>
      <c r="X163" s="49">
        <f t="shared" si="8"/>
        <v>0</v>
      </c>
      <c r="Y163" s="81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90"/>
      <c r="BD163" s="90"/>
      <c r="BE163" s="90"/>
      <c r="BF163" s="90"/>
      <c r="BG163" s="90"/>
      <c r="BH163" s="90"/>
      <c r="BI163" s="90"/>
      <c r="BJ163" s="90"/>
      <c r="BK163" s="90"/>
      <c r="BL163" s="90"/>
      <c r="BM163" s="90"/>
      <c r="BN163" s="90"/>
      <c r="BO163" s="90"/>
      <c r="BP163" s="90"/>
      <c r="BQ163" s="90"/>
      <c r="BR163" s="90"/>
      <c r="BS163" s="90"/>
      <c r="BT163" s="90"/>
      <c r="BU163" s="90"/>
      <c r="BV163" s="90"/>
      <c r="BW163" s="90"/>
      <c r="BX163" s="90"/>
      <c r="BY163" s="90"/>
      <c r="BZ163" s="90"/>
      <c r="CA163" s="90"/>
      <c r="CB163" s="90"/>
      <c r="CC163" s="90"/>
      <c r="CD163" s="90"/>
      <c r="CE163" s="90"/>
      <c r="CF163" s="90"/>
      <c r="CG163" s="90"/>
      <c r="CH163" s="90"/>
      <c r="CI163" s="90"/>
      <c r="CJ163" s="90"/>
      <c r="CK163" s="90"/>
      <c r="CL163" s="90"/>
      <c r="CM163" s="90"/>
      <c r="CN163" s="90"/>
      <c r="CO163" s="90"/>
      <c r="CP163" s="90"/>
      <c r="CQ163" s="90"/>
      <c r="CR163" s="90"/>
      <c r="CS163" s="90"/>
      <c r="CT163" s="90"/>
      <c r="CU163" s="90"/>
      <c r="CV163" s="90"/>
      <c r="CW163" s="90"/>
      <c r="CX163" s="90"/>
      <c r="CY163" s="90"/>
      <c r="CZ163" s="90"/>
      <c r="DA163" s="90"/>
      <c r="DB163" s="90"/>
      <c r="DC163" s="90"/>
      <c r="DD163" s="90"/>
      <c r="DE163" s="90"/>
      <c r="DF163" s="90"/>
      <c r="DG163" s="90"/>
      <c r="DH163" s="90"/>
      <c r="DI163" s="90"/>
      <c r="DJ163" s="90"/>
      <c r="DK163" s="90"/>
      <c r="DL163" s="90"/>
      <c r="DM163" s="90"/>
      <c r="DN163" s="90"/>
      <c r="DO163" s="90"/>
      <c r="DP163" s="90"/>
      <c r="DQ163" s="90"/>
      <c r="DR163" s="90"/>
      <c r="DS163" s="90"/>
      <c r="DT163" s="90"/>
      <c r="DU163" s="90"/>
      <c r="DV163" s="90"/>
      <c r="DW163" s="90"/>
      <c r="DX163" s="90"/>
      <c r="DY163" s="90"/>
      <c r="DZ163" s="90"/>
      <c r="EA163" s="90"/>
      <c r="EB163" s="90"/>
      <c r="EC163" s="90"/>
      <c r="ED163" s="90"/>
      <c r="EE163" s="90"/>
      <c r="EF163" s="90"/>
      <c r="EG163" s="90"/>
      <c r="EH163" s="90"/>
      <c r="EI163" s="90"/>
      <c r="EJ163" s="90"/>
      <c r="EK163" s="90"/>
      <c r="EL163" s="90"/>
      <c r="EM163" s="90"/>
      <c r="EN163" s="90"/>
      <c r="EO163" s="90"/>
      <c r="EP163" s="90"/>
      <c r="EQ163" s="90"/>
      <c r="ER163" s="90"/>
      <c r="ES163" s="90"/>
      <c r="ET163" s="90"/>
      <c r="EU163" s="90"/>
      <c r="EV163" s="90"/>
      <c r="EW163" s="90"/>
      <c r="EX163" s="90"/>
      <c r="EY163" s="90"/>
      <c r="EZ163" s="90"/>
      <c r="FA163" s="90"/>
      <c r="FB163" s="90"/>
      <c r="FC163" s="90"/>
      <c r="FD163" s="90"/>
      <c r="FE163" s="90"/>
      <c r="FF163" s="90"/>
      <c r="FG163" s="90"/>
      <c r="FH163" s="90"/>
      <c r="FI163" s="90"/>
      <c r="FJ163" s="90"/>
      <c r="FK163" s="90"/>
      <c r="FL163" s="90"/>
      <c r="FM163" s="90"/>
      <c r="FN163" s="90"/>
      <c r="FO163" s="90"/>
      <c r="FP163" s="90"/>
      <c r="FQ163" s="90"/>
      <c r="FR163" s="90"/>
      <c r="FS163" s="90"/>
      <c r="FT163" s="90"/>
      <c r="FU163" s="90"/>
      <c r="FV163" s="90"/>
      <c r="FW163" s="90"/>
      <c r="FX163" s="90"/>
      <c r="FY163" s="90"/>
      <c r="FZ163" s="90"/>
      <c r="GA163" s="90"/>
      <c r="GB163" s="90"/>
      <c r="GC163" s="90"/>
      <c r="GD163" s="90"/>
      <c r="GE163" s="90"/>
      <c r="GF163" s="90"/>
      <c r="GG163" s="90"/>
      <c r="GH163" s="90"/>
      <c r="GI163" s="90"/>
      <c r="GJ163" s="90"/>
      <c r="GK163" s="90"/>
      <c r="GL163" s="90"/>
      <c r="GM163" s="90"/>
      <c r="GN163" s="90"/>
      <c r="GO163" s="90"/>
      <c r="GP163" s="90"/>
      <c r="GQ163" s="90"/>
      <c r="GR163" s="90"/>
      <c r="GS163" s="90"/>
      <c r="GT163" s="90"/>
      <c r="GU163" s="90"/>
      <c r="GV163" s="90"/>
      <c r="GW163" s="90"/>
      <c r="GX163" s="90"/>
      <c r="GY163" s="90"/>
      <c r="GZ163" s="90"/>
      <c r="HA163" s="90"/>
      <c r="HB163" s="90"/>
      <c r="HC163" s="90"/>
      <c r="HD163" s="90"/>
      <c r="HE163" s="90"/>
      <c r="HF163" s="90"/>
      <c r="HG163" s="90"/>
      <c r="HH163" s="90"/>
      <c r="HI163" s="90"/>
      <c r="HJ163" s="90"/>
      <c r="HK163" s="90"/>
      <c r="HL163" s="90"/>
      <c r="HM163" s="90"/>
      <c r="HN163" s="90"/>
      <c r="HO163" s="90"/>
      <c r="HP163" s="90"/>
      <c r="HQ163" s="90"/>
      <c r="HR163" s="90"/>
      <c r="HS163" s="90"/>
      <c r="HT163" s="90"/>
      <c r="HU163" s="90"/>
      <c r="HV163" s="90"/>
      <c r="HW163" s="90"/>
      <c r="HX163" s="90"/>
      <c r="HY163" s="90"/>
      <c r="HZ163" s="90"/>
      <c r="IA163" s="90"/>
      <c r="IB163" s="90"/>
      <c r="IC163" s="90"/>
      <c r="ID163" s="90"/>
      <c r="IE163" s="90"/>
      <c r="IF163" s="90"/>
      <c r="IG163" s="90"/>
      <c r="IH163" s="90"/>
      <c r="II163" s="90"/>
      <c r="IJ163" s="90"/>
      <c r="IK163" s="90"/>
      <c r="IL163" s="90"/>
      <c r="IM163" s="90"/>
      <c r="IN163" s="90"/>
      <c r="IO163" s="90"/>
      <c r="IP163" s="90"/>
      <c r="IQ163" s="90"/>
      <c r="IR163" s="90"/>
      <c r="IS163" s="90"/>
      <c r="IT163" s="90"/>
      <c r="IU163" s="90"/>
      <c r="IV163" s="90"/>
      <c r="IW163" s="90"/>
      <c r="IX163" s="90"/>
      <c r="IY163" s="90"/>
      <c r="IZ163" s="90"/>
      <c r="JA163" s="90"/>
      <c r="JB163" s="90"/>
      <c r="JC163" s="90"/>
      <c r="JD163" s="90"/>
      <c r="JE163" s="90"/>
      <c r="JF163" s="90"/>
      <c r="JG163" s="90"/>
      <c r="JH163" s="90"/>
      <c r="JI163" s="90"/>
      <c r="JJ163" s="90"/>
      <c r="JK163" s="90"/>
      <c r="JL163" s="90"/>
      <c r="JM163" s="90"/>
      <c r="JN163" s="90"/>
      <c r="JO163" s="90"/>
      <c r="JP163" s="90"/>
      <c r="JQ163" s="90"/>
      <c r="JR163" s="90"/>
      <c r="JS163" s="90"/>
      <c r="JT163" s="90"/>
      <c r="JU163" s="90"/>
      <c r="JV163" s="90"/>
      <c r="JW163" s="90"/>
      <c r="JX163" s="90"/>
      <c r="JY163" s="90"/>
      <c r="JZ163" s="90"/>
      <c r="KA163" s="90"/>
      <c r="KB163" s="90"/>
      <c r="KC163" s="90"/>
      <c r="KD163" s="90"/>
      <c r="KE163" s="90"/>
      <c r="KF163" s="90"/>
      <c r="KG163" s="90"/>
      <c r="KH163" s="90"/>
      <c r="KI163" s="90"/>
      <c r="KJ163" s="90"/>
      <c r="KK163" s="90"/>
      <c r="KL163" s="90"/>
      <c r="KM163" s="90"/>
      <c r="KN163" s="90"/>
      <c r="KO163" s="90"/>
      <c r="KP163" s="90"/>
      <c r="KQ163" s="90"/>
      <c r="KR163" s="90"/>
      <c r="KS163" s="90"/>
      <c r="KT163" s="90"/>
      <c r="KU163" s="90"/>
      <c r="KV163" s="90"/>
      <c r="KW163" s="90"/>
      <c r="KX163" s="90"/>
      <c r="KY163" s="90"/>
      <c r="KZ163" s="90"/>
      <c r="LA163" s="90"/>
      <c r="LB163" s="90"/>
      <c r="LC163" s="90"/>
      <c r="LD163" s="90"/>
      <c r="LE163" s="90"/>
      <c r="LF163" s="90"/>
      <c r="LG163" s="90"/>
      <c r="LH163" s="90"/>
      <c r="LI163" s="90"/>
      <c r="LJ163" s="90"/>
      <c r="LK163" s="90"/>
      <c r="LL163" s="90"/>
      <c r="LM163" s="90"/>
      <c r="LN163" s="90"/>
      <c r="LO163" s="90"/>
      <c r="LP163" s="90"/>
      <c r="LQ163" s="90"/>
      <c r="LR163" s="90"/>
      <c r="LS163" s="90"/>
      <c r="LT163" s="90"/>
      <c r="LU163" s="90"/>
      <c r="LV163" s="90"/>
      <c r="LW163" s="90"/>
      <c r="LX163" s="90"/>
      <c r="LY163" s="90"/>
      <c r="LZ163" s="90"/>
    </row>
    <row r="164" spans="1:24">
      <c r="A164" s="30">
        <v>159</v>
      </c>
      <c r="B164" s="20" t="s">
        <v>557</v>
      </c>
      <c r="C164" s="30">
        <v>538</v>
      </c>
      <c r="D164" s="33"/>
      <c r="E164" s="55">
        <v>100865891</v>
      </c>
      <c r="F164" s="59"/>
      <c r="G164" s="33"/>
      <c r="H164" s="53">
        <v>8.69</v>
      </c>
      <c r="I164" s="53"/>
      <c r="J164" s="33"/>
      <c r="K164" s="68"/>
      <c r="L164" s="69"/>
      <c r="M164" s="32"/>
      <c r="N164" s="33"/>
      <c r="O164" s="69"/>
      <c r="P164" s="33"/>
      <c r="Q164" s="68"/>
      <c r="R164" s="38"/>
      <c r="S164" s="68"/>
      <c r="T164" s="68"/>
      <c r="U164" s="38"/>
      <c r="V164" s="53">
        <f t="shared" si="6"/>
        <v>0</v>
      </c>
      <c r="W164" s="53">
        <f t="shared" si="7"/>
        <v>8.69</v>
      </c>
      <c r="X164" s="53">
        <f t="shared" si="8"/>
        <v>0</v>
      </c>
    </row>
    <row r="165" spans="1:24">
      <c r="A165" s="30">
        <v>160</v>
      </c>
      <c r="B165" s="20" t="s">
        <v>444</v>
      </c>
      <c r="C165" s="30">
        <v>536</v>
      </c>
      <c r="D165" s="33"/>
      <c r="E165" s="51">
        <v>102326028</v>
      </c>
      <c r="F165" s="59"/>
      <c r="G165" s="33"/>
      <c r="H165" s="53"/>
      <c r="I165" s="53">
        <v>0.84</v>
      </c>
      <c r="J165" s="33"/>
      <c r="K165" s="68"/>
      <c r="L165" s="69"/>
      <c r="M165" s="32"/>
      <c r="N165" s="33"/>
      <c r="O165" s="69"/>
      <c r="P165" s="33"/>
      <c r="Q165" s="68"/>
      <c r="R165" s="38"/>
      <c r="S165" s="68"/>
      <c r="T165" s="68"/>
      <c r="U165" s="38"/>
      <c r="V165" s="53">
        <f t="shared" si="6"/>
        <v>0</v>
      </c>
      <c r="W165" s="53">
        <f t="shared" si="7"/>
        <v>0</v>
      </c>
      <c r="X165" s="53">
        <f t="shared" si="8"/>
        <v>0.84</v>
      </c>
    </row>
    <row r="166" spans="1:24">
      <c r="A166" s="30">
        <v>161</v>
      </c>
      <c r="B166" s="20" t="s">
        <v>446</v>
      </c>
      <c r="C166" s="30">
        <v>470</v>
      </c>
      <c r="D166" s="33"/>
      <c r="E166" s="51">
        <v>100600908</v>
      </c>
      <c r="F166" s="59"/>
      <c r="G166" s="33"/>
      <c r="H166" s="53">
        <v>25</v>
      </c>
      <c r="I166" s="53"/>
      <c r="J166" s="33"/>
      <c r="K166" s="68"/>
      <c r="L166" s="69"/>
      <c r="M166" s="32"/>
      <c r="N166" s="33"/>
      <c r="O166" s="69"/>
      <c r="P166" s="33"/>
      <c r="Q166" s="68"/>
      <c r="R166" s="38"/>
      <c r="S166" s="68"/>
      <c r="T166" s="68"/>
      <c r="U166" s="38"/>
      <c r="V166" s="53">
        <f t="shared" si="6"/>
        <v>0</v>
      </c>
      <c r="W166" s="53">
        <f t="shared" si="7"/>
        <v>25</v>
      </c>
      <c r="X166" s="53">
        <f t="shared" si="8"/>
        <v>0</v>
      </c>
    </row>
    <row r="167" spans="1:24">
      <c r="A167" s="30">
        <v>162</v>
      </c>
      <c r="B167" s="20" t="s">
        <v>558</v>
      </c>
      <c r="C167" s="30">
        <v>512</v>
      </c>
      <c r="D167" s="33"/>
      <c r="E167" s="94">
        <v>101725934</v>
      </c>
      <c r="F167" s="59"/>
      <c r="G167" s="33"/>
      <c r="H167" s="53"/>
      <c r="I167" s="53">
        <v>10.3</v>
      </c>
      <c r="J167" s="33"/>
      <c r="K167" s="68"/>
      <c r="L167" s="69"/>
      <c r="M167" s="32"/>
      <c r="N167" s="33"/>
      <c r="O167" s="69"/>
      <c r="P167" s="33"/>
      <c r="Q167" s="68"/>
      <c r="R167" s="38"/>
      <c r="S167" s="68"/>
      <c r="T167" s="68"/>
      <c r="U167" s="38"/>
      <c r="V167" s="53">
        <f t="shared" si="6"/>
        <v>0</v>
      </c>
      <c r="W167" s="53">
        <f t="shared" si="7"/>
        <v>0</v>
      </c>
      <c r="X167" s="53">
        <f t="shared" si="8"/>
        <v>10.3</v>
      </c>
    </row>
    <row r="168" s="3" customFormat="1" spans="1:338">
      <c r="A168" s="27">
        <v>163</v>
      </c>
      <c r="B168" s="34" t="s">
        <v>559</v>
      </c>
      <c r="C168" s="27">
        <v>552</v>
      </c>
      <c r="D168" s="35"/>
      <c r="E168" s="100"/>
      <c r="F168" s="35">
        <v>981.93</v>
      </c>
      <c r="G168" s="58">
        <v>94000</v>
      </c>
      <c r="H168" s="49"/>
      <c r="I168" s="49"/>
      <c r="J168" s="35"/>
      <c r="K168" s="35"/>
      <c r="L168" s="35"/>
      <c r="M168" s="29"/>
      <c r="N168" s="35"/>
      <c r="O168" s="35">
        <v>23755.38</v>
      </c>
      <c r="P168" s="35"/>
      <c r="Q168" s="35"/>
      <c r="R168" s="35">
        <v>23755.38</v>
      </c>
      <c r="S168" s="35">
        <v>7918.46</v>
      </c>
      <c r="T168" s="35">
        <v>7918.46</v>
      </c>
      <c r="U168" s="35">
        <v>7918.46</v>
      </c>
      <c r="V168" s="49">
        <f t="shared" si="6"/>
        <v>71266.14</v>
      </c>
      <c r="W168" s="49">
        <f t="shared" si="7"/>
        <v>23715.79</v>
      </c>
      <c r="X168" s="49">
        <f t="shared" si="8"/>
        <v>0</v>
      </c>
      <c r="Y168" s="81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  <c r="BC168" s="90"/>
      <c r="BD168" s="90"/>
      <c r="BE168" s="90"/>
      <c r="BF168" s="90"/>
      <c r="BG168" s="90"/>
      <c r="BH168" s="90"/>
      <c r="BI168" s="90"/>
      <c r="BJ168" s="90"/>
      <c r="BK168" s="90"/>
      <c r="BL168" s="90"/>
      <c r="BM168" s="90"/>
      <c r="BN168" s="90"/>
      <c r="BO168" s="90"/>
      <c r="BP168" s="90"/>
      <c r="BQ168" s="90"/>
      <c r="BR168" s="90"/>
      <c r="BS168" s="90"/>
      <c r="BT168" s="90"/>
      <c r="BU168" s="90"/>
      <c r="BV168" s="90"/>
      <c r="BW168" s="90"/>
      <c r="BX168" s="90"/>
      <c r="BY168" s="90"/>
      <c r="BZ168" s="90"/>
      <c r="CA168" s="90"/>
      <c r="CB168" s="90"/>
      <c r="CC168" s="90"/>
      <c r="CD168" s="90"/>
      <c r="CE168" s="90"/>
      <c r="CF168" s="90"/>
      <c r="CG168" s="90"/>
      <c r="CH168" s="90"/>
      <c r="CI168" s="90"/>
      <c r="CJ168" s="90"/>
      <c r="CK168" s="90"/>
      <c r="CL168" s="90"/>
      <c r="CM168" s="90"/>
      <c r="CN168" s="90"/>
      <c r="CO168" s="90"/>
      <c r="CP168" s="90"/>
      <c r="CQ168" s="90"/>
      <c r="CR168" s="90"/>
      <c r="CS168" s="90"/>
      <c r="CT168" s="90"/>
      <c r="CU168" s="90"/>
      <c r="CV168" s="90"/>
      <c r="CW168" s="90"/>
      <c r="CX168" s="90"/>
      <c r="CY168" s="90"/>
      <c r="CZ168" s="90"/>
      <c r="DA168" s="90"/>
      <c r="DB168" s="90"/>
      <c r="DC168" s="90"/>
      <c r="DD168" s="90"/>
      <c r="DE168" s="90"/>
      <c r="DF168" s="90"/>
      <c r="DG168" s="90"/>
      <c r="DH168" s="90"/>
      <c r="DI168" s="90"/>
      <c r="DJ168" s="90"/>
      <c r="DK168" s="90"/>
      <c r="DL168" s="90"/>
      <c r="DM168" s="90"/>
      <c r="DN168" s="90"/>
      <c r="DO168" s="90"/>
      <c r="DP168" s="90"/>
      <c r="DQ168" s="90"/>
      <c r="DR168" s="90"/>
      <c r="DS168" s="90"/>
      <c r="DT168" s="90"/>
      <c r="DU168" s="90"/>
      <c r="DV168" s="90"/>
      <c r="DW168" s="90"/>
      <c r="DX168" s="90"/>
      <c r="DY168" s="90"/>
      <c r="DZ168" s="90"/>
      <c r="EA168" s="90"/>
      <c r="EB168" s="90"/>
      <c r="EC168" s="90"/>
      <c r="ED168" s="90"/>
      <c r="EE168" s="90"/>
      <c r="EF168" s="90"/>
      <c r="EG168" s="90"/>
      <c r="EH168" s="90"/>
      <c r="EI168" s="90"/>
      <c r="EJ168" s="90"/>
      <c r="EK168" s="90"/>
      <c r="EL168" s="90"/>
      <c r="EM168" s="90"/>
      <c r="EN168" s="90"/>
      <c r="EO168" s="90"/>
      <c r="EP168" s="90"/>
      <c r="EQ168" s="90"/>
      <c r="ER168" s="90"/>
      <c r="ES168" s="90"/>
      <c r="ET168" s="90"/>
      <c r="EU168" s="90"/>
      <c r="EV168" s="90"/>
      <c r="EW168" s="90"/>
      <c r="EX168" s="90"/>
      <c r="EY168" s="90"/>
      <c r="EZ168" s="90"/>
      <c r="FA168" s="90"/>
      <c r="FB168" s="90"/>
      <c r="FC168" s="90"/>
      <c r="FD168" s="90"/>
      <c r="FE168" s="90"/>
      <c r="FF168" s="90"/>
      <c r="FG168" s="90"/>
      <c r="FH168" s="90"/>
      <c r="FI168" s="90"/>
      <c r="FJ168" s="90"/>
      <c r="FK168" s="90"/>
      <c r="FL168" s="90"/>
      <c r="FM168" s="90"/>
      <c r="FN168" s="90"/>
      <c r="FO168" s="90"/>
      <c r="FP168" s="90"/>
      <c r="FQ168" s="90"/>
      <c r="FR168" s="90"/>
      <c r="FS168" s="90"/>
      <c r="FT168" s="90"/>
      <c r="FU168" s="90"/>
      <c r="FV168" s="90"/>
      <c r="FW168" s="90"/>
      <c r="FX168" s="90"/>
      <c r="FY168" s="90"/>
      <c r="FZ168" s="90"/>
      <c r="GA168" s="90"/>
      <c r="GB168" s="90"/>
      <c r="GC168" s="90"/>
      <c r="GD168" s="90"/>
      <c r="GE168" s="90"/>
      <c r="GF168" s="90"/>
      <c r="GG168" s="90"/>
      <c r="GH168" s="90"/>
      <c r="GI168" s="90"/>
      <c r="GJ168" s="90"/>
      <c r="GK168" s="90"/>
      <c r="GL168" s="90"/>
      <c r="GM168" s="90"/>
      <c r="GN168" s="90"/>
      <c r="GO168" s="90"/>
      <c r="GP168" s="90"/>
      <c r="GQ168" s="90"/>
      <c r="GR168" s="90"/>
      <c r="GS168" s="90"/>
      <c r="GT168" s="90"/>
      <c r="GU168" s="90"/>
      <c r="GV168" s="90"/>
      <c r="GW168" s="90"/>
      <c r="GX168" s="90"/>
      <c r="GY168" s="90"/>
      <c r="GZ168" s="90"/>
      <c r="HA168" s="90"/>
      <c r="HB168" s="90"/>
      <c r="HC168" s="90"/>
      <c r="HD168" s="90"/>
      <c r="HE168" s="90"/>
      <c r="HF168" s="90"/>
      <c r="HG168" s="90"/>
      <c r="HH168" s="90"/>
      <c r="HI168" s="90"/>
      <c r="HJ168" s="90"/>
      <c r="HK168" s="90"/>
      <c r="HL168" s="90"/>
      <c r="HM168" s="90"/>
      <c r="HN168" s="90"/>
      <c r="HO168" s="90"/>
      <c r="HP168" s="90"/>
      <c r="HQ168" s="90"/>
      <c r="HR168" s="90"/>
      <c r="HS168" s="90"/>
      <c r="HT168" s="90"/>
      <c r="HU168" s="90"/>
      <c r="HV168" s="90"/>
      <c r="HW168" s="90"/>
      <c r="HX168" s="90"/>
      <c r="HY168" s="90"/>
      <c r="HZ168" s="90"/>
      <c r="IA168" s="90"/>
      <c r="IB168" s="90"/>
      <c r="IC168" s="90"/>
      <c r="ID168" s="90"/>
      <c r="IE168" s="90"/>
      <c r="IF168" s="90"/>
      <c r="IG168" s="90"/>
      <c r="IH168" s="90"/>
      <c r="II168" s="90"/>
      <c r="IJ168" s="90"/>
      <c r="IK168" s="90"/>
      <c r="IL168" s="90"/>
      <c r="IM168" s="90"/>
      <c r="IN168" s="90"/>
      <c r="IO168" s="90"/>
      <c r="IP168" s="90"/>
      <c r="IQ168" s="90"/>
      <c r="IR168" s="90"/>
      <c r="IS168" s="90"/>
      <c r="IT168" s="90"/>
      <c r="IU168" s="90"/>
      <c r="IV168" s="90"/>
      <c r="IW168" s="90"/>
      <c r="IX168" s="90"/>
      <c r="IY168" s="90"/>
      <c r="IZ168" s="90"/>
      <c r="JA168" s="90"/>
      <c r="JB168" s="90"/>
      <c r="JC168" s="90"/>
      <c r="JD168" s="90"/>
      <c r="JE168" s="90"/>
      <c r="JF168" s="90"/>
      <c r="JG168" s="90"/>
      <c r="JH168" s="90"/>
      <c r="JI168" s="90"/>
      <c r="JJ168" s="90"/>
      <c r="JK168" s="90"/>
      <c r="JL168" s="90"/>
      <c r="JM168" s="90"/>
      <c r="JN168" s="90"/>
      <c r="JO168" s="90"/>
      <c r="JP168" s="90"/>
      <c r="JQ168" s="90"/>
      <c r="JR168" s="90"/>
      <c r="JS168" s="90"/>
      <c r="JT168" s="90"/>
      <c r="JU168" s="90"/>
      <c r="JV168" s="90"/>
      <c r="JW168" s="90"/>
      <c r="JX168" s="90"/>
      <c r="JY168" s="90"/>
      <c r="JZ168" s="90"/>
      <c r="KA168" s="90"/>
      <c r="KB168" s="90"/>
      <c r="KC168" s="90"/>
      <c r="KD168" s="90"/>
      <c r="KE168" s="90"/>
      <c r="KF168" s="90"/>
      <c r="KG168" s="90"/>
      <c r="KH168" s="90"/>
      <c r="KI168" s="90"/>
      <c r="KJ168" s="90"/>
      <c r="KK168" s="90"/>
      <c r="KL168" s="90"/>
      <c r="KM168" s="90"/>
      <c r="KN168" s="90"/>
      <c r="KO168" s="90"/>
      <c r="KP168" s="90"/>
      <c r="KQ168" s="90"/>
      <c r="KR168" s="90"/>
      <c r="KS168" s="90"/>
      <c r="KT168" s="90"/>
      <c r="KU168" s="90"/>
      <c r="KV168" s="90"/>
      <c r="KW168" s="90"/>
      <c r="KX168" s="90"/>
      <c r="KY168" s="90"/>
      <c r="KZ168" s="90"/>
      <c r="LA168" s="90"/>
      <c r="LB168" s="90"/>
      <c r="LC168" s="90"/>
      <c r="LD168" s="90"/>
      <c r="LE168" s="90"/>
      <c r="LF168" s="90"/>
      <c r="LG168" s="90"/>
      <c r="LH168" s="90"/>
      <c r="LI168" s="90"/>
      <c r="LJ168" s="90"/>
      <c r="LK168" s="90"/>
      <c r="LL168" s="90"/>
      <c r="LM168" s="90"/>
      <c r="LN168" s="90"/>
      <c r="LO168" s="90"/>
      <c r="LP168" s="90"/>
      <c r="LQ168" s="90"/>
      <c r="LR168" s="90"/>
      <c r="LS168" s="90"/>
      <c r="LT168" s="90"/>
      <c r="LU168" s="90"/>
      <c r="LV168" s="90"/>
      <c r="LW168" s="90"/>
      <c r="LX168" s="90"/>
      <c r="LY168" s="90"/>
      <c r="LZ168" s="90"/>
    </row>
    <row r="169" s="3" customFormat="1" spans="1:338">
      <c r="A169" s="27">
        <v>164</v>
      </c>
      <c r="B169" s="34" t="s">
        <v>182</v>
      </c>
      <c r="C169" s="27">
        <v>533</v>
      </c>
      <c r="D169" s="35"/>
      <c r="E169" s="60">
        <v>100990065</v>
      </c>
      <c r="F169" s="35">
        <v>817.01</v>
      </c>
      <c r="G169" s="35"/>
      <c r="H169" s="49">
        <v>75186.94</v>
      </c>
      <c r="I169" s="49"/>
      <c r="J169" s="35"/>
      <c r="K169" s="35"/>
      <c r="L169" s="35">
        <v>25271.67</v>
      </c>
      <c r="M169" s="29"/>
      <c r="N169" s="35"/>
      <c r="O169" s="35">
        <v>25271.67</v>
      </c>
      <c r="P169" s="35"/>
      <c r="Q169" s="35"/>
      <c r="R169" s="35">
        <v>16847.78</v>
      </c>
      <c r="S169" s="35"/>
      <c r="T169" s="35"/>
      <c r="U169" s="35"/>
      <c r="V169" s="49">
        <f t="shared" si="6"/>
        <v>67391.12</v>
      </c>
      <c r="W169" s="49">
        <f t="shared" si="7"/>
        <v>8612.83</v>
      </c>
      <c r="X169" s="49">
        <f t="shared" si="8"/>
        <v>0</v>
      </c>
      <c r="Y169" s="81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  <c r="BB169" s="82"/>
      <c r="BC169" s="90"/>
      <c r="BD169" s="90"/>
      <c r="BE169" s="90"/>
      <c r="BF169" s="90"/>
      <c r="BG169" s="90"/>
      <c r="BH169" s="90"/>
      <c r="BI169" s="90"/>
      <c r="BJ169" s="90"/>
      <c r="BK169" s="90"/>
      <c r="BL169" s="90"/>
      <c r="BM169" s="90"/>
      <c r="BN169" s="90"/>
      <c r="BO169" s="90"/>
      <c r="BP169" s="90"/>
      <c r="BQ169" s="90"/>
      <c r="BR169" s="90"/>
      <c r="BS169" s="90"/>
      <c r="BT169" s="90"/>
      <c r="BU169" s="90"/>
      <c r="BV169" s="90"/>
      <c r="BW169" s="90"/>
      <c r="BX169" s="90"/>
      <c r="BY169" s="90"/>
      <c r="BZ169" s="90"/>
      <c r="CA169" s="90"/>
      <c r="CB169" s="90"/>
      <c r="CC169" s="90"/>
      <c r="CD169" s="90"/>
      <c r="CE169" s="90"/>
      <c r="CF169" s="90"/>
      <c r="CG169" s="90"/>
      <c r="CH169" s="90"/>
      <c r="CI169" s="90"/>
      <c r="CJ169" s="90"/>
      <c r="CK169" s="90"/>
      <c r="CL169" s="90"/>
      <c r="CM169" s="90"/>
      <c r="CN169" s="90"/>
      <c r="CO169" s="90"/>
      <c r="CP169" s="90"/>
      <c r="CQ169" s="90"/>
      <c r="CR169" s="90"/>
      <c r="CS169" s="90"/>
      <c r="CT169" s="90"/>
      <c r="CU169" s="90"/>
      <c r="CV169" s="90"/>
      <c r="CW169" s="90"/>
      <c r="CX169" s="90"/>
      <c r="CY169" s="90"/>
      <c r="CZ169" s="90"/>
      <c r="DA169" s="90"/>
      <c r="DB169" s="90"/>
      <c r="DC169" s="90"/>
      <c r="DD169" s="90"/>
      <c r="DE169" s="90"/>
      <c r="DF169" s="90"/>
      <c r="DG169" s="90"/>
      <c r="DH169" s="90"/>
      <c r="DI169" s="90"/>
      <c r="DJ169" s="90"/>
      <c r="DK169" s="90"/>
      <c r="DL169" s="90"/>
      <c r="DM169" s="90"/>
      <c r="DN169" s="90"/>
      <c r="DO169" s="90"/>
      <c r="DP169" s="90"/>
      <c r="DQ169" s="90"/>
      <c r="DR169" s="90"/>
      <c r="DS169" s="90"/>
      <c r="DT169" s="90"/>
      <c r="DU169" s="90"/>
      <c r="DV169" s="90"/>
      <c r="DW169" s="90"/>
      <c r="DX169" s="90"/>
      <c r="DY169" s="90"/>
      <c r="DZ169" s="90"/>
      <c r="EA169" s="90"/>
      <c r="EB169" s="90"/>
      <c r="EC169" s="90"/>
      <c r="ED169" s="90"/>
      <c r="EE169" s="90"/>
      <c r="EF169" s="90"/>
      <c r="EG169" s="90"/>
      <c r="EH169" s="90"/>
      <c r="EI169" s="90"/>
      <c r="EJ169" s="90"/>
      <c r="EK169" s="90"/>
      <c r="EL169" s="90"/>
      <c r="EM169" s="90"/>
      <c r="EN169" s="90"/>
      <c r="EO169" s="90"/>
      <c r="EP169" s="90"/>
      <c r="EQ169" s="90"/>
      <c r="ER169" s="90"/>
      <c r="ES169" s="90"/>
      <c r="ET169" s="90"/>
      <c r="EU169" s="90"/>
      <c r="EV169" s="90"/>
      <c r="EW169" s="90"/>
      <c r="EX169" s="90"/>
      <c r="EY169" s="90"/>
      <c r="EZ169" s="90"/>
      <c r="FA169" s="90"/>
      <c r="FB169" s="90"/>
      <c r="FC169" s="90"/>
      <c r="FD169" s="90"/>
      <c r="FE169" s="90"/>
      <c r="FF169" s="90"/>
      <c r="FG169" s="90"/>
      <c r="FH169" s="90"/>
      <c r="FI169" s="90"/>
      <c r="FJ169" s="90"/>
      <c r="FK169" s="90"/>
      <c r="FL169" s="90"/>
      <c r="FM169" s="90"/>
      <c r="FN169" s="90"/>
      <c r="FO169" s="90"/>
      <c r="FP169" s="90"/>
      <c r="FQ169" s="90"/>
      <c r="FR169" s="90"/>
      <c r="FS169" s="90"/>
      <c r="FT169" s="90"/>
      <c r="FU169" s="90"/>
      <c r="FV169" s="90"/>
      <c r="FW169" s="90"/>
      <c r="FX169" s="90"/>
      <c r="FY169" s="90"/>
      <c r="FZ169" s="90"/>
      <c r="GA169" s="90"/>
      <c r="GB169" s="90"/>
      <c r="GC169" s="90"/>
      <c r="GD169" s="90"/>
      <c r="GE169" s="90"/>
      <c r="GF169" s="90"/>
      <c r="GG169" s="90"/>
      <c r="GH169" s="90"/>
      <c r="GI169" s="90"/>
      <c r="GJ169" s="90"/>
      <c r="GK169" s="90"/>
      <c r="GL169" s="90"/>
      <c r="GM169" s="90"/>
      <c r="GN169" s="90"/>
      <c r="GO169" s="90"/>
      <c r="GP169" s="90"/>
      <c r="GQ169" s="90"/>
      <c r="GR169" s="90"/>
      <c r="GS169" s="90"/>
      <c r="GT169" s="90"/>
      <c r="GU169" s="90"/>
      <c r="GV169" s="90"/>
      <c r="GW169" s="90"/>
      <c r="GX169" s="90"/>
      <c r="GY169" s="90"/>
      <c r="GZ169" s="90"/>
      <c r="HA169" s="90"/>
      <c r="HB169" s="90"/>
      <c r="HC169" s="90"/>
      <c r="HD169" s="90"/>
      <c r="HE169" s="90"/>
      <c r="HF169" s="90"/>
      <c r="HG169" s="90"/>
      <c r="HH169" s="90"/>
      <c r="HI169" s="90"/>
      <c r="HJ169" s="90"/>
      <c r="HK169" s="90"/>
      <c r="HL169" s="90"/>
      <c r="HM169" s="90"/>
      <c r="HN169" s="90"/>
      <c r="HO169" s="90"/>
      <c r="HP169" s="90"/>
      <c r="HQ169" s="90"/>
      <c r="HR169" s="90"/>
      <c r="HS169" s="90"/>
      <c r="HT169" s="90"/>
      <c r="HU169" s="90"/>
      <c r="HV169" s="90"/>
      <c r="HW169" s="90"/>
      <c r="HX169" s="90"/>
      <c r="HY169" s="90"/>
      <c r="HZ169" s="90"/>
      <c r="IA169" s="90"/>
      <c r="IB169" s="90"/>
      <c r="IC169" s="90"/>
      <c r="ID169" s="90"/>
      <c r="IE169" s="90"/>
      <c r="IF169" s="90"/>
      <c r="IG169" s="90"/>
      <c r="IH169" s="90"/>
      <c r="II169" s="90"/>
      <c r="IJ169" s="90"/>
      <c r="IK169" s="90"/>
      <c r="IL169" s="90"/>
      <c r="IM169" s="90"/>
      <c r="IN169" s="90"/>
      <c r="IO169" s="90"/>
      <c r="IP169" s="90"/>
      <c r="IQ169" s="90"/>
      <c r="IR169" s="90"/>
      <c r="IS169" s="90"/>
      <c r="IT169" s="90"/>
      <c r="IU169" s="90"/>
      <c r="IV169" s="90"/>
      <c r="IW169" s="90"/>
      <c r="IX169" s="90"/>
      <c r="IY169" s="90"/>
      <c r="IZ169" s="90"/>
      <c r="JA169" s="90"/>
      <c r="JB169" s="90"/>
      <c r="JC169" s="90"/>
      <c r="JD169" s="90"/>
      <c r="JE169" s="90"/>
      <c r="JF169" s="90"/>
      <c r="JG169" s="90"/>
      <c r="JH169" s="90"/>
      <c r="JI169" s="90"/>
      <c r="JJ169" s="90"/>
      <c r="JK169" s="90"/>
      <c r="JL169" s="90"/>
      <c r="JM169" s="90"/>
      <c r="JN169" s="90"/>
      <c r="JO169" s="90"/>
      <c r="JP169" s="90"/>
      <c r="JQ169" s="90"/>
      <c r="JR169" s="90"/>
      <c r="JS169" s="90"/>
      <c r="JT169" s="90"/>
      <c r="JU169" s="90"/>
      <c r="JV169" s="90"/>
      <c r="JW169" s="90"/>
      <c r="JX169" s="90"/>
      <c r="JY169" s="90"/>
      <c r="JZ169" s="90"/>
      <c r="KA169" s="90"/>
      <c r="KB169" s="90"/>
      <c r="KC169" s="90"/>
      <c r="KD169" s="90"/>
      <c r="KE169" s="90"/>
      <c r="KF169" s="90"/>
      <c r="KG169" s="90"/>
      <c r="KH169" s="90"/>
      <c r="KI169" s="90"/>
      <c r="KJ169" s="90"/>
      <c r="KK169" s="90"/>
      <c r="KL169" s="90"/>
      <c r="KM169" s="90"/>
      <c r="KN169" s="90"/>
      <c r="KO169" s="90"/>
      <c r="KP169" s="90"/>
      <c r="KQ169" s="90"/>
      <c r="KR169" s="90"/>
      <c r="KS169" s="90"/>
      <c r="KT169" s="90"/>
      <c r="KU169" s="90"/>
      <c r="KV169" s="90"/>
      <c r="KW169" s="90"/>
      <c r="KX169" s="90"/>
      <c r="KY169" s="90"/>
      <c r="KZ169" s="90"/>
      <c r="LA169" s="90"/>
      <c r="LB169" s="90"/>
      <c r="LC169" s="90"/>
      <c r="LD169" s="90"/>
      <c r="LE169" s="90"/>
      <c r="LF169" s="90"/>
      <c r="LG169" s="90"/>
      <c r="LH169" s="90"/>
      <c r="LI169" s="90"/>
      <c r="LJ169" s="90"/>
      <c r="LK169" s="90"/>
      <c r="LL169" s="90"/>
      <c r="LM169" s="90"/>
      <c r="LN169" s="90"/>
      <c r="LO169" s="90"/>
      <c r="LP169" s="90"/>
      <c r="LQ169" s="90"/>
      <c r="LR169" s="90"/>
      <c r="LS169" s="90"/>
      <c r="LT169" s="90"/>
      <c r="LU169" s="90"/>
      <c r="LV169" s="90"/>
      <c r="LW169" s="90"/>
      <c r="LX169" s="90"/>
      <c r="LY169" s="90"/>
      <c r="LZ169" s="90"/>
    </row>
    <row r="170" spans="1:24">
      <c r="A170" s="30">
        <v>165</v>
      </c>
      <c r="B170" s="20" t="s">
        <v>443</v>
      </c>
      <c r="C170" s="30">
        <v>472</v>
      </c>
      <c r="D170" s="33"/>
      <c r="E170" s="51">
        <v>100125483</v>
      </c>
      <c r="F170" s="59"/>
      <c r="G170" s="33"/>
      <c r="H170" s="53"/>
      <c r="I170" s="53">
        <v>10637.09</v>
      </c>
      <c r="J170" s="33"/>
      <c r="K170" s="68"/>
      <c r="L170" s="69">
        <v>-10637.09</v>
      </c>
      <c r="M170" s="32"/>
      <c r="N170" s="33"/>
      <c r="O170" s="69"/>
      <c r="P170" s="33"/>
      <c r="Q170" s="68"/>
      <c r="R170" s="38"/>
      <c r="S170" s="68"/>
      <c r="T170" s="68"/>
      <c r="U170" s="38"/>
      <c r="V170" s="53">
        <f t="shared" si="6"/>
        <v>-10637.09</v>
      </c>
      <c r="W170" s="53">
        <f t="shared" si="7"/>
        <v>0</v>
      </c>
      <c r="X170" s="53">
        <f t="shared" si="8"/>
        <v>0</v>
      </c>
    </row>
    <row r="171" s="3" customFormat="1" spans="1:338">
      <c r="A171" s="27">
        <v>166</v>
      </c>
      <c r="B171" s="34" t="s">
        <v>417</v>
      </c>
      <c r="C171" s="27">
        <v>562</v>
      </c>
      <c r="D171" s="35"/>
      <c r="E171" s="27">
        <v>100602142</v>
      </c>
      <c r="F171" s="35">
        <v>752.13</v>
      </c>
      <c r="G171" s="58">
        <v>72000</v>
      </c>
      <c r="H171" s="49"/>
      <c r="I171" s="49">
        <v>5589.77</v>
      </c>
      <c r="J171" s="35"/>
      <c r="K171" s="35"/>
      <c r="L171" s="35"/>
      <c r="M171" s="29"/>
      <c r="N171" s="35"/>
      <c r="O171" s="35">
        <v>18195.6</v>
      </c>
      <c r="P171" s="35"/>
      <c r="Q171" s="35"/>
      <c r="R171" s="35">
        <v>18195.6</v>
      </c>
      <c r="S171" s="35">
        <v>6065.2</v>
      </c>
      <c r="T171" s="35"/>
      <c r="U171" s="35">
        <v>12130.4</v>
      </c>
      <c r="V171" s="49">
        <f t="shared" si="6"/>
        <v>54586.8</v>
      </c>
      <c r="W171" s="49">
        <f t="shared" si="7"/>
        <v>12575.56</v>
      </c>
      <c r="X171" s="49">
        <f t="shared" si="8"/>
        <v>0</v>
      </c>
      <c r="Y171" s="81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82"/>
      <c r="AO171" s="82"/>
      <c r="AP171" s="82"/>
      <c r="AQ171" s="82"/>
      <c r="AR171" s="82"/>
      <c r="AS171" s="82"/>
      <c r="AT171" s="82"/>
      <c r="AU171" s="82"/>
      <c r="AV171" s="82"/>
      <c r="AW171" s="82"/>
      <c r="AX171" s="82"/>
      <c r="AY171" s="82"/>
      <c r="AZ171" s="82"/>
      <c r="BA171" s="82"/>
      <c r="BB171" s="82"/>
      <c r="BC171" s="90"/>
      <c r="BD171" s="90"/>
      <c r="BE171" s="90"/>
      <c r="BF171" s="90"/>
      <c r="BG171" s="90"/>
      <c r="BH171" s="90"/>
      <c r="BI171" s="90"/>
      <c r="BJ171" s="90"/>
      <c r="BK171" s="90"/>
      <c r="BL171" s="90"/>
      <c r="BM171" s="90"/>
      <c r="BN171" s="90"/>
      <c r="BO171" s="90"/>
      <c r="BP171" s="90"/>
      <c r="BQ171" s="90"/>
      <c r="BR171" s="90"/>
      <c r="BS171" s="90"/>
      <c r="BT171" s="90"/>
      <c r="BU171" s="90"/>
      <c r="BV171" s="90"/>
      <c r="BW171" s="90"/>
      <c r="BX171" s="90"/>
      <c r="BY171" s="90"/>
      <c r="BZ171" s="90"/>
      <c r="CA171" s="90"/>
      <c r="CB171" s="90"/>
      <c r="CC171" s="90"/>
      <c r="CD171" s="90"/>
      <c r="CE171" s="90"/>
      <c r="CF171" s="90"/>
      <c r="CG171" s="90"/>
      <c r="CH171" s="90"/>
      <c r="CI171" s="90"/>
      <c r="CJ171" s="90"/>
      <c r="CK171" s="90"/>
      <c r="CL171" s="90"/>
      <c r="CM171" s="90"/>
      <c r="CN171" s="90"/>
      <c r="CO171" s="90"/>
      <c r="CP171" s="90"/>
      <c r="CQ171" s="90"/>
      <c r="CR171" s="90"/>
      <c r="CS171" s="90"/>
      <c r="CT171" s="90"/>
      <c r="CU171" s="90"/>
      <c r="CV171" s="90"/>
      <c r="CW171" s="90"/>
      <c r="CX171" s="90"/>
      <c r="CY171" s="90"/>
      <c r="CZ171" s="90"/>
      <c r="DA171" s="90"/>
      <c r="DB171" s="90"/>
      <c r="DC171" s="90"/>
      <c r="DD171" s="90"/>
      <c r="DE171" s="90"/>
      <c r="DF171" s="90"/>
      <c r="DG171" s="90"/>
      <c r="DH171" s="90"/>
      <c r="DI171" s="90"/>
      <c r="DJ171" s="90"/>
      <c r="DK171" s="90"/>
      <c r="DL171" s="90"/>
      <c r="DM171" s="90"/>
      <c r="DN171" s="90"/>
      <c r="DO171" s="90"/>
      <c r="DP171" s="90"/>
      <c r="DQ171" s="90"/>
      <c r="DR171" s="90"/>
      <c r="DS171" s="90"/>
      <c r="DT171" s="90"/>
      <c r="DU171" s="90"/>
      <c r="DV171" s="90"/>
      <c r="DW171" s="90"/>
      <c r="DX171" s="90"/>
      <c r="DY171" s="90"/>
      <c r="DZ171" s="90"/>
      <c r="EA171" s="90"/>
      <c r="EB171" s="90"/>
      <c r="EC171" s="90"/>
      <c r="ED171" s="90"/>
      <c r="EE171" s="90"/>
      <c r="EF171" s="90"/>
      <c r="EG171" s="90"/>
      <c r="EH171" s="90"/>
      <c r="EI171" s="90"/>
      <c r="EJ171" s="90"/>
      <c r="EK171" s="90"/>
      <c r="EL171" s="90"/>
      <c r="EM171" s="90"/>
      <c r="EN171" s="90"/>
      <c r="EO171" s="90"/>
      <c r="EP171" s="90"/>
      <c r="EQ171" s="90"/>
      <c r="ER171" s="90"/>
      <c r="ES171" s="90"/>
      <c r="ET171" s="90"/>
      <c r="EU171" s="90"/>
      <c r="EV171" s="90"/>
      <c r="EW171" s="90"/>
      <c r="EX171" s="90"/>
      <c r="EY171" s="90"/>
      <c r="EZ171" s="90"/>
      <c r="FA171" s="90"/>
      <c r="FB171" s="90"/>
      <c r="FC171" s="90"/>
      <c r="FD171" s="90"/>
      <c r="FE171" s="90"/>
      <c r="FF171" s="90"/>
      <c r="FG171" s="90"/>
      <c r="FH171" s="90"/>
      <c r="FI171" s="90"/>
      <c r="FJ171" s="90"/>
      <c r="FK171" s="90"/>
      <c r="FL171" s="90"/>
      <c r="FM171" s="90"/>
      <c r="FN171" s="90"/>
      <c r="FO171" s="90"/>
      <c r="FP171" s="90"/>
      <c r="FQ171" s="90"/>
      <c r="FR171" s="90"/>
      <c r="FS171" s="90"/>
      <c r="FT171" s="90"/>
      <c r="FU171" s="90"/>
      <c r="FV171" s="90"/>
      <c r="FW171" s="90"/>
      <c r="FX171" s="90"/>
      <c r="FY171" s="90"/>
      <c r="FZ171" s="90"/>
      <c r="GA171" s="90"/>
      <c r="GB171" s="90"/>
      <c r="GC171" s="90"/>
      <c r="GD171" s="90"/>
      <c r="GE171" s="90"/>
      <c r="GF171" s="90"/>
      <c r="GG171" s="90"/>
      <c r="GH171" s="90"/>
      <c r="GI171" s="90"/>
      <c r="GJ171" s="90"/>
      <c r="GK171" s="90"/>
      <c r="GL171" s="90"/>
      <c r="GM171" s="90"/>
      <c r="GN171" s="90"/>
      <c r="GO171" s="90"/>
      <c r="GP171" s="90"/>
      <c r="GQ171" s="90"/>
      <c r="GR171" s="90"/>
      <c r="GS171" s="90"/>
      <c r="GT171" s="90"/>
      <c r="GU171" s="90"/>
      <c r="GV171" s="90"/>
      <c r="GW171" s="90"/>
      <c r="GX171" s="90"/>
      <c r="GY171" s="90"/>
      <c r="GZ171" s="90"/>
      <c r="HA171" s="90"/>
      <c r="HB171" s="90"/>
      <c r="HC171" s="90"/>
      <c r="HD171" s="90"/>
      <c r="HE171" s="90"/>
      <c r="HF171" s="90"/>
      <c r="HG171" s="90"/>
      <c r="HH171" s="90"/>
      <c r="HI171" s="90"/>
      <c r="HJ171" s="90"/>
      <c r="HK171" s="90"/>
      <c r="HL171" s="90"/>
      <c r="HM171" s="90"/>
      <c r="HN171" s="90"/>
      <c r="HO171" s="90"/>
      <c r="HP171" s="90"/>
      <c r="HQ171" s="90"/>
      <c r="HR171" s="90"/>
      <c r="HS171" s="90"/>
      <c r="HT171" s="90"/>
      <c r="HU171" s="90"/>
      <c r="HV171" s="90"/>
      <c r="HW171" s="90"/>
      <c r="HX171" s="90"/>
      <c r="HY171" s="90"/>
      <c r="HZ171" s="90"/>
      <c r="IA171" s="90"/>
      <c r="IB171" s="90"/>
      <c r="IC171" s="90"/>
      <c r="ID171" s="90"/>
      <c r="IE171" s="90"/>
      <c r="IF171" s="90"/>
      <c r="IG171" s="90"/>
      <c r="IH171" s="90"/>
      <c r="II171" s="90"/>
      <c r="IJ171" s="90"/>
      <c r="IK171" s="90"/>
      <c r="IL171" s="90"/>
      <c r="IM171" s="90"/>
      <c r="IN171" s="90"/>
      <c r="IO171" s="90"/>
      <c r="IP171" s="90"/>
      <c r="IQ171" s="90"/>
      <c r="IR171" s="90"/>
      <c r="IS171" s="90"/>
      <c r="IT171" s="90"/>
      <c r="IU171" s="90"/>
      <c r="IV171" s="90"/>
      <c r="IW171" s="90"/>
      <c r="IX171" s="90"/>
      <c r="IY171" s="90"/>
      <c r="IZ171" s="90"/>
      <c r="JA171" s="90"/>
      <c r="JB171" s="90"/>
      <c r="JC171" s="90"/>
      <c r="JD171" s="90"/>
      <c r="JE171" s="90"/>
      <c r="JF171" s="90"/>
      <c r="JG171" s="90"/>
      <c r="JH171" s="90"/>
      <c r="JI171" s="90"/>
      <c r="JJ171" s="90"/>
      <c r="JK171" s="90"/>
      <c r="JL171" s="90"/>
      <c r="JM171" s="90"/>
      <c r="JN171" s="90"/>
      <c r="JO171" s="90"/>
      <c r="JP171" s="90"/>
      <c r="JQ171" s="90"/>
      <c r="JR171" s="90"/>
      <c r="JS171" s="90"/>
      <c r="JT171" s="90"/>
      <c r="JU171" s="90"/>
      <c r="JV171" s="90"/>
      <c r="JW171" s="90"/>
      <c r="JX171" s="90"/>
      <c r="JY171" s="90"/>
      <c r="JZ171" s="90"/>
      <c r="KA171" s="90"/>
      <c r="KB171" s="90"/>
      <c r="KC171" s="90"/>
      <c r="KD171" s="90"/>
      <c r="KE171" s="90"/>
      <c r="KF171" s="90"/>
      <c r="KG171" s="90"/>
      <c r="KH171" s="90"/>
      <c r="KI171" s="90"/>
      <c r="KJ171" s="90"/>
      <c r="KK171" s="90"/>
      <c r="KL171" s="90"/>
      <c r="KM171" s="90"/>
      <c r="KN171" s="90"/>
      <c r="KO171" s="90"/>
      <c r="KP171" s="90"/>
      <c r="KQ171" s="90"/>
      <c r="KR171" s="90"/>
      <c r="KS171" s="90"/>
      <c r="KT171" s="90"/>
      <c r="KU171" s="90"/>
      <c r="KV171" s="90"/>
      <c r="KW171" s="90"/>
      <c r="KX171" s="90"/>
      <c r="KY171" s="90"/>
      <c r="KZ171" s="90"/>
      <c r="LA171" s="90"/>
      <c r="LB171" s="90"/>
      <c r="LC171" s="90"/>
      <c r="LD171" s="90"/>
      <c r="LE171" s="90"/>
      <c r="LF171" s="90"/>
      <c r="LG171" s="90"/>
      <c r="LH171" s="90"/>
      <c r="LI171" s="90"/>
      <c r="LJ171" s="90"/>
      <c r="LK171" s="90"/>
      <c r="LL171" s="90"/>
      <c r="LM171" s="90"/>
      <c r="LN171" s="90"/>
      <c r="LO171" s="90"/>
      <c r="LP171" s="90"/>
      <c r="LQ171" s="90"/>
      <c r="LR171" s="90"/>
      <c r="LS171" s="90"/>
      <c r="LT171" s="90"/>
      <c r="LU171" s="90"/>
      <c r="LV171" s="90"/>
      <c r="LW171" s="90"/>
      <c r="LX171" s="90"/>
      <c r="LY171" s="90"/>
      <c r="LZ171" s="90"/>
    </row>
    <row r="172" s="3" customFormat="1" spans="1:338">
      <c r="A172" s="27">
        <v>167</v>
      </c>
      <c r="B172" s="34" t="s">
        <v>560</v>
      </c>
      <c r="C172" s="27">
        <v>553</v>
      </c>
      <c r="D172" s="35"/>
      <c r="E172" s="27"/>
      <c r="F172" s="35">
        <v>710.35</v>
      </c>
      <c r="G172" s="58">
        <v>68000</v>
      </c>
      <c r="H172" s="49"/>
      <c r="I172" s="49"/>
      <c r="J172" s="35"/>
      <c r="K172" s="35"/>
      <c r="L172" s="35"/>
      <c r="M172" s="29"/>
      <c r="N172" s="35"/>
      <c r="O172" s="35">
        <v>17184.75</v>
      </c>
      <c r="P172" s="35"/>
      <c r="Q172" s="35"/>
      <c r="R172" s="35">
        <v>17184.75</v>
      </c>
      <c r="S172" s="35"/>
      <c r="T172" s="35"/>
      <c r="U172" s="35">
        <v>17184.75</v>
      </c>
      <c r="V172" s="49">
        <f t="shared" si="6"/>
        <v>51554.25</v>
      </c>
      <c r="W172" s="49">
        <f t="shared" si="7"/>
        <v>17156.1</v>
      </c>
      <c r="X172" s="49">
        <f t="shared" si="8"/>
        <v>0</v>
      </c>
      <c r="Y172" s="81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  <c r="AR172" s="82"/>
      <c r="AS172" s="82"/>
      <c r="AT172" s="82"/>
      <c r="AU172" s="82"/>
      <c r="AV172" s="82"/>
      <c r="AW172" s="82"/>
      <c r="AX172" s="82"/>
      <c r="AY172" s="82"/>
      <c r="AZ172" s="82"/>
      <c r="BA172" s="82"/>
      <c r="BB172" s="82"/>
      <c r="BC172" s="90"/>
      <c r="BD172" s="90"/>
      <c r="BE172" s="90"/>
      <c r="BF172" s="90"/>
      <c r="BG172" s="90"/>
      <c r="BH172" s="90"/>
      <c r="BI172" s="90"/>
      <c r="BJ172" s="90"/>
      <c r="BK172" s="90"/>
      <c r="BL172" s="90"/>
      <c r="BM172" s="90"/>
      <c r="BN172" s="90"/>
      <c r="BO172" s="90"/>
      <c r="BP172" s="90"/>
      <c r="BQ172" s="90"/>
      <c r="BR172" s="90"/>
      <c r="BS172" s="90"/>
      <c r="BT172" s="90"/>
      <c r="BU172" s="90"/>
      <c r="BV172" s="90"/>
      <c r="BW172" s="90"/>
      <c r="BX172" s="90"/>
      <c r="BY172" s="90"/>
      <c r="BZ172" s="90"/>
      <c r="CA172" s="90"/>
      <c r="CB172" s="90"/>
      <c r="CC172" s="90"/>
      <c r="CD172" s="90"/>
      <c r="CE172" s="90"/>
      <c r="CF172" s="90"/>
      <c r="CG172" s="90"/>
      <c r="CH172" s="90"/>
      <c r="CI172" s="90"/>
      <c r="CJ172" s="90"/>
      <c r="CK172" s="90"/>
      <c r="CL172" s="90"/>
      <c r="CM172" s="90"/>
      <c r="CN172" s="90"/>
      <c r="CO172" s="90"/>
      <c r="CP172" s="90"/>
      <c r="CQ172" s="90"/>
      <c r="CR172" s="90"/>
      <c r="CS172" s="90"/>
      <c r="CT172" s="90"/>
      <c r="CU172" s="90"/>
      <c r="CV172" s="90"/>
      <c r="CW172" s="90"/>
      <c r="CX172" s="90"/>
      <c r="CY172" s="90"/>
      <c r="CZ172" s="90"/>
      <c r="DA172" s="90"/>
      <c r="DB172" s="90"/>
      <c r="DC172" s="90"/>
      <c r="DD172" s="90"/>
      <c r="DE172" s="90"/>
      <c r="DF172" s="90"/>
      <c r="DG172" s="90"/>
      <c r="DH172" s="90"/>
      <c r="DI172" s="90"/>
      <c r="DJ172" s="90"/>
      <c r="DK172" s="90"/>
      <c r="DL172" s="90"/>
      <c r="DM172" s="90"/>
      <c r="DN172" s="90"/>
      <c r="DO172" s="90"/>
      <c r="DP172" s="90"/>
      <c r="DQ172" s="90"/>
      <c r="DR172" s="90"/>
      <c r="DS172" s="90"/>
      <c r="DT172" s="90"/>
      <c r="DU172" s="90"/>
      <c r="DV172" s="90"/>
      <c r="DW172" s="90"/>
      <c r="DX172" s="90"/>
      <c r="DY172" s="90"/>
      <c r="DZ172" s="90"/>
      <c r="EA172" s="90"/>
      <c r="EB172" s="90"/>
      <c r="EC172" s="90"/>
      <c r="ED172" s="90"/>
      <c r="EE172" s="90"/>
      <c r="EF172" s="90"/>
      <c r="EG172" s="90"/>
      <c r="EH172" s="90"/>
      <c r="EI172" s="90"/>
      <c r="EJ172" s="90"/>
      <c r="EK172" s="90"/>
      <c r="EL172" s="90"/>
      <c r="EM172" s="90"/>
      <c r="EN172" s="90"/>
      <c r="EO172" s="90"/>
      <c r="EP172" s="90"/>
      <c r="EQ172" s="90"/>
      <c r="ER172" s="90"/>
      <c r="ES172" s="90"/>
      <c r="ET172" s="90"/>
      <c r="EU172" s="90"/>
      <c r="EV172" s="90"/>
      <c r="EW172" s="90"/>
      <c r="EX172" s="90"/>
      <c r="EY172" s="90"/>
      <c r="EZ172" s="90"/>
      <c r="FA172" s="90"/>
      <c r="FB172" s="90"/>
      <c r="FC172" s="90"/>
      <c r="FD172" s="90"/>
      <c r="FE172" s="90"/>
      <c r="FF172" s="90"/>
      <c r="FG172" s="90"/>
      <c r="FH172" s="90"/>
      <c r="FI172" s="90"/>
      <c r="FJ172" s="90"/>
      <c r="FK172" s="90"/>
      <c r="FL172" s="90"/>
      <c r="FM172" s="90"/>
      <c r="FN172" s="90"/>
      <c r="FO172" s="90"/>
      <c r="FP172" s="90"/>
      <c r="FQ172" s="90"/>
      <c r="FR172" s="90"/>
      <c r="FS172" s="90"/>
      <c r="FT172" s="90"/>
      <c r="FU172" s="90"/>
      <c r="FV172" s="90"/>
      <c r="FW172" s="90"/>
      <c r="FX172" s="90"/>
      <c r="FY172" s="90"/>
      <c r="FZ172" s="90"/>
      <c r="GA172" s="90"/>
      <c r="GB172" s="90"/>
      <c r="GC172" s="90"/>
      <c r="GD172" s="90"/>
      <c r="GE172" s="90"/>
      <c r="GF172" s="90"/>
      <c r="GG172" s="90"/>
      <c r="GH172" s="90"/>
      <c r="GI172" s="90"/>
      <c r="GJ172" s="90"/>
      <c r="GK172" s="90"/>
      <c r="GL172" s="90"/>
      <c r="GM172" s="90"/>
      <c r="GN172" s="90"/>
      <c r="GO172" s="90"/>
      <c r="GP172" s="90"/>
      <c r="GQ172" s="90"/>
      <c r="GR172" s="90"/>
      <c r="GS172" s="90"/>
      <c r="GT172" s="90"/>
      <c r="GU172" s="90"/>
      <c r="GV172" s="90"/>
      <c r="GW172" s="90"/>
      <c r="GX172" s="90"/>
      <c r="GY172" s="90"/>
      <c r="GZ172" s="90"/>
      <c r="HA172" s="90"/>
      <c r="HB172" s="90"/>
      <c r="HC172" s="90"/>
      <c r="HD172" s="90"/>
      <c r="HE172" s="90"/>
      <c r="HF172" s="90"/>
      <c r="HG172" s="90"/>
      <c r="HH172" s="90"/>
      <c r="HI172" s="90"/>
      <c r="HJ172" s="90"/>
      <c r="HK172" s="90"/>
      <c r="HL172" s="90"/>
      <c r="HM172" s="90"/>
      <c r="HN172" s="90"/>
      <c r="HO172" s="90"/>
      <c r="HP172" s="90"/>
      <c r="HQ172" s="90"/>
      <c r="HR172" s="90"/>
      <c r="HS172" s="90"/>
      <c r="HT172" s="90"/>
      <c r="HU172" s="90"/>
      <c r="HV172" s="90"/>
      <c r="HW172" s="90"/>
      <c r="HX172" s="90"/>
      <c r="HY172" s="90"/>
      <c r="HZ172" s="90"/>
      <c r="IA172" s="90"/>
      <c r="IB172" s="90"/>
      <c r="IC172" s="90"/>
      <c r="ID172" s="90"/>
      <c r="IE172" s="90"/>
      <c r="IF172" s="90"/>
      <c r="IG172" s="90"/>
      <c r="IH172" s="90"/>
      <c r="II172" s="90"/>
      <c r="IJ172" s="90"/>
      <c r="IK172" s="90"/>
      <c r="IL172" s="90"/>
      <c r="IM172" s="90"/>
      <c r="IN172" s="90"/>
      <c r="IO172" s="90"/>
      <c r="IP172" s="90"/>
      <c r="IQ172" s="90"/>
      <c r="IR172" s="90"/>
      <c r="IS172" s="90"/>
      <c r="IT172" s="90"/>
      <c r="IU172" s="90"/>
      <c r="IV172" s="90"/>
      <c r="IW172" s="90"/>
      <c r="IX172" s="90"/>
      <c r="IY172" s="90"/>
      <c r="IZ172" s="90"/>
      <c r="JA172" s="90"/>
      <c r="JB172" s="90"/>
      <c r="JC172" s="90"/>
      <c r="JD172" s="90"/>
      <c r="JE172" s="90"/>
      <c r="JF172" s="90"/>
      <c r="JG172" s="90"/>
      <c r="JH172" s="90"/>
      <c r="JI172" s="90"/>
      <c r="JJ172" s="90"/>
      <c r="JK172" s="90"/>
      <c r="JL172" s="90"/>
      <c r="JM172" s="90"/>
      <c r="JN172" s="90"/>
      <c r="JO172" s="90"/>
      <c r="JP172" s="90"/>
      <c r="JQ172" s="90"/>
      <c r="JR172" s="90"/>
      <c r="JS172" s="90"/>
      <c r="JT172" s="90"/>
      <c r="JU172" s="90"/>
      <c r="JV172" s="90"/>
      <c r="JW172" s="90"/>
      <c r="JX172" s="90"/>
      <c r="JY172" s="90"/>
      <c r="JZ172" s="90"/>
      <c r="KA172" s="90"/>
      <c r="KB172" s="90"/>
      <c r="KC172" s="90"/>
      <c r="KD172" s="90"/>
      <c r="KE172" s="90"/>
      <c r="KF172" s="90"/>
      <c r="KG172" s="90"/>
      <c r="KH172" s="90"/>
      <c r="KI172" s="90"/>
      <c r="KJ172" s="90"/>
      <c r="KK172" s="90"/>
      <c r="KL172" s="90"/>
      <c r="KM172" s="90"/>
      <c r="KN172" s="90"/>
      <c r="KO172" s="90"/>
      <c r="KP172" s="90"/>
      <c r="KQ172" s="90"/>
      <c r="KR172" s="90"/>
      <c r="KS172" s="90"/>
      <c r="KT172" s="90"/>
      <c r="KU172" s="90"/>
      <c r="KV172" s="90"/>
      <c r="KW172" s="90"/>
      <c r="KX172" s="90"/>
      <c r="KY172" s="90"/>
      <c r="KZ172" s="90"/>
      <c r="LA172" s="90"/>
      <c r="LB172" s="90"/>
      <c r="LC172" s="90"/>
      <c r="LD172" s="90"/>
      <c r="LE172" s="90"/>
      <c r="LF172" s="90"/>
      <c r="LG172" s="90"/>
      <c r="LH172" s="90"/>
      <c r="LI172" s="90"/>
      <c r="LJ172" s="90"/>
      <c r="LK172" s="90"/>
      <c r="LL172" s="90"/>
      <c r="LM172" s="90"/>
      <c r="LN172" s="90"/>
      <c r="LO172" s="90"/>
      <c r="LP172" s="90"/>
      <c r="LQ172" s="90"/>
      <c r="LR172" s="90"/>
      <c r="LS172" s="90"/>
      <c r="LT172" s="90"/>
      <c r="LU172" s="90"/>
      <c r="LV172" s="90"/>
      <c r="LW172" s="90"/>
      <c r="LX172" s="90"/>
      <c r="LY172" s="90"/>
      <c r="LZ172" s="90"/>
    </row>
    <row r="173" s="3" customFormat="1" spans="1:338">
      <c r="A173" s="27">
        <v>168</v>
      </c>
      <c r="B173" s="34" t="s">
        <v>561</v>
      </c>
      <c r="C173" s="27">
        <v>556</v>
      </c>
      <c r="D173" s="35"/>
      <c r="E173" s="27"/>
      <c r="F173" s="35">
        <v>596.27</v>
      </c>
      <c r="G173" s="58">
        <v>68000</v>
      </c>
      <c r="H173" s="49"/>
      <c r="I173" s="49"/>
      <c r="J173" s="35"/>
      <c r="K173" s="35"/>
      <c r="L173" s="35"/>
      <c r="M173" s="29"/>
      <c r="N173" s="35"/>
      <c r="O173" s="35">
        <v>5728.25</v>
      </c>
      <c r="P173" s="35"/>
      <c r="Q173" s="35"/>
      <c r="R173" s="35"/>
      <c r="S173" s="35"/>
      <c r="T173" s="35"/>
      <c r="U173" s="35">
        <v>34369.5</v>
      </c>
      <c r="V173" s="49">
        <f t="shared" si="6"/>
        <v>40097.75</v>
      </c>
      <c r="W173" s="49">
        <f t="shared" si="7"/>
        <v>28498.52</v>
      </c>
      <c r="X173" s="49">
        <f t="shared" si="8"/>
        <v>0</v>
      </c>
      <c r="Y173" s="81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  <c r="AN173" s="82"/>
      <c r="AO173" s="82"/>
      <c r="AP173" s="82"/>
      <c r="AQ173" s="82"/>
      <c r="AR173" s="82"/>
      <c r="AS173" s="82"/>
      <c r="AT173" s="82"/>
      <c r="AU173" s="82"/>
      <c r="AV173" s="82"/>
      <c r="AW173" s="82"/>
      <c r="AX173" s="82"/>
      <c r="AY173" s="82"/>
      <c r="AZ173" s="82"/>
      <c r="BA173" s="82"/>
      <c r="BB173" s="82"/>
      <c r="BC173" s="90"/>
      <c r="BD173" s="90"/>
      <c r="BE173" s="90"/>
      <c r="BF173" s="90"/>
      <c r="BG173" s="90"/>
      <c r="BH173" s="90"/>
      <c r="BI173" s="90"/>
      <c r="BJ173" s="90"/>
      <c r="BK173" s="90"/>
      <c r="BL173" s="90"/>
      <c r="BM173" s="90"/>
      <c r="BN173" s="90"/>
      <c r="BO173" s="90"/>
      <c r="BP173" s="90"/>
      <c r="BQ173" s="90"/>
      <c r="BR173" s="90"/>
      <c r="BS173" s="90"/>
      <c r="BT173" s="90"/>
      <c r="BU173" s="90"/>
      <c r="BV173" s="90"/>
      <c r="BW173" s="90"/>
      <c r="BX173" s="90"/>
      <c r="BY173" s="90"/>
      <c r="BZ173" s="90"/>
      <c r="CA173" s="90"/>
      <c r="CB173" s="90"/>
      <c r="CC173" s="90"/>
      <c r="CD173" s="90"/>
      <c r="CE173" s="90"/>
      <c r="CF173" s="90"/>
      <c r="CG173" s="90"/>
      <c r="CH173" s="90"/>
      <c r="CI173" s="90"/>
      <c r="CJ173" s="90"/>
      <c r="CK173" s="90"/>
      <c r="CL173" s="90"/>
      <c r="CM173" s="90"/>
      <c r="CN173" s="90"/>
      <c r="CO173" s="90"/>
      <c r="CP173" s="90"/>
      <c r="CQ173" s="90"/>
      <c r="CR173" s="90"/>
      <c r="CS173" s="90"/>
      <c r="CT173" s="90"/>
      <c r="CU173" s="90"/>
      <c r="CV173" s="90"/>
      <c r="CW173" s="90"/>
      <c r="CX173" s="90"/>
      <c r="CY173" s="90"/>
      <c r="CZ173" s="90"/>
      <c r="DA173" s="90"/>
      <c r="DB173" s="90"/>
      <c r="DC173" s="90"/>
      <c r="DD173" s="90"/>
      <c r="DE173" s="90"/>
      <c r="DF173" s="90"/>
      <c r="DG173" s="90"/>
      <c r="DH173" s="90"/>
      <c r="DI173" s="90"/>
      <c r="DJ173" s="90"/>
      <c r="DK173" s="90"/>
      <c r="DL173" s="90"/>
      <c r="DM173" s="90"/>
      <c r="DN173" s="90"/>
      <c r="DO173" s="90"/>
      <c r="DP173" s="90"/>
      <c r="DQ173" s="90"/>
      <c r="DR173" s="90"/>
      <c r="DS173" s="90"/>
      <c r="DT173" s="90"/>
      <c r="DU173" s="90"/>
      <c r="DV173" s="90"/>
      <c r="DW173" s="90"/>
      <c r="DX173" s="90"/>
      <c r="DY173" s="90"/>
      <c r="DZ173" s="90"/>
      <c r="EA173" s="90"/>
      <c r="EB173" s="90"/>
      <c r="EC173" s="90"/>
      <c r="ED173" s="90"/>
      <c r="EE173" s="90"/>
      <c r="EF173" s="90"/>
      <c r="EG173" s="90"/>
      <c r="EH173" s="90"/>
      <c r="EI173" s="90"/>
      <c r="EJ173" s="90"/>
      <c r="EK173" s="90"/>
      <c r="EL173" s="90"/>
      <c r="EM173" s="90"/>
      <c r="EN173" s="90"/>
      <c r="EO173" s="90"/>
      <c r="EP173" s="90"/>
      <c r="EQ173" s="90"/>
      <c r="ER173" s="90"/>
      <c r="ES173" s="90"/>
      <c r="ET173" s="90"/>
      <c r="EU173" s="90"/>
      <c r="EV173" s="90"/>
      <c r="EW173" s="90"/>
      <c r="EX173" s="90"/>
      <c r="EY173" s="90"/>
      <c r="EZ173" s="90"/>
      <c r="FA173" s="90"/>
      <c r="FB173" s="90"/>
      <c r="FC173" s="90"/>
      <c r="FD173" s="90"/>
      <c r="FE173" s="90"/>
      <c r="FF173" s="90"/>
      <c r="FG173" s="90"/>
      <c r="FH173" s="90"/>
      <c r="FI173" s="90"/>
      <c r="FJ173" s="90"/>
      <c r="FK173" s="90"/>
      <c r="FL173" s="90"/>
      <c r="FM173" s="90"/>
      <c r="FN173" s="90"/>
      <c r="FO173" s="90"/>
      <c r="FP173" s="90"/>
      <c r="FQ173" s="90"/>
      <c r="FR173" s="90"/>
      <c r="FS173" s="90"/>
      <c r="FT173" s="90"/>
      <c r="FU173" s="90"/>
      <c r="FV173" s="90"/>
      <c r="FW173" s="90"/>
      <c r="FX173" s="90"/>
      <c r="FY173" s="90"/>
      <c r="FZ173" s="90"/>
      <c r="GA173" s="90"/>
      <c r="GB173" s="90"/>
      <c r="GC173" s="90"/>
      <c r="GD173" s="90"/>
      <c r="GE173" s="90"/>
      <c r="GF173" s="90"/>
      <c r="GG173" s="90"/>
      <c r="GH173" s="90"/>
      <c r="GI173" s="90"/>
      <c r="GJ173" s="90"/>
      <c r="GK173" s="90"/>
      <c r="GL173" s="90"/>
      <c r="GM173" s="90"/>
      <c r="GN173" s="90"/>
      <c r="GO173" s="90"/>
      <c r="GP173" s="90"/>
      <c r="GQ173" s="90"/>
      <c r="GR173" s="90"/>
      <c r="GS173" s="90"/>
      <c r="GT173" s="90"/>
      <c r="GU173" s="90"/>
      <c r="GV173" s="90"/>
      <c r="GW173" s="90"/>
      <c r="GX173" s="90"/>
      <c r="GY173" s="90"/>
      <c r="GZ173" s="90"/>
      <c r="HA173" s="90"/>
      <c r="HB173" s="90"/>
      <c r="HC173" s="90"/>
      <c r="HD173" s="90"/>
      <c r="HE173" s="90"/>
      <c r="HF173" s="90"/>
      <c r="HG173" s="90"/>
      <c r="HH173" s="90"/>
      <c r="HI173" s="90"/>
      <c r="HJ173" s="90"/>
      <c r="HK173" s="90"/>
      <c r="HL173" s="90"/>
      <c r="HM173" s="90"/>
      <c r="HN173" s="90"/>
      <c r="HO173" s="90"/>
      <c r="HP173" s="90"/>
      <c r="HQ173" s="90"/>
      <c r="HR173" s="90"/>
      <c r="HS173" s="90"/>
      <c r="HT173" s="90"/>
      <c r="HU173" s="90"/>
      <c r="HV173" s="90"/>
      <c r="HW173" s="90"/>
      <c r="HX173" s="90"/>
      <c r="HY173" s="90"/>
      <c r="HZ173" s="90"/>
      <c r="IA173" s="90"/>
      <c r="IB173" s="90"/>
      <c r="IC173" s="90"/>
      <c r="ID173" s="90"/>
      <c r="IE173" s="90"/>
      <c r="IF173" s="90"/>
      <c r="IG173" s="90"/>
      <c r="IH173" s="90"/>
      <c r="II173" s="90"/>
      <c r="IJ173" s="90"/>
      <c r="IK173" s="90"/>
      <c r="IL173" s="90"/>
      <c r="IM173" s="90"/>
      <c r="IN173" s="90"/>
      <c r="IO173" s="90"/>
      <c r="IP173" s="90"/>
      <c r="IQ173" s="90"/>
      <c r="IR173" s="90"/>
      <c r="IS173" s="90"/>
      <c r="IT173" s="90"/>
      <c r="IU173" s="90"/>
      <c r="IV173" s="90"/>
      <c r="IW173" s="90"/>
      <c r="IX173" s="90"/>
      <c r="IY173" s="90"/>
      <c r="IZ173" s="90"/>
      <c r="JA173" s="90"/>
      <c r="JB173" s="90"/>
      <c r="JC173" s="90"/>
      <c r="JD173" s="90"/>
      <c r="JE173" s="90"/>
      <c r="JF173" s="90"/>
      <c r="JG173" s="90"/>
      <c r="JH173" s="90"/>
      <c r="JI173" s="90"/>
      <c r="JJ173" s="90"/>
      <c r="JK173" s="90"/>
      <c r="JL173" s="90"/>
      <c r="JM173" s="90"/>
      <c r="JN173" s="90"/>
      <c r="JO173" s="90"/>
      <c r="JP173" s="90"/>
      <c r="JQ173" s="90"/>
      <c r="JR173" s="90"/>
      <c r="JS173" s="90"/>
      <c r="JT173" s="90"/>
      <c r="JU173" s="90"/>
      <c r="JV173" s="90"/>
      <c r="JW173" s="90"/>
      <c r="JX173" s="90"/>
      <c r="JY173" s="90"/>
      <c r="JZ173" s="90"/>
      <c r="KA173" s="90"/>
      <c r="KB173" s="90"/>
      <c r="KC173" s="90"/>
      <c r="KD173" s="90"/>
      <c r="KE173" s="90"/>
      <c r="KF173" s="90"/>
      <c r="KG173" s="90"/>
      <c r="KH173" s="90"/>
      <c r="KI173" s="90"/>
      <c r="KJ173" s="90"/>
      <c r="KK173" s="90"/>
      <c r="KL173" s="90"/>
      <c r="KM173" s="90"/>
      <c r="KN173" s="90"/>
      <c r="KO173" s="90"/>
      <c r="KP173" s="90"/>
      <c r="KQ173" s="90"/>
      <c r="KR173" s="90"/>
      <c r="KS173" s="90"/>
      <c r="KT173" s="90"/>
      <c r="KU173" s="90"/>
      <c r="KV173" s="90"/>
      <c r="KW173" s="90"/>
      <c r="KX173" s="90"/>
      <c r="KY173" s="90"/>
      <c r="KZ173" s="90"/>
      <c r="LA173" s="90"/>
      <c r="LB173" s="90"/>
      <c r="LC173" s="90"/>
      <c r="LD173" s="90"/>
      <c r="LE173" s="90"/>
      <c r="LF173" s="90"/>
      <c r="LG173" s="90"/>
      <c r="LH173" s="90"/>
      <c r="LI173" s="90"/>
      <c r="LJ173" s="90"/>
      <c r="LK173" s="90"/>
      <c r="LL173" s="90"/>
      <c r="LM173" s="90"/>
      <c r="LN173" s="90"/>
      <c r="LO173" s="90"/>
      <c r="LP173" s="90"/>
      <c r="LQ173" s="90"/>
      <c r="LR173" s="90"/>
      <c r="LS173" s="90"/>
      <c r="LT173" s="90"/>
      <c r="LU173" s="90"/>
      <c r="LV173" s="90"/>
      <c r="LW173" s="90"/>
      <c r="LX173" s="90"/>
      <c r="LY173" s="90"/>
      <c r="LZ173" s="90"/>
    </row>
    <row r="174" spans="1:24">
      <c r="A174" s="30">
        <v>169</v>
      </c>
      <c r="B174" s="20" t="s">
        <v>429</v>
      </c>
      <c r="C174" s="30">
        <v>529</v>
      </c>
      <c r="D174" s="33"/>
      <c r="E174" s="57">
        <v>104174458</v>
      </c>
      <c r="F174" s="59"/>
      <c r="G174" s="33"/>
      <c r="H174" s="53"/>
      <c r="I174" s="53">
        <v>10.7</v>
      </c>
      <c r="J174" s="33"/>
      <c r="K174" s="68"/>
      <c r="L174" s="69"/>
      <c r="M174" s="32"/>
      <c r="N174" s="33"/>
      <c r="O174" s="69"/>
      <c r="P174" s="33"/>
      <c r="Q174" s="68"/>
      <c r="R174" s="38"/>
      <c r="S174" s="68"/>
      <c r="T174" s="68"/>
      <c r="U174" s="38"/>
      <c r="V174" s="53">
        <f t="shared" si="6"/>
        <v>0</v>
      </c>
      <c r="W174" s="53">
        <f t="shared" si="7"/>
        <v>0</v>
      </c>
      <c r="X174" s="53">
        <f t="shared" si="8"/>
        <v>10.7</v>
      </c>
    </row>
    <row r="175" s="3" customFormat="1" spans="1:338">
      <c r="A175" s="27">
        <v>170</v>
      </c>
      <c r="B175" s="34" t="s">
        <v>166</v>
      </c>
      <c r="C175" s="27">
        <v>545</v>
      </c>
      <c r="D175" s="35"/>
      <c r="E175" s="60">
        <v>100989210</v>
      </c>
      <c r="F175" s="35">
        <v>328.57</v>
      </c>
      <c r="G175" s="35"/>
      <c r="H175" s="49">
        <v>16279.85</v>
      </c>
      <c r="I175" s="49"/>
      <c r="J175" s="35"/>
      <c r="K175" s="35"/>
      <c r="L175" s="35">
        <v>14152.14</v>
      </c>
      <c r="M175" s="29"/>
      <c r="N175" s="35"/>
      <c r="O175" s="35"/>
      <c r="P175" s="35"/>
      <c r="Q175" s="35"/>
      <c r="R175" s="35"/>
      <c r="S175" s="35"/>
      <c r="T175" s="35"/>
      <c r="U175" s="35"/>
      <c r="V175" s="49">
        <f t="shared" si="6"/>
        <v>14152.14</v>
      </c>
      <c r="W175" s="49">
        <f t="shared" si="7"/>
        <v>2456.28</v>
      </c>
      <c r="X175" s="49">
        <f t="shared" si="8"/>
        <v>0</v>
      </c>
      <c r="Y175" s="81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  <c r="BC175" s="90"/>
      <c r="BD175" s="90"/>
      <c r="BE175" s="90"/>
      <c r="BF175" s="90"/>
      <c r="BG175" s="90"/>
      <c r="BH175" s="90"/>
      <c r="BI175" s="90"/>
      <c r="BJ175" s="90"/>
      <c r="BK175" s="90"/>
      <c r="BL175" s="90"/>
      <c r="BM175" s="90"/>
      <c r="BN175" s="90"/>
      <c r="BO175" s="90"/>
      <c r="BP175" s="90"/>
      <c r="BQ175" s="90"/>
      <c r="BR175" s="90"/>
      <c r="BS175" s="90"/>
      <c r="BT175" s="90"/>
      <c r="BU175" s="90"/>
      <c r="BV175" s="90"/>
      <c r="BW175" s="90"/>
      <c r="BX175" s="90"/>
      <c r="BY175" s="90"/>
      <c r="BZ175" s="90"/>
      <c r="CA175" s="90"/>
      <c r="CB175" s="90"/>
      <c r="CC175" s="90"/>
      <c r="CD175" s="90"/>
      <c r="CE175" s="90"/>
      <c r="CF175" s="90"/>
      <c r="CG175" s="90"/>
      <c r="CH175" s="90"/>
      <c r="CI175" s="90"/>
      <c r="CJ175" s="90"/>
      <c r="CK175" s="90"/>
      <c r="CL175" s="90"/>
      <c r="CM175" s="90"/>
      <c r="CN175" s="90"/>
      <c r="CO175" s="90"/>
      <c r="CP175" s="90"/>
      <c r="CQ175" s="90"/>
      <c r="CR175" s="90"/>
      <c r="CS175" s="90"/>
      <c r="CT175" s="90"/>
      <c r="CU175" s="90"/>
      <c r="CV175" s="90"/>
      <c r="CW175" s="90"/>
      <c r="CX175" s="90"/>
      <c r="CY175" s="90"/>
      <c r="CZ175" s="90"/>
      <c r="DA175" s="90"/>
      <c r="DB175" s="90"/>
      <c r="DC175" s="90"/>
      <c r="DD175" s="90"/>
      <c r="DE175" s="90"/>
      <c r="DF175" s="90"/>
      <c r="DG175" s="90"/>
      <c r="DH175" s="90"/>
      <c r="DI175" s="90"/>
      <c r="DJ175" s="90"/>
      <c r="DK175" s="90"/>
      <c r="DL175" s="90"/>
      <c r="DM175" s="90"/>
      <c r="DN175" s="90"/>
      <c r="DO175" s="90"/>
      <c r="DP175" s="90"/>
      <c r="DQ175" s="90"/>
      <c r="DR175" s="90"/>
      <c r="DS175" s="90"/>
      <c r="DT175" s="90"/>
      <c r="DU175" s="90"/>
      <c r="DV175" s="90"/>
      <c r="DW175" s="90"/>
      <c r="DX175" s="90"/>
      <c r="DY175" s="90"/>
      <c r="DZ175" s="90"/>
      <c r="EA175" s="90"/>
      <c r="EB175" s="90"/>
      <c r="EC175" s="90"/>
      <c r="ED175" s="90"/>
      <c r="EE175" s="90"/>
      <c r="EF175" s="90"/>
      <c r="EG175" s="90"/>
      <c r="EH175" s="90"/>
      <c r="EI175" s="90"/>
      <c r="EJ175" s="90"/>
      <c r="EK175" s="90"/>
      <c r="EL175" s="90"/>
      <c r="EM175" s="90"/>
      <c r="EN175" s="90"/>
      <c r="EO175" s="90"/>
      <c r="EP175" s="90"/>
      <c r="EQ175" s="90"/>
      <c r="ER175" s="90"/>
      <c r="ES175" s="90"/>
      <c r="ET175" s="90"/>
      <c r="EU175" s="90"/>
      <c r="EV175" s="90"/>
      <c r="EW175" s="90"/>
      <c r="EX175" s="90"/>
      <c r="EY175" s="90"/>
      <c r="EZ175" s="90"/>
      <c r="FA175" s="90"/>
      <c r="FB175" s="90"/>
      <c r="FC175" s="90"/>
      <c r="FD175" s="90"/>
      <c r="FE175" s="90"/>
      <c r="FF175" s="90"/>
      <c r="FG175" s="90"/>
      <c r="FH175" s="90"/>
      <c r="FI175" s="90"/>
      <c r="FJ175" s="90"/>
      <c r="FK175" s="90"/>
      <c r="FL175" s="90"/>
      <c r="FM175" s="90"/>
      <c r="FN175" s="90"/>
      <c r="FO175" s="90"/>
      <c r="FP175" s="90"/>
      <c r="FQ175" s="90"/>
      <c r="FR175" s="90"/>
      <c r="FS175" s="90"/>
      <c r="FT175" s="90"/>
      <c r="FU175" s="90"/>
      <c r="FV175" s="90"/>
      <c r="FW175" s="90"/>
      <c r="FX175" s="90"/>
      <c r="FY175" s="90"/>
      <c r="FZ175" s="90"/>
      <c r="GA175" s="90"/>
      <c r="GB175" s="90"/>
      <c r="GC175" s="90"/>
      <c r="GD175" s="90"/>
      <c r="GE175" s="90"/>
      <c r="GF175" s="90"/>
      <c r="GG175" s="90"/>
      <c r="GH175" s="90"/>
      <c r="GI175" s="90"/>
      <c r="GJ175" s="90"/>
      <c r="GK175" s="90"/>
      <c r="GL175" s="90"/>
      <c r="GM175" s="90"/>
      <c r="GN175" s="90"/>
      <c r="GO175" s="90"/>
      <c r="GP175" s="90"/>
      <c r="GQ175" s="90"/>
      <c r="GR175" s="90"/>
      <c r="GS175" s="90"/>
      <c r="GT175" s="90"/>
      <c r="GU175" s="90"/>
      <c r="GV175" s="90"/>
      <c r="GW175" s="90"/>
      <c r="GX175" s="90"/>
      <c r="GY175" s="90"/>
      <c r="GZ175" s="90"/>
      <c r="HA175" s="90"/>
      <c r="HB175" s="90"/>
      <c r="HC175" s="90"/>
      <c r="HD175" s="90"/>
      <c r="HE175" s="90"/>
      <c r="HF175" s="90"/>
      <c r="HG175" s="90"/>
      <c r="HH175" s="90"/>
      <c r="HI175" s="90"/>
      <c r="HJ175" s="90"/>
      <c r="HK175" s="90"/>
      <c r="HL175" s="90"/>
      <c r="HM175" s="90"/>
      <c r="HN175" s="90"/>
      <c r="HO175" s="90"/>
      <c r="HP175" s="90"/>
      <c r="HQ175" s="90"/>
      <c r="HR175" s="90"/>
      <c r="HS175" s="90"/>
      <c r="HT175" s="90"/>
      <c r="HU175" s="90"/>
      <c r="HV175" s="90"/>
      <c r="HW175" s="90"/>
      <c r="HX175" s="90"/>
      <c r="HY175" s="90"/>
      <c r="HZ175" s="90"/>
      <c r="IA175" s="90"/>
      <c r="IB175" s="90"/>
      <c r="IC175" s="90"/>
      <c r="ID175" s="90"/>
      <c r="IE175" s="90"/>
      <c r="IF175" s="90"/>
      <c r="IG175" s="90"/>
      <c r="IH175" s="90"/>
      <c r="II175" s="90"/>
      <c r="IJ175" s="90"/>
      <c r="IK175" s="90"/>
      <c r="IL175" s="90"/>
      <c r="IM175" s="90"/>
      <c r="IN175" s="90"/>
      <c r="IO175" s="90"/>
      <c r="IP175" s="90"/>
      <c r="IQ175" s="90"/>
      <c r="IR175" s="90"/>
      <c r="IS175" s="90"/>
      <c r="IT175" s="90"/>
      <c r="IU175" s="90"/>
      <c r="IV175" s="90"/>
      <c r="IW175" s="90"/>
      <c r="IX175" s="90"/>
      <c r="IY175" s="90"/>
      <c r="IZ175" s="90"/>
      <c r="JA175" s="90"/>
      <c r="JB175" s="90"/>
      <c r="JC175" s="90"/>
      <c r="JD175" s="90"/>
      <c r="JE175" s="90"/>
      <c r="JF175" s="90"/>
      <c r="JG175" s="90"/>
      <c r="JH175" s="90"/>
      <c r="JI175" s="90"/>
      <c r="JJ175" s="90"/>
      <c r="JK175" s="90"/>
      <c r="JL175" s="90"/>
      <c r="JM175" s="90"/>
      <c r="JN175" s="90"/>
      <c r="JO175" s="90"/>
      <c r="JP175" s="90"/>
      <c r="JQ175" s="90"/>
      <c r="JR175" s="90"/>
      <c r="JS175" s="90"/>
      <c r="JT175" s="90"/>
      <c r="JU175" s="90"/>
      <c r="JV175" s="90"/>
      <c r="JW175" s="90"/>
      <c r="JX175" s="90"/>
      <c r="JY175" s="90"/>
      <c r="JZ175" s="90"/>
      <c r="KA175" s="90"/>
      <c r="KB175" s="90"/>
      <c r="KC175" s="90"/>
      <c r="KD175" s="90"/>
      <c r="KE175" s="90"/>
      <c r="KF175" s="90"/>
      <c r="KG175" s="90"/>
      <c r="KH175" s="90"/>
      <c r="KI175" s="90"/>
      <c r="KJ175" s="90"/>
      <c r="KK175" s="90"/>
      <c r="KL175" s="90"/>
      <c r="KM175" s="90"/>
      <c r="KN175" s="90"/>
      <c r="KO175" s="90"/>
      <c r="KP175" s="90"/>
      <c r="KQ175" s="90"/>
      <c r="KR175" s="90"/>
      <c r="KS175" s="90"/>
      <c r="KT175" s="90"/>
      <c r="KU175" s="90"/>
      <c r="KV175" s="90"/>
      <c r="KW175" s="90"/>
      <c r="KX175" s="90"/>
      <c r="KY175" s="90"/>
      <c r="KZ175" s="90"/>
      <c r="LA175" s="90"/>
      <c r="LB175" s="90"/>
      <c r="LC175" s="90"/>
      <c r="LD175" s="90"/>
      <c r="LE175" s="90"/>
      <c r="LF175" s="90"/>
      <c r="LG175" s="90"/>
      <c r="LH175" s="90"/>
      <c r="LI175" s="90"/>
      <c r="LJ175" s="90"/>
      <c r="LK175" s="90"/>
      <c r="LL175" s="90"/>
      <c r="LM175" s="90"/>
      <c r="LN175" s="90"/>
      <c r="LO175" s="90"/>
      <c r="LP175" s="90"/>
      <c r="LQ175" s="90"/>
      <c r="LR175" s="90"/>
      <c r="LS175" s="90"/>
      <c r="LT175" s="90"/>
      <c r="LU175" s="90"/>
      <c r="LV175" s="90"/>
      <c r="LW175" s="90"/>
      <c r="LX175" s="90"/>
      <c r="LY175" s="90"/>
      <c r="LZ175" s="90"/>
    </row>
    <row r="176" spans="1:24">
      <c r="A176" s="30">
        <v>171</v>
      </c>
      <c r="B176" s="20" t="s">
        <v>437</v>
      </c>
      <c r="C176" s="30">
        <v>547</v>
      </c>
      <c r="D176" s="33"/>
      <c r="E176" s="51">
        <v>103603414</v>
      </c>
      <c r="F176" s="59"/>
      <c r="G176" s="33"/>
      <c r="H176" s="53"/>
      <c r="I176" s="53"/>
      <c r="J176" s="33"/>
      <c r="K176" s="68"/>
      <c r="L176" s="69"/>
      <c r="M176" s="32"/>
      <c r="N176" s="33"/>
      <c r="O176" s="69"/>
      <c r="P176" s="33"/>
      <c r="Q176" s="68"/>
      <c r="R176" s="38"/>
      <c r="S176" s="68"/>
      <c r="T176" s="68"/>
      <c r="U176" s="38"/>
      <c r="V176" s="53">
        <f t="shared" si="6"/>
        <v>0</v>
      </c>
      <c r="W176" s="53">
        <f t="shared" si="7"/>
        <v>0</v>
      </c>
      <c r="X176" s="53">
        <f t="shared" si="8"/>
        <v>0</v>
      </c>
    </row>
    <row r="177" spans="1:24">
      <c r="A177" s="30">
        <v>172</v>
      </c>
      <c r="B177" s="20" t="s">
        <v>562</v>
      </c>
      <c r="C177" s="30">
        <v>517</v>
      </c>
      <c r="D177" s="33"/>
      <c r="E177" s="55">
        <v>103255622</v>
      </c>
      <c r="F177" s="59"/>
      <c r="G177" s="33"/>
      <c r="H177" s="53"/>
      <c r="I177" s="53">
        <v>1.03</v>
      </c>
      <c r="J177" s="33"/>
      <c r="K177" s="68"/>
      <c r="L177" s="69"/>
      <c r="M177" s="32"/>
      <c r="N177" s="33"/>
      <c r="O177" s="69"/>
      <c r="P177" s="33"/>
      <c r="Q177" s="68"/>
      <c r="R177" s="38"/>
      <c r="S177" s="68"/>
      <c r="T177" s="68"/>
      <c r="U177" s="38"/>
      <c r="V177" s="53">
        <f t="shared" si="6"/>
        <v>0</v>
      </c>
      <c r="W177" s="53">
        <f t="shared" si="7"/>
        <v>0</v>
      </c>
      <c r="X177" s="53">
        <f t="shared" si="8"/>
        <v>1.03</v>
      </c>
    </row>
    <row r="178" spans="1:24">
      <c r="A178" s="30">
        <v>173</v>
      </c>
      <c r="B178" s="20" t="s">
        <v>563</v>
      </c>
      <c r="C178" s="30">
        <v>543</v>
      </c>
      <c r="D178" s="33"/>
      <c r="E178" s="51">
        <v>103734673</v>
      </c>
      <c r="F178" s="59">
        <v>470.95</v>
      </c>
      <c r="G178" s="33"/>
      <c r="H178" s="53">
        <v>42477.92</v>
      </c>
      <c r="I178" s="53"/>
      <c r="J178" s="33"/>
      <c r="K178" s="68"/>
      <c r="L178" s="69">
        <v>18953.76</v>
      </c>
      <c r="M178" s="32"/>
      <c r="N178" s="33"/>
      <c r="O178" s="69">
        <v>18953.76</v>
      </c>
      <c r="P178" s="33"/>
      <c r="Q178" s="68"/>
      <c r="R178" s="38">
        <v>18953.76</v>
      </c>
      <c r="S178" s="68">
        <f>-7594.49</f>
        <v>-7594.49</v>
      </c>
      <c r="T178" s="68">
        <v>-6317.92</v>
      </c>
      <c r="U178" s="38"/>
      <c r="V178" s="53">
        <f t="shared" si="6"/>
        <v>42948.87</v>
      </c>
      <c r="W178" s="53">
        <f t="shared" si="7"/>
        <v>0</v>
      </c>
      <c r="X178" s="53">
        <f t="shared" si="8"/>
        <v>0</v>
      </c>
    </row>
    <row r="179" spans="1:24">
      <c r="A179" s="30">
        <v>174</v>
      </c>
      <c r="B179" s="20" t="s">
        <v>433</v>
      </c>
      <c r="C179" s="30">
        <v>506</v>
      </c>
      <c r="D179" s="33"/>
      <c r="E179" s="55">
        <v>103040390</v>
      </c>
      <c r="F179" s="59"/>
      <c r="G179" s="33"/>
      <c r="H179" s="53"/>
      <c r="I179" s="53">
        <v>12635.91</v>
      </c>
      <c r="J179" s="33"/>
      <c r="K179" s="68"/>
      <c r="L179" s="69"/>
      <c r="M179" s="32"/>
      <c r="N179" s="33"/>
      <c r="O179" s="69"/>
      <c r="P179" s="33"/>
      <c r="Q179" s="68"/>
      <c r="R179" s="38"/>
      <c r="S179" s="68"/>
      <c r="T179" s="68"/>
      <c r="U179" s="38"/>
      <c r="V179" s="53">
        <f t="shared" si="6"/>
        <v>0</v>
      </c>
      <c r="W179" s="53">
        <f t="shared" si="7"/>
        <v>0</v>
      </c>
      <c r="X179" s="53">
        <f t="shared" si="8"/>
        <v>12635.91</v>
      </c>
    </row>
    <row r="180" spans="1:24">
      <c r="A180" s="30">
        <v>175</v>
      </c>
      <c r="B180" s="20" t="s">
        <v>175</v>
      </c>
      <c r="C180" s="30">
        <v>548</v>
      </c>
      <c r="D180" s="33"/>
      <c r="E180" s="51">
        <v>101500612</v>
      </c>
      <c r="F180" s="59">
        <v>345.37</v>
      </c>
      <c r="G180" s="33"/>
      <c r="H180" s="53">
        <v>38352.87</v>
      </c>
      <c r="I180" s="53"/>
      <c r="J180" s="33"/>
      <c r="K180" s="68"/>
      <c r="L180" s="69">
        <v>16899.42</v>
      </c>
      <c r="M180" s="32"/>
      <c r="N180" s="33"/>
      <c r="O180" s="69">
        <v>16899.42</v>
      </c>
      <c r="P180" s="33"/>
      <c r="Q180" s="68"/>
      <c r="R180" s="38">
        <v>16899.42</v>
      </c>
      <c r="S180" s="68">
        <v>5633.14</v>
      </c>
      <c r="T180" s="68">
        <v>-12000.02</v>
      </c>
      <c r="U180" s="38">
        <v>-5633.14</v>
      </c>
      <c r="V180" s="53">
        <f t="shared" si="6"/>
        <v>38698.24</v>
      </c>
      <c r="W180" s="53">
        <f t="shared" si="7"/>
        <v>0</v>
      </c>
      <c r="X180" s="53">
        <f t="shared" si="8"/>
        <v>0</v>
      </c>
    </row>
    <row r="181" spans="1:24">
      <c r="A181" s="30">
        <v>176</v>
      </c>
      <c r="B181" s="20" t="s">
        <v>564</v>
      </c>
      <c r="C181" s="30">
        <v>549</v>
      </c>
      <c r="D181" s="33"/>
      <c r="E181" s="56">
        <v>103438885</v>
      </c>
      <c r="F181" s="59"/>
      <c r="G181" s="33"/>
      <c r="H181" s="53"/>
      <c r="I181" s="53"/>
      <c r="J181" s="33"/>
      <c r="K181" s="68"/>
      <c r="L181" s="69"/>
      <c r="M181" s="32"/>
      <c r="N181" s="33"/>
      <c r="O181" s="69"/>
      <c r="P181" s="33"/>
      <c r="Q181" s="68"/>
      <c r="R181" s="38"/>
      <c r="S181" s="68"/>
      <c r="T181" s="68"/>
      <c r="U181" s="38"/>
      <c r="V181" s="53">
        <f t="shared" si="6"/>
        <v>0</v>
      </c>
      <c r="W181" s="53">
        <f t="shared" si="7"/>
        <v>0</v>
      </c>
      <c r="X181" s="53">
        <f t="shared" si="8"/>
        <v>0</v>
      </c>
    </row>
    <row r="182" spans="1:24">
      <c r="A182" s="30">
        <v>177</v>
      </c>
      <c r="B182" s="20" t="s">
        <v>565</v>
      </c>
      <c r="C182" s="30">
        <v>535</v>
      </c>
      <c r="D182" s="33"/>
      <c r="E182" s="55">
        <v>100519095</v>
      </c>
      <c r="F182" s="59"/>
      <c r="G182" s="33"/>
      <c r="H182" s="53"/>
      <c r="I182" s="53">
        <v>0.1</v>
      </c>
      <c r="J182" s="33"/>
      <c r="K182" s="68"/>
      <c r="L182" s="69"/>
      <c r="M182" s="32"/>
      <c r="N182" s="33"/>
      <c r="O182" s="69"/>
      <c r="P182" s="33"/>
      <c r="Q182" s="68"/>
      <c r="R182" s="38"/>
      <c r="S182" s="68"/>
      <c r="T182" s="68"/>
      <c r="U182" s="38"/>
      <c r="V182" s="53">
        <f t="shared" si="6"/>
        <v>0</v>
      </c>
      <c r="W182" s="53">
        <f t="shared" si="7"/>
        <v>0</v>
      </c>
      <c r="X182" s="53">
        <f t="shared" si="8"/>
        <v>0.1</v>
      </c>
    </row>
    <row r="183" spans="1:24">
      <c r="A183" s="30">
        <v>178</v>
      </c>
      <c r="B183" s="20" t="s">
        <v>413</v>
      </c>
      <c r="C183" s="30">
        <v>515</v>
      </c>
      <c r="D183" s="33"/>
      <c r="E183" s="55">
        <v>100603103</v>
      </c>
      <c r="F183" s="59"/>
      <c r="G183" s="33"/>
      <c r="H183" s="53"/>
      <c r="I183" s="53">
        <v>92</v>
      </c>
      <c r="J183" s="33"/>
      <c r="K183" s="68"/>
      <c r="L183" s="69"/>
      <c r="M183" s="32"/>
      <c r="N183" s="33"/>
      <c r="O183" s="69"/>
      <c r="P183" s="33"/>
      <c r="Q183" s="68"/>
      <c r="R183" s="38"/>
      <c r="S183" s="68"/>
      <c r="T183" s="68"/>
      <c r="U183" s="38"/>
      <c r="V183" s="53">
        <f t="shared" si="6"/>
        <v>0</v>
      </c>
      <c r="W183" s="53">
        <f t="shared" si="7"/>
        <v>0</v>
      </c>
      <c r="X183" s="53">
        <f t="shared" si="8"/>
        <v>92</v>
      </c>
    </row>
    <row r="184" s="3" customFormat="1" spans="1:338">
      <c r="A184" s="27">
        <v>179</v>
      </c>
      <c r="B184" s="34" t="s">
        <v>162</v>
      </c>
      <c r="C184" s="27">
        <v>554</v>
      </c>
      <c r="D184" s="35"/>
      <c r="E184" s="60">
        <v>100601284</v>
      </c>
      <c r="F184" s="35">
        <f>184.7+1041.37</f>
        <v>1226.07</v>
      </c>
      <c r="G184" s="58">
        <v>110000</v>
      </c>
      <c r="H184" s="49">
        <v>44263.91</v>
      </c>
      <c r="I184" s="49"/>
      <c r="J184" s="35"/>
      <c r="K184" s="35"/>
      <c r="L184" s="35">
        <v>33358.62</v>
      </c>
      <c r="M184" s="29"/>
      <c r="N184" s="35"/>
      <c r="O184" s="35">
        <v>29652.1</v>
      </c>
      <c r="P184" s="35"/>
      <c r="Q184" s="35"/>
      <c r="R184" s="35">
        <v>27798.84</v>
      </c>
      <c r="S184" s="35">
        <v>9266.28</v>
      </c>
      <c r="T184" s="35">
        <v>9266.28</v>
      </c>
      <c r="U184" s="35">
        <v>9266.28</v>
      </c>
      <c r="V184" s="49">
        <f t="shared" si="6"/>
        <v>118608.4</v>
      </c>
      <c r="W184" s="49">
        <f t="shared" si="7"/>
        <v>36881.58</v>
      </c>
      <c r="X184" s="49">
        <f t="shared" si="8"/>
        <v>0</v>
      </c>
      <c r="Y184" s="81"/>
      <c r="Z184" s="82"/>
      <c r="AA184" s="82"/>
      <c r="AB184" s="82"/>
      <c r="AC184" s="82"/>
      <c r="AD184" s="82"/>
      <c r="AE184" s="82"/>
      <c r="AF184" s="82"/>
      <c r="AG184" s="82"/>
      <c r="AH184" s="82"/>
      <c r="AI184" s="82"/>
      <c r="AJ184" s="82"/>
      <c r="AK184" s="82"/>
      <c r="AL184" s="82"/>
      <c r="AM184" s="82"/>
      <c r="AN184" s="82"/>
      <c r="AO184" s="82"/>
      <c r="AP184" s="82"/>
      <c r="AQ184" s="82"/>
      <c r="AR184" s="82"/>
      <c r="AS184" s="82"/>
      <c r="AT184" s="82"/>
      <c r="AU184" s="82"/>
      <c r="AV184" s="82"/>
      <c r="AW184" s="82"/>
      <c r="AX184" s="82"/>
      <c r="AY184" s="82"/>
      <c r="AZ184" s="82"/>
      <c r="BA184" s="82"/>
      <c r="BB184" s="82"/>
      <c r="BC184" s="90"/>
      <c r="BD184" s="90"/>
      <c r="BE184" s="90"/>
      <c r="BF184" s="90"/>
      <c r="BG184" s="90"/>
      <c r="BH184" s="90"/>
      <c r="BI184" s="90"/>
      <c r="BJ184" s="90"/>
      <c r="BK184" s="90"/>
      <c r="BL184" s="90"/>
      <c r="BM184" s="90"/>
      <c r="BN184" s="90"/>
      <c r="BO184" s="90"/>
      <c r="BP184" s="90"/>
      <c r="BQ184" s="90"/>
      <c r="BR184" s="90"/>
      <c r="BS184" s="90"/>
      <c r="BT184" s="90"/>
      <c r="BU184" s="90"/>
      <c r="BV184" s="90"/>
      <c r="BW184" s="90"/>
      <c r="BX184" s="90"/>
      <c r="BY184" s="90"/>
      <c r="BZ184" s="90"/>
      <c r="CA184" s="90"/>
      <c r="CB184" s="90"/>
      <c r="CC184" s="90"/>
      <c r="CD184" s="90"/>
      <c r="CE184" s="90"/>
      <c r="CF184" s="90"/>
      <c r="CG184" s="90"/>
      <c r="CH184" s="90"/>
      <c r="CI184" s="90"/>
      <c r="CJ184" s="90"/>
      <c r="CK184" s="90"/>
      <c r="CL184" s="90"/>
      <c r="CM184" s="90"/>
      <c r="CN184" s="90"/>
      <c r="CO184" s="90"/>
      <c r="CP184" s="90"/>
      <c r="CQ184" s="90"/>
      <c r="CR184" s="90"/>
      <c r="CS184" s="90"/>
      <c r="CT184" s="90"/>
      <c r="CU184" s="90"/>
      <c r="CV184" s="90"/>
      <c r="CW184" s="90"/>
      <c r="CX184" s="90"/>
      <c r="CY184" s="90"/>
      <c r="CZ184" s="90"/>
      <c r="DA184" s="90"/>
      <c r="DB184" s="90"/>
      <c r="DC184" s="90"/>
      <c r="DD184" s="90"/>
      <c r="DE184" s="90"/>
      <c r="DF184" s="90"/>
      <c r="DG184" s="90"/>
      <c r="DH184" s="90"/>
      <c r="DI184" s="90"/>
      <c r="DJ184" s="90"/>
      <c r="DK184" s="90"/>
      <c r="DL184" s="90"/>
      <c r="DM184" s="90"/>
      <c r="DN184" s="90"/>
      <c r="DO184" s="90"/>
      <c r="DP184" s="90"/>
      <c r="DQ184" s="90"/>
      <c r="DR184" s="90"/>
      <c r="DS184" s="90"/>
      <c r="DT184" s="90"/>
      <c r="DU184" s="90"/>
      <c r="DV184" s="90"/>
      <c r="DW184" s="90"/>
      <c r="DX184" s="90"/>
      <c r="DY184" s="90"/>
      <c r="DZ184" s="90"/>
      <c r="EA184" s="90"/>
      <c r="EB184" s="90"/>
      <c r="EC184" s="90"/>
      <c r="ED184" s="90"/>
      <c r="EE184" s="90"/>
      <c r="EF184" s="90"/>
      <c r="EG184" s="90"/>
      <c r="EH184" s="90"/>
      <c r="EI184" s="90"/>
      <c r="EJ184" s="90"/>
      <c r="EK184" s="90"/>
      <c r="EL184" s="90"/>
      <c r="EM184" s="90"/>
      <c r="EN184" s="90"/>
      <c r="EO184" s="90"/>
      <c r="EP184" s="90"/>
      <c r="EQ184" s="90"/>
      <c r="ER184" s="90"/>
      <c r="ES184" s="90"/>
      <c r="ET184" s="90"/>
      <c r="EU184" s="90"/>
      <c r="EV184" s="90"/>
      <c r="EW184" s="90"/>
      <c r="EX184" s="90"/>
      <c r="EY184" s="90"/>
      <c r="EZ184" s="90"/>
      <c r="FA184" s="90"/>
      <c r="FB184" s="90"/>
      <c r="FC184" s="90"/>
      <c r="FD184" s="90"/>
      <c r="FE184" s="90"/>
      <c r="FF184" s="90"/>
      <c r="FG184" s="90"/>
      <c r="FH184" s="90"/>
      <c r="FI184" s="90"/>
      <c r="FJ184" s="90"/>
      <c r="FK184" s="90"/>
      <c r="FL184" s="90"/>
      <c r="FM184" s="90"/>
      <c r="FN184" s="90"/>
      <c r="FO184" s="90"/>
      <c r="FP184" s="90"/>
      <c r="FQ184" s="90"/>
      <c r="FR184" s="90"/>
      <c r="FS184" s="90"/>
      <c r="FT184" s="90"/>
      <c r="FU184" s="90"/>
      <c r="FV184" s="90"/>
      <c r="FW184" s="90"/>
      <c r="FX184" s="90"/>
      <c r="FY184" s="90"/>
      <c r="FZ184" s="90"/>
      <c r="GA184" s="90"/>
      <c r="GB184" s="90"/>
      <c r="GC184" s="90"/>
      <c r="GD184" s="90"/>
      <c r="GE184" s="90"/>
      <c r="GF184" s="90"/>
      <c r="GG184" s="90"/>
      <c r="GH184" s="90"/>
      <c r="GI184" s="90"/>
      <c r="GJ184" s="90"/>
      <c r="GK184" s="90"/>
      <c r="GL184" s="90"/>
      <c r="GM184" s="90"/>
      <c r="GN184" s="90"/>
      <c r="GO184" s="90"/>
      <c r="GP184" s="90"/>
      <c r="GQ184" s="90"/>
      <c r="GR184" s="90"/>
      <c r="GS184" s="90"/>
      <c r="GT184" s="90"/>
      <c r="GU184" s="90"/>
      <c r="GV184" s="90"/>
      <c r="GW184" s="90"/>
      <c r="GX184" s="90"/>
      <c r="GY184" s="90"/>
      <c r="GZ184" s="90"/>
      <c r="HA184" s="90"/>
      <c r="HB184" s="90"/>
      <c r="HC184" s="90"/>
      <c r="HD184" s="90"/>
      <c r="HE184" s="90"/>
      <c r="HF184" s="90"/>
      <c r="HG184" s="90"/>
      <c r="HH184" s="90"/>
      <c r="HI184" s="90"/>
      <c r="HJ184" s="90"/>
      <c r="HK184" s="90"/>
      <c r="HL184" s="90"/>
      <c r="HM184" s="90"/>
      <c r="HN184" s="90"/>
      <c r="HO184" s="90"/>
      <c r="HP184" s="90"/>
      <c r="HQ184" s="90"/>
      <c r="HR184" s="90"/>
      <c r="HS184" s="90"/>
      <c r="HT184" s="90"/>
      <c r="HU184" s="90"/>
      <c r="HV184" s="90"/>
      <c r="HW184" s="90"/>
      <c r="HX184" s="90"/>
      <c r="HY184" s="90"/>
      <c r="HZ184" s="90"/>
      <c r="IA184" s="90"/>
      <c r="IB184" s="90"/>
      <c r="IC184" s="90"/>
      <c r="ID184" s="90"/>
      <c r="IE184" s="90"/>
      <c r="IF184" s="90"/>
      <c r="IG184" s="90"/>
      <c r="IH184" s="90"/>
      <c r="II184" s="90"/>
      <c r="IJ184" s="90"/>
      <c r="IK184" s="90"/>
      <c r="IL184" s="90"/>
      <c r="IM184" s="90"/>
      <c r="IN184" s="90"/>
      <c r="IO184" s="90"/>
      <c r="IP184" s="90"/>
      <c r="IQ184" s="90"/>
      <c r="IR184" s="90"/>
      <c r="IS184" s="90"/>
      <c r="IT184" s="90"/>
      <c r="IU184" s="90"/>
      <c r="IV184" s="90"/>
      <c r="IW184" s="90"/>
      <c r="IX184" s="90"/>
      <c r="IY184" s="90"/>
      <c r="IZ184" s="90"/>
      <c r="JA184" s="90"/>
      <c r="JB184" s="90"/>
      <c r="JC184" s="90"/>
      <c r="JD184" s="90"/>
      <c r="JE184" s="90"/>
      <c r="JF184" s="90"/>
      <c r="JG184" s="90"/>
      <c r="JH184" s="90"/>
      <c r="JI184" s="90"/>
      <c r="JJ184" s="90"/>
      <c r="JK184" s="90"/>
      <c r="JL184" s="90"/>
      <c r="JM184" s="90"/>
      <c r="JN184" s="90"/>
      <c r="JO184" s="90"/>
      <c r="JP184" s="90"/>
      <c r="JQ184" s="90"/>
      <c r="JR184" s="90"/>
      <c r="JS184" s="90"/>
      <c r="JT184" s="90"/>
      <c r="JU184" s="90"/>
      <c r="JV184" s="90"/>
      <c r="JW184" s="90"/>
      <c r="JX184" s="90"/>
      <c r="JY184" s="90"/>
      <c r="JZ184" s="90"/>
      <c r="KA184" s="90"/>
      <c r="KB184" s="90"/>
      <c r="KC184" s="90"/>
      <c r="KD184" s="90"/>
      <c r="KE184" s="90"/>
      <c r="KF184" s="90"/>
      <c r="KG184" s="90"/>
      <c r="KH184" s="90"/>
      <c r="KI184" s="90"/>
      <c r="KJ184" s="90"/>
      <c r="KK184" s="90"/>
      <c r="KL184" s="90"/>
      <c r="KM184" s="90"/>
      <c r="KN184" s="90"/>
      <c r="KO184" s="90"/>
      <c r="KP184" s="90"/>
      <c r="KQ184" s="90"/>
      <c r="KR184" s="90"/>
      <c r="KS184" s="90"/>
      <c r="KT184" s="90"/>
      <c r="KU184" s="90"/>
      <c r="KV184" s="90"/>
      <c r="KW184" s="90"/>
      <c r="KX184" s="90"/>
      <c r="KY184" s="90"/>
      <c r="KZ184" s="90"/>
      <c r="LA184" s="90"/>
      <c r="LB184" s="90"/>
      <c r="LC184" s="90"/>
      <c r="LD184" s="90"/>
      <c r="LE184" s="90"/>
      <c r="LF184" s="90"/>
      <c r="LG184" s="90"/>
      <c r="LH184" s="90"/>
      <c r="LI184" s="90"/>
      <c r="LJ184" s="90"/>
      <c r="LK184" s="90"/>
      <c r="LL184" s="90"/>
      <c r="LM184" s="90"/>
      <c r="LN184" s="90"/>
      <c r="LO184" s="90"/>
      <c r="LP184" s="90"/>
      <c r="LQ184" s="90"/>
      <c r="LR184" s="90"/>
      <c r="LS184" s="90"/>
      <c r="LT184" s="90"/>
      <c r="LU184" s="90"/>
      <c r="LV184" s="90"/>
      <c r="LW184" s="90"/>
      <c r="LX184" s="90"/>
      <c r="LY184" s="90"/>
      <c r="LZ184" s="90"/>
    </row>
    <row r="185" spans="1:24">
      <c r="A185" s="30">
        <v>180</v>
      </c>
      <c r="B185" s="20" t="s">
        <v>180</v>
      </c>
      <c r="C185" s="30">
        <v>531</v>
      </c>
      <c r="D185" s="33"/>
      <c r="E185" s="51">
        <v>101500506</v>
      </c>
      <c r="F185" s="59"/>
      <c r="G185" s="33"/>
      <c r="H185" s="53">
        <v>22556.03</v>
      </c>
      <c r="I185" s="53"/>
      <c r="J185" s="33"/>
      <c r="K185" s="68"/>
      <c r="L185" s="69">
        <v>7581.51</v>
      </c>
      <c r="M185" s="32"/>
      <c r="N185" s="33"/>
      <c r="O185" s="69">
        <v>7581.51</v>
      </c>
      <c r="P185" s="33"/>
      <c r="Q185" s="68"/>
      <c r="R185" s="103">
        <v>7581.51</v>
      </c>
      <c r="S185" s="68">
        <v>2527.17</v>
      </c>
      <c r="T185" s="68"/>
      <c r="U185" s="38"/>
      <c r="V185" s="53">
        <f t="shared" si="6"/>
        <v>25271.7</v>
      </c>
      <c r="W185" s="53">
        <f t="shared" si="7"/>
        <v>0</v>
      </c>
      <c r="X185" s="53">
        <f t="shared" si="8"/>
        <v>2715.67</v>
      </c>
    </row>
    <row r="186" s="3" customFormat="1" spans="1:338">
      <c r="A186" s="27">
        <v>181</v>
      </c>
      <c r="B186" s="34" t="s">
        <v>566</v>
      </c>
      <c r="C186" s="27">
        <v>558</v>
      </c>
      <c r="D186" s="35"/>
      <c r="E186" s="47"/>
      <c r="F186" s="35">
        <v>631.34</v>
      </c>
      <c r="G186" s="58">
        <v>72000</v>
      </c>
      <c r="H186" s="49"/>
      <c r="I186" s="49"/>
      <c r="J186" s="35"/>
      <c r="K186" s="35"/>
      <c r="L186" s="35"/>
      <c r="M186" s="29"/>
      <c r="N186" s="35"/>
      <c r="O186" s="35"/>
      <c r="P186" s="35"/>
      <c r="Q186" s="35"/>
      <c r="R186" s="104"/>
      <c r="S186" s="35"/>
      <c r="T186" s="35"/>
      <c r="U186" s="35">
        <v>36391.2</v>
      </c>
      <c r="V186" s="49">
        <f t="shared" si="6"/>
        <v>36391.2</v>
      </c>
      <c r="W186" s="49">
        <f t="shared" si="7"/>
        <v>36240.14</v>
      </c>
      <c r="X186" s="49">
        <f t="shared" si="8"/>
        <v>0</v>
      </c>
      <c r="Y186" s="81"/>
      <c r="Z186" s="82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  <c r="AM186" s="82"/>
      <c r="AN186" s="82"/>
      <c r="AO186" s="82"/>
      <c r="AP186" s="82"/>
      <c r="AQ186" s="82"/>
      <c r="AR186" s="82"/>
      <c r="AS186" s="82"/>
      <c r="AT186" s="82"/>
      <c r="AU186" s="82"/>
      <c r="AV186" s="82"/>
      <c r="AW186" s="82"/>
      <c r="AX186" s="82"/>
      <c r="AY186" s="82"/>
      <c r="AZ186" s="82"/>
      <c r="BA186" s="82"/>
      <c r="BB186" s="82"/>
      <c r="BC186" s="90"/>
      <c r="BD186" s="90"/>
      <c r="BE186" s="90"/>
      <c r="BF186" s="90"/>
      <c r="BG186" s="90"/>
      <c r="BH186" s="90"/>
      <c r="BI186" s="90"/>
      <c r="BJ186" s="90"/>
      <c r="BK186" s="90"/>
      <c r="BL186" s="90"/>
      <c r="BM186" s="90"/>
      <c r="BN186" s="90"/>
      <c r="BO186" s="90"/>
      <c r="BP186" s="90"/>
      <c r="BQ186" s="90"/>
      <c r="BR186" s="90"/>
      <c r="BS186" s="90"/>
      <c r="BT186" s="90"/>
      <c r="BU186" s="90"/>
      <c r="BV186" s="90"/>
      <c r="BW186" s="90"/>
      <c r="BX186" s="90"/>
      <c r="BY186" s="90"/>
      <c r="BZ186" s="90"/>
      <c r="CA186" s="90"/>
      <c r="CB186" s="90"/>
      <c r="CC186" s="90"/>
      <c r="CD186" s="90"/>
      <c r="CE186" s="90"/>
      <c r="CF186" s="90"/>
      <c r="CG186" s="90"/>
      <c r="CH186" s="90"/>
      <c r="CI186" s="90"/>
      <c r="CJ186" s="90"/>
      <c r="CK186" s="90"/>
      <c r="CL186" s="90"/>
      <c r="CM186" s="90"/>
      <c r="CN186" s="90"/>
      <c r="CO186" s="90"/>
      <c r="CP186" s="90"/>
      <c r="CQ186" s="90"/>
      <c r="CR186" s="90"/>
      <c r="CS186" s="90"/>
      <c r="CT186" s="90"/>
      <c r="CU186" s="90"/>
      <c r="CV186" s="90"/>
      <c r="CW186" s="90"/>
      <c r="CX186" s="90"/>
      <c r="CY186" s="90"/>
      <c r="CZ186" s="90"/>
      <c r="DA186" s="90"/>
      <c r="DB186" s="90"/>
      <c r="DC186" s="90"/>
      <c r="DD186" s="90"/>
      <c r="DE186" s="90"/>
      <c r="DF186" s="90"/>
      <c r="DG186" s="90"/>
      <c r="DH186" s="90"/>
      <c r="DI186" s="90"/>
      <c r="DJ186" s="90"/>
      <c r="DK186" s="90"/>
      <c r="DL186" s="90"/>
      <c r="DM186" s="90"/>
      <c r="DN186" s="90"/>
      <c r="DO186" s="90"/>
      <c r="DP186" s="90"/>
      <c r="DQ186" s="90"/>
      <c r="DR186" s="90"/>
      <c r="DS186" s="90"/>
      <c r="DT186" s="90"/>
      <c r="DU186" s="90"/>
      <c r="DV186" s="90"/>
      <c r="DW186" s="90"/>
      <c r="DX186" s="90"/>
      <c r="DY186" s="90"/>
      <c r="DZ186" s="90"/>
      <c r="EA186" s="90"/>
      <c r="EB186" s="90"/>
      <c r="EC186" s="90"/>
      <c r="ED186" s="90"/>
      <c r="EE186" s="90"/>
      <c r="EF186" s="90"/>
      <c r="EG186" s="90"/>
      <c r="EH186" s="90"/>
      <c r="EI186" s="90"/>
      <c r="EJ186" s="90"/>
      <c r="EK186" s="90"/>
      <c r="EL186" s="90"/>
      <c r="EM186" s="90"/>
      <c r="EN186" s="90"/>
      <c r="EO186" s="90"/>
      <c r="EP186" s="90"/>
      <c r="EQ186" s="90"/>
      <c r="ER186" s="90"/>
      <c r="ES186" s="90"/>
      <c r="ET186" s="90"/>
      <c r="EU186" s="90"/>
      <c r="EV186" s="90"/>
      <c r="EW186" s="90"/>
      <c r="EX186" s="90"/>
      <c r="EY186" s="90"/>
      <c r="EZ186" s="90"/>
      <c r="FA186" s="90"/>
      <c r="FB186" s="90"/>
      <c r="FC186" s="90"/>
      <c r="FD186" s="90"/>
      <c r="FE186" s="90"/>
      <c r="FF186" s="90"/>
      <c r="FG186" s="90"/>
      <c r="FH186" s="90"/>
      <c r="FI186" s="90"/>
      <c r="FJ186" s="90"/>
      <c r="FK186" s="90"/>
      <c r="FL186" s="90"/>
      <c r="FM186" s="90"/>
      <c r="FN186" s="90"/>
      <c r="FO186" s="90"/>
      <c r="FP186" s="90"/>
      <c r="FQ186" s="90"/>
      <c r="FR186" s="90"/>
      <c r="FS186" s="90"/>
      <c r="FT186" s="90"/>
      <c r="FU186" s="90"/>
      <c r="FV186" s="90"/>
      <c r="FW186" s="90"/>
      <c r="FX186" s="90"/>
      <c r="FY186" s="90"/>
      <c r="FZ186" s="90"/>
      <c r="GA186" s="90"/>
      <c r="GB186" s="90"/>
      <c r="GC186" s="90"/>
      <c r="GD186" s="90"/>
      <c r="GE186" s="90"/>
      <c r="GF186" s="90"/>
      <c r="GG186" s="90"/>
      <c r="GH186" s="90"/>
      <c r="GI186" s="90"/>
      <c r="GJ186" s="90"/>
      <c r="GK186" s="90"/>
      <c r="GL186" s="90"/>
      <c r="GM186" s="90"/>
      <c r="GN186" s="90"/>
      <c r="GO186" s="90"/>
      <c r="GP186" s="90"/>
      <c r="GQ186" s="90"/>
      <c r="GR186" s="90"/>
      <c r="GS186" s="90"/>
      <c r="GT186" s="90"/>
      <c r="GU186" s="90"/>
      <c r="GV186" s="90"/>
      <c r="GW186" s="90"/>
      <c r="GX186" s="90"/>
      <c r="GY186" s="90"/>
      <c r="GZ186" s="90"/>
      <c r="HA186" s="90"/>
      <c r="HB186" s="90"/>
      <c r="HC186" s="90"/>
      <c r="HD186" s="90"/>
      <c r="HE186" s="90"/>
      <c r="HF186" s="90"/>
      <c r="HG186" s="90"/>
      <c r="HH186" s="90"/>
      <c r="HI186" s="90"/>
      <c r="HJ186" s="90"/>
      <c r="HK186" s="90"/>
      <c r="HL186" s="90"/>
      <c r="HM186" s="90"/>
      <c r="HN186" s="90"/>
      <c r="HO186" s="90"/>
      <c r="HP186" s="90"/>
      <c r="HQ186" s="90"/>
      <c r="HR186" s="90"/>
      <c r="HS186" s="90"/>
      <c r="HT186" s="90"/>
      <c r="HU186" s="90"/>
      <c r="HV186" s="90"/>
      <c r="HW186" s="90"/>
      <c r="HX186" s="90"/>
      <c r="HY186" s="90"/>
      <c r="HZ186" s="90"/>
      <c r="IA186" s="90"/>
      <c r="IB186" s="90"/>
      <c r="IC186" s="90"/>
      <c r="ID186" s="90"/>
      <c r="IE186" s="90"/>
      <c r="IF186" s="90"/>
      <c r="IG186" s="90"/>
      <c r="IH186" s="90"/>
      <c r="II186" s="90"/>
      <c r="IJ186" s="90"/>
      <c r="IK186" s="90"/>
      <c r="IL186" s="90"/>
      <c r="IM186" s="90"/>
      <c r="IN186" s="90"/>
      <c r="IO186" s="90"/>
      <c r="IP186" s="90"/>
      <c r="IQ186" s="90"/>
      <c r="IR186" s="90"/>
      <c r="IS186" s="90"/>
      <c r="IT186" s="90"/>
      <c r="IU186" s="90"/>
      <c r="IV186" s="90"/>
      <c r="IW186" s="90"/>
      <c r="IX186" s="90"/>
      <c r="IY186" s="90"/>
      <c r="IZ186" s="90"/>
      <c r="JA186" s="90"/>
      <c r="JB186" s="90"/>
      <c r="JC186" s="90"/>
      <c r="JD186" s="90"/>
      <c r="JE186" s="90"/>
      <c r="JF186" s="90"/>
      <c r="JG186" s="90"/>
      <c r="JH186" s="90"/>
      <c r="JI186" s="90"/>
      <c r="JJ186" s="90"/>
      <c r="JK186" s="90"/>
      <c r="JL186" s="90"/>
      <c r="JM186" s="90"/>
      <c r="JN186" s="90"/>
      <c r="JO186" s="90"/>
      <c r="JP186" s="90"/>
      <c r="JQ186" s="90"/>
      <c r="JR186" s="90"/>
      <c r="JS186" s="90"/>
      <c r="JT186" s="90"/>
      <c r="JU186" s="90"/>
      <c r="JV186" s="90"/>
      <c r="JW186" s="90"/>
      <c r="JX186" s="90"/>
      <c r="JY186" s="90"/>
      <c r="JZ186" s="90"/>
      <c r="KA186" s="90"/>
      <c r="KB186" s="90"/>
      <c r="KC186" s="90"/>
      <c r="KD186" s="90"/>
      <c r="KE186" s="90"/>
      <c r="KF186" s="90"/>
      <c r="KG186" s="90"/>
      <c r="KH186" s="90"/>
      <c r="KI186" s="90"/>
      <c r="KJ186" s="90"/>
      <c r="KK186" s="90"/>
      <c r="KL186" s="90"/>
      <c r="KM186" s="90"/>
      <c r="KN186" s="90"/>
      <c r="KO186" s="90"/>
      <c r="KP186" s="90"/>
      <c r="KQ186" s="90"/>
      <c r="KR186" s="90"/>
      <c r="KS186" s="90"/>
      <c r="KT186" s="90"/>
      <c r="KU186" s="90"/>
      <c r="KV186" s="90"/>
      <c r="KW186" s="90"/>
      <c r="KX186" s="90"/>
      <c r="KY186" s="90"/>
      <c r="KZ186" s="90"/>
      <c r="LA186" s="90"/>
      <c r="LB186" s="90"/>
      <c r="LC186" s="90"/>
      <c r="LD186" s="90"/>
      <c r="LE186" s="90"/>
      <c r="LF186" s="90"/>
      <c r="LG186" s="90"/>
      <c r="LH186" s="90"/>
      <c r="LI186" s="90"/>
      <c r="LJ186" s="90"/>
      <c r="LK186" s="90"/>
      <c r="LL186" s="90"/>
      <c r="LM186" s="90"/>
      <c r="LN186" s="90"/>
      <c r="LO186" s="90"/>
      <c r="LP186" s="90"/>
      <c r="LQ186" s="90"/>
      <c r="LR186" s="90"/>
      <c r="LS186" s="90"/>
      <c r="LT186" s="90"/>
      <c r="LU186" s="90"/>
      <c r="LV186" s="90"/>
      <c r="LW186" s="90"/>
      <c r="LX186" s="90"/>
      <c r="LY186" s="90"/>
      <c r="LZ186" s="90"/>
    </row>
    <row r="187" spans="1:24">
      <c r="A187" s="30">
        <v>182</v>
      </c>
      <c r="B187" s="20" t="s">
        <v>179</v>
      </c>
      <c r="C187" s="30">
        <v>474</v>
      </c>
      <c r="D187" s="33"/>
      <c r="E187" s="30">
        <v>102290105</v>
      </c>
      <c r="F187" s="59"/>
      <c r="G187" s="33"/>
      <c r="H187" s="53"/>
      <c r="I187" s="53">
        <v>10.7</v>
      </c>
      <c r="J187" s="33"/>
      <c r="K187" s="68"/>
      <c r="L187" s="69"/>
      <c r="M187" s="32"/>
      <c r="N187" s="33"/>
      <c r="O187" s="69"/>
      <c r="P187" s="33"/>
      <c r="Q187" s="68"/>
      <c r="R187" s="38"/>
      <c r="S187" s="68"/>
      <c r="T187" s="68"/>
      <c r="U187" s="38"/>
      <c r="V187" s="53">
        <f t="shared" si="6"/>
        <v>0</v>
      </c>
      <c r="W187" s="53">
        <f t="shared" si="7"/>
        <v>0</v>
      </c>
      <c r="X187" s="53">
        <f t="shared" si="8"/>
        <v>10.7</v>
      </c>
    </row>
    <row r="188" s="3" customFormat="1" spans="1:338">
      <c r="A188" s="27">
        <v>183</v>
      </c>
      <c r="B188" s="34" t="s">
        <v>251</v>
      </c>
      <c r="C188" s="27">
        <v>510</v>
      </c>
      <c r="D188" s="35"/>
      <c r="E188" s="60">
        <v>104243835</v>
      </c>
      <c r="F188" s="35">
        <v>1177.71</v>
      </c>
      <c r="G188" s="58">
        <v>79000</v>
      </c>
      <c r="H188" s="49">
        <v>29381.53</v>
      </c>
      <c r="I188" s="49"/>
      <c r="J188" s="35"/>
      <c r="K188" s="102"/>
      <c r="L188" s="35"/>
      <c r="M188" s="29"/>
      <c r="N188" s="35"/>
      <c r="O188" s="35">
        <v>29483.65</v>
      </c>
      <c r="P188" s="35"/>
      <c r="Q188" s="35"/>
      <c r="R188" s="35"/>
      <c r="S188" s="35"/>
      <c r="T188" s="35"/>
      <c r="U188" s="35">
        <v>33274.4</v>
      </c>
      <c r="V188" s="49">
        <f t="shared" si="6"/>
        <v>62758.05</v>
      </c>
      <c r="W188" s="49">
        <f t="shared" si="7"/>
        <v>46801.19</v>
      </c>
      <c r="X188" s="49">
        <f t="shared" si="8"/>
        <v>0</v>
      </c>
      <c r="Y188" s="81"/>
      <c r="Z188" s="82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2"/>
      <c r="AL188" s="82"/>
      <c r="AM188" s="82"/>
      <c r="AN188" s="82"/>
      <c r="AO188" s="82"/>
      <c r="AP188" s="82"/>
      <c r="AQ188" s="82"/>
      <c r="AR188" s="82"/>
      <c r="AS188" s="82"/>
      <c r="AT188" s="82"/>
      <c r="AU188" s="82"/>
      <c r="AV188" s="82"/>
      <c r="AW188" s="82"/>
      <c r="AX188" s="82"/>
      <c r="AY188" s="82"/>
      <c r="AZ188" s="82"/>
      <c r="BA188" s="82"/>
      <c r="BB188" s="82"/>
      <c r="BC188" s="90"/>
      <c r="BD188" s="90"/>
      <c r="BE188" s="90"/>
      <c r="BF188" s="90"/>
      <c r="BG188" s="90"/>
      <c r="BH188" s="90"/>
      <c r="BI188" s="90"/>
      <c r="BJ188" s="90"/>
      <c r="BK188" s="90"/>
      <c r="BL188" s="90"/>
      <c r="BM188" s="90"/>
      <c r="BN188" s="90"/>
      <c r="BO188" s="90"/>
      <c r="BP188" s="90"/>
      <c r="BQ188" s="90"/>
      <c r="BR188" s="90"/>
      <c r="BS188" s="90"/>
      <c r="BT188" s="90"/>
      <c r="BU188" s="90"/>
      <c r="BV188" s="90"/>
      <c r="BW188" s="90"/>
      <c r="BX188" s="90"/>
      <c r="BY188" s="90"/>
      <c r="BZ188" s="90"/>
      <c r="CA188" s="90"/>
      <c r="CB188" s="90"/>
      <c r="CC188" s="90"/>
      <c r="CD188" s="90"/>
      <c r="CE188" s="90"/>
      <c r="CF188" s="90"/>
      <c r="CG188" s="90"/>
      <c r="CH188" s="90"/>
      <c r="CI188" s="90"/>
      <c r="CJ188" s="90"/>
      <c r="CK188" s="90"/>
      <c r="CL188" s="90"/>
      <c r="CM188" s="90"/>
      <c r="CN188" s="90"/>
      <c r="CO188" s="90"/>
      <c r="CP188" s="90"/>
      <c r="CQ188" s="90"/>
      <c r="CR188" s="90"/>
      <c r="CS188" s="90"/>
      <c r="CT188" s="90"/>
      <c r="CU188" s="90"/>
      <c r="CV188" s="90"/>
      <c r="CW188" s="90"/>
      <c r="CX188" s="90"/>
      <c r="CY188" s="90"/>
      <c r="CZ188" s="90"/>
      <c r="DA188" s="90"/>
      <c r="DB188" s="90"/>
      <c r="DC188" s="90"/>
      <c r="DD188" s="90"/>
      <c r="DE188" s="90"/>
      <c r="DF188" s="90"/>
      <c r="DG188" s="90"/>
      <c r="DH188" s="90"/>
      <c r="DI188" s="90"/>
      <c r="DJ188" s="90"/>
      <c r="DK188" s="90"/>
      <c r="DL188" s="90"/>
      <c r="DM188" s="90"/>
      <c r="DN188" s="90"/>
      <c r="DO188" s="90"/>
      <c r="DP188" s="90"/>
      <c r="DQ188" s="90"/>
      <c r="DR188" s="90"/>
      <c r="DS188" s="90"/>
      <c r="DT188" s="90"/>
      <c r="DU188" s="90"/>
      <c r="DV188" s="90"/>
      <c r="DW188" s="90"/>
      <c r="DX188" s="90"/>
      <c r="DY188" s="90"/>
      <c r="DZ188" s="90"/>
      <c r="EA188" s="90"/>
      <c r="EB188" s="90"/>
      <c r="EC188" s="90"/>
      <c r="ED188" s="90"/>
      <c r="EE188" s="90"/>
      <c r="EF188" s="90"/>
      <c r="EG188" s="90"/>
      <c r="EH188" s="90"/>
      <c r="EI188" s="90"/>
      <c r="EJ188" s="90"/>
      <c r="EK188" s="90"/>
      <c r="EL188" s="90"/>
      <c r="EM188" s="90"/>
      <c r="EN188" s="90"/>
      <c r="EO188" s="90"/>
      <c r="EP188" s="90"/>
      <c r="EQ188" s="90"/>
      <c r="ER188" s="90"/>
      <c r="ES188" s="90"/>
      <c r="ET188" s="90"/>
      <c r="EU188" s="90"/>
      <c r="EV188" s="90"/>
      <c r="EW188" s="90"/>
      <c r="EX188" s="90"/>
      <c r="EY188" s="90"/>
      <c r="EZ188" s="90"/>
      <c r="FA188" s="90"/>
      <c r="FB188" s="90"/>
      <c r="FC188" s="90"/>
      <c r="FD188" s="90"/>
      <c r="FE188" s="90"/>
      <c r="FF188" s="90"/>
      <c r="FG188" s="90"/>
      <c r="FH188" s="90"/>
      <c r="FI188" s="90"/>
      <c r="FJ188" s="90"/>
      <c r="FK188" s="90"/>
      <c r="FL188" s="90"/>
      <c r="FM188" s="90"/>
      <c r="FN188" s="90"/>
      <c r="FO188" s="90"/>
      <c r="FP188" s="90"/>
      <c r="FQ188" s="90"/>
      <c r="FR188" s="90"/>
      <c r="FS188" s="90"/>
      <c r="FT188" s="90"/>
      <c r="FU188" s="90"/>
      <c r="FV188" s="90"/>
      <c r="FW188" s="90"/>
      <c r="FX188" s="90"/>
      <c r="FY188" s="90"/>
      <c r="FZ188" s="90"/>
      <c r="GA188" s="90"/>
      <c r="GB188" s="90"/>
      <c r="GC188" s="90"/>
      <c r="GD188" s="90"/>
      <c r="GE188" s="90"/>
      <c r="GF188" s="90"/>
      <c r="GG188" s="90"/>
      <c r="GH188" s="90"/>
      <c r="GI188" s="90"/>
      <c r="GJ188" s="90"/>
      <c r="GK188" s="90"/>
      <c r="GL188" s="90"/>
      <c r="GM188" s="90"/>
      <c r="GN188" s="90"/>
      <c r="GO188" s="90"/>
      <c r="GP188" s="90"/>
      <c r="GQ188" s="90"/>
      <c r="GR188" s="90"/>
      <c r="GS188" s="90"/>
      <c r="GT188" s="90"/>
      <c r="GU188" s="90"/>
      <c r="GV188" s="90"/>
      <c r="GW188" s="90"/>
      <c r="GX188" s="90"/>
      <c r="GY188" s="90"/>
      <c r="GZ188" s="90"/>
      <c r="HA188" s="90"/>
      <c r="HB188" s="90"/>
      <c r="HC188" s="90"/>
      <c r="HD188" s="90"/>
      <c r="HE188" s="90"/>
      <c r="HF188" s="90"/>
      <c r="HG188" s="90"/>
      <c r="HH188" s="90"/>
      <c r="HI188" s="90"/>
      <c r="HJ188" s="90"/>
      <c r="HK188" s="90"/>
      <c r="HL188" s="90"/>
      <c r="HM188" s="90"/>
      <c r="HN188" s="90"/>
      <c r="HO188" s="90"/>
      <c r="HP188" s="90"/>
      <c r="HQ188" s="90"/>
      <c r="HR188" s="90"/>
      <c r="HS188" s="90"/>
      <c r="HT188" s="90"/>
      <c r="HU188" s="90"/>
      <c r="HV188" s="90"/>
      <c r="HW188" s="90"/>
      <c r="HX188" s="90"/>
      <c r="HY188" s="90"/>
      <c r="HZ188" s="90"/>
      <c r="IA188" s="90"/>
      <c r="IB188" s="90"/>
      <c r="IC188" s="90"/>
      <c r="ID188" s="90"/>
      <c r="IE188" s="90"/>
      <c r="IF188" s="90"/>
      <c r="IG188" s="90"/>
      <c r="IH188" s="90"/>
      <c r="II188" s="90"/>
      <c r="IJ188" s="90"/>
      <c r="IK188" s="90"/>
      <c r="IL188" s="90"/>
      <c r="IM188" s="90"/>
      <c r="IN188" s="90"/>
      <c r="IO188" s="90"/>
      <c r="IP188" s="90"/>
      <c r="IQ188" s="90"/>
      <c r="IR188" s="90"/>
      <c r="IS188" s="90"/>
      <c r="IT188" s="90"/>
      <c r="IU188" s="90"/>
      <c r="IV188" s="90"/>
      <c r="IW188" s="90"/>
      <c r="IX188" s="90"/>
      <c r="IY188" s="90"/>
      <c r="IZ188" s="90"/>
      <c r="JA188" s="90"/>
      <c r="JB188" s="90"/>
      <c r="JC188" s="90"/>
      <c r="JD188" s="90"/>
      <c r="JE188" s="90"/>
      <c r="JF188" s="90"/>
      <c r="JG188" s="90"/>
      <c r="JH188" s="90"/>
      <c r="JI188" s="90"/>
      <c r="JJ188" s="90"/>
      <c r="JK188" s="90"/>
      <c r="JL188" s="90"/>
      <c r="JM188" s="90"/>
      <c r="JN188" s="90"/>
      <c r="JO188" s="90"/>
      <c r="JP188" s="90"/>
      <c r="JQ188" s="90"/>
      <c r="JR188" s="90"/>
      <c r="JS188" s="90"/>
      <c r="JT188" s="90"/>
      <c r="JU188" s="90"/>
      <c r="JV188" s="90"/>
      <c r="JW188" s="90"/>
      <c r="JX188" s="90"/>
      <c r="JY188" s="90"/>
      <c r="JZ188" s="90"/>
      <c r="KA188" s="90"/>
      <c r="KB188" s="90"/>
      <c r="KC188" s="90"/>
      <c r="KD188" s="90"/>
      <c r="KE188" s="90"/>
      <c r="KF188" s="90"/>
      <c r="KG188" s="90"/>
      <c r="KH188" s="90"/>
      <c r="KI188" s="90"/>
      <c r="KJ188" s="90"/>
      <c r="KK188" s="90"/>
      <c r="KL188" s="90"/>
      <c r="KM188" s="90"/>
      <c r="KN188" s="90"/>
      <c r="KO188" s="90"/>
      <c r="KP188" s="90"/>
      <c r="KQ188" s="90"/>
      <c r="KR188" s="90"/>
      <c r="KS188" s="90"/>
      <c r="KT188" s="90"/>
      <c r="KU188" s="90"/>
      <c r="KV188" s="90"/>
      <c r="KW188" s="90"/>
      <c r="KX188" s="90"/>
      <c r="KY188" s="90"/>
      <c r="KZ188" s="90"/>
      <c r="LA188" s="90"/>
      <c r="LB188" s="90"/>
      <c r="LC188" s="90"/>
      <c r="LD188" s="90"/>
      <c r="LE188" s="90"/>
      <c r="LF188" s="90"/>
      <c r="LG188" s="90"/>
      <c r="LH188" s="90"/>
      <c r="LI188" s="90"/>
      <c r="LJ188" s="90"/>
      <c r="LK188" s="90"/>
      <c r="LL188" s="90"/>
      <c r="LM188" s="90"/>
      <c r="LN188" s="90"/>
      <c r="LO188" s="90"/>
      <c r="LP188" s="90"/>
      <c r="LQ188" s="90"/>
      <c r="LR188" s="90"/>
      <c r="LS188" s="90"/>
      <c r="LT188" s="90"/>
      <c r="LU188" s="90"/>
      <c r="LV188" s="90"/>
      <c r="LW188" s="90"/>
      <c r="LX188" s="90"/>
      <c r="LY188" s="90"/>
      <c r="LZ188" s="90"/>
    </row>
    <row r="189" s="3" customFormat="1" spans="1:338">
      <c r="A189" s="27">
        <v>184</v>
      </c>
      <c r="B189" s="34" t="s">
        <v>425</v>
      </c>
      <c r="C189" s="27">
        <v>560</v>
      </c>
      <c r="D189" s="35"/>
      <c r="E189" s="27">
        <v>104895072</v>
      </c>
      <c r="F189" s="35">
        <v>254.71</v>
      </c>
      <c r="G189" s="58">
        <v>79704</v>
      </c>
      <c r="H189" s="49">
        <v>24692.9</v>
      </c>
      <c r="I189" s="49"/>
      <c r="J189" s="35"/>
      <c r="K189" s="35"/>
      <c r="L189" s="35"/>
      <c r="M189" s="29"/>
      <c r="N189" s="35"/>
      <c r="O189" s="35">
        <v>26619.52</v>
      </c>
      <c r="P189" s="35"/>
      <c r="Q189" s="35"/>
      <c r="R189" s="35"/>
      <c r="S189" s="35"/>
      <c r="T189" s="35"/>
      <c r="U189" s="35">
        <v>6774.84</v>
      </c>
      <c r="V189" s="49">
        <f t="shared" si="6"/>
        <v>33394.36</v>
      </c>
      <c r="W189" s="49">
        <f t="shared" si="7"/>
        <v>71257.25</v>
      </c>
      <c r="X189" s="49">
        <f t="shared" si="8"/>
        <v>0</v>
      </c>
      <c r="Y189" s="81"/>
      <c r="Z189" s="82"/>
      <c r="AA189" s="82"/>
      <c r="AB189" s="82"/>
      <c r="AC189" s="82"/>
      <c r="AD189" s="82"/>
      <c r="AE189" s="82"/>
      <c r="AF189" s="82"/>
      <c r="AG189" s="82"/>
      <c r="AH189" s="82"/>
      <c r="AI189" s="82"/>
      <c r="AJ189" s="82"/>
      <c r="AK189" s="82"/>
      <c r="AL189" s="82"/>
      <c r="AM189" s="82"/>
      <c r="AN189" s="82"/>
      <c r="AO189" s="82"/>
      <c r="AP189" s="82"/>
      <c r="AQ189" s="82"/>
      <c r="AR189" s="82"/>
      <c r="AS189" s="82"/>
      <c r="AT189" s="82"/>
      <c r="AU189" s="82"/>
      <c r="AV189" s="82"/>
      <c r="AW189" s="82"/>
      <c r="AX189" s="82"/>
      <c r="AY189" s="82"/>
      <c r="AZ189" s="82"/>
      <c r="BA189" s="82"/>
      <c r="BB189" s="82"/>
      <c r="BC189" s="90"/>
      <c r="BD189" s="90"/>
      <c r="BE189" s="90"/>
      <c r="BF189" s="90"/>
      <c r="BG189" s="90"/>
      <c r="BH189" s="90"/>
      <c r="BI189" s="90"/>
      <c r="BJ189" s="90"/>
      <c r="BK189" s="90"/>
      <c r="BL189" s="90"/>
      <c r="BM189" s="90"/>
      <c r="BN189" s="90"/>
      <c r="BO189" s="90"/>
      <c r="BP189" s="90"/>
      <c r="BQ189" s="90"/>
      <c r="BR189" s="90"/>
      <c r="BS189" s="90"/>
      <c r="BT189" s="90"/>
      <c r="BU189" s="90"/>
      <c r="BV189" s="90"/>
      <c r="BW189" s="90"/>
      <c r="BX189" s="90"/>
      <c r="BY189" s="90"/>
      <c r="BZ189" s="90"/>
      <c r="CA189" s="90"/>
      <c r="CB189" s="90"/>
      <c r="CC189" s="90"/>
      <c r="CD189" s="90"/>
      <c r="CE189" s="90"/>
      <c r="CF189" s="90"/>
      <c r="CG189" s="90"/>
      <c r="CH189" s="90"/>
      <c r="CI189" s="90"/>
      <c r="CJ189" s="90"/>
      <c r="CK189" s="90"/>
      <c r="CL189" s="90"/>
      <c r="CM189" s="90"/>
      <c r="CN189" s="90"/>
      <c r="CO189" s="90"/>
      <c r="CP189" s="90"/>
      <c r="CQ189" s="90"/>
      <c r="CR189" s="90"/>
      <c r="CS189" s="90"/>
      <c r="CT189" s="90"/>
      <c r="CU189" s="90"/>
      <c r="CV189" s="90"/>
      <c r="CW189" s="90"/>
      <c r="CX189" s="90"/>
      <c r="CY189" s="90"/>
      <c r="CZ189" s="90"/>
      <c r="DA189" s="90"/>
      <c r="DB189" s="90"/>
      <c r="DC189" s="90"/>
      <c r="DD189" s="90"/>
      <c r="DE189" s="90"/>
      <c r="DF189" s="90"/>
      <c r="DG189" s="90"/>
      <c r="DH189" s="90"/>
      <c r="DI189" s="90"/>
      <c r="DJ189" s="90"/>
      <c r="DK189" s="90"/>
      <c r="DL189" s="90"/>
      <c r="DM189" s="90"/>
      <c r="DN189" s="90"/>
      <c r="DO189" s="90"/>
      <c r="DP189" s="90"/>
      <c r="DQ189" s="90"/>
      <c r="DR189" s="90"/>
      <c r="DS189" s="90"/>
      <c r="DT189" s="90"/>
      <c r="DU189" s="90"/>
      <c r="DV189" s="90"/>
      <c r="DW189" s="90"/>
      <c r="DX189" s="90"/>
      <c r="DY189" s="90"/>
      <c r="DZ189" s="90"/>
      <c r="EA189" s="90"/>
      <c r="EB189" s="90"/>
      <c r="EC189" s="90"/>
      <c r="ED189" s="90"/>
      <c r="EE189" s="90"/>
      <c r="EF189" s="90"/>
      <c r="EG189" s="90"/>
      <c r="EH189" s="90"/>
      <c r="EI189" s="90"/>
      <c r="EJ189" s="90"/>
      <c r="EK189" s="90"/>
      <c r="EL189" s="90"/>
      <c r="EM189" s="90"/>
      <c r="EN189" s="90"/>
      <c r="EO189" s="90"/>
      <c r="EP189" s="90"/>
      <c r="EQ189" s="90"/>
      <c r="ER189" s="90"/>
      <c r="ES189" s="90"/>
      <c r="ET189" s="90"/>
      <c r="EU189" s="90"/>
      <c r="EV189" s="90"/>
      <c r="EW189" s="90"/>
      <c r="EX189" s="90"/>
      <c r="EY189" s="90"/>
      <c r="EZ189" s="90"/>
      <c r="FA189" s="90"/>
      <c r="FB189" s="90"/>
      <c r="FC189" s="90"/>
      <c r="FD189" s="90"/>
      <c r="FE189" s="90"/>
      <c r="FF189" s="90"/>
      <c r="FG189" s="90"/>
      <c r="FH189" s="90"/>
      <c r="FI189" s="90"/>
      <c r="FJ189" s="90"/>
      <c r="FK189" s="90"/>
      <c r="FL189" s="90"/>
      <c r="FM189" s="90"/>
      <c r="FN189" s="90"/>
      <c r="FO189" s="90"/>
      <c r="FP189" s="90"/>
      <c r="FQ189" s="90"/>
      <c r="FR189" s="90"/>
      <c r="FS189" s="90"/>
      <c r="FT189" s="90"/>
      <c r="FU189" s="90"/>
      <c r="FV189" s="90"/>
      <c r="FW189" s="90"/>
      <c r="FX189" s="90"/>
      <c r="FY189" s="90"/>
      <c r="FZ189" s="90"/>
      <c r="GA189" s="90"/>
      <c r="GB189" s="90"/>
      <c r="GC189" s="90"/>
      <c r="GD189" s="90"/>
      <c r="GE189" s="90"/>
      <c r="GF189" s="90"/>
      <c r="GG189" s="90"/>
      <c r="GH189" s="90"/>
      <c r="GI189" s="90"/>
      <c r="GJ189" s="90"/>
      <c r="GK189" s="90"/>
      <c r="GL189" s="90"/>
      <c r="GM189" s="90"/>
      <c r="GN189" s="90"/>
      <c r="GO189" s="90"/>
      <c r="GP189" s="90"/>
      <c r="GQ189" s="90"/>
      <c r="GR189" s="90"/>
      <c r="GS189" s="90"/>
      <c r="GT189" s="90"/>
      <c r="GU189" s="90"/>
      <c r="GV189" s="90"/>
      <c r="GW189" s="90"/>
      <c r="GX189" s="90"/>
      <c r="GY189" s="90"/>
      <c r="GZ189" s="90"/>
      <c r="HA189" s="90"/>
      <c r="HB189" s="90"/>
      <c r="HC189" s="90"/>
      <c r="HD189" s="90"/>
      <c r="HE189" s="90"/>
      <c r="HF189" s="90"/>
      <c r="HG189" s="90"/>
      <c r="HH189" s="90"/>
      <c r="HI189" s="90"/>
      <c r="HJ189" s="90"/>
      <c r="HK189" s="90"/>
      <c r="HL189" s="90"/>
      <c r="HM189" s="90"/>
      <c r="HN189" s="90"/>
      <c r="HO189" s="90"/>
      <c r="HP189" s="90"/>
      <c r="HQ189" s="90"/>
      <c r="HR189" s="90"/>
      <c r="HS189" s="90"/>
      <c r="HT189" s="90"/>
      <c r="HU189" s="90"/>
      <c r="HV189" s="90"/>
      <c r="HW189" s="90"/>
      <c r="HX189" s="90"/>
      <c r="HY189" s="90"/>
      <c r="HZ189" s="90"/>
      <c r="IA189" s="90"/>
      <c r="IB189" s="90"/>
      <c r="IC189" s="90"/>
      <c r="ID189" s="90"/>
      <c r="IE189" s="90"/>
      <c r="IF189" s="90"/>
      <c r="IG189" s="90"/>
      <c r="IH189" s="90"/>
      <c r="II189" s="90"/>
      <c r="IJ189" s="90"/>
      <c r="IK189" s="90"/>
      <c r="IL189" s="90"/>
      <c r="IM189" s="90"/>
      <c r="IN189" s="90"/>
      <c r="IO189" s="90"/>
      <c r="IP189" s="90"/>
      <c r="IQ189" s="90"/>
      <c r="IR189" s="90"/>
      <c r="IS189" s="90"/>
      <c r="IT189" s="90"/>
      <c r="IU189" s="90"/>
      <c r="IV189" s="90"/>
      <c r="IW189" s="90"/>
      <c r="IX189" s="90"/>
      <c r="IY189" s="90"/>
      <c r="IZ189" s="90"/>
      <c r="JA189" s="90"/>
      <c r="JB189" s="90"/>
      <c r="JC189" s="90"/>
      <c r="JD189" s="90"/>
      <c r="JE189" s="90"/>
      <c r="JF189" s="90"/>
      <c r="JG189" s="90"/>
      <c r="JH189" s="90"/>
      <c r="JI189" s="90"/>
      <c r="JJ189" s="90"/>
      <c r="JK189" s="90"/>
      <c r="JL189" s="90"/>
      <c r="JM189" s="90"/>
      <c r="JN189" s="90"/>
      <c r="JO189" s="90"/>
      <c r="JP189" s="90"/>
      <c r="JQ189" s="90"/>
      <c r="JR189" s="90"/>
      <c r="JS189" s="90"/>
      <c r="JT189" s="90"/>
      <c r="JU189" s="90"/>
      <c r="JV189" s="90"/>
      <c r="JW189" s="90"/>
      <c r="JX189" s="90"/>
      <c r="JY189" s="90"/>
      <c r="JZ189" s="90"/>
      <c r="KA189" s="90"/>
      <c r="KB189" s="90"/>
      <c r="KC189" s="90"/>
      <c r="KD189" s="90"/>
      <c r="KE189" s="90"/>
      <c r="KF189" s="90"/>
      <c r="KG189" s="90"/>
      <c r="KH189" s="90"/>
      <c r="KI189" s="90"/>
      <c r="KJ189" s="90"/>
      <c r="KK189" s="90"/>
      <c r="KL189" s="90"/>
      <c r="KM189" s="90"/>
      <c r="KN189" s="90"/>
      <c r="KO189" s="90"/>
      <c r="KP189" s="90"/>
      <c r="KQ189" s="90"/>
      <c r="KR189" s="90"/>
      <c r="KS189" s="90"/>
      <c r="KT189" s="90"/>
      <c r="KU189" s="90"/>
      <c r="KV189" s="90"/>
      <c r="KW189" s="90"/>
      <c r="KX189" s="90"/>
      <c r="KY189" s="90"/>
      <c r="KZ189" s="90"/>
      <c r="LA189" s="90"/>
      <c r="LB189" s="90"/>
      <c r="LC189" s="90"/>
      <c r="LD189" s="90"/>
      <c r="LE189" s="90"/>
      <c r="LF189" s="90"/>
      <c r="LG189" s="90"/>
      <c r="LH189" s="90"/>
      <c r="LI189" s="90"/>
      <c r="LJ189" s="90"/>
      <c r="LK189" s="90"/>
      <c r="LL189" s="90"/>
      <c r="LM189" s="90"/>
      <c r="LN189" s="90"/>
      <c r="LO189" s="90"/>
      <c r="LP189" s="90"/>
      <c r="LQ189" s="90"/>
      <c r="LR189" s="90"/>
      <c r="LS189" s="90"/>
      <c r="LT189" s="90"/>
      <c r="LU189" s="90"/>
      <c r="LV189" s="90"/>
      <c r="LW189" s="90"/>
      <c r="LX189" s="90"/>
      <c r="LY189" s="90"/>
      <c r="LZ189" s="90"/>
    </row>
    <row r="190" s="3" customFormat="1" spans="1:338">
      <c r="A190" s="27">
        <v>185</v>
      </c>
      <c r="B190" s="34" t="s">
        <v>567</v>
      </c>
      <c r="C190" s="27">
        <v>557</v>
      </c>
      <c r="D190" s="35"/>
      <c r="E190" s="27"/>
      <c r="F190" s="35">
        <v>793.11</v>
      </c>
      <c r="G190" s="58">
        <v>100000</v>
      </c>
      <c r="H190" s="49"/>
      <c r="I190" s="49"/>
      <c r="J190" s="35"/>
      <c r="K190" s="35"/>
      <c r="L190" s="35"/>
      <c r="M190" s="29"/>
      <c r="N190" s="35"/>
      <c r="O190" s="35"/>
      <c r="P190" s="35"/>
      <c r="Q190" s="35"/>
      <c r="R190" s="35">
        <v>25271.67</v>
      </c>
      <c r="S190" s="35"/>
      <c r="T190" s="35"/>
      <c r="U190" s="35">
        <v>25271.67</v>
      </c>
      <c r="V190" s="49">
        <f t="shared" si="6"/>
        <v>50543.34</v>
      </c>
      <c r="W190" s="49">
        <f t="shared" si="7"/>
        <v>50249.77</v>
      </c>
      <c r="X190" s="49">
        <f t="shared" si="8"/>
        <v>0</v>
      </c>
      <c r="Y190" s="81"/>
      <c r="Z190" s="82"/>
      <c r="AA190" s="82"/>
      <c r="AB190" s="82"/>
      <c r="AC190" s="82"/>
      <c r="AD190" s="82"/>
      <c r="AE190" s="82"/>
      <c r="AF190" s="82"/>
      <c r="AG190" s="82"/>
      <c r="AH190" s="82"/>
      <c r="AI190" s="82"/>
      <c r="AJ190" s="82"/>
      <c r="AK190" s="82"/>
      <c r="AL190" s="82"/>
      <c r="AM190" s="82"/>
      <c r="AN190" s="82"/>
      <c r="AO190" s="82"/>
      <c r="AP190" s="82"/>
      <c r="AQ190" s="82"/>
      <c r="AR190" s="82"/>
      <c r="AS190" s="82"/>
      <c r="AT190" s="82"/>
      <c r="AU190" s="82"/>
      <c r="AV190" s="82"/>
      <c r="AW190" s="82"/>
      <c r="AX190" s="82"/>
      <c r="AY190" s="82"/>
      <c r="AZ190" s="82"/>
      <c r="BA190" s="82"/>
      <c r="BB190" s="82"/>
      <c r="BC190" s="90"/>
      <c r="BD190" s="90"/>
      <c r="BE190" s="90"/>
      <c r="BF190" s="90"/>
      <c r="BG190" s="90"/>
      <c r="BH190" s="90"/>
      <c r="BI190" s="90"/>
      <c r="BJ190" s="90"/>
      <c r="BK190" s="90"/>
      <c r="BL190" s="90"/>
      <c r="BM190" s="90"/>
      <c r="BN190" s="90"/>
      <c r="BO190" s="90"/>
      <c r="BP190" s="90"/>
      <c r="BQ190" s="90"/>
      <c r="BR190" s="90"/>
      <c r="BS190" s="90"/>
      <c r="BT190" s="90"/>
      <c r="BU190" s="90"/>
      <c r="BV190" s="90"/>
      <c r="BW190" s="90"/>
      <c r="BX190" s="90"/>
      <c r="BY190" s="90"/>
      <c r="BZ190" s="90"/>
      <c r="CA190" s="90"/>
      <c r="CB190" s="90"/>
      <c r="CC190" s="90"/>
      <c r="CD190" s="90"/>
      <c r="CE190" s="90"/>
      <c r="CF190" s="90"/>
      <c r="CG190" s="90"/>
      <c r="CH190" s="90"/>
      <c r="CI190" s="90"/>
      <c r="CJ190" s="90"/>
      <c r="CK190" s="90"/>
      <c r="CL190" s="90"/>
      <c r="CM190" s="90"/>
      <c r="CN190" s="90"/>
      <c r="CO190" s="90"/>
      <c r="CP190" s="90"/>
      <c r="CQ190" s="90"/>
      <c r="CR190" s="90"/>
      <c r="CS190" s="90"/>
      <c r="CT190" s="90"/>
      <c r="CU190" s="90"/>
      <c r="CV190" s="90"/>
      <c r="CW190" s="90"/>
      <c r="CX190" s="90"/>
      <c r="CY190" s="90"/>
      <c r="CZ190" s="90"/>
      <c r="DA190" s="90"/>
      <c r="DB190" s="90"/>
      <c r="DC190" s="90"/>
      <c r="DD190" s="90"/>
      <c r="DE190" s="90"/>
      <c r="DF190" s="90"/>
      <c r="DG190" s="90"/>
      <c r="DH190" s="90"/>
      <c r="DI190" s="90"/>
      <c r="DJ190" s="90"/>
      <c r="DK190" s="90"/>
      <c r="DL190" s="90"/>
      <c r="DM190" s="90"/>
      <c r="DN190" s="90"/>
      <c r="DO190" s="90"/>
      <c r="DP190" s="90"/>
      <c r="DQ190" s="90"/>
      <c r="DR190" s="90"/>
      <c r="DS190" s="90"/>
      <c r="DT190" s="90"/>
      <c r="DU190" s="90"/>
      <c r="DV190" s="90"/>
      <c r="DW190" s="90"/>
      <c r="DX190" s="90"/>
      <c r="DY190" s="90"/>
      <c r="DZ190" s="90"/>
      <c r="EA190" s="90"/>
      <c r="EB190" s="90"/>
      <c r="EC190" s="90"/>
      <c r="ED190" s="90"/>
      <c r="EE190" s="90"/>
      <c r="EF190" s="90"/>
      <c r="EG190" s="90"/>
      <c r="EH190" s="90"/>
      <c r="EI190" s="90"/>
      <c r="EJ190" s="90"/>
      <c r="EK190" s="90"/>
      <c r="EL190" s="90"/>
      <c r="EM190" s="90"/>
      <c r="EN190" s="90"/>
      <c r="EO190" s="90"/>
      <c r="EP190" s="90"/>
      <c r="EQ190" s="90"/>
      <c r="ER190" s="90"/>
      <c r="ES190" s="90"/>
      <c r="ET190" s="90"/>
      <c r="EU190" s="90"/>
      <c r="EV190" s="90"/>
      <c r="EW190" s="90"/>
      <c r="EX190" s="90"/>
      <c r="EY190" s="90"/>
      <c r="EZ190" s="90"/>
      <c r="FA190" s="90"/>
      <c r="FB190" s="90"/>
      <c r="FC190" s="90"/>
      <c r="FD190" s="90"/>
      <c r="FE190" s="90"/>
      <c r="FF190" s="90"/>
      <c r="FG190" s="90"/>
      <c r="FH190" s="90"/>
      <c r="FI190" s="90"/>
      <c r="FJ190" s="90"/>
      <c r="FK190" s="90"/>
      <c r="FL190" s="90"/>
      <c r="FM190" s="90"/>
      <c r="FN190" s="90"/>
      <c r="FO190" s="90"/>
      <c r="FP190" s="90"/>
      <c r="FQ190" s="90"/>
      <c r="FR190" s="90"/>
      <c r="FS190" s="90"/>
      <c r="FT190" s="90"/>
      <c r="FU190" s="90"/>
      <c r="FV190" s="90"/>
      <c r="FW190" s="90"/>
      <c r="FX190" s="90"/>
      <c r="FY190" s="90"/>
      <c r="FZ190" s="90"/>
      <c r="GA190" s="90"/>
      <c r="GB190" s="90"/>
      <c r="GC190" s="90"/>
      <c r="GD190" s="90"/>
      <c r="GE190" s="90"/>
      <c r="GF190" s="90"/>
      <c r="GG190" s="90"/>
      <c r="GH190" s="90"/>
      <c r="GI190" s="90"/>
      <c r="GJ190" s="90"/>
      <c r="GK190" s="90"/>
      <c r="GL190" s="90"/>
      <c r="GM190" s="90"/>
      <c r="GN190" s="90"/>
      <c r="GO190" s="90"/>
      <c r="GP190" s="90"/>
      <c r="GQ190" s="90"/>
      <c r="GR190" s="90"/>
      <c r="GS190" s="90"/>
      <c r="GT190" s="90"/>
      <c r="GU190" s="90"/>
      <c r="GV190" s="90"/>
      <c r="GW190" s="90"/>
      <c r="GX190" s="90"/>
      <c r="GY190" s="90"/>
      <c r="GZ190" s="90"/>
      <c r="HA190" s="90"/>
      <c r="HB190" s="90"/>
      <c r="HC190" s="90"/>
      <c r="HD190" s="90"/>
      <c r="HE190" s="90"/>
      <c r="HF190" s="90"/>
      <c r="HG190" s="90"/>
      <c r="HH190" s="90"/>
      <c r="HI190" s="90"/>
      <c r="HJ190" s="90"/>
      <c r="HK190" s="90"/>
      <c r="HL190" s="90"/>
      <c r="HM190" s="90"/>
      <c r="HN190" s="90"/>
      <c r="HO190" s="90"/>
      <c r="HP190" s="90"/>
      <c r="HQ190" s="90"/>
      <c r="HR190" s="90"/>
      <c r="HS190" s="90"/>
      <c r="HT190" s="90"/>
      <c r="HU190" s="90"/>
      <c r="HV190" s="90"/>
      <c r="HW190" s="90"/>
      <c r="HX190" s="90"/>
      <c r="HY190" s="90"/>
      <c r="HZ190" s="90"/>
      <c r="IA190" s="90"/>
      <c r="IB190" s="90"/>
      <c r="IC190" s="90"/>
      <c r="ID190" s="90"/>
      <c r="IE190" s="90"/>
      <c r="IF190" s="90"/>
      <c r="IG190" s="90"/>
      <c r="IH190" s="90"/>
      <c r="II190" s="90"/>
      <c r="IJ190" s="90"/>
      <c r="IK190" s="90"/>
      <c r="IL190" s="90"/>
      <c r="IM190" s="90"/>
      <c r="IN190" s="90"/>
      <c r="IO190" s="90"/>
      <c r="IP190" s="90"/>
      <c r="IQ190" s="90"/>
      <c r="IR190" s="90"/>
      <c r="IS190" s="90"/>
      <c r="IT190" s="90"/>
      <c r="IU190" s="90"/>
      <c r="IV190" s="90"/>
      <c r="IW190" s="90"/>
      <c r="IX190" s="90"/>
      <c r="IY190" s="90"/>
      <c r="IZ190" s="90"/>
      <c r="JA190" s="90"/>
      <c r="JB190" s="90"/>
      <c r="JC190" s="90"/>
      <c r="JD190" s="90"/>
      <c r="JE190" s="90"/>
      <c r="JF190" s="90"/>
      <c r="JG190" s="90"/>
      <c r="JH190" s="90"/>
      <c r="JI190" s="90"/>
      <c r="JJ190" s="90"/>
      <c r="JK190" s="90"/>
      <c r="JL190" s="90"/>
      <c r="JM190" s="90"/>
      <c r="JN190" s="90"/>
      <c r="JO190" s="90"/>
      <c r="JP190" s="90"/>
      <c r="JQ190" s="90"/>
      <c r="JR190" s="90"/>
      <c r="JS190" s="90"/>
      <c r="JT190" s="90"/>
      <c r="JU190" s="90"/>
      <c r="JV190" s="90"/>
      <c r="JW190" s="90"/>
      <c r="JX190" s="90"/>
      <c r="JY190" s="90"/>
      <c r="JZ190" s="90"/>
      <c r="KA190" s="90"/>
      <c r="KB190" s="90"/>
      <c r="KC190" s="90"/>
      <c r="KD190" s="90"/>
      <c r="KE190" s="90"/>
      <c r="KF190" s="90"/>
      <c r="KG190" s="90"/>
      <c r="KH190" s="90"/>
      <c r="KI190" s="90"/>
      <c r="KJ190" s="90"/>
      <c r="KK190" s="90"/>
      <c r="KL190" s="90"/>
      <c r="KM190" s="90"/>
      <c r="KN190" s="90"/>
      <c r="KO190" s="90"/>
      <c r="KP190" s="90"/>
      <c r="KQ190" s="90"/>
      <c r="KR190" s="90"/>
      <c r="KS190" s="90"/>
      <c r="KT190" s="90"/>
      <c r="KU190" s="90"/>
      <c r="KV190" s="90"/>
      <c r="KW190" s="90"/>
      <c r="KX190" s="90"/>
      <c r="KY190" s="90"/>
      <c r="KZ190" s="90"/>
      <c r="LA190" s="90"/>
      <c r="LB190" s="90"/>
      <c r="LC190" s="90"/>
      <c r="LD190" s="90"/>
      <c r="LE190" s="90"/>
      <c r="LF190" s="90"/>
      <c r="LG190" s="90"/>
      <c r="LH190" s="90"/>
      <c r="LI190" s="90"/>
      <c r="LJ190" s="90"/>
      <c r="LK190" s="90"/>
      <c r="LL190" s="90"/>
      <c r="LM190" s="90"/>
      <c r="LN190" s="90"/>
      <c r="LO190" s="90"/>
      <c r="LP190" s="90"/>
      <c r="LQ190" s="90"/>
      <c r="LR190" s="90"/>
      <c r="LS190" s="90"/>
      <c r="LT190" s="90"/>
      <c r="LU190" s="90"/>
      <c r="LV190" s="90"/>
      <c r="LW190" s="90"/>
      <c r="LX190" s="90"/>
      <c r="LY190" s="90"/>
      <c r="LZ190" s="90"/>
    </row>
    <row r="191" spans="1:24">
      <c r="A191" s="30">
        <v>186</v>
      </c>
      <c r="B191" s="20" t="s">
        <v>428</v>
      </c>
      <c r="C191" s="30">
        <v>478</v>
      </c>
      <c r="D191" s="33"/>
      <c r="E191" s="30">
        <v>103495347</v>
      </c>
      <c r="F191" s="59"/>
      <c r="G191" s="33"/>
      <c r="H191" s="53"/>
      <c r="I191" s="53">
        <v>180</v>
      </c>
      <c r="J191" s="33"/>
      <c r="K191" s="68"/>
      <c r="L191" s="69"/>
      <c r="M191" s="32"/>
      <c r="N191" s="33"/>
      <c r="O191" s="69"/>
      <c r="P191" s="33"/>
      <c r="Q191" s="68"/>
      <c r="R191" s="38"/>
      <c r="S191" s="68"/>
      <c r="T191" s="68"/>
      <c r="U191" s="38"/>
      <c r="V191" s="53">
        <f t="shared" si="6"/>
        <v>0</v>
      </c>
      <c r="W191" s="53">
        <f t="shared" si="7"/>
        <v>0</v>
      </c>
      <c r="X191" s="53">
        <f t="shared" si="8"/>
        <v>180</v>
      </c>
    </row>
    <row r="192" spans="1:24">
      <c r="A192" s="30">
        <v>187</v>
      </c>
      <c r="B192" s="20" t="s">
        <v>568</v>
      </c>
      <c r="C192" s="30">
        <v>528</v>
      </c>
      <c r="D192" s="33"/>
      <c r="E192" s="55">
        <v>102404090</v>
      </c>
      <c r="F192" s="59"/>
      <c r="G192" s="33"/>
      <c r="H192" s="53"/>
      <c r="I192" s="53">
        <v>10.35</v>
      </c>
      <c r="J192" s="33"/>
      <c r="K192" s="68"/>
      <c r="L192" s="69"/>
      <c r="M192" s="32"/>
      <c r="N192" s="33"/>
      <c r="O192" s="69"/>
      <c r="P192" s="33"/>
      <c r="Q192" s="68"/>
      <c r="R192" s="38"/>
      <c r="S192" s="68"/>
      <c r="T192" s="68"/>
      <c r="U192" s="38"/>
      <c r="V192" s="53">
        <f t="shared" si="6"/>
        <v>0</v>
      </c>
      <c r="W192" s="53">
        <f t="shared" si="7"/>
        <v>0</v>
      </c>
      <c r="X192" s="53">
        <f t="shared" si="8"/>
        <v>10.35</v>
      </c>
    </row>
    <row r="193" spans="1:24">
      <c r="A193" s="30">
        <v>188</v>
      </c>
      <c r="B193" s="20" t="s">
        <v>172</v>
      </c>
      <c r="C193" s="30">
        <v>524</v>
      </c>
      <c r="D193" s="33"/>
      <c r="E193" s="30">
        <v>103666231</v>
      </c>
      <c r="F193" s="59"/>
      <c r="G193" s="33"/>
      <c r="H193" s="53"/>
      <c r="I193" s="53">
        <v>1235.34</v>
      </c>
      <c r="J193" s="33"/>
      <c r="K193" s="68"/>
      <c r="L193" s="69"/>
      <c r="M193" s="32"/>
      <c r="N193" s="33"/>
      <c r="O193" s="69"/>
      <c r="P193" s="33"/>
      <c r="Q193" s="68"/>
      <c r="R193" s="38"/>
      <c r="S193" s="68"/>
      <c r="T193" s="68"/>
      <c r="U193" s="38"/>
      <c r="V193" s="53">
        <f t="shared" si="6"/>
        <v>0</v>
      </c>
      <c r="W193" s="53">
        <f t="shared" si="7"/>
        <v>0</v>
      </c>
      <c r="X193" s="53">
        <f t="shared" si="8"/>
        <v>1235.34</v>
      </c>
    </row>
    <row r="194" spans="1:24">
      <c r="A194" s="30">
        <v>189</v>
      </c>
      <c r="B194" s="93" t="s">
        <v>569</v>
      </c>
      <c r="C194" s="30">
        <v>479</v>
      </c>
      <c r="D194" s="33"/>
      <c r="E194" s="51"/>
      <c r="F194" s="59"/>
      <c r="G194" s="33"/>
      <c r="H194" s="53"/>
      <c r="I194" s="53">
        <v>717.2</v>
      </c>
      <c r="J194" s="33"/>
      <c r="K194" s="68"/>
      <c r="L194" s="69"/>
      <c r="M194" s="32"/>
      <c r="N194" s="33"/>
      <c r="O194" s="69"/>
      <c r="P194" s="33"/>
      <c r="Q194" s="68"/>
      <c r="R194" s="38"/>
      <c r="S194" s="68"/>
      <c r="T194" s="68"/>
      <c r="U194" s="38"/>
      <c r="V194" s="53">
        <f t="shared" si="6"/>
        <v>0</v>
      </c>
      <c r="W194" s="53">
        <f t="shared" si="7"/>
        <v>0</v>
      </c>
      <c r="X194" s="53">
        <f t="shared" si="8"/>
        <v>717.2</v>
      </c>
    </row>
    <row r="195" spans="1:24">
      <c r="A195" s="30">
        <v>190</v>
      </c>
      <c r="B195" s="20" t="s">
        <v>449</v>
      </c>
      <c r="C195" s="30">
        <v>511</v>
      </c>
      <c r="D195" s="33"/>
      <c r="E195" s="94">
        <v>102960985</v>
      </c>
      <c r="F195" s="59"/>
      <c r="G195" s="33"/>
      <c r="H195" s="53">
        <v>21.61</v>
      </c>
      <c r="I195" s="53"/>
      <c r="J195" s="33"/>
      <c r="K195" s="68"/>
      <c r="L195" s="69"/>
      <c r="M195" s="32"/>
      <c r="N195" s="33"/>
      <c r="O195" s="69"/>
      <c r="P195" s="33"/>
      <c r="Q195" s="68"/>
      <c r="R195" s="38"/>
      <c r="S195" s="68"/>
      <c r="T195" s="68"/>
      <c r="U195" s="38"/>
      <c r="V195" s="53">
        <f t="shared" si="6"/>
        <v>0</v>
      </c>
      <c r="W195" s="53">
        <f t="shared" si="7"/>
        <v>21.61</v>
      </c>
      <c r="X195" s="53">
        <f t="shared" si="8"/>
        <v>0</v>
      </c>
    </row>
    <row r="196" spans="1:24">
      <c r="A196" s="30">
        <v>191</v>
      </c>
      <c r="B196" s="93" t="s">
        <v>570</v>
      </c>
      <c r="C196" s="30">
        <v>509</v>
      </c>
      <c r="D196" s="33"/>
      <c r="E196" s="55">
        <v>100370029</v>
      </c>
      <c r="F196" s="59"/>
      <c r="G196" s="33"/>
      <c r="H196" s="53">
        <v>0.3</v>
      </c>
      <c r="I196" s="53"/>
      <c r="J196" s="33"/>
      <c r="K196" s="68"/>
      <c r="L196" s="69"/>
      <c r="M196" s="32"/>
      <c r="N196" s="33"/>
      <c r="O196" s="69"/>
      <c r="P196" s="33"/>
      <c r="Q196" s="68"/>
      <c r="R196" s="38"/>
      <c r="S196" s="68"/>
      <c r="T196" s="68"/>
      <c r="U196" s="38"/>
      <c r="V196" s="53">
        <f t="shared" si="6"/>
        <v>0</v>
      </c>
      <c r="W196" s="53">
        <f t="shared" si="7"/>
        <v>0.3</v>
      </c>
      <c r="X196" s="53">
        <f t="shared" si="8"/>
        <v>0</v>
      </c>
    </row>
    <row r="197" spans="1:24">
      <c r="A197" s="30">
        <v>192</v>
      </c>
      <c r="B197" s="20" t="s">
        <v>571</v>
      </c>
      <c r="C197" s="30">
        <v>480</v>
      </c>
      <c r="D197" s="33"/>
      <c r="E197" s="51"/>
      <c r="F197" s="59"/>
      <c r="G197" s="33"/>
      <c r="H197" s="53"/>
      <c r="I197" s="53">
        <v>5375.76</v>
      </c>
      <c r="J197" s="33"/>
      <c r="K197" s="68"/>
      <c r="L197" s="69"/>
      <c r="M197" s="32"/>
      <c r="N197" s="33"/>
      <c r="O197" s="69"/>
      <c r="P197" s="33"/>
      <c r="Q197" s="68"/>
      <c r="R197" s="38"/>
      <c r="S197" s="68"/>
      <c r="T197" s="68"/>
      <c r="U197" s="38"/>
      <c r="V197" s="53">
        <f t="shared" si="6"/>
        <v>0</v>
      </c>
      <c r="W197" s="53">
        <f t="shared" si="7"/>
        <v>0</v>
      </c>
      <c r="X197" s="53">
        <f t="shared" si="8"/>
        <v>5375.76</v>
      </c>
    </row>
    <row r="198" s="3" customFormat="1" spans="1:338">
      <c r="A198" s="27">
        <v>193</v>
      </c>
      <c r="B198" s="34" t="s">
        <v>252</v>
      </c>
      <c r="C198" s="27">
        <v>534</v>
      </c>
      <c r="D198" s="35"/>
      <c r="E198" s="27">
        <v>103658102</v>
      </c>
      <c r="F198" s="35">
        <v>410.85</v>
      </c>
      <c r="G198" s="35"/>
      <c r="H198" s="49">
        <v>61504.78</v>
      </c>
      <c r="I198" s="49"/>
      <c r="J198" s="35"/>
      <c r="K198" s="35"/>
      <c r="L198" s="35">
        <v>26535.27</v>
      </c>
      <c r="M198" s="29"/>
      <c r="N198" s="35"/>
      <c r="O198" s="35">
        <v>26535.27</v>
      </c>
      <c r="P198" s="35"/>
      <c r="Q198" s="35"/>
      <c r="R198" s="35">
        <v>8845.09</v>
      </c>
      <c r="S198" s="35"/>
      <c r="T198" s="35"/>
      <c r="U198" s="35"/>
      <c r="V198" s="49">
        <f t="shared" ref="V198:V229" si="9">SUM(J198:U198)</f>
        <v>61915.63</v>
      </c>
      <c r="W198" s="49">
        <f t="shared" ref="W198:W229" si="10">IF(((F198+G198+H198)-(I198+V198))&gt;0,+((F198+G198+H198)-(I198+V198)),0)</f>
        <v>0</v>
      </c>
      <c r="X198" s="49">
        <f t="shared" ref="X198:X229" si="11">IF(((F198+G198+H198)-(I198+V198))&lt;0,-((F198+G198+H198)-(I198+V198)),0)</f>
        <v>0</v>
      </c>
      <c r="Y198" s="81"/>
      <c r="Z198" s="82"/>
      <c r="AA198" s="82"/>
      <c r="AB198" s="82"/>
      <c r="AC198" s="82"/>
      <c r="AD198" s="82"/>
      <c r="AE198" s="82"/>
      <c r="AF198" s="82"/>
      <c r="AG198" s="82"/>
      <c r="AH198" s="82"/>
      <c r="AI198" s="82"/>
      <c r="AJ198" s="82"/>
      <c r="AK198" s="82"/>
      <c r="AL198" s="82"/>
      <c r="AM198" s="82"/>
      <c r="AN198" s="82"/>
      <c r="AO198" s="82"/>
      <c r="AP198" s="82"/>
      <c r="AQ198" s="82"/>
      <c r="AR198" s="82"/>
      <c r="AS198" s="82"/>
      <c r="AT198" s="82"/>
      <c r="AU198" s="82"/>
      <c r="AV198" s="82"/>
      <c r="AW198" s="82"/>
      <c r="AX198" s="82"/>
      <c r="AY198" s="82"/>
      <c r="AZ198" s="82"/>
      <c r="BA198" s="82"/>
      <c r="BB198" s="82"/>
      <c r="BC198" s="90"/>
      <c r="BD198" s="90"/>
      <c r="BE198" s="90"/>
      <c r="BF198" s="90"/>
      <c r="BG198" s="90"/>
      <c r="BH198" s="90"/>
      <c r="BI198" s="90"/>
      <c r="BJ198" s="90"/>
      <c r="BK198" s="90"/>
      <c r="BL198" s="90"/>
      <c r="BM198" s="90"/>
      <c r="BN198" s="90"/>
      <c r="BO198" s="90"/>
      <c r="BP198" s="90"/>
      <c r="BQ198" s="90"/>
      <c r="BR198" s="90"/>
      <c r="BS198" s="90"/>
      <c r="BT198" s="90"/>
      <c r="BU198" s="90"/>
      <c r="BV198" s="90"/>
      <c r="BW198" s="90"/>
      <c r="BX198" s="90"/>
      <c r="BY198" s="90"/>
      <c r="BZ198" s="90"/>
      <c r="CA198" s="90"/>
      <c r="CB198" s="90"/>
      <c r="CC198" s="90"/>
      <c r="CD198" s="90"/>
      <c r="CE198" s="90"/>
      <c r="CF198" s="90"/>
      <c r="CG198" s="90"/>
      <c r="CH198" s="90"/>
      <c r="CI198" s="90"/>
      <c r="CJ198" s="90"/>
      <c r="CK198" s="90"/>
      <c r="CL198" s="90"/>
      <c r="CM198" s="90"/>
      <c r="CN198" s="90"/>
      <c r="CO198" s="90"/>
      <c r="CP198" s="90"/>
      <c r="CQ198" s="90"/>
      <c r="CR198" s="90"/>
      <c r="CS198" s="90"/>
      <c r="CT198" s="90"/>
      <c r="CU198" s="90"/>
      <c r="CV198" s="90"/>
      <c r="CW198" s="90"/>
      <c r="CX198" s="90"/>
      <c r="CY198" s="90"/>
      <c r="CZ198" s="90"/>
      <c r="DA198" s="90"/>
      <c r="DB198" s="90"/>
      <c r="DC198" s="90"/>
      <c r="DD198" s="90"/>
      <c r="DE198" s="90"/>
      <c r="DF198" s="90"/>
      <c r="DG198" s="90"/>
      <c r="DH198" s="90"/>
      <c r="DI198" s="90"/>
      <c r="DJ198" s="90"/>
      <c r="DK198" s="90"/>
      <c r="DL198" s="90"/>
      <c r="DM198" s="90"/>
      <c r="DN198" s="90"/>
      <c r="DO198" s="90"/>
      <c r="DP198" s="90"/>
      <c r="DQ198" s="90"/>
      <c r="DR198" s="90"/>
      <c r="DS198" s="90"/>
      <c r="DT198" s="90"/>
      <c r="DU198" s="90"/>
      <c r="DV198" s="90"/>
      <c r="DW198" s="90"/>
      <c r="DX198" s="90"/>
      <c r="DY198" s="90"/>
      <c r="DZ198" s="90"/>
      <c r="EA198" s="90"/>
      <c r="EB198" s="90"/>
      <c r="EC198" s="90"/>
      <c r="ED198" s="90"/>
      <c r="EE198" s="90"/>
      <c r="EF198" s="90"/>
      <c r="EG198" s="90"/>
      <c r="EH198" s="90"/>
      <c r="EI198" s="90"/>
      <c r="EJ198" s="90"/>
      <c r="EK198" s="90"/>
      <c r="EL198" s="90"/>
      <c r="EM198" s="90"/>
      <c r="EN198" s="90"/>
      <c r="EO198" s="90"/>
      <c r="EP198" s="90"/>
      <c r="EQ198" s="90"/>
      <c r="ER198" s="90"/>
      <c r="ES198" s="90"/>
      <c r="ET198" s="90"/>
      <c r="EU198" s="90"/>
      <c r="EV198" s="90"/>
      <c r="EW198" s="90"/>
      <c r="EX198" s="90"/>
      <c r="EY198" s="90"/>
      <c r="EZ198" s="90"/>
      <c r="FA198" s="90"/>
      <c r="FB198" s="90"/>
      <c r="FC198" s="90"/>
      <c r="FD198" s="90"/>
      <c r="FE198" s="90"/>
      <c r="FF198" s="90"/>
      <c r="FG198" s="90"/>
      <c r="FH198" s="90"/>
      <c r="FI198" s="90"/>
      <c r="FJ198" s="90"/>
      <c r="FK198" s="90"/>
      <c r="FL198" s="90"/>
      <c r="FM198" s="90"/>
      <c r="FN198" s="90"/>
      <c r="FO198" s="90"/>
      <c r="FP198" s="90"/>
      <c r="FQ198" s="90"/>
      <c r="FR198" s="90"/>
      <c r="FS198" s="90"/>
      <c r="FT198" s="90"/>
      <c r="FU198" s="90"/>
      <c r="FV198" s="90"/>
      <c r="FW198" s="90"/>
      <c r="FX198" s="90"/>
      <c r="FY198" s="90"/>
      <c r="FZ198" s="90"/>
      <c r="GA198" s="90"/>
      <c r="GB198" s="90"/>
      <c r="GC198" s="90"/>
      <c r="GD198" s="90"/>
      <c r="GE198" s="90"/>
      <c r="GF198" s="90"/>
      <c r="GG198" s="90"/>
      <c r="GH198" s="90"/>
      <c r="GI198" s="90"/>
      <c r="GJ198" s="90"/>
      <c r="GK198" s="90"/>
      <c r="GL198" s="90"/>
      <c r="GM198" s="90"/>
      <c r="GN198" s="90"/>
      <c r="GO198" s="90"/>
      <c r="GP198" s="90"/>
      <c r="GQ198" s="90"/>
      <c r="GR198" s="90"/>
      <c r="GS198" s="90"/>
      <c r="GT198" s="90"/>
      <c r="GU198" s="90"/>
      <c r="GV198" s="90"/>
      <c r="GW198" s="90"/>
      <c r="GX198" s="90"/>
      <c r="GY198" s="90"/>
      <c r="GZ198" s="90"/>
      <c r="HA198" s="90"/>
      <c r="HB198" s="90"/>
      <c r="HC198" s="90"/>
      <c r="HD198" s="90"/>
      <c r="HE198" s="90"/>
      <c r="HF198" s="90"/>
      <c r="HG198" s="90"/>
      <c r="HH198" s="90"/>
      <c r="HI198" s="90"/>
      <c r="HJ198" s="90"/>
      <c r="HK198" s="90"/>
      <c r="HL198" s="90"/>
      <c r="HM198" s="90"/>
      <c r="HN198" s="90"/>
      <c r="HO198" s="90"/>
      <c r="HP198" s="90"/>
      <c r="HQ198" s="90"/>
      <c r="HR198" s="90"/>
      <c r="HS198" s="90"/>
      <c r="HT198" s="90"/>
      <c r="HU198" s="90"/>
      <c r="HV198" s="90"/>
      <c r="HW198" s="90"/>
      <c r="HX198" s="90"/>
      <c r="HY198" s="90"/>
      <c r="HZ198" s="90"/>
      <c r="IA198" s="90"/>
      <c r="IB198" s="90"/>
      <c r="IC198" s="90"/>
      <c r="ID198" s="90"/>
      <c r="IE198" s="90"/>
      <c r="IF198" s="90"/>
      <c r="IG198" s="90"/>
      <c r="IH198" s="90"/>
      <c r="II198" s="90"/>
      <c r="IJ198" s="90"/>
      <c r="IK198" s="90"/>
      <c r="IL198" s="90"/>
      <c r="IM198" s="90"/>
      <c r="IN198" s="90"/>
      <c r="IO198" s="90"/>
      <c r="IP198" s="90"/>
      <c r="IQ198" s="90"/>
      <c r="IR198" s="90"/>
      <c r="IS198" s="90"/>
      <c r="IT198" s="90"/>
      <c r="IU198" s="90"/>
      <c r="IV198" s="90"/>
      <c r="IW198" s="90"/>
      <c r="IX198" s="90"/>
      <c r="IY198" s="90"/>
      <c r="IZ198" s="90"/>
      <c r="JA198" s="90"/>
      <c r="JB198" s="90"/>
      <c r="JC198" s="90"/>
      <c r="JD198" s="90"/>
      <c r="JE198" s="90"/>
      <c r="JF198" s="90"/>
      <c r="JG198" s="90"/>
      <c r="JH198" s="90"/>
      <c r="JI198" s="90"/>
      <c r="JJ198" s="90"/>
      <c r="JK198" s="90"/>
      <c r="JL198" s="90"/>
      <c r="JM198" s="90"/>
      <c r="JN198" s="90"/>
      <c r="JO198" s="90"/>
      <c r="JP198" s="90"/>
      <c r="JQ198" s="90"/>
      <c r="JR198" s="90"/>
      <c r="JS198" s="90"/>
      <c r="JT198" s="90"/>
      <c r="JU198" s="90"/>
      <c r="JV198" s="90"/>
      <c r="JW198" s="90"/>
      <c r="JX198" s="90"/>
      <c r="JY198" s="90"/>
      <c r="JZ198" s="90"/>
      <c r="KA198" s="90"/>
      <c r="KB198" s="90"/>
      <c r="KC198" s="90"/>
      <c r="KD198" s="90"/>
      <c r="KE198" s="90"/>
      <c r="KF198" s="90"/>
      <c r="KG198" s="90"/>
      <c r="KH198" s="90"/>
      <c r="KI198" s="90"/>
      <c r="KJ198" s="90"/>
      <c r="KK198" s="90"/>
      <c r="KL198" s="90"/>
      <c r="KM198" s="90"/>
      <c r="KN198" s="90"/>
      <c r="KO198" s="90"/>
      <c r="KP198" s="90"/>
      <c r="KQ198" s="90"/>
      <c r="KR198" s="90"/>
      <c r="KS198" s="90"/>
      <c r="KT198" s="90"/>
      <c r="KU198" s="90"/>
      <c r="KV198" s="90"/>
      <c r="KW198" s="90"/>
      <c r="KX198" s="90"/>
      <c r="KY198" s="90"/>
      <c r="KZ198" s="90"/>
      <c r="LA198" s="90"/>
      <c r="LB198" s="90"/>
      <c r="LC198" s="90"/>
      <c r="LD198" s="90"/>
      <c r="LE198" s="90"/>
      <c r="LF198" s="90"/>
      <c r="LG198" s="90"/>
      <c r="LH198" s="90"/>
      <c r="LI198" s="90"/>
      <c r="LJ198" s="90"/>
      <c r="LK198" s="90"/>
      <c r="LL198" s="90"/>
      <c r="LM198" s="90"/>
      <c r="LN198" s="90"/>
      <c r="LO198" s="90"/>
      <c r="LP198" s="90"/>
      <c r="LQ198" s="90"/>
      <c r="LR198" s="90"/>
      <c r="LS198" s="90"/>
      <c r="LT198" s="90"/>
      <c r="LU198" s="90"/>
      <c r="LV198" s="90"/>
      <c r="LW198" s="90"/>
      <c r="LX198" s="90"/>
      <c r="LY198" s="90"/>
      <c r="LZ198" s="90"/>
    </row>
    <row r="199" spans="1:24">
      <c r="A199" s="30">
        <v>194</v>
      </c>
      <c r="B199" s="20" t="s">
        <v>249</v>
      </c>
      <c r="C199" s="30">
        <v>482</v>
      </c>
      <c r="D199" s="33"/>
      <c r="E199" s="51">
        <v>102290134</v>
      </c>
      <c r="F199" s="59"/>
      <c r="G199" s="33"/>
      <c r="H199" s="53"/>
      <c r="I199" s="53">
        <v>1275</v>
      </c>
      <c r="J199" s="33"/>
      <c r="K199" s="68"/>
      <c r="L199" s="69"/>
      <c r="M199" s="32"/>
      <c r="N199" s="33"/>
      <c r="O199" s="69"/>
      <c r="P199" s="33"/>
      <c r="Q199" s="68"/>
      <c r="R199" s="38"/>
      <c r="S199" s="68"/>
      <c r="T199" s="68"/>
      <c r="U199" s="38"/>
      <c r="V199" s="53">
        <f t="shared" si="9"/>
        <v>0</v>
      </c>
      <c r="W199" s="53">
        <f t="shared" si="10"/>
        <v>0</v>
      </c>
      <c r="X199" s="53">
        <f t="shared" si="11"/>
        <v>1275</v>
      </c>
    </row>
    <row r="200" s="3" customFormat="1" spans="1:338">
      <c r="A200" s="27">
        <v>195</v>
      </c>
      <c r="B200" s="34" t="s">
        <v>244</v>
      </c>
      <c r="C200" s="27">
        <v>550</v>
      </c>
      <c r="D200" s="35"/>
      <c r="E200" s="95">
        <v>103526278</v>
      </c>
      <c r="F200" s="35">
        <v>220.21</v>
      </c>
      <c r="G200" s="35"/>
      <c r="H200" s="49">
        <v>37687.31</v>
      </c>
      <c r="I200" s="49"/>
      <c r="J200" s="35"/>
      <c r="K200" s="35"/>
      <c r="L200" s="35"/>
      <c r="M200" s="29"/>
      <c r="N200" s="35"/>
      <c r="O200" s="35">
        <v>18953.76</v>
      </c>
      <c r="P200" s="35"/>
      <c r="Q200" s="35"/>
      <c r="R200" s="35"/>
      <c r="S200" s="35"/>
      <c r="T200" s="35">
        <v>18953.76</v>
      </c>
      <c r="U200" s="35"/>
      <c r="V200" s="49">
        <f t="shared" si="9"/>
        <v>37907.52</v>
      </c>
      <c r="W200" s="49">
        <f t="shared" si="10"/>
        <v>0</v>
      </c>
      <c r="X200" s="49">
        <f t="shared" si="11"/>
        <v>0</v>
      </c>
      <c r="Y200" s="81"/>
      <c r="Z200" s="82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  <c r="AM200" s="82"/>
      <c r="AN200" s="82"/>
      <c r="AO200" s="82"/>
      <c r="AP200" s="82"/>
      <c r="AQ200" s="82"/>
      <c r="AR200" s="82"/>
      <c r="AS200" s="82"/>
      <c r="AT200" s="82"/>
      <c r="AU200" s="82"/>
      <c r="AV200" s="82"/>
      <c r="AW200" s="82"/>
      <c r="AX200" s="82"/>
      <c r="AY200" s="82"/>
      <c r="AZ200" s="82"/>
      <c r="BA200" s="82"/>
      <c r="BB200" s="82"/>
      <c r="BC200" s="90"/>
      <c r="BD200" s="90"/>
      <c r="BE200" s="90"/>
      <c r="BF200" s="90"/>
      <c r="BG200" s="90"/>
      <c r="BH200" s="90"/>
      <c r="BI200" s="90"/>
      <c r="BJ200" s="90"/>
      <c r="BK200" s="90"/>
      <c r="BL200" s="90"/>
      <c r="BM200" s="90"/>
      <c r="BN200" s="90"/>
      <c r="BO200" s="90"/>
      <c r="BP200" s="90"/>
      <c r="BQ200" s="90"/>
      <c r="BR200" s="90"/>
      <c r="BS200" s="90"/>
      <c r="BT200" s="90"/>
      <c r="BU200" s="90"/>
      <c r="BV200" s="90"/>
      <c r="BW200" s="90"/>
      <c r="BX200" s="90"/>
      <c r="BY200" s="90"/>
      <c r="BZ200" s="90"/>
      <c r="CA200" s="90"/>
      <c r="CB200" s="90"/>
      <c r="CC200" s="90"/>
      <c r="CD200" s="90"/>
      <c r="CE200" s="90"/>
      <c r="CF200" s="90"/>
      <c r="CG200" s="90"/>
      <c r="CH200" s="90"/>
      <c r="CI200" s="90"/>
      <c r="CJ200" s="90"/>
      <c r="CK200" s="90"/>
      <c r="CL200" s="90"/>
      <c r="CM200" s="90"/>
      <c r="CN200" s="90"/>
      <c r="CO200" s="90"/>
      <c r="CP200" s="90"/>
      <c r="CQ200" s="90"/>
      <c r="CR200" s="90"/>
      <c r="CS200" s="90"/>
      <c r="CT200" s="90"/>
      <c r="CU200" s="90"/>
      <c r="CV200" s="90"/>
      <c r="CW200" s="90"/>
      <c r="CX200" s="90"/>
      <c r="CY200" s="90"/>
      <c r="CZ200" s="90"/>
      <c r="DA200" s="90"/>
      <c r="DB200" s="90"/>
      <c r="DC200" s="90"/>
      <c r="DD200" s="90"/>
      <c r="DE200" s="90"/>
      <c r="DF200" s="90"/>
      <c r="DG200" s="90"/>
      <c r="DH200" s="90"/>
      <c r="DI200" s="90"/>
      <c r="DJ200" s="90"/>
      <c r="DK200" s="90"/>
      <c r="DL200" s="90"/>
      <c r="DM200" s="90"/>
      <c r="DN200" s="90"/>
      <c r="DO200" s="90"/>
      <c r="DP200" s="90"/>
      <c r="DQ200" s="90"/>
      <c r="DR200" s="90"/>
      <c r="DS200" s="90"/>
      <c r="DT200" s="90"/>
      <c r="DU200" s="90"/>
      <c r="DV200" s="90"/>
      <c r="DW200" s="90"/>
      <c r="DX200" s="90"/>
      <c r="DY200" s="90"/>
      <c r="DZ200" s="90"/>
      <c r="EA200" s="90"/>
      <c r="EB200" s="90"/>
      <c r="EC200" s="90"/>
      <c r="ED200" s="90"/>
      <c r="EE200" s="90"/>
      <c r="EF200" s="90"/>
      <c r="EG200" s="90"/>
      <c r="EH200" s="90"/>
      <c r="EI200" s="90"/>
      <c r="EJ200" s="90"/>
      <c r="EK200" s="90"/>
      <c r="EL200" s="90"/>
      <c r="EM200" s="90"/>
      <c r="EN200" s="90"/>
      <c r="EO200" s="90"/>
      <c r="EP200" s="90"/>
      <c r="EQ200" s="90"/>
      <c r="ER200" s="90"/>
      <c r="ES200" s="90"/>
      <c r="ET200" s="90"/>
      <c r="EU200" s="90"/>
      <c r="EV200" s="90"/>
      <c r="EW200" s="90"/>
      <c r="EX200" s="90"/>
      <c r="EY200" s="90"/>
      <c r="EZ200" s="90"/>
      <c r="FA200" s="90"/>
      <c r="FB200" s="90"/>
      <c r="FC200" s="90"/>
      <c r="FD200" s="90"/>
      <c r="FE200" s="90"/>
      <c r="FF200" s="90"/>
      <c r="FG200" s="90"/>
      <c r="FH200" s="90"/>
      <c r="FI200" s="90"/>
      <c r="FJ200" s="90"/>
      <c r="FK200" s="90"/>
      <c r="FL200" s="90"/>
      <c r="FM200" s="90"/>
      <c r="FN200" s="90"/>
      <c r="FO200" s="90"/>
      <c r="FP200" s="90"/>
      <c r="FQ200" s="90"/>
      <c r="FR200" s="90"/>
      <c r="FS200" s="90"/>
      <c r="FT200" s="90"/>
      <c r="FU200" s="90"/>
      <c r="FV200" s="90"/>
      <c r="FW200" s="90"/>
      <c r="FX200" s="90"/>
      <c r="FY200" s="90"/>
      <c r="FZ200" s="90"/>
      <c r="GA200" s="90"/>
      <c r="GB200" s="90"/>
      <c r="GC200" s="90"/>
      <c r="GD200" s="90"/>
      <c r="GE200" s="90"/>
      <c r="GF200" s="90"/>
      <c r="GG200" s="90"/>
      <c r="GH200" s="90"/>
      <c r="GI200" s="90"/>
      <c r="GJ200" s="90"/>
      <c r="GK200" s="90"/>
      <c r="GL200" s="90"/>
      <c r="GM200" s="90"/>
      <c r="GN200" s="90"/>
      <c r="GO200" s="90"/>
      <c r="GP200" s="90"/>
      <c r="GQ200" s="90"/>
      <c r="GR200" s="90"/>
      <c r="GS200" s="90"/>
      <c r="GT200" s="90"/>
      <c r="GU200" s="90"/>
      <c r="GV200" s="90"/>
      <c r="GW200" s="90"/>
      <c r="GX200" s="90"/>
      <c r="GY200" s="90"/>
      <c r="GZ200" s="90"/>
      <c r="HA200" s="90"/>
      <c r="HB200" s="90"/>
      <c r="HC200" s="90"/>
      <c r="HD200" s="90"/>
      <c r="HE200" s="90"/>
      <c r="HF200" s="90"/>
      <c r="HG200" s="90"/>
      <c r="HH200" s="90"/>
      <c r="HI200" s="90"/>
      <c r="HJ200" s="90"/>
      <c r="HK200" s="90"/>
      <c r="HL200" s="90"/>
      <c r="HM200" s="90"/>
      <c r="HN200" s="90"/>
      <c r="HO200" s="90"/>
      <c r="HP200" s="90"/>
      <c r="HQ200" s="90"/>
      <c r="HR200" s="90"/>
      <c r="HS200" s="90"/>
      <c r="HT200" s="90"/>
      <c r="HU200" s="90"/>
      <c r="HV200" s="90"/>
      <c r="HW200" s="90"/>
      <c r="HX200" s="90"/>
      <c r="HY200" s="90"/>
      <c r="HZ200" s="90"/>
      <c r="IA200" s="90"/>
      <c r="IB200" s="90"/>
      <c r="IC200" s="90"/>
      <c r="ID200" s="90"/>
      <c r="IE200" s="90"/>
      <c r="IF200" s="90"/>
      <c r="IG200" s="90"/>
      <c r="IH200" s="90"/>
      <c r="II200" s="90"/>
      <c r="IJ200" s="90"/>
      <c r="IK200" s="90"/>
      <c r="IL200" s="90"/>
      <c r="IM200" s="90"/>
      <c r="IN200" s="90"/>
      <c r="IO200" s="90"/>
      <c r="IP200" s="90"/>
      <c r="IQ200" s="90"/>
      <c r="IR200" s="90"/>
      <c r="IS200" s="90"/>
      <c r="IT200" s="90"/>
      <c r="IU200" s="90"/>
      <c r="IV200" s="90"/>
      <c r="IW200" s="90"/>
      <c r="IX200" s="90"/>
      <c r="IY200" s="90"/>
      <c r="IZ200" s="90"/>
      <c r="JA200" s="90"/>
      <c r="JB200" s="90"/>
      <c r="JC200" s="90"/>
      <c r="JD200" s="90"/>
      <c r="JE200" s="90"/>
      <c r="JF200" s="90"/>
      <c r="JG200" s="90"/>
      <c r="JH200" s="90"/>
      <c r="JI200" s="90"/>
      <c r="JJ200" s="90"/>
      <c r="JK200" s="90"/>
      <c r="JL200" s="90"/>
      <c r="JM200" s="90"/>
      <c r="JN200" s="90"/>
      <c r="JO200" s="90"/>
      <c r="JP200" s="90"/>
      <c r="JQ200" s="90"/>
      <c r="JR200" s="90"/>
      <c r="JS200" s="90"/>
      <c r="JT200" s="90"/>
      <c r="JU200" s="90"/>
      <c r="JV200" s="90"/>
      <c r="JW200" s="90"/>
      <c r="JX200" s="90"/>
      <c r="JY200" s="90"/>
      <c r="JZ200" s="90"/>
      <c r="KA200" s="90"/>
      <c r="KB200" s="90"/>
      <c r="KC200" s="90"/>
      <c r="KD200" s="90"/>
      <c r="KE200" s="90"/>
      <c r="KF200" s="90"/>
      <c r="KG200" s="90"/>
      <c r="KH200" s="90"/>
      <c r="KI200" s="90"/>
      <c r="KJ200" s="90"/>
      <c r="KK200" s="90"/>
      <c r="KL200" s="90"/>
      <c r="KM200" s="90"/>
      <c r="KN200" s="90"/>
      <c r="KO200" s="90"/>
      <c r="KP200" s="90"/>
      <c r="KQ200" s="90"/>
      <c r="KR200" s="90"/>
      <c r="KS200" s="90"/>
      <c r="KT200" s="90"/>
      <c r="KU200" s="90"/>
      <c r="KV200" s="90"/>
      <c r="KW200" s="90"/>
      <c r="KX200" s="90"/>
      <c r="KY200" s="90"/>
      <c r="KZ200" s="90"/>
      <c r="LA200" s="90"/>
      <c r="LB200" s="90"/>
      <c r="LC200" s="90"/>
      <c r="LD200" s="90"/>
      <c r="LE200" s="90"/>
      <c r="LF200" s="90"/>
      <c r="LG200" s="90"/>
      <c r="LH200" s="90"/>
      <c r="LI200" s="90"/>
      <c r="LJ200" s="90"/>
      <c r="LK200" s="90"/>
      <c r="LL200" s="90"/>
      <c r="LM200" s="90"/>
      <c r="LN200" s="90"/>
      <c r="LO200" s="90"/>
      <c r="LP200" s="90"/>
      <c r="LQ200" s="90"/>
      <c r="LR200" s="90"/>
      <c r="LS200" s="90"/>
      <c r="LT200" s="90"/>
      <c r="LU200" s="90"/>
      <c r="LV200" s="90"/>
      <c r="LW200" s="90"/>
      <c r="LX200" s="90"/>
      <c r="LY200" s="90"/>
      <c r="LZ200" s="90"/>
    </row>
    <row r="201" spans="1:24">
      <c r="A201" s="30">
        <v>196</v>
      </c>
      <c r="B201" s="20" t="s">
        <v>572</v>
      </c>
      <c r="C201" s="30">
        <v>516</v>
      </c>
      <c r="D201" s="33"/>
      <c r="E201" s="55">
        <v>103643995</v>
      </c>
      <c r="F201" s="59"/>
      <c r="G201" s="33"/>
      <c r="H201" s="53"/>
      <c r="I201" s="53">
        <v>8</v>
      </c>
      <c r="J201" s="33"/>
      <c r="K201" s="68"/>
      <c r="L201" s="69"/>
      <c r="M201" s="32"/>
      <c r="N201" s="33"/>
      <c r="O201" s="69"/>
      <c r="P201" s="33"/>
      <c r="Q201" s="68"/>
      <c r="R201" s="38"/>
      <c r="S201" s="68"/>
      <c r="T201" s="68"/>
      <c r="U201" s="38"/>
      <c r="V201" s="53">
        <f t="shared" si="9"/>
        <v>0</v>
      </c>
      <c r="W201" s="53">
        <f t="shared" si="10"/>
        <v>0</v>
      </c>
      <c r="X201" s="53">
        <f t="shared" si="11"/>
        <v>8</v>
      </c>
    </row>
    <row r="202" spans="1:24">
      <c r="A202" s="30">
        <v>197</v>
      </c>
      <c r="B202" s="20" t="s">
        <v>573</v>
      </c>
      <c r="C202" s="30">
        <v>520</v>
      </c>
      <c r="D202" s="33"/>
      <c r="E202" s="94">
        <v>103457666</v>
      </c>
      <c r="F202" s="59"/>
      <c r="G202" s="33"/>
      <c r="H202" s="53"/>
      <c r="I202" s="53">
        <v>10.34</v>
      </c>
      <c r="J202" s="33"/>
      <c r="K202" s="68"/>
      <c r="L202" s="69"/>
      <c r="M202" s="32"/>
      <c r="N202" s="33"/>
      <c r="O202" s="69"/>
      <c r="P202" s="33"/>
      <c r="Q202" s="68"/>
      <c r="R202" s="38"/>
      <c r="S202" s="68"/>
      <c r="T202" s="68"/>
      <c r="U202" s="38"/>
      <c r="V202" s="53">
        <f t="shared" si="9"/>
        <v>0</v>
      </c>
      <c r="W202" s="53">
        <f t="shared" si="10"/>
        <v>0</v>
      </c>
      <c r="X202" s="53">
        <f t="shared" si="11"/>
        <v>10.34</v>
      </c>
    </row>
    <row r="203" spans="1:24">
      <c r="A203" s="30">
        <v>198</v>
      </c>
      <c r="B203" s="20" t="s">
        <v>246</v>
      </c>
      <c r="C203" s="30">
        <v>502</v>
      </c>
      <c r="D203" s="33"/>
      <c r="E203" s="55">
        <v>100283668</v>
      </c>
      <c r="F203" s="59"/>
      <c r="G203" s="33"/>
      <c r="H203" s="53"/>
      <c r="I203" s="53">
        <v>1175</v>
      </c>
      <c r="J203" s="33"/>
      <c r="K203" s="68"/>
      <c r="L203" s="69"/>
      <c r="M203" s="32"/>
      <c r="N203" s="33"/>
      <c r="O203" s="69"/>
      <c r="P203" s="33"/>
      <c r="Q203" s="68"/>
      <c r="R203" s="38"/>
      <c r="S203" s="68"/>
      <c r="T203" s="68"/>
      <c r="U203" s="38"/>
      <c r="V203" s="53">
        <f t="shared" si="9"/>
        <v>0</v>
      </c>
      <c r="W203" s="53">
        <f t="shared" si="10"/>
        <v>0</v>
      </c>
      <c r="X203" s="53">
        <f t="shared" si="11"/>
        <v>1175</v>
      </c>
    </row>
    <row r="204" spans="1:24">
      <c r="A204" s="30">
        <v>199</v>
      </c>
      <c r="B204" s="20" t="s">
        <v>427</v>
      </c>
      <c r="C204" s="30">
        <v>503</v>
      </c>
      <c r="D204" s="33"/>
      <c r="E204" s="55"/>
      <c r="F204" s="59"/>
      <c r="G204" s="33"/>
      <c r="H204" s="53"/>
      <c r="I204" s="53">
        <v>1276.03</v>
      </c>
      <c r="J204" s="33"/>
      <c r="K204" s="68"/>
      <c r="L204" s="69"/>
      <c r="M204" s="32"/>
      <c r="N204" s="33"/>
      <c r="O204" s="69"/>
      <c r="P204" s="33"/>
      <c r="Q204" s="68"/>
      <c r="R204" s="38"/>
      <c r="S204" s="68"/>
      <c r="T204" s="68"/>
      <c r="U204" s="38"/>
      <c r="V204" s="53">
        <f t="shared" si="9"/>
        <v>0</v>
      </c>
      <c r="W204" s="53">
        <f t="shared" si="10"/>
        <v>0</v>
      </c>
      <c r="X204" s="53">
        <f t="shared" si="11"/>
        <v>1276.03</v>
      </c>
    </row>
    <row r="205" spans="1:24">
      <c r="A205" s="30">
        <v>200</v>
      </c>
      <c r="B205" s="20" t="s">
        <v>176</v>
      </c>
      <c r="C205" s="30">
        <v>484</v>
      </c>
      <c r="D205" s="33"/>
      <c r="E205" s="30">
        <v>102208874</v>
      </c>
      <c r="F205" s="59"/>
      <c r="G205" s="33"/>
      <c r="H205" s="53"/>
      <c r="I205" s="53">
        <v>510</v>
      </c>
      <c r="J205" s="33"/>
      <c r="K205" s="68"/>
      <c r="L205" s="69"/>
      <c r="M205" s="32"/>
      <c r="N205" s="33"/>
      <c r="O205" s="69"/>
      <c r="P205" s="33"/>
      <c r="Q205" s="68"/>
      <c r="R205" s="38"/>
      <c r="S205" s="68"/>
      <c r="T205" s="68"/>
      <c r="U205" s="38"/>
      <c r="V205" s="53">
        <f t="shared" si="9"/>
        <v>0</v>
      </c>
      <c r="W205" s="53">
        <f t="shared" si="10"/>
        <v>0</v>
      </c>
      <c r="X205" s="53">
        <f t="shared" si="11"/>
        <v>510</v>
      </c>
    </row>
    <row r="206" spans="1:24">
      <c r="A206" s="30">
        <v>201</v>
      </c>
      <c r="B206" s="20" t="s">
        <v>183</v>
      </c>
      <c r="C206" s="30">
        <v>485</v>
      </c>
      <c r="D206" s="33"/>
      <c r="E206" s="30">
        <v>100974894</v>
      </c>
      <c r="F206" s="59"/>
      <c r="G206" s="33"/>
      <c r="H206" s="53"/>
      <c r="I206" s="53">
        <v>6350</v>
      </c>
      <c r="J206" s="33"/>
      <c r="K206" s="68"/>
      <c r="L206" s="69"/>
      <c r="M206" s="32"/>
      <c r="N206" s="33"/>
      <c r="O206" s="69"/>
      <c r="P206" s="33"/>
      <c r="Q206" s="68"/>
      <c r="R206" s="38"/>
      <c r="S206" s="68"/>
      <c r="T206" s="68"/>
      <c r="U206" s="38"/>
      <c r="V206" s="53">
        <f t="shared" si="9"/>
        <v>0</v>
      </c>
      <c r="W206" s="53">
        <f t="shared" si="10"/>
        <v>0</v>
      </c>
      <c r="X206" s="53">
        <f t="shared" si="11"/>
        <v>6350</v>
      </c>
    </row>
    <row r="207" s="3" customFormat="1" spans="1:338">
      <c r="A207" s="27">
        <v>202</v>
      </c>
      <c r="B207" s="34" t="s">
        <v>574</v>
      </c>
      <c r="C207" s="27">
        <v>523</v>
      </c>
      <c r="D207" s="35"/>
      <c r="E207" s="47">
        <v>100121973</v>
      </c>
      <c r="F207" s="59">
        <v>545.12</v>
      </c>
      <c r="G207" s="58">
        <v>64000</v>
      </c>
      <c r="H207" s="49"/>
      <c r="I207" s="49"/>
      <c r="J207" s="35"/>
      <c r="K207" s="35"/>
      <c r="L207" s="35"/>
      <c r="M207" s="29"/>
      <c r="N207" s="35"/>
      <c r="O207" s="35"/>
      <c r="P207" s="35"/>
      <c r="Q207" s="35"/>
      <c r="R207" s="35">
        <v>16173.87</v>
      </c>
      <c r="S207" s="35"/>
      <c r="T207" s="35"/>
      <c r="U207" s="35">
        <v>16173.87</v>
      </c>
      <c r="V207" s="49">
        <f t="shared" si="9"/>
        <v>32347.74</v>
      </c>
      <c r="W207" s="49">
        <f t="shared" si="10"/>
        <v>32197.38</v>
      </c>
      <c r="X207" s="49">
        <f t="shared" si="11"/>
        <v>0</v>
      </c>
      <c r="Y207" s="81"/>
      <c r="Z207" s="82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  <c r="AP207" s="82"/>
      <c r="AQ207" s="82"/>
      <c r="AR207" s="82"/>
      <c r="AS207" s="82"/>
      <c r="AT207" s="82"/>
      <c r="AU207" s="82"/>
      <c r="AV207" s="82"/>
      <c r="AW207" s="82"/>
      <c r="AX207" s="82"/>
      <c r="AY207" s="82"/>
      <c r="AZ207" s="82"/>
      <c r="BA207" s="82"/>
      <c r="BB207" s="82"/>
      <c r="BC207" s="90"/>
      <c r="BD207" s="90"/>
      <c r="BE207" s="90"/>
      <c r="BF207" s="90"/>
      <c r="BG207" s="90"/>
      <c r="BH207" s="90"/>
      <c r="BI207" s="90"/>
      <c r="BJ207" s="90"/>
      <c r="BK207" s="90"/>
      <c r="BL207" s="90"/>
      <c r="BM207" s="90"/>
      <c r="BN207" s="90"/>
      <c r="BO207" s="90"/>
      <c r="BP207" s="90"/>
      <c r="BQ207" s="90"/>
      <c r="BR207" s="90"/>
      <c r="BS207" s="90"/>
      <c r="BT207" s="90"/>
      <c r="BU207" s="90"/>
      <c r="BV207" s="90"/>
      <c r="BW207" s="90"/>
      <c r="BX207" s="90"/>
      <c r="BY207" s="90"/>
      <c r="BZ207" s="90"/>
      <c r="CA207" s="90"/>
      <c r="CB207" s="90"/>
      <c r="CC207" s="90"/>
      <c r="CD207" s="90"/>
      <c r="CE207" s="90"/>
      <c r="CF207" s="90"/>
      <c r="CG207" s="90"/>
      <c r="CH207" s="90"/>
      <c r="CI207" s="90"/>
      <c r="CJ207" s="90"/>
      <c r="CK207" s="90"/>
      <c r="CL207" s="90"/>
      <c r="CM207" s="90"/>
      <c r="CN207" s="90"/>
      <c r="CO207" s="90"/>
      <c r="CP207" s="90"/>
      <c r="CQ207" s="90"/>
      <c r="CR207" s="90"/>
      <c r="CS207" s="90"/>
      <c r="CT207" s="90"/>
      <c r="CU207" s="90"/>
      <c r="CV207" s="90"/>
      <c r="CW207" s="90"/>
      <c r="CX207" s="90"/>
      <c r="CY207" s="90"/>
      <c r="CZ207" s="90"/>
      <c r="DA207" s="90"/>
      <c r="DB207" s="90"/>
      <c r="DC207" s="90"/>
      <c r="DD207" s="90"/>
      <c r="DE207" s="90"/>
      <c r="DF207" s="90"/>
      <c r="DG207" s="90"/>
      <c r="DH207" s="90"/>
      <c r="DI207" s="90"/>
      <c r="DJ207" s="90"/>
      <c r="DK207" s="90"/>
      <c r="DL207" s="90"/>
      <c r="DM207" s="90"/>
      <c r="DN207" s="90"/>
      <c r="DO207" s="90"/>
      <c r="DP207" s="90"/>
      <c r="DQ207" s="90"/>
      <c r="DR207" s="90"/>
      <c r="DS207" s="90"/>
      <c r="DT207" s="90"/>
      <c r="DU207" s="90"/>
      <c r="DV207" s="90"/>
      <c r="DW207" s="90"/>
      <c r="DX207" s="90"/>
      <c r="DY207" s="90"/>
      <c r="DZ207" s="90"/>
      <c r="EA207" s="90"/>
      <c r="EB207" s="90"/>
      <c r="EC207" s="90"/>
      <c r="ED207" s="90"/>
      <c r="EE207" s="90"/>
      <c r="EF207" s="90"/>
      <c r="EG207" s="90"/>
      <c r="EH207" s="90"/>
      <c r="EI207" s="90"/>
      <c r="EJ207" s="90"/>
      <c r="EK207" s="90"/>
      <c r="EL207" s="90"/>
      <c r="EM207" s="90"/>
      <c r="EN207" s="90"/>
      <c r="EO207" s="90"/>
      <c r="EP207" s="90"/>
      <c r="EQ207" s="90"/>
      <c r="ER207" s="90"/>
      <c r="ES207" s="90"/>
      <c r="ET207" s="90"/>
      <c r="EU207" s="90"/>
      <c r="EV207" s="90"/>
      <c r="EW207" s="90"/>
      <c r="EX207" s="90"/>
      <c r="EY207" s="90"/>
      <c r="EZ207" s="90"/>
      <c r="FA207" s="90"/>
      <c r="FB207" s="90"/>
      <c r="FC207" s="90"/>
      <c r="FD207" s="90"/>
      <c r="FE207" s="90"/>
      <c r="FF207" s="90"/>
      <c r="FG207" s="90"/>
      <c r="FH207" s="90"/>
      <c r="FI207" s="90"/>
      <c r="FJ207" s="90"/>
      <c r="FK207" s="90"/>
      <c r="FL207" s="90"/>
      <c r="FM207" s="90"/>
      <c r="FN207" s="90"/>
      <c r="FO207" s="90"/>
      <c r="FP207" s="90"/>
      <c r="FQ207" s="90"/>
      <c r="FR207" s="90"/>
      <c r="FS207" s="90"/>
      <c r="FT207" s="90"/>
      <c r="FU207" s="90"/>
      <c r="FV207" s="90"/>
      <c r="FW207" s="90"/>
      <c r="FX207" s="90"/>
      <c r="FY207" s="90"/>
      <c r="FZ207" s="90"/>
      <c r="GA207" s="90"/>
      <c r="GB207" s="90"/>
      <c r="GC207" s="90"/>
      <c r="GD207" s="90"/>
      <c r="GE207" s="90"/>
      <c r="GF207" s="90"/>
      <c r="GG207" s="90"/>
      <c r="GH207" s="90"/>
      <c r="GI207" s="90"/>
      <c r="GJ207" s="90"/>
      <c r="GK207" s="90"/>
      <c r="GL207" s="90"/>
      <c r="GM207" s="90"/>
      <c r="GN207" s="90"/>
      <c r="GO207" s="90"/>
      <c r="GP207" s="90"/>
      <c r="GQ207" s="90"/>
      <c r="GR207" s="90"/>
      <c r="GS207" s="90"/>
      <c r="GT207" s="90"/>
      <c r="GU207" s="90"/>
      <c r="GV207" s="90"/>
      <c r="GW207" s="90"/>
      <c r="GX207" s="90"/>
      <c r="GY207" s="90"/>
      <c r="GZ207" s="90"/>
      <c r="HA207" s="90"/>
      <c r="HB207" s="90"/>
      <c r="HC207" s="90"/>
      <c r="HD207" s="90"/>
      <c r="HE207" s="90"/>
      <c r="HF207" s="90"/>
      <c r="HG207" s="90"/>
      <c r="HH207" s="90"/>
      <c r="HI207" s="90"/>
      <c r="HJ207" s="90"/>
      <c r="HK207" s="90"/>
      <c r="HL207" s="90"/>
      <c r="HM207" s="90"/>
      <c r="HN207" s="90"/>
      <c r="HO207" s="90"/>
      <c r="HP207" s="90"/>
      <c r="HQ207" s="90"/>
      <c r="HR207" s="90"/>
      <c r="HS207" s="90"/>
      <c r="HT207" s="90"/>
      <c r="HU207" s="90"/>
      <c r="HV207" s="90"/>
      <c r="HW207" s="90"/>
      <c r="HX207" s="90"/>
      <c r="HY207" s="90"/>
      <c r="HZ207" s="90"/>
      <c r="IA207" s="90"/>
      <c r="IB207" s="90"/>
      <c r="IC207" s="90"/>
      <c r="ID207" s="90"/>
      <c r="IE207" s="90"/>
      <c r="IF207" s="90"/>
      <c r="IG207" s="90"/>
      <c r="IH207" s="90"/>
      <c r="II207" s="90"/>
      <c r="IJ207" s="90"/>
      <c r="IK207" s="90"/>
      <c r="IL207" s="90"/>
      <c r="IM207" s="90"/>
      <c r="IN207" s="90"/>
      <c r="IO207" s="90"/>
      <c r="IP207" s="90"/>
      <c r="IQ207" s="90"/>
      <c r="IR207" s="90"/>
      <c r="IS207" s="90"/>
      <c r="IT207" s="90"/>
      <c r="IU207" s="90"/>
      <c r="IV207" s="90"/>
      <c r="IW207" s="90"/>
      <c r="IX207" s="90"/>
      <c r="IY207" s="90"/>
      <c r="IZ207" s="90"/>
      <c r="JA207" s="90"/>
      <c r="JB207" s="90"/>
      <c r="JC207" s="90"/>
      <c r="JD207" s="90"/>
      <c r="JE207" s="90"/>
      <c r="JF207" s="90"/>
      <c r="JG207" s="90"/>
      <c r="JH207" s="90"/>
      <c r="JI207" s="90"/>
      <c r="JJ207" s="90"/>
      <c r="JK207" s="90"/>
      <c r="JL207" s="90"/>
      <c r="JM207" s="90"/>
      <c r="JN207" s="90"/>
      <c r="JO207" s="90"/>
      <c r="JP207" s="90"/>
      <c r="JQ207" s="90"/>
      <c r="JR207" s="90"/>
      <c r="JS207" s="90"/>
      <c r="JT207" s="90"/>
      <c r="JU207" s="90"/>
      <c r="JV207" s="90"/>
      <c r="JW207" s="90"/>
      <c r="JX207" s="90"/>
      <c r="JY207" s="90"/>
      <c r="JZ207" s="90"/>
      <c r="KA207" s="90"/>
      <c r="KB207" s="90"/>
      <c r="KC207" s="90"/>
      <c r="KD207" s="90"/>
      <c r="KE207" s="90"/>
      <c r="KF207" s="90"/>
      <c r="KG207" s="90"/>
      <c r="KH207" s="90"/>
      <c r="KI207" s="90"/>
      <c r="KJ207" s="90"/>
      <c r="KK207" s="90"/>
      <c r="KL207" s="90"/>
      <c r="KM207" s="90"/>
      <c r="KN207" s="90"/>
      <c r="KO207" s="90"/>
      <c r="KP207" s="90"/>
      <c r="KQ207" s="90"/>
      <c r="KR207" s="90"/>
      <c r="KS207" s="90"/>
      <c r="KT207" s="90"/>
      <c r="KU207" s="90"/>
      <c r="KV207" s="90"/>
      <c r="KW207" s="90"/>
      <c r="KX207" s="90"/>
      <c r="KY207" s="90"/>
      <c r="KZ207" s="90"/>
      <c r="LA207" s="90"/>
      <c r="LB207" s="90"/>
      <c r="LC207" s="90"/>
      <c r="LD207" s="90"/>
      <c r="LE207" s="90"/>
      <c r="LF207" s="90"/>
      <c r="LG207" s="90"/>
      <c r="LH207" s="90"/>
      <c r="LI207" s="90"/>
      <c r="LJ207" s="90"/>
      <c r="LK207" s="90"/>
      <c r="LL207" s="90"/>
      <c r="LM207" s="90"/>
      <c r="LN207" s="90"/>
      <c r="LO207" s="90"/>
      <c r="LP207" s="90"/>
      <c r="LQ207" s="90"/>
      <c r="LR207" s="90"/>
      <c r="LS207" s="90"/>
      <c r="LT207" s="90"/>
      <c r="LU207" s="90"/>
      <c r="LV207" s="90"/>
      <c r="LW207" s="90"/>
      <c r="LX207" s="90"/>
      <c r="LY207" s="90"/>
      <c r="LZ207" s="90"/>
    </row>
    <row r="208" spans="1:24">
      <c r="A208" s="30">
        <v>203</v>
      </c>
      <c r="B208" s="20" t="s">
        <v>575</v>
      </c>
      <c r="C208" s="30">
        <v>518</v>
      </c>
      <c r="D208" s="33"/>
      <c r="E208" s="51">
        <v>102211043</v>
      </c>
      <c r="F208" s="59"/>
      <c r="G208" s="33"/>
      <c r="H208" s="53"/>
      <c r="I208" s="53">
        <v>1300</v>
      </c>
      <c r="J208" s="33"/>
      <c r="K208" s="68"/>
      <c r="L208" s="69"/>
      <c r="M208" s="32"/>
      <c r="N208" s="33"/>
      <c r="O208" s="69"/>
      <c r="P208" s="33"/>
      <c r="Q208" s="68"/>
      <c r="R208" s="38"/>
      <c r="S208" s="68"/>
      <c r="T208" s="68"/>
      <c r="U208" s="38"/>
      <c r="V208" s="53">
        <f t="shared" si="9"/>
        <v>0</v>
      </c>
      <c r="W208" s="53">
        <f t="shared" si="10"/>
        <v>0</v>
      </c>
      <c r="X208" s="53">
        <f t="shared" si="11"/>
        <v>1300</v>
      </c>
    </row>
    <row r="209" spans="1:24">
      <c r="A209" s="30">
        <v>204</v>
      </c>
      <c r="B209" s="20" t="s">
        <v>247</v>
      </c>
      <c r="C209" s="30">
        <v>539</v>
      </c>
      <c r="D209" s="33"/>
      <c r="E209" s="51">
        <v>100988011</v>
      </c>
      <c r="F209" s="59"/>
      <c r="G209" s="33"/>
      <c r="H209" s="53"/>
      <c r="I209" s="53">
        <v>1378.01</v>
      </c>
      <c r="J209" s="33"/>
      <c r="K209" s="68"/>
      <c r="L209" s="69"/>
      <c r="M209" s="32"/>
      <c r="N209" s="33"/>
      <c r="O209" s="69"/>
      <c r="P209" s="33"/>
      <c r="Q209" s="68"/>
      <c r="R209" s="38"/>
      <c r="S209" s="68"/>
      <c r="T209" s="68"/>
      <c r="U209" s="38"/>
      <c r="V209" s="53">
        <f t="shared" si="9"/>
        <v>0</v>
      </c>
      <c r="W209" s="53">
        <f t="shared" si="10"/>
        <v>0</v>
      </c>
      <c r="X209" s="53">
        <f t="shared" si="11"/>
        <v>1378.01</v>
      </c>
    </row>
    <row r="210" spans="1:24">
      <c r="A210" s="30">
        <v>205</v>
      </c>
      <c r="B210" s="20" t="s">
        <v>576</v>
      </c>
      <c r="C210" s="30">
        <v>532</v>
      </c>
      <c r="D210" s="33"/>
      <c r="E210" s="51">
        <v>103692971</v>
      </c>
      <c r="F210" s="59"/>
      <c r="G210" s="33"/>
      <c r="H210" s="53"/>
      <c r="I210" s="53">
        <v>12635.84</v>
      </c>
      <c r="J210" s="33"/>
      <c r="K210" s="68"/>
      <c r="L210" s="69"/>
      <c r="M210" s="32"/>
      <c r="N210" s="33"/>
      <c r="O210" s="69"/>
      <c r="P210" s="33"/>
      <c r="Q210" s="68"/>
      <c r="R210" s="38"/>
      <c r="S210" s="68"/>
      <c r="T210" s="68"/>
      <c r="U210" s="38"/>
      <c r="V210" s="53">
        <f t="shared" si="9"/>
        <v>0</v>
      </c>
      <c r="W210" s="53">
        <f t="shared" si="10"/>
        <v>0</v>
      </c>
      <c r="X210" s="53">
        <f t="shared" si="11"/>
        <v>12635.84</v>
      </c>
    </row>
    <row r="211" s="3" customFormat="1" spans="1:338">
      <c r="A211" s="27">
        <v>206</v>
      </c>
      <c r="B211" s="34" t="s">
        <v>577</v>
      </c>
      <c r="C211" s="27">
        <v>530</v>
      </c>
      <c r="D211" s="35"/>
      <c r="E211" s="60">
        <v>102981344</v>
      </c>
      <c r="F211" s="35">
        <v>230.55</v>
      </c>
      <c r="G211" s="35"/>
      <c r="H211" s="49">
        <v>43994.89</v>
      </c>
      <c r="I211" s="49"/>
      <c r="J211" s="35"/>
      <c r="K211" s="35"/>
      <c r="L211" s="35">
        <v>18953.76</v>
      </c>
      <c r="M211" s="29"/>
      <c r="N211" s="35"/>
      <c r="O211" s="35">
        <v>18953.76</v>
      </c>
      <c r="P211" s="35"/>
      <c r="Q211" s="35"/>
      <c r="R211" s="35">
        <v>6317.92</v>
      </c>
      <c r="S211" s="35"/>
      <c r="T211" s="35"/>
      <c r="U211" s="35"/>
      <c r="V211" s="49">
        <f t="shared" si="9"/>
        <v>44225.44</v>
      </c>
      <c r="W211" s="49">
        <f t="shared" si="10"/>
        <v>0</v>
      </c>
      <c r="X211" s="49">
        <f t="shared" si="11"/>
        <v>0</v>
      </c>
      <c r="Y211" s="81"/>
      <c r="Z211" s="82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  <c r="AR211" s="82"/>
      <c r="AS211" s="82"/>
      <c r="AT211" s="82"/>
      <c r="AU211" s="82"/>
      <c r="AV211" s="82"/>
      <c r="AW211" s="82"/>
      <c r="AX211" s="82"/>
      <c r="AY211" s="82"/>
      <c r="AZ211" s="82"/>
      <c r="BA211" s="82"/>
      <c r="BB211" s="82"/>
      <c r="BC211" s="90"/>
      <c r="BD211" s="90"/>
      <c r="BE211" s="90"/>
      <c r="BF211" s="90"/>
      <c r="BG211" s="90"/>
      <c r="BH211" s="90"/>
      <c r="BI211" s="90"/>
      <c r="BJ211" s="90"/>
      <c r="BK211" s="90"/>
      <c r="BL211" s="90"/>
      <c r="BM211" s="90"/>
      <c r="BN211" s="90"/>
      <c r="BO211" s="90"/>
      <c r="BP211" s="90"/>
      <c r="BQ211" s="90"/>
      <c r="BR211" s="90"/>
      <c r="BS211" s="90"/>
      <c r="BT211" s="90"/>
      <c r="BU211" s="90"/>
      <c r="BV211" s="90"/>
      <c r="BW211" s="90"/>
      <c r="BX211" s="90"/>
      <c r="BY211" s="90"/>
      <c r="BZ211" s="90"/>
      <c r="CA211" s="90"/>
      <c r="CB211" s="90"/>
      <c r="CC211" s="90"/>
      <c r="CD211" s="90"/>
      <c r="CE211" s="90"/>
      <c r="CF211" s="90"/>
      <c r="CG211" s="90"/>
      <c r="CH211" s="90"/>
      <c r="CI211" s="90"/>
      <c r="CJ211" s="90"/>
      <c r="CK211" s="90"/>
      <c r="CL211" s="90"/>
      <c r="CM211" s="90"/>
      <c r="CN211" s="90"/>
      <c r="CO211" s="90"/>
      <c r="CP211" s="90"/>
      <c r="CQ211" s="90"/>
      <c r="CR211" s="90"/>
      <c r="CS211" s="90"/>
      <c r="CT211" s="90"/>
      <c r="CU211" s="90"/>
      <c r="CV211" s="90"/>
      <c r="CW211" s="90"/>
      <c r="CX211" s="90"/>
      <c r="CY211" s="90"/>
      <c r="CZ211" s="90"/>
      <c r="DA211" s="90"/>
      <c r="DB211" s="90"/>
      <c r="DC211" s="90"/>
      <c r="DD211" s="90"/>
      <c r="DE211" s="90"/>
      <c r="DF211" s="90"/>
      <c r="DG211" s="90"/>
      <c r="DH211" s="90"/>
      <c r="DI211" s="90"/>
      <c r="DJ211" s="90"/>
      <c r="DK211" s="90"/>
      <c r="DL211" s="90"/>
      <c r="DM211" s="90"/>
      <c r="DN211" s="90"/>
      <c r="DO211" s="90"/>
      <c r="DP211" s="90"/>
      <c r="DQ211" s="90"/>
      <c r="DR211" s="90"/>
      <c r="DS211" s="90"/>
      <c r="DT211" s="90"/>
      <c r="DU211" s="90"/>
      <c r="DV211" s="90"/>
      <c r="DW211" s="90"/>
      <c r="DX211" s="90"/>
      <c r="DY211" s="90"/>
      <c r="DZ211" s="90"/>
      <c r="EA211" s="90"/>
      <c r="EB211" s="90"/>
      <c r="EC211" s="90"/>
      <c r="ED211" s="90"/>
      <c r="EE211" s="90"/>
      <c r="EF211" s="90"/>
      <c r="EG211" s="90"/>
      <c r="EH211" s="90"/>
      <c r="EI211" s="90"/>
      <c r="EJ211" s="90"/>
      <c r="EK211" s="90"/>
      <c r="EL211" s="90"/>
      <c r="EM211" s="90"/>
      <c r="EN211" s="90"/>
      <c r="EO211" s="90"/>
      <c r="EP211" s="90"/>
      <c r="EQ211" s="90"/>
      <c r="ER211" s="90"/>
      <c r="ES211" s="90"/>
      <c r="ET211" s="90"/>
      <c r="EU211" s="90"/>
      <c r="EV211" s="90"/>
      <c r="EW211" s="90"/>
      <c r="EX211" s="90"/>
      <c r="EY211" s="90"/>
      <c r="EZ211" s="90"/>
      <c r="FA211" s="90"/>
      <c r="FB211" s="90"/>
      <c r="FC211" s="90"/>
      <c r="FD211" s="90"/>
      <c r="FE211" s="90"/>
      <c r="FF211" s="90"/>
      <c r="FG211" s="90"/>
      <c r="FH211" s="90"/>
      <c r="FI211" s="90"/>
      <c r="FJ211" s="90"/>
      <c r="FK211" s="90"/>
      <c r="FL211" s="90"/>
      <c r="FM211" s="90"/>
      <c r="FN211" s="90"/>
      <c r="FO211" s="90"/>
      <c r="FP211" s="90"/>
      <c r="FQ211" s="90"/>
      <c r="FR211" s="90"/>
      <c r="FS211" s="90"/>
      <c r="FT211" s="90"/>
      <c r="FU211" s="90"/>
      <c r="FV211" s="90"/>
      <c r="FW211" s="90"/>
      <c r="FX211" s="90"/>
      <c r="FY211" s="90"/>
      <c r="FZ211" s="90"/>
      <c r="GA211" s="90"/>
      <c r="GB211" s="90"/>
      <c r="GC211" s="90"/>
      <c r="GD211" s="90"/>
      <c r="GE211" s="90"/>
      <c r="GF211" s="90"/>
      <c r="GG211" s="90"/>
      <c r="GH211" s="90"/>
      <c r="GI211" s="90"/>
      <c r="GJ211" s="90"/>
      <c r="GK211" s="90"/>
      <c r="GL211" s="90"/>
      <c r="GM211" s="90"/>
      <c r="GN211" s="90"/>
      <c r="GO211" s="90"/>
      <c r="GP211" s="90"/>
      <c r="GQ211" s="90"/>
      <c r="GR211" s="90"/>
      <c r="GS211" s="90"/>
      <c r="GT211" s="90"/>
      <c r="GU211" s="90"/>
      <c r="GV211" s="90"/>
      <c r="GW211" s="90"/>
      <c r="GX211" s="90"/>
      <c r="GY211" s="90"/>
      <c r="GZ211" s="90"/>
      <c r="HA211" s="90"/>
      <c r="HB211" s="90"/>
      <c r="HC211" s="90"/>
      <c r="HD211" s="90"/>
      <c r="HE211" s="90"/>
      <c r="HF211" s="90"/>
      <c r="HG211" s="90"/>
      <c r="HH211" s="90"/>
      <c r="HI211" s="90"/>
      <c r="HJ211" s="90"/>
      <c r="HK211" s="90"/>
      <c r="HL211" s="90"/>
      <c r="HM211" s="90"/>
      <c r="HN211" s="90"/>
      <c r="HO211" s="90"/>
      <c r="HP211" s="90"/>
      <c r="HQ211" s="90"/>
      <c r="HR211" s="90"/>
      <c r="HS211" s="90"/>
      <c r="HT211" s="90"/>
      <c r="HU211" s="90"/>
      <c r="HV211" s="90"/>
      <c r="HW211" s="90"/>
      <c r="HX211" s="90"/>
      <c r="HY211" s="90"/>
      <c r="HZ211" s="90"/>
      <c r="IA211" s="90"/>
      <c r="IB211" s="90"/>
      <c r="IC211" s="90"/>
      <c r="ID211" s="90"/>
      <c r="IE211" s="90"/>
      <c r="IF211" s="90"/>
      <c r="IG211" s="90"/>
      <c r="IH211" s="90"/>
      <c r="II211" s="90"/>
      <c r="IJ211" s="90"/>
      <c r="IK211" s="90"/>
      <c r="IL211" s="90"/>
      <c r="IM211" s="90"/>
      <c r="IN211" s="90"/>
      <c r="IO211" s="90"/>
      <c r="IP211" s="90"/>
      <c r="IQ211" s="90"/>
      <c r="IR211" s="90"/>
      <c r="IS211" s="90"/>
      <c r="IT211" s="90"/>
      <c r="IU211" s="90"/>
      <c r="IV211" s="90"/>
      <c r="IW211" s="90"/>
      <c r="IX211" s="90"/>
      <c r="IY211" s="90"/>
      <c r="IZ211" s="90"/>
      <c r="JA211" s="90"/>
      <c r="JB211" s="90"/>
      <c r="JC211" s="90"/>
      <c r="JD211" s="90"/>
      <c r="JE211" s="90"/>
      <c r="JF211" s="90"/>
      <c r="JG211" s="90"/>
      <c r="JH211" s="90"/>
      <c r="JI211" s="90"/>
      <c r="JJ211" s="90"/>
      <c r="JK211" s="90"/>
      <c r="JL211" s="90"/>
      <c r="JM211" s="90"/>
      <c r="JN211" s="90"/>
      <c r="JO211" s="90"/>
      <c r="JP211" s="90"/>
      <c r="JQ211" s="90"/>
      <c r="JR211" s="90"/>
      <c r="JS211" s="90"/>
      <c r="JT211" s="90"/>
      <c r="JU211" s="90"/>
      <c r="JV211" s="90"/>
      <c r="JW211" s="90"/>
      <c r="JX211" s="90"/>
      <c r="JY211" s="90"/>
      <c r="JZ211" s="90"/>
      <c r="KA211" s="90"/>
      <c r="KB211" s="90"/>
      <c r="KC211" s="90"/>
      <c r="KD211" s="90"/>
      <c r="KE211" s="90"/>
      <c r="KF211" s="90"/>
      <c r="KG211" s="90"/>
      <c r="KH211" s="90"/>
      <c r="KI211" s="90"/>
      <c r="KJ211" s="90"/>
      <c r="KK211" s="90"/>
      <c r="KL211" s="90"/>
      <c r="KM211" s="90"/>
      <c r="KN211" s="90"/>
      <c r="KO211" s="90"/>
      <c r="KP211" s="90"/>
      <c r="KQ211" s="90"/>
      <c r="KR211" s="90"/>
      <c r="KS211" s="90"/>
      <c r="KT211" s="90"/>
      <c r="KU211" s="90"/>
      <c r="KV211" s="90"/>
      <c r="KW211" s="90"/>
      <c r="KX211" s="90"/>
      <c r="KY211" s="90"/>
      <c r="KZ211" s="90"/>
      <c r="LA211" s="90"/>
      <c r="LB211" s="90"/>
      <c r="LC211" s="90"/>
      <c r="LD211" s="90"/>
      <c r="LE211" s="90"/>
      <c r="LF211" s="90"/>
      <c r="LG211" s="90"/>
      <c r="LH211" s="90"/>
      <c r="LI211" s="90"/>
      <c r="LJ211" s="90"/>
      <c r="LK211" s="90"/>
      <c r="LL211" s="90"/>
      <c r="LM211" s="90"/>
      <c r="LN211" s="90"/>
      <c r="LO211" s="90"/>
      <c r="LP211" s="90"/>
      <c r="LQ211" s="90"/>
      <c r="LR211" s="90"/>
      <c r="LS211" s="90"/>
      <c r="LT211" s="90"/>
      <c r="LU211" s="90"/>
      <c r="LV211" s="90"/>
      <c r="LW211" s="90"/>
      <c r="LX211" s="90"/>
      <c r="LY211" s="90"/>
      <c r="LZ211" s="90"/>
    </row>
    <row r="212" spans="1:24">
      <c r="A212" s="30">
        <v>207</v>
      </c>
      <c r="B212" s="20" t="s">
        <v>445</v>
      </c>
      <c r="C212" s="30">
        <v>490</v>
      </c>
      <c r="D212" s="33"/>
      <c r="E212" s="51">
        <v>100162367</v>
      </c>
      <c r="F212" s="59"/>
      <c r="G212" s="33"/>
      <c r="H212" s="53"/>
      <c r="I212" s="53">
        <v>1300</v>
      </c>
      <c r="J212" s="33"/>
      <c r="K212" s="68"/>
      <c r="L212" s="69" t="s">
        <v>419</v>
      </c>
      <c r="M212" s="32"/>
      <c r="N212" s="33"/>
      <c r="O212" s="69"/>
      <c r="P212" s="33"/>
      <c r="Q212" s="68"/>
      <c r="R212" s="38"/>
      <c r="S212" s="68"/>
      <c r="T212" s="68"/>
      <c r="U212" s="38"/>
      <c r="V212" s="53">
        <f t="shared" si="9"/>
        <v>0</v>
      </c>
      <c r="W212" s="53">
        <f t="shared" si="10"/>
        <v>0</v>
      </c>
      <c r="X212" s="53">
        <f t="shared" si="11"/>
        <v>1300</v>
      </c>
    </row>
    <row r="213" spans="1:24">
      <c r="A213" s="30">
        <v>208</v>
      </c>
      <c r="B213" s="20" t="s">
        <v>578</v>
      </c>
      <c r="C213" s="30">
        <v>501</v>
      </c>
      <c r="D213" s="33"/>
      <c r="E213" s="55">
        <v>103040374</v>
      </c>
      <c r="F213" s="59"/>
      <c r="G213" s="33"/>
      <c r="H213" s="53"/>
      <c r="I213" s="53">
        <v>1250</v>
      </c>
      <c r="J213" s="33"/>
      <c r="K213" s="68"/>
      <c r="L213" s="69"/>
      <c r="M213" s="32"/>
      <c r="N213" s="33"/>
      <c r="O213" s="69"/>
      <c r="P213" s="33"/>
      <c r="Q213" s="68"/>
      <c r="R213" s="38"/>
      <c r="S213" s="68"/>
      <c r="T213" s="68"/>
      <c r="U213" s="38"/>
      <c r="V213" s="53">
        <f t="shared" si="9"/>
        <v>0</v>
      </c>
      <c r="W213" s="53">
        <f t="shared" si="10"/>
        <v>0</v>
      </c>
      <c r="X213" s="53">
        <f t="shared" si="11"/>
        <v>1250</v>
      </c>
    </row>
    <row r="214" s="2" customFormat="1" spans="1:338">
      <c r="A214" s="24">
        <v>209</v>
      </c>
      <c r="B214" s="93" t="s">
        <v>178</v>
      </c>
      <c r="C214" s="24"/>
      <c r="D214" s="69"/>
      <c r="E214" s="98"/>
      <c r="F214" s="69"/>
      <c r="G214" s="69"/>
      <c r="H214" s="46"/>
      <c r="I214" s="46"/>
      <c r="J214" s="69"/>
      <c r="K214" s="69"/>
      <c r="L214" s="69"/>
      <c r="M214" s="26"/>
      <c r="N214" s="69"/>
      <c r="O214" s="69">
        <v>3075.51</v>
      </c>
      <c r="P214" s="69"/>
      <c r="Q214" s="69"/>
      <c r="R214" s="69"/>
      <c r="S214" s="69"/>
      <c r="T214" s="69"/>
      <c r="U214" s="69"/>
      <c r="V214" s="46">
        <f t="shared" si="9"/>
        <v>3075.51</v>
      </c>
      <c r="W214" s="46">
        <f t="shared" si="10"/>
        <v>0</v>
      </c>
      <c r="X214" s="46">
        <f t="shared" si="11"/>
        <v>3075.51</v>
      </c>
      <c r="Y214" s="79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9"/>
      <c r="BD214" s="89"/>
      <c r="BE214" s="89"/>
      <c r="BF214" s="89"/>
      <c r="BG214" s="89"/>
      <c r="BH214" s="89"/>
      <c r="BI214" s="89"/>
      <c r="BJ214" s="89"/>
      <c r="BK214" s="89"/>
      <c r="BL214" s="89"/>
      <c r="BM214" s="89"/>
      <c r="BN214" s="89"/>
      <c r="BO214" s="89"/>
      <c r="BP214" s="89"/>
      <c r="BQ214" s="89"/>
      <c r="BR214" s="89"/>
      <c r="BS214" s="89"/>
      <c r="BT214" s="89"/>
      <c r="BU214" s="89"/>
      <c r="BV214" s="89"/>
      <c r="BW214" s="89"/>
      <c r="BX214" s="89"/>
      <c r="BY214" s="89"/>
      <c r="BZ214" s="89"/>
      <c r="CA214" s="89"/>
      <c r="CB214" s="89"/>
      <c r="CC214" s="89"/>
      <c r="CD214" s="89"/>
      <c r="CE214" s="89"/>
      <c r="CF214" s="89"/>
      <c r="CG214" s="89"/>
      <c r="CH214" s="89"/>
      <c r="CI214" s="89"/>
      <c r="CJ214" s="89"/>
      <c r="CK214" s="89"/>
      <c r="CL214" s="89"/>
      <c r="CM214" s="89"/>
      <c r="CN214" s="89"/>
      <c r="CO214" s="89"/>
      <c r="CP214" s="89"/>
      <c r="CQ214" s="89"/>
      <c r="CR214" s="89"/>
      <c r="CS214" s="89"/>
      <c r="CT214" s="89"/>
      <c r="CU214" s="89"/>
      <c r="CV214" s="89"/>
      <c r="CW214" s="89"/>
      <c r="CX214" s="89"/>
      <c r="CY214" s="89"/>
      <c r="CZ214" s="89"/>
      <c r="DA214" s="89"/>
      <c r="DB214" s="89"/>
      <c r="DC214" s="89"/>
      <c r="DD214" s="89"/>
      <c r="DE214" s="89"/>
      <c r="DF214" s="89"/>
      <c r="DG214" s="89"/>
      <c r="DH214" s="89"/>
      <c r="DI214" s="89"/>
      <c r="DJ214" s="89"/>
      <c r="DK214" s="89"/>
      <c r="DL214" s="89"/>
      <c r="DM214" s="89"/>
      <c r="DN214" s="89"/>
      <c r="DO214" s="89"/>
      <c r="DP214" s="89"/>
      <c r="DQ214" s="89"/>
      <c r="DR214" s="89"/>
      <c r="DS214" s="89"/>
      <c r="DT214" s="89"/>
      <c r="DU214" s="89"/>
      <c r="DV214" s="89"/>
      <c r="DW214" s="89"/>
      <c r="DX214" s="89"/>
      <c r="DY214" s="89"/>
      <c r="DZ214" s="89"/>
      <c r="EA214" s="89"/>
      <c r="EB214" s="89"/>
      <c r="EC214" s="89"/>
      <c r="ED214" s="89"/>
      <c r="EE214" s="89"/>
      <c r="EF214" s="89"/>
      <c r="EG214" s="89"/>
      <c r="EH214" s="89"/>
      <c r="EI214" s="89"/>
      <c r="EJ214" s="89"/>
      <c r="EK214" s="89"/>
      <c r="EL214" s="89"/>
      <c r="EM214" s="89"/>
      <c r="EN214" s="89"/>
      <c r="EO214" s="89"/>
      <c r="EP214" s="89"/>
      <c r="EQ214" s="89"/>
      <c r="ER214" s="89"/>
      <c r="ES214" s="89"/>
      <c r="ET214" s="89"/>
      <c r="EU214" s="89"/>
      <c r="EV214" s="89"/>
      <c r="EW214" s="89"/>
      <c r="EX214" s="89"/>
      <c r="EY214" s="89"/>
      <c r="EZ214" s="89"/>
      <c r="FA214" s="89"/>
      <c r="FB214" s="89"/>
      <c r="FC214" s="89"/>
      <c r="FD214" s="89"/>
      <c r="FE214" s="89"/>
      <c r="FF214" s="89"/>
      <c r="FG214" s="89"/>
      <c r="FH214" s="89"/>
      <c r="FI214" s="89"/>
      <c r="FJ214" s="89"/>
      <c r="FK214" s="89"/>
      <c r="FL214" s="89"/>
      <c r="FM214" s="89"/>
      <c r="FN214" s="89"/>
      <c r="FO214" s="89"/>
      <c r="FP214" s="89"/>
      <c r="FQ214" s="89"/>
      <c r="FR214" s="89"/>
      <c r="FS214" s="89"/>
      <c r="FT214" s="89"/>
      <c r="FU214" s="89"/>
      <c r="FV214" s="89"/>
      <c r="FW214" s="89"/>
      <c r="FX214" s="89"/>
      <c r="FY214" s="89"/>
      <c r="FZ214" s="89"/>
      <c r="GA214" s="89"/>
      <c r="GB214" s="89"/>
      <c r="GC214" s="89"/>
      <c r="GD214" s="89"/>
      <c r="GE214" s="89"/>
      <c r="GF214" s="89"/>
      <c r="GG214" s="89"/>
      <c r="GH214" s="89"/>
      <c r="GI214" s="89"/>
      <c r="GJ214" s="89"/>
      <c r="GK214" s="89"/>
      <c r="GL214" s="89"/>
      <c r="GM214" s="89"/>
      <c r="GN214" s="89"/>
      <c r="GO214" s="89"/>
      <c r="GP214" s="89"/>
      <c r="GQ214" s="89"/>
      <c r="GR214" s="89"/>
      <c r="GS214" s="89"/>
      <c r="GT214" s="89"/>
      <c r="GU214" s="89"/>
      <c r="GV214" s="89"/>
      <c r="GW214" s="89"/>
      <c r="GX214" s="89"/>
      <c r="GY214" s="89"/>
      <c r="GZ214" s="89"/>
      <c r="HA214" s="89"/>
      <c r="HB214" s="89"/>
      <c r="HC214" s="89"/>
      <c r="HD214" s="89"/>
      <c r="HE214" s="89"/>
      <c r="HF214" s="89"/>
      <c r="HG214" s="89"/>
      <c r="HH214" s="89"/>
      <c r="HI214" s="89"/>
      <c r="HJ214" s="89"/>
      <c r="HK214" s="89"/>
      <c r="HL214" s="89"/>
      <c r="HM214" s="89"/>
      <c r="HN214" s="89"/>
      <c r="HO214" s="89"/>
      <c r="HP214" s="89"/>
      <c r="HQ214" s="89"/>
      <c r="HR214" s="89"/>
      <c r="HS214" s="89"/>
      <c r="HT214" s="89"/>
      <c r="HU214" s="89"/>
      <c r="HV214" s="89"/>
      <c r="HW214" s="89"/>
      <c r="HX214" s="89"/>
      <c r="HY214" s="89"/>
      <c r="HZ214" s="89"/>
      <c r="IA214" s="89"/>
      <c r="IB214" s="89"/>
      <c r="IC214" s="89"/>
      <c r="ID214" s="89"/>
      <c r="IE214" s="89"/>
      <c r="IF214" s="89"/>
      <c r="IG214" s="89"/>
      <c r="IH214" s="89"/>
      <c r="II214" s="89"/>
      <c r="IJ214" s="89"/>
      <c r="IK214" s="89"/>
      <c r="IL214" s="89"/>
      <c r="IM214" s="89"/>
      <c r="IN214" s="89"/>
      <c r="IO214" s="89"/>
      <c r="IP214" s="89"/>
      <c r="IQ214" s="89"/>
      <c r="IR214" s="89"/>
      <c r="IS214" s="89"/>
      <c r="IT214" s="89"/>
      <c r="IU214" s="89"/>
      <c r="IV214" s="89"/>
      <c r="IW214" s="89"/>
      <c r="IX214" s="89"/>
      <c r="IY214" s="89"/>
      <c r="IZ214" s="89"/>
      <c r="JA214" s="89"/>
      <c r="JB214" s="89"/>
      <c r="JC214" s="89"/>
      <c r="JD214" s="89"/>
      <c r="JE214" s="89"/>
      <c r="JF214" s="89"/>
      <c r="JG214" s="89"/>
      <c r="JH214" s="89"/>
      <c r="JI214" s="89"/>
      <c r="JJ214" s="89"/>
      <c r="JK214" s="89"/>
      <c r="JL214" s="89"/>
      <c r="JM214" s="89"/>
      <c r="JN214" s="89"/>
      <c r="JO214" s="89"/>
      <c r="JP214" s="89"/>
      <c r="JQ214" s="89"/>
      <c r="JR214" s="89"/>
      <c r="JS214" s="89"/>
      <c r="JT214" s="89"/>
      <c r="JU214" s="89"/>
      <c r="JV214" s="89"/>
      <c r="JW214" s="89"/>
      <c r="JX214" s="89"/>
      <c r="JY214" s="89"/>
      <c r="JZ214" s="89"/>
      <c r="KA214" s="89"/>
      <c r="KB214" s="89"/>
      <c r="KC214" s="89"/>
      <c r="KD214" s="89"/>
      <c r="KE214" s="89"/>
      <c r="KF214" s="89"/>
      <c r="KG214" s="89"/>
      <c r="KH214" s="89"/>
      <c r="KI214" s="89"/>
      <c r="KJ214" s="89"/>
      <c r="KK214" s="89"/>
      <c r="KL214" s="89"/>
      <c r="KM214" s="89"/>
      <c r="KN214" s="89"/>
      <c r="KO214" s="89"/>
      <c r="KP214" s="89"/>
      <c r="KQ214" s="89"/>
      <c r="KR214" s="89"/>
      <c r="KS214" s="89"/>
      <c r="KT214" s="89"/>
      <c r="KU214" s="89"/>
      <c r="KV214" s="89"/>
      <c r="KW214" s="89"/>
      <c r="KX214" s="89"/>
      <c r="KY214" s="89"/>
      <c r="KZ214" s="89"/>
      <c r="LA214" s="89"/>
      <c r="LB214" s="89"/>
      <c r="LC214" s="89"/>
      <c r="LD214" s="89"/>
      <c r="LE214" s="89"/>
      <c r="LF214" s="89"/>
      <c r="LG214" s="89"/>
      <c r="LH214" s="89"/>
      <c r="LI214" s="89"/>
      <c r="LJ214" s="89"/>
      <c r="LK214" s="89"/>
      <c r="LL214" s="89"/>
      <c r="LM214" s="89"/>
      <c r="LN214" s="89"/>
      <c r="LO214" s="89"/>
      <c r="LP214" s="89"/>
      <c r="LQ214" s="89"/>
      <c r="LR214" s="89"/>
      <c r="LS214" s="89"/>
      <c r="LT214" s="89"/>
      <c r="LU214" s="89"/>
      <c r="LV214" s="89"/>
      <c r="LW214" s="89"/>
      <c r="LX214" s="89"/>
      <c r="LY214" s="89"/>
      <c r="LZ214" s="89"/>
    </row>
    <row r="215" spans="1:24">
      <c r="A215" s="30">
        <v>210</v>
      </c>
      <c r="B215" s="20" t="s">
        <v>579</v>
      </c>
      <c r="C215" s="30">
        <v>508</v>
      </c>
      <c r="D215" s="33"/>
      <c r="E215" s="51">
        <v>102974366</v>
      </c>
      <c r="F215" s="59"/>
      <c r="G215" s="33"/>
      <c r="H215" s="53">
        <v>25</v>
      </c>
      <c r="I215" s="53"/>
      <c r="J215" s="33"/>
      <c r="K215" s="68"/>
      <c r="L215" s="69"/>
      <c r="M215" s="32"/>
      <c r="N215" s="33"/>
      <c r="O215" s="69"/>
      <c r="P215" s="33"/>
      <c r="Q215" s="68"/>
      <c r="R215" s="38"/>
      <c r="S215" s="68"/>
      <c r="T215" s="68"/>
      <c r="U215" s="38"/>
      <c r="V215" s="53">
        <f t="shared" si="9"/>
        <v>0</v>
      </c>
      <c r="W215" s="53">
        <f t="shared" si="10"/>
        <v>25</v>
      </c>
      <c r="X215" s="53">
        <f t="shared" si="11"/>
        <v>0</v>
      </c>
    </row>
    <row r="216" s="3" customFormat="1" spans="1:338">
      <c r="A216" s="27">
        <v>211</v>
      </c>
      <c r="B216" s="34" t="s">
        <v>256</v>
      </c>
      <c r="C216" s="27">
        <v>551</v>
      </c>
      <c r="D216" s="35"/>
      <c r="E216" s="60">
        <v>100989757</v>
      </c>
      <c r="F216" s="35">
        <v>312.92</v>
      </c>
      <c r="G216" s="35"/>
      <c r="H216" s="49">
        <v>54299.94</v>
      </c>
      <c r="I216" s="49"/>
      <c r="J216" s="35"/>
      <c r="K216" s="35"/>
      <c r="L216" s="35">
        <v>20217.33</v>
      </c>
      <c r="M216" s="29"/>
      <c r="N216" s="35"/>
      <c r="O216" s="35">
        <v>20217.33</v>
      </c>
      <c r="P216" s="35"/>
      <c r="Q216" s="35"/>
      <c r="R216" s="35"/>
      <c r="S216" s="35"/>
      <c r="T216" s="35"/>
      <c r="U216" s="35">
        <v>13478.22</v>
      </c>
      <c r="V216" s="49">
        <f t="shared" si="9"/>
        <v>53912.88</v>
      </c>
      <c r="W216" s="49">
        <f t="shared" si="10"/>
        <v>699.979999999996</v>
      </c>
      <c r="X216" s="49">
        <f t="shared" si="11"/>
        <v>0</v>
      </c>
      <c r="Y216" s="81"/>
      <c r="Z216" s="82"/>
      <c r="AA216" s="82"/>
      <c r="AB216" s="82"/>
      <c r="AC216" s="82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82"/>
      <c r="AV216" s="82"/>
      <c r="AW216" s="82"/>
      <c r="AX216" s="82"/>
      <c r="AY216" s="82"/>
      <c r="AZ216" s="82"/>
      <c r="BA216" s="82"/>
      <c r="BB216" s="82"/>
      <c r="BC216" s="90"/>
      <c r="BD216" s="90"/>
      <c r="BE216" s="90"/>
      <c r="BF216" s="90"/>
      <c r="BG216" s="90"/>
      <c r="BH216" s="90"/>
      <c r="BI216" s="90"/>
      <c r="BJ216" s="90"/>
      <c r="BK216" s="90"/>
      <c r="BL216" s="90"/>
      <c r="BM216" s="90"/>
      <c r="BN216" s="90"/>
      <c r="BO216" s="90"/>
      <c r="BP216" s="90"/>
      <c r="BQ216" s="90"/>
      <c r="BR216" s="90"/>
      <c r="BS216" s="90"/>
      <c r="BT216" s="90"/>
      <c r="BU216" s="90"/>
      <c r="BV216" s="90"/>
      <c r="BW216" s="90"/>
      <c r="BX216" s="90"/>
      <c r="BY216" s="90"/>
      <c r="BZ216" s="90"/>
      <c r="CA216" s="90"/>
      <c r="CB216" s="90"/>
      <c r="CC216" s="90"/>
      <c r="CD216" s="90"/>
      <c r="CE216" s="90"/>
      <c r="CF216" s="90"/>
      <c r="CG216" s="90"/>
      <c r="CH216" s="90"/>
      <c r="CI216" s="90"/>
      <c r="CJ216" s="90"/>
      <c r="CK216" s="90"/>
      <c r="CL216" s="90"/>
      <c r="CM216" s="90"/>
      <c r="CN216" s="90"/>
      <c r="CO216" s="90"/>
      <c r="CP216" s="90"/>
      <c r="CQ216" s="90"/>
      <c r="CR216" s="90"/>
      <c r="CS216" s="90"/>
      <c r="CT216" s="90"/>
      <c r="CU216" s="90"/>
      <c r="CV216" s="90"/>
      <c r="CW216" s="90"/>
      <c r="CX216" s="90"/>
      <c r="CY216" s="90"/>
      <c r="CZ216" s="90"/>
      <c r="DA216" s="90"/>
      <c r="DB216" s="90"/>
      <c r="DC216" s="90"/>
      <c r="DD216" s="90"/>
      <c r="DE216" s="90"/>
      <c r="DF216" s="90"/>
      <c r="DG216" s="90"/>
      <c r="DH216" s="90"/>
      <c r="DI216" s="90"/>
      <c r="DJ216" s="90"/>
      <c r="DK216" s="90"/>
      <c r="DL216" s="90"/>
      <c r="DM216" s="90"/>
      <c r="DN216" s="90"/>
      <c r="DO216" s="90"/>
      <c r="DP216" s="90"/>
      <c r="DQ216" s="90"/>
      <c r="DR216" s="90"/>
      <c r="DS216" s="90"/>
      <c r="DT216" s="90"/>
      <c r="DU216" s="90"/>
      <c r="DV216" s="90"/>
      <c r="DW216" s="90"/>
      <c r="DX216" s="90"/>
      <c r="DY216" s="90"/>
      <c r="DZ216" s="90"/>
      <c r="EA216" s="90"/>
      <c r="EB216" s="90"/>
      <c r="EC216" s="90"/>
      <c r="ED216" s="90"/>
      <c r="EE216" s="90"/>
      <c r="EF216" s="90"/>
      <c r="EG216" s="90"/>
      <c r="EH216" s="90"/>
      <c r="EI216" s="90"/>
      <c r="EJ216" s="90"/>
      <c r="EK216" s="90"/>
      <c r="EL216" s="90"/>
      <c r="EM216" s="90"/>
      <c r="EN216" s="90"/>
      <c r="EO216" s="90"/>
      <c r="EP216" s="90"/>
      <c r="EQ216" s="90"/>
      <c r="ER216" s="90"/>
      <c r="ES216" s="90"/>
      <c r="ET216" s="90"/>
      <c r="EU216" s="90"/>
      <c r="EV216" s="90"/>
      <c r="EW216" s="90"/>
      <c r="EX216" s="90"/>
      <c r="EY216" s="90"/>
      <c r="EZ216" s="90"/>
      <c r="FA216" s="90"/>
      <c r="FB216" s="90"/>
      <c r="FC216" s="90"/>
      <c r="FD216" s="90"/>
      <c r="FE216" s="90"/>
      <c r="FF216" s="90"/>
      <c r="FG216" s="90"/>
      <c r="FH216" s="90"/>
      <c r="FI216" s="90"/>
      <c r="FJ216" s="90"/>
      <c r="FK216" s="90"/>
      <c r="FL216" s="90"/>
      <c r="FM216" s="90"/>
      <c r="FN216" s="90"/>
      <c r="FO216" s="90"/>
      <c r="FP216" s="90"/>
      <c r="FQ216" s="90"/>
      <c r="FR216" s="90"/>
      <c r="FS216" s="90"/>
      <c r="FT216" s="90"/>
      <c r="FU216" s="90"/>
      <c r="FV216" s="90"/>
      <c r="FW216" s="90"/>
      <c r="FX216" s="90"/>
      <c r="FY216" s="90"/>
      <c r="FZ216" s="90"/>
      <c r="GA216" s="90"/>
      <c r="GB216" s="90"/>
      <c r="GC216" s="90"/>
      <c r="GD216" s="90"/>
      <c r="GE216" s="90"/>
      <c r="GF216" s="90"/>
      <c r="GG216" s="90"/>
      <c r="GH216" s="90"/>
      <c r="GI216" s="90"/>
      <c r="GJ216" s="90"/>
      <c r="GK216" s="90"/>
      <c r="GL216" s="90"/>
      <c r="GM216" s="90"/>
      <c r="GN216" s="90"/>
      <c r="GO216" s="90"/>
      <c r="GP216" s="90"/>
      <c r="GQ216" s="90"/>
      <c r="GR216" s="90"/>
      <c r="GS216" s="90"/>
      <c r="GT216" s="90"/>
      <c r="GU216" s="90"/>
      <c r="GV216" s="90"/>
      <c r="GW216" s="90"/>
      <c r="GX216" s="90"/>
      <c r="GY216" s="90"/>
      <c r="GZ216" s="90"/>
      <c r="HA216" s="90"/>
      <c r="HB216" s="90"/>
      <c r="HC216" s="90"/>
      <c r="HD216" s="90"/>
      <c r="HE216" s="90"/>
      <c r="HF216" s="90"/>
      <c r="HG216" s="90"/>
      <c r="HH216" s="90"/>
      <c r="HI216" s="90"/>
      <c r="HJ216" s="90"/>
      <c r="HK216" s="90"/>
      <c r="HL216" s="90"/>
      <c r="HM216" s="90"/>
      <c r="HN216" s="90"/>
      <c r="HO216" s="90"/>
      <c r="HP216" s="90"/>
      <c r="HQ216" s="90"/>
      <c r="HR216" s="90"/>
      <c r="HS216" s="90"/>
      <c r="HT216" s="90"/>
      <c r="HU216" s="90"/>
      <c r="HV216" s="90"/>
      <c r="HW216" s="90"/>
      <c r="HX216" s="90"/>
      <c r="HY216" s="90"/>
      <c r="HZ216" s="90"/>
      <c r="IA216" s="90"/>
      <c r="IB216" s="90"/>
      <c r="IC216" s="90"/>
      <c r="ID216" s="90"/>
      <c r="IE216" s="90"/>
      <c r="IF216" s="90"/>
      <c r="IG216" s="90"/>
      <c r="IH216" s="90"/>
      <c r="II216" s="90"/>
      <c r="IJ216" s="90"/>
      <c r="IK216" s="90"/>
      <c r="IL216" s="90"/>
      <c r="IM216" s="90"/>
      <c r="IN216" s="90"/>
      <c r="IO216" s="90"/>
      <c r="IP216" s="90"/>
      <c r="IQ216" s="90"/>
      <c r="IR216" s="90"/>
      <c r="IS216" s="90"/>
      <c r="IT216" s="90"/>
      <c r="IU216" s="90"/>
      <c r="IV216" s="90"/>
      <c r="IW216" s="90"/>
      <c r="IX216" s="90"/>
      <c r="IY216" s="90"/>
      <c r="IZ216" s="90"/>
      <c r="JA216" s="90"/>
      <c r="JB216" s="90"/>
      <c r="JC216" s="90"/>
      <c r="JD216" s="90"/>
      <c r="JE216" s="90"/>
      <c r="JF216" s="90"/>
      <c r="JG216" s="90"/>
      <c r="JH216" s="90"/>
      <c r="JI216" s="90"/>
      <c r="JJ216" s="90"/>
      <c r="JK216" s="90"/>
      <c r="JL216" s="90"/>
      <c r="JM216" s="90"/>
      <c r="JN216" s="90"/>
      <c r="JO216" s="90"/>
      <c r="JP216" s="90"/>
      <c r="JQ216" s="90"/>
      <c r="JR216" s="90"/>
      <c r="JS216" s="90"/>
      <c r="JT216" s="90"/>
      <c r="JU216" s="90"/>
      <c r="JV216" s="90"/>
      <c r="JW216" s="90"/>
      <c r="JX216" s="90"/>
      <c r="JY216" s="90"/>
      <c r="JZ216" s="90"/>
      <c r="KA216" s="90"/>
      <c r="KB216" s="90"/>
      <c r="KC216" s="90"/>
      <c r="KD216" s="90"/>
      <c r="KE216" s="90"/>
      <c r="KF216" s="90"/>
      <c r="KG216" s="90"/>
      <c r="KH216" s="90"/>
      <c r="KI216" s="90"/>
      <c r="KJ216" s="90"/>
      <c r="KK216" s="90"/>
      <c r="KL216" s="90"/>
      <c r="KM216" s="90"/>
      <c r="KN216" s="90"/>
      <c r="KO216" s="90"/>
      <c r="KP216" s="90"/>
      <c r="KQ216" s="90"/>
      <c r="KR216" s="90"/>
      <c r="KS216" s="90"/>
      <c r="KT216" s="90"/>
      <c r="KU216" s="90"/>
      <c r="KV216" s="90"/>
      <c r="KW216" s="90"/>
      <c r="KX216" s="90"/>
      <c r="KY216" s="90"/>
      <c r="KZ216" s="90"/>
      <c r="LA216" s="90"/>
      <c r="LB216" s="90"/>
      <c r="LC216" s="90"/>
      <c r="LD216" s="90"/>
      <c r="LE216" s="90"/>
      <c r="LF216" s="90"/>
      <c r="LG216" s="90"/>
      <c r="LH216" s="90"/>
      <c r="LI216" s="90"/>
      <c r="LJ216" s="90"/>
      <c r="LK216" s="90"/>
      <c r="LL216" s="90"/>
      <c r="LM216" s="90"/>
      <c r="LN216" s="90"/>
      <c r="LO216" s="90"/>
      <c r="LP216" s="90"/>
      <c r="LQ216" s="90"/>
      <c r="LR216" s="90"/>
      <c r="LS216" s="90"/>
      <c r="LT216" s="90"/>
      <c r="LU216" s="90"/>
      <c r="LV216" s="90"/>
      <c r="LW216" s="90"/>
      <c r="LX216" s="90"/>
      <c r="LY216" s="90"/>
      <c r="LZ216" s="90"/>
    </row>
    <row r="217" spans="1:24">
      <c r="A217" s="30">
        <v>212</v>
      </c>
      <c r="B217" s="20" t="s">
        <v>414</v>
      </c>
      <c r="C217" s="30">
        <v>522</v>
      </c>
      <c r="D217" s="33"/>
      <c r="E217" s="55"/>
      <c r="F217" s="59"/>
      <c r="G217" s="33"/>
      <c r="H217" s="53"/>
      <c r="I217" s="53">
        <v>13.33</v>
      </c>
      <c r="J217" s="33"/>
      <c r="K217" s="68"/>
      <c r="L217" s="69"/>
      <c r="M217" s="32"/>
      <c r="N217" s="33"/>
      <c r="O217" s="69"/>
      <c r="P217" s="33"/>
      <c r="Q217" s="68"/>
      <c r="R217" s="38"/>
      <c r="S217" s="68"/>
      <c r="T217" s="68"/>
      <c r="U217" s="38"/>
      <c r="V217" s="53">
        <f t="shared" si="9"/>
        <v>0</v>
      </c>
      <c r="W217" s="53">
        <f t="shared" si="10"/>
        <v>0</v>
      </c>
      <c r="X217" s="53">
        <f t="shared" si="11"/>
        <v>13.33</v>
      </c>
    </row>
    <row r="218" spans="1:24">
      <c r="A218" s="30">
        <v>213</v>
      </c>
      <c r="B218" s="20" t="s">
        <v>253</v>
      </c>
      <c r="C218" s="30">
        <v>525</v>
      </c>
      <c r="D218" s="33"/>
      <c r="E218" s="56">
        <v>103460057</v>
      </c>
      <c r="F218" s="59"/>
      <c r="G218" s="33"/>
      <c r="H218" s="53">
        <v>10</v>
      </c>
      <c r="I218" s="53"/>
      <c r="J218" s="33"/>
      <c r="K218" s="68"/>
      <c r="L218" s="69"/>
      <c r="M218" s="32"/>
      <c r="N218" s="33"/>
      <c r="O218" s="69"/>
      <c r="P218" s="33"/>
      <c r="Q218" s="68"/>
      <c r="R218" s="38"/>
      <c r="S218" s="68"/>
      <c r="T218" s="68"/>
      <c r="U218" s="38"/>
      <c r="V218" s="53">
        <f t="shared" si="9"/>
        <v>0</v>
      </c>
      <c r="W218" s="53">
        <f t="shared" si="10"/>
        <v>10</v>
      </c>
      <c r="X218" s="53">
        <f t="shared" si="11"/>
        <v>0</v>
      </c>
    </row>
    <row r="219" spans="1:24">
      <c r="A219" s="30">
        <v>214</v>
      </c>
      <c r="B219" s="20" t="s">
        <v>580</v>
      </c>
      <c r="C219" s="30">
        <v>526</v>
      </c>
      <c r="D219" s="33"/>
      <c r="E219" s="55">
        <v>104174445</v>
      </c>
      <c r="F219" s="59"/>
      <c r="G219" s="33"/>
      <c r="H219" s="53"/>
      <c r="I219" s="53">
        <v>8</v>
      </c>
      <c r="J219" s="33"/>
      <c r="K219" s="68"/>
      <c r="L219" s="69"/>
      <c r="M219" s="32"/>
      <c r="N219" s="33"/>
      <c r="O219" s="69"/>
      <c r="P219" s="33"/>
      <c r="Q219" s="68"/>
      <c r="R219" s="38"/>
      <c r="S219" s="68"/>
      <c r="T219" s="68"/>
      <c r="U219" s="38"/>
      <c r="V219" s="53">
        <f t="shared" si="9"/>
        <v>0</v>
      </c>
      <c r="W219" s="53">
        <f t="shared" si="10"/>
        <v>0</v>
      </c>
      <c r="X219" s="53">
        <f t="shared" si="11"/>
        <v>8</v>
      </c>
    </row>
    <row r="220" spans="1:24">
      <c r="A220" s="30">
        <v>216</v>
      </c>
      <c r="B220" s="20" t="s">
        <v>581</v>
      </c>
      <c r="C220" s="30">
        <v>576</v>
      </c>
      <c r="D220" s="33"/>
      <c r="E220" s="55">
        <v>102251865</v>
      </c>
      <c r="F220" s="59">
        <v>108.07</v>
      </c>
      <c r="G220" s="33"/>
      <c r="H220" s="53">
        <v>28091.76</v>
      </c>
      <c r="I220" s="53"/>
      <c r="J220" s="33"/>
      <c r="K220" s="68"/>
      <c r="L220" s="69">
        <v>21228</v>
      </c>
      <c r="M220" s="32"/>
      <c r="N220" s="33"/>
      <c r="O220" s="69">
        <v>7076</v>
      </c>
      <c r="P220" s="33"/>
      <c r="Q220" s="68"/>
      <c r="R220" s="38"/>
      <c r="S220" s="68"/>
      <c r="T220" s="68"/>
      <c r="U220" s="38"/>
      <c r="V220" s="53">
        <f t="shared" si="9"/>
        <v>28304</v>
      </c>
      <c r="W220" s="53">
        <f t="shared" si="10"/>
        <v>0</v>
      </c>
      <c r="X220" s="53">
        <f t="shared" si="11"/>
        <v>104.170000000002</v>
      </c>
    </row>
    <row r="221" s="3" customFormat="1" spans="1:338">
      <c r="A221" s="27">
        <v>217</v>
      </c>
      <c r="B221" s="34" t="s">
        <v>185</v>
      </c>
      <c r="C221" s="27">
        <v>570</v>
      </c>
      <c r="D221" s="35"/>
      <c r="E221" s="60">
        <v>100280900</v>
      </c>
      <c r="F221" s="35">
        <v>792.08</v>
      </c>
      <c r="G221" s="58">
        <v>79000</v>
      </c>
      <c r="H221" s="49"/>
      <c r="I221" s="49">
        <v>0.07</v>
      </c>
      <c r="J221" s="35"/>
      <c r="K221" s="35"/>
      <c r="L221" s="35"/>
      <c r="M221" s="29"/>
      <c r="N221" s="35"/>
      <c r="O221" s="35">
        <v>13309.76</v>
      </c>
      <c r="P221" s="35"/>
      <c r="Q221" s="35"/>
      <c r="R221" s="35"/>
      <c r="S221" s="35"/>
      <c r="T221" s="35"/>
      <c r="U221" s="35">
        <v>39929.28</v>
      </c>
      <c r="V221" s="49">
        <f t="shared" si="9"/>
        <v>53239.04</v>
      </c>
      <c r="W221" s="49">
        <f t="shared" si="10"/>
        <v>26552.97</v>
      </c>
      <c r="X221" s="49">
        <f t="shared" si="11"/>
        <v>0</v>
      </c>
      <c r="Y221" s="81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  <c r="BB221" s="82"/>
      <c r="BC221" s="90"/>
      <c r="BD221" s="90"/>
      <c r="BE221" s="90"/>
      <c r="BF221" s="90"/>
      <c r="BG221" s="90"/>
      <c r="BH221" s="90"/>
      <c r="BI221" s="90"/>
      <c r="BJ221" s="90"/>
      <c r="BK221" s="90"/>
      <c r="BL221" s="90"/>
      <c r="BM221" s="90"/>
      <c r="BN221" s="90"/>
      <c r="BO221" s="90"/>
      <c r="BP221" s="90"/>
      <c r="BQ221" s="90"/>
      <c r="BR221" s="90"/>
      <c r="BS221" s="90"/>
      <c r="BT221" s="90"/>
      <c r="BU221" s="90"/>
      <c r="BV221" s="90"/>
      <c r="BW221" s="90"/>
      <c r="BX221" s="90"/>
      <c r="BY221" s="90"/>
      <c r="BZ221" s="90"/>
      <c r="CA221" s="90"/>
      <c r="CB221" s="90"/>
      <c r="CC221" s="90"/>
      <c r="CD221" s="90"/>
      <c r="CE221" s="90"/>
      <c r="CF221" s="90"/>
      <c r="CG221" s="90"/>
      <c r="CH221" s="90"/>
      <c r="CI221" s="90"/>
      <c r="CJ221" s="90"/>
      <c r="CK221" s="90"/>
      <c r="CL221" s="90"/>
      <c r="CM221" s="90"/>
      <c r="CN221" s="90"/>
      <c r="CO221" s="90"/>
      <c r="CP221" s="90"/>
      <c r="CQ221" s="90"/>
      <c r="CR221" s="90"/>
      <c r="CS221" s="90"/>
      <c r="CT221" s="90"/>
      <c r="CU221" s="90"/>
      <c r="CV221" s="90"/>
      <c r="CW221" s="90"/>
      <c r="CX221" s="90"/>
      <c r="CY221" s="90"/>
      <c r="CZ221" s="90"/>
      <c r="DA221" s="90"/>
      <c r="DB221" s="90"/>
      <c r="DC221" s="90"/>
      <c r="DD221" s="90"/>
      <c r="DE221" s="90"/>
      <c r="DF221" s="90"/>
      <c r="DG221" s="90"/>
      <c r="DH221" s="90"/>
      <c r="DI221" s="90"/>
      <c r="DJ221" s="90"/>
      <c r="DK221" s="90"/>
      <c r="DL221" s="90"/>
      <c r="DM221" s="90"/>
      <c r="DN221" s="90"/>
      <c r="DO221" s="90"/>
      <c r="DP221" s="90"/>
      <c r="DQ221" s="90"/>
      <c r="DR221" s="90"/>
      <c r="DS221" s="90"/>
      <c r="DT221" s="90"/>
      <c r="DU221" s="90"/>
      <c r="DV221" s="90"/>
      <c r="DW221" s="90"/>
      <c r="DX221" s="90"/>
      <c r="DY221" s="90"/>
      <c r="DZ221" s="90"/>
      <c r="EA221" s="90"/>
      <c r="EB221" s="90"/>
      <c r="EC221" s="90"/>
      <c r="ED221" s="90"/>
      <c r="EE221" s="90"/>
      <c r="EF221" s="90"/>
      <c r="EG221" s="90"/>
      <c r="EH221" s="90"/>
      <c r="EI221" s="90"/>
      <c r="EJ221" s="90"/>
      <c r="EK221" s="90"/>
      <c r="EL221" s="90"/>
      <c r="EM221" s="90"/>
      <c r="EN221" s="90"/>
      <c r="EO221" s="90"/>
      <c r="EP221" s="90"/>
      <c r="EQ221" s="90"/>
      <c r="ER221" s="90"/>
      <c r="ES221" s="90"/>
      <c r="ET221" s="90"/>
      <c r="EU221" s="90"/>
      <c r="EV221" s="90"/>
      <c r="EW221" s="90"/>
      <c r="EX221" s="90"/>
      <c r="EY221" s="90"/>
      <c r="EZ221" s="90"/>
      <c r="FA221" s="90"/>
      <c r="FB221" s="90"/>
      <c r="FC221" s="90"/>
      <c r="FD221" s="90"/>
      <c r="FE221" s="90"/>
      <c r="FF221" s="90"/>
      <c r="FG221" s="90"/>
      <c r="FH221" s="90"/>
      <c r="FI221" s="90"/>
      <c r="FJ221" s="90"/>
      <c r="FK221" s="90"/>
      <c r="FL221" s="90"/>
      <c r="FM221" s="90"/>
      <c r="FN221" s="90"/>
      <c r="FO221" s="90"/>
      <c r="FP221" s="90"/>
      <c r="FQ221" s="90"/>
      <c r="FR221" s="90"/>
      <c r="FS221" s="90"/>
      <c r="FT221" s="90"/>
      <c r="FU221" s="90"/>
      <c r="FV221" s="90"/>
      <c r="FW221" s="90"/>
      <c r="FX221" s="90"/>
      <c r="FY221" s="90"/>
      <c r="FZ221" s="90"/>
      <c r="GA221" s="90"/>
      <c r="GB221" s="90"/>
      <c r="GC221" s="90"/>
      <c r="GD221" s="90"/>
      <c r="GE221" s="90"/>
      <c r="GF221" s="90"/>
      <c r="GG221" s="90"/>
      <c r="GH221" s="90"/>
      <c r="GI221" s="90"/>
      <c r="GJ221" s="90"/>
      <c r="GK221" s="90"/>
      <c r="GL221" s="90"/>
      <c r="GM221" s="90"/>
      <c r="GN221" s="90"/>
      <c r="GO221" s="90"/>
      <c r="GP221" s="90"/>
      <c r="GQ221" s="90"/>
      <c r="GR221" s="90"/>
      <c r="GS221" s="90"/>
      <c r="GT221" s="90"/>
      <c r="GU221" s="90"/>
      <c r="GV221" s="90"/>
      <c r="GW221" s="90"/>
      <c r="GX221" s="90"/>
      <c r="GY221" s="90"/>
      <c r="GZ221" s="90"/>
      <c r="HA221" s="90"/>
      <c r="HB221" s="90"/>
      <c r="HC221" s="90"/>
      <c r="HD221" s="90"/>
      <c r="HE221" s="90"/>
      <c r="HF221" s="90"/>
      <c r="HG221" s="90"/>
      <c r="HH221" s="90"/>
      <c r="HI221" s="90"/>
      <c r="HJ221" s="90"/>
      <c r="HK221" s="90"/>
      <c r="HL221" s="90"/>
      <c r="HM221" s="90"/>
      <c r="HN221" s="90"/>
      <c r="HO221" s="90"/>
      <c r="HP221" s="90"/>
      <c r="HQ221" s="90"/>
      <c r="HR221" s="90"/>
      <c r="HS221" s="90"/>
      <c r="HT221" s="90"/>
      <c r="HU221" s="90"/>
      <c r="HV221" s="90"/>
      <c r="HW221" s="90"/>
      <c r="HX221" s="90"/>
      <c r="HY221" s="90"/>
      <c r="HZ221" s="90"/>
      <c r="IA221" s="90"/>
      <c r="IB221" s="90"/>
      <c r="IC221" s="90"/>
      <c r="ID221" s="90"/>
      <c r="IE221" s="90"/>
      <c r="IF221" s="90"/>
      <c r="IG221" s="90"/>
      <c r="IH221" s="90"/>
      <c r="II221" s="90"/>
      <c r="IJ221" s="90"/>
      <c r="IK221" s="90"/>
      <c r="IL221" s="90"/>
      <c r="IM221" s="90"/>
      <c r="IN221" s="90"/>
      <c r="IO221" s="90"/>
      <c r="IP221" s="90"/>
      <c r="IQ221" s="90"/>
      <c r="IR221" s="90"/>
      <c r="IS221" s="90"/>
      <c r="IT221" s="90"/>
      <c r="IU221" s="90"/>
      <c r="IV221" s="90"/>
      <c r="IW221" s="90"/>
      <c r="IX221" s="90"/>
      <c r="IY221" s="90"/>
      <c r="IZ221" s="90"/>
      <c r="JA221" s="90"/>
      <c r="JB221" s="90"/>
      <c r="JC221" s="90"/>
      <c r="JD221" s="90"/>
      <c r="JE221" s="90"/>
      <c r="JF221" s="90"/>
      <c r="JG221" s="90"/>
      <c r="JH221" s="90"/>
      <c r="JI221" s="90"/>
      <c r="JJ221" s="90"/>
      <c r="JK221" s="90"/>
      <c r="JL221" s="90"/>
      <c r="JM221" s="90"/>
      <c r="JN221" s="90"/>
      <c r="JO221" s="90"/>
      <c r="JP221" s="90"/>
      <c r="JQ221" s="90"/>
      <c r="JR221" s="90"/>
      <c r="JS221" s="90"/>
      <c r="JT221" s="90"/>
      <c r="JU221" s="90"/>
      <c r="JV221" s="90"/>
      <c r="JW221" s="90"/>
      <c r="JX221" s="90"/>
      <c r="JY221" s="90"/>
      <c r="JZ221" s="90"/>
      <c r="KA221" s="90"/>
      <c r="KB221" s="90"/>
      <c r="KC221" s="90"/>
      <c r="KD221" s="90"/>
      <c r="KE221" s="90"/>
      <c r="KF221" s="90"/>
      <c r="KG221" s="90"/>
      <c r="KH221" s="90"/>
      <c r="KI221" s="90"/>
      <c r="KJ221" s="90"/>
      <c r="KK221" s="90"/>
      <c r="KL221" s="90"/>
      <c r="KM221" s="90"/>
      <c r="KN221" s="90"/>
      <c r="KO221" s="90"/>
      <c r="KP221" s="90"/>
      <c r="KQ221" s="90"/>
      <c r="KR221" s="90"/>
      <c r="KS221" s="90"/>
      <c r="KT221" s="90"/>
      <c r="KU221" s="90"/>
      <c r="KV221" s="90"/>
      <c r="KW221" s="90"/>
      <c r="KX221" s="90"/>
      <c r="KY221" s="90"/>
      <c r="KZ221" s="90"/>
      <c r="LA221" s="90"/>
      <c r="LB221" s="90"/>
      <c r="LC221" s="90"/>
      <c r="LD221" s="90"/>
      <c r="LE221" s="90"/>
      <c r="LF221" s="90"/>
      <c r="LG221" s="90"/>
      <c r="LH221" s="90"/>
      <c r="LI221" s="90"/>
      <c r="LJ221" s="90"/>
      <c r="LK221" s="90"/>
      <c r="LL221" s="90"/>
      <c r="LM221" s="90"/>
      <c r="LN221" s="90"/>
      <c r="LO221" s="90"/>
      <c r="LP221" s="90"/>
      <c r="LQ221" s="90"/>
      <c r="LR221" s="90"/>
      <c r="LS221" s="90"/>
      <c r="LT221" s="90"/>
      <c r="LU221" s="90"/>
      <c r="LV221" s="90"/>
      <c r="LW221" s="90"/>
      <c r="LX221" s="90"/>
      <c r="LY221" s="90"/>
      <c r="LZ221" s="90"/>
    </row>
    <row r="222" spans="1:24">
      <c r="A222" s="30">
        <v>218</v>
      </c>
      <c r="B222" s="20" t="s">
        <v>582</v>
      </c>
      <c r="C222" s="30">
        <v>575</v>
      </c>
      <c r="D222" s="33"/>
      <c r="E222" s="94">
        <v>102276316</v>
      </c>
      <c r="F222" s="59"/>
      <c r="G222" s="33"/>
      <c r="H222" s="53"/>
      <c r="I222" s="53">
        <v>16847.81</v>
      </c>
      <c r="J222" s="33"/>
      <c r="K222" s="68"/>
      <c r="L222" s="69"/>
      <c r="M222" s="32"/>
      <c r="N222" s="33"/>
      <c r="O222" s="69"/>
      <c r="P222" s="33"/>
      <c r="Q222" s="68"/>
      <c r="R222" s="38"/>
      <c r="S222" s="68"/>
      <c r="T222" s="68"/>
      <c r="U222" s="38"/>
      <c r="V222" s="53">
        <f t="shared" si="9"/>
        <v>0</v>
      </c>
      <c r="W222" s="53">
        <f t="shared" si="10"/>
        <v>0</v>
      </c>
      <c r="X222" s="53">
        <f t="shared" si="11"/>
        <v>16847.81</v>
      </c>
    </row>
    <row r="223" spans="1:24">
      <c r="A223" s="30">
        <v>219</v>
      </c>
      <c r="B223" s="20" t="s">
        <v>583</v>
      </c>
      <c r="C223" s="30">
        <v>574</v>
      </c>
      <c r="D223" s="33"/>
      <c r="E223" s="55">
        <v>103360588</v>
      </c>
      <c r="F223" s="59"/>
      <c r="G223" s="33"/>
      <c r="H223" s="53"/>
      <c r="I223" s="53">
        <v>11.02</v>
      </c>
      <c r="J223" s="33"/>
      <c r="K223" s="68"/>
      <c r="L223" s="69"/>
      <c r="M223" s="32"/>
      <c r="N223" s="33"/>
      <c r="O223" s="69"/>
      <c r="P223" s="33"/>
      <c r="Q223" s="68"/>
      <c r="R223" s="38"/>
      <c r="S223" s="68"/>
      <c r="T223" s="68"/>
      <c r="U223" s="38"/>
      <c r="V223" s="53">
        <f t="shared" si="9"/>
        <v>0</v>
      </c>
      <c r="W223" s="53">
        <f t="shared" si="10"/>
        <v>0</v>
      </c>
      <c r="X223" s="53">
        <f t="shared" si="11"/>
        <v>11.02</v>
      </c>
    </row>
    <row r="224" spans="1:24">
      <c r="A224" s="30">
        <v>220</v>
      </c>
      <c r="B224" s="20" t="s">
        <v>452</v>
      </c>
      <c r="C224" s="30">
        <v>571</v>
      </c>
      <c r="D224" s="33"/>
      <c r="E224" s="62">
        <v>102904439</v>
      </c>
      <c r="F224" s="59"/>
      <c r="G224" s="33"/>
      <c r="H224" s="53"/>
      <c r="I224" s="53">
        <v>2550</v>
      </c>
      <c r="J224" s="33"/>
      <c r="K224" s="68"/>
      <c r="L224" s="69"/>
      <c r="M224" s="32"/>
      <c r="N224" s="33"/>
      <c r="O224" s="69"/>
      <c r="P224" s="33"/>
      <c r="Q224" s="68"/>
      <c r="R224" s="38"/>
      <c r="S224" s="68"/>
      <c r="T224" s="68"/>
      <c r="U224" s="38"/>
      <c r="V224" s="53">
        <f t="shared" si="9"/>
        <v>0</v>
      </c>
      <c r="W224" s="53">
        <f t="shared" si="10"/>
        <v>0</v>
      </c>
      <c r="X224" s="53">
        <f t="shared" si="11"/>
        <v>2550</v>
      </c>
    </row>
    <row r="225" spans="1:24">
      <c r="A225" s="30">
        <v>221</v>
      </c>
      <c r="B225" s="20" t="s">
        <v>584</v>
      </c>
      <c r="C225" s="30">
        <v>578</v>
      </c>
      <c r="D225" s="33"/>
      <c r="E225" s="55">
        <v>103603395</v>
      </c>
      <c r="F225" s="59"/>
      <c r="G225" s="33"/>
      <c r="H225" s="53"/>
      <c r="I225" s="53">
        <v>2500</v>
      </c>
      <c r="J225" s="33"/>
      <c r="K225" s="68"/>
      <c r="L225" s="69"/>
      <c r="M225" s="32"/>
      <c r="N225" s="33"/>
      <c r="O225" s="69"/>
      <c r="P225" s="33"/>
      <c r="Q225" s="68"/>
      <c r="R225" s="38"/>
      <c r="S225" s="68"/>
      <c r="T225" s="68"/>
      <c r="U225" s="38"/>
      <c r="V225" s="53">
        <f t="shared" si="9"/>
        <v>0</v>
      </c>
      <c r="W225" s="53">
        <f t="shared" si="10"/>
        <v>0</v>
      </c>
      <c r="X225" s="53">
        <f t="shared" si="11"/>
        <v>2500</v>
      </c>
    </row>
    <row r="226" s="3" customFormat="1" spans="1:338">
      <c r="A226" s="27">
        <v>222</v>
      </c>
      <c r="B226" s="34" t="s">
        <v>585</v>
      </c>
      <c r="C226" s="27">
        <v>585</v>
      </c>
      <c r="D226" s="35"/>
      <c r="E226" s="60"/>
      <c r="F226" s="35">
        <v>745.52</v>
      </c>
      <c r="G226" s="58">
        <v>94000</v>
      </c>
      <c r="H226" s="49"/>
      <c r="I226" s="49"/>
      <c r="J226" s="35"/>
      <c r="K226" s="35"/>
      <c r="L226" s="35"/>
      <c r="M226" s="29"/>
      <c r="N226" s="35"/>
      <c r="O226" s="35"/>
      <c r="P226" s="35"/>
      <c r="Q226" s="35"/>
      <c r="R226" s="35">
        <v>15836.92</v>
      </c>
      <c r="S226" s="35">
        <v>7918.46</v>
      </c>
      <c r="T226" s="35">
        <v>7918.46</v>
      </c>
      <c r="U226" s="35">
        <v>7918.46</v>
      </c>
      <c r="V226" s="49">
        <f t="shared" si="9"/>
        <v>39592.3</v>
      </c>
      <c r="W226" s="49">
        <f t="shared" si="10"/>
        <v>55153.22</v>
      </c>
      <c r="X226" s="49">
        <f t="shared" si="11"/>
        <v>0</v>
      </c>
      <c r="Y226" s="81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AX226" s="82"/>
      <c r="AY226" s="82"/>
      <c r="AZ226" s="82"/>
      <c r="BA226" s="82"/>
      <c r="BB226" s="82"/>
      <c r="BC226" s="90"/>
      <c r="BD226" s="90"/>
      <c r="BE226" s="90"/>
      <c r="BF226" s="90"/>
      <c r="BG226" s="90"/>
      <c r="BH226" s="90"/>
      <c r="BI226" s="90"/>
      <c r="BJ226" s="90"/>
      <c r="BK226" s="90"/>
      <c r="BL226" s="90"/>
      <c r="BM226" s="90"/>
      <c r="BN226" s="90"/>
      <c r="BO226" s="90"/>
      <c r="BP226" s="90"/>
      <c r="BQ226" s="90"/>
      <c r="BR226" s="90"/>
      <c r="BS226" s="90"/>
      <c r="BT226" s="90"/>
      <c r="BU226" s="90"/>
      <c r="BV226" s="90"/>
      <c r="BW226" s="90"/>
      <c r="BX226" s="90"/>
      <c r="BY226" s="90"/>
      <c r="BZ226" s="90"/>
      <c r="CA226" s="90"/>
      <c r="CB226" s="90"/>
      <c r="CC226" s="90"/>
      <c r="CD226" s="90"/>
      <c r="CE226" s="90"/>
      <c r="CF226" s="90"/>
      <c r="CG226" s="90"/>
      <c r="CH226" s="90"/>
      <c r="CI226" s="90"/>
      <c r="CJ226" s="90"/>
      <c r="CK226" s="90"/>
      <c r="CL226" s="90"/>
      <c r="CM226" s="90"/>
      <c r="CN226" s="90"/>
      <c r="CO226" s="90"/>
      <c r="CP226" s="90"/>
      <c r="CQ226" s="90"/>
      <c r="CR226" s="90"/>
      <c r="CS226" s="90"/>
      <c r="CT226" s="90"/>
      <c r="CU226" s="90"/>
      <c r="CV226" s="90"/>
      <c r="CW226" s="90"/>
      <c r="CX226" s="90"/>
      <c r="CY226" s="90"/>
      <c r="CZ226" s="90"/>
      <c r="DA226" s="90"/>
      <c r="DB226" s="90"/>
      <c r="DC226" s="90"/>
      <c r="DD226" s="90"/>
      <c r="DE226" s="90"/>
      <c r="DF226" s="90"/>
      <c r="DG226" s="90"/>
      <c r="DH226" s="90"/>
      <c r="DI226" s="90"/>
      <c r="DJ226" s="90"/>
      <c r="DK226" s="90"/>
      <c r="DL226" s="90"/>
      <c r="DM226" s="90"/>
      <c r="DN226" s="90"/>
      <c r="DO226" s="90"/>
      <c r="DP226" s="90"/>
      <c r="DQ226" s="90"/>
      <c r="DR226" s="90"/>
      <c r="DS226" s="90"/>
      <c r="DT226" s="90"/>
      <c r="DU226" s="90"/>
      <c r="DV226" s="90"/>
      <c r="DW226" s="90"/>
      <c r="DX226" s="90"/>
      <c r="DY226" s="90"/>
      <c r="DZ226" s="90"/>
      <c r="EA226" s="90"/>
      <c r="EB226" s="90"/>
      <c r="EC226" s="90"/>
      <c r="ED226" s="90"/>
      <c r="EE226" s="90"/>
      <c r="EF226" s="90"/>
      <c r="EG226" s="90"/>
      <c r="EH226" s="90"/>
      <c r="EI226" s="90"/>
      <c r="EJ226" s="90"/>
      <c r="EK226" s="90"/>
      <c r="EL226" s="90"/>
      <c r="EM226" s="90"/>
      <c r="EN226" s="90"/>
      <c r="EO226" s="90"/>
      <c r="EP226" s="90"/>
      <c r="EQ226" s="90"/>
      <c r="ER226" s="90"/>
      <c r="ES226" s="90"/>
      <c r="ET226" s="90"/>
      <c r="EU226" s="90"/>
      <c r="EV226" s="90"/>
      <c r="EW226" s="90"/>
      <c r="EX226" s="90"/>
      <c r="EY226" s="90"/>
      <c r="EZ226" s="90"/>
      <c r="FA226" s="90"/>
      <c r="FB226" s="90"/>
      <c r="FC226" s="90"/>
      <c r="FD226" s="90"/>
      <c r="FE226" s="90"/>
      <c r="FF226" s="90"/>
      <c r="FG226" s="90"/>
      <c r="FH226" s="90"/>
      <c r="FI226" s="90"/>
      <c r="FJ226" s="90"/>
      <c r="FK226" s="90"/>
      <c r="FL226" s="90"/>
      <c r="FM226" s="90"/>
      <c r="FN226" s="90"/>
      <c r="FO226" s="90"/>
      <c r="FP226" s="90"/>
      <c r="FQ226" s="90"/>
      <c r="FR226" s="90"/>
      <c r="FS226" s="90"/>
      <c r="FT226" s="90"/>
      <c r="FU226" s="90"/>
      <c r="FV226" s="90"/>
      <c r="FW226" s="90"/>
      <c r="FX226" s="90"/>
      <c r="FY226" s="90"/>
      <c r="FZ226" s="90"/>
      <c r="GA226" s="90"/>
      <c r="GB226" s="90"/>
      <c r="GC226" s="90"/>
      <c r="GD226" s="90"/>
      <c r="GE226" s="90"/>
      <c r="GF226" s="90"/>
      <c r="GG226" s="90"/>
      <c r="GH226" s="90"/>
      <c r="GI226" s="90"/>
      <c r="GJ226" s="90"/>
      <c r="GK226" s="90"/>
      <c r="GL226" s="90"/>
      <c r="GM226" s="90"/>
      <c r="GN226" s="90"/>
      <c r="GO226" s="90"/>
      <c r="GP226" s="90"/>
      <c r="GQ226" s="90"/>
      <c r="GR226" s="90"/>
      <c r="GS226" s="90"/>
      <c r="GT226" s="90"/>
      <c r="GU226" s="90"/>
      <c r="GV226" s="90"/>
      <c r="GW226" s="90"/>
      <c r="GX226" s="90"/>
      <c r="GY226" s="90"/>
      <c r="GZ226" s="90"/>
      <c r="HA226" s="90"/>
      <c r="HB226" s="90"/>
      <c r="HC226" s="90"/>
      <c r="HD226" s="90"/>
      <c r="HE226" s="90"/>
      <c r="HF226" s="90"/>
      <c r="HG226" s="90"/>
      <c r="HH226" s="90"/>
      <c r="HI226" s="90"/>
      <c r="HJ226" s="90"/>
      <c r="HK226" s="90"/>
      <c r="HL226" s="90"/>
      <c r="HM226" s="90"/>
      <c r="HN226" s="90"/>
      <c r="HO226" s="90"/>
      <c r="HP226" s="90"/>
      <c r="HQ226" s="90"/>
      <c r="HR226" s="90"/>
      <c r="HS226" s="90"/>
      <c r="HT226" s="90"/>
      <c r="HU226" s="90"/>
      <c r="HV226" s="90"/>
      <c r="HW226" s="90"/>
      <c r="HX226" s="90"/>
      <c r="HY226" s="90"/>
      <c r="HZ226" s="90"/>
      <c r="IA226" s="90"/>
      <c r="IB226" s="90"/>
      <c r="IC226" s="90"/>
      <c r="ID226" s="90"/>
      <c r="IE226" s="90"/>
      <c r="IF226" s="90"/>
      <c r="IG226" s="90"/>
      <c r="IH226" s="90"/>
      <c r="II226" s="90"/>
      <c r="IJ226" s="90"/>
      <c r="IK226" s="90"/>
      <c r="IL226" s="90"/>
      <c r="IM226" s="90"/>
      <c r="IN226" s="90"/>
      <c r="IO226" s="90"/>
      <c r="IP226" s="90"/>
      <c r="IQ226" s="90"/>
      <c r="IR226" s="90"/>
      <c r="IS226" s="90"/>
      <c r="IT226" s="90"/>
      <c r="IU226" s="90"/>
      <c r="IV226" s="90"/>
      <c r="IW226" s="90"/>
      <c r="IX226" s="90"/>
      <c r="IY226" s="90"/>
      <c r="IZ226" s="90"/>
      <c r="JA226" s="90"/>
      <c r="JB226" s="90"/>
      <c r="JC226" s="90"/>
      <c r="JD226" s="90"/>
      <c r="JE226" s="90"/>
      <c r="JF226" s="90"/>
      <c r="JG226" s="90"/>
      <c r="JH226" s="90"/>
      <c r="JI226" s="90"/>
      <c r="JJ226" s="90"/>
      <c r="JK226" s="90"/>
      <c r="JL226" s="90"/>
      <c r="JM226" s="90"/>
      <c r="JN226" s="90"/>
      <c r="JO226" s="90"/>
      <c r="JP226" s="90"/>
      <c r="JQ226" s="90"/>
      <c r="JR226" s="90"/>
      <c r="JS226" s="90"/>
      <c r="JT226" s="90"/>
      <c r="JU226" s="90"/>
      <c r="JV226" s="90"/>
      <c r="JW226" s="90"/>
      <c r="JX226" s="90"/>
      <c r="JY226" s="90"/>
      <c r="JZ226" s="90"/>
      <c r="KA226" s="90"/>
      <c r="KB226" s="90"/>
      <c r="KC226" s="90"/>
      <c r="KD226" s="90"/>
      <c r="KE226" s="90"/>
      <c r="KF226" s="90"/>
      <c r="KG226" s="90"/>
      <c r="KH226" s="90"/>
      <c r="KI226" s="90"/>
      <c r="KJ226" s="90"/>
      <c r="KK226" s="90"/>
      <c r="KL226" s="90"/>
      <c r="KM226" s="90"/>
      <c r="KN226" s="90"/>
      <c r="KO226" s="90"/>
      <c r="KP226" s="90"/>
      <c r="KQ226" s="90"/>
      <c r="KR226" s="90"/>
      <c r="KS226" s="90"/>
      <c r="KT226" s="90"/>
      <c r="KU226" s="90"/>
      <c r="KV226" s="90"/>
      <c r="KW226" s="90"/>
      <c r="KX226" s="90"/>
      <c r="KY226" s="90"/>
      <c r="KZ226" s="90"/>
      <c r="LA226" s="90"/>
      <c r="LB226" s="90"/>
      <c r="LC226" s="90"/>
      <c r="LD226" s="90"/>
      <c r="LE226" s="90"/>
      <c r="LF226" s="90"/>
      <c r="LG226" s="90"/>
      <c r="LH226" s="90"/>
      <c r="LI226" s="90"/>
      <c r="LJ226" s="90"/>
      <c r="LK226" s="90"/>
      <c r="LL226" s="90"/>
      <c r="LM226" s="90"/>
      <c r="LN226" s="90"/>
      <c r="LO226" s="90"/>
      <c r="LP226" s="90"/>
      <c r="LQ226" s="90"/>
      <c r="LR226" s="90"/>
      <c r="LS226" s="90"/>
      <c r="LT226" s="90"/>
      <c r="LU226" s="90"/>
      <c r="LV226" s="90"/>
      <c r="LW226" s="90"/>
      <c r="LX226" s="90"/>
      <c r="LY226" s="90"/>
      <c r="LZ226" s="90"/>
    </row>
    <row r="227" spans="1:24">
      <c r="A227" s="30">
        <v>223</v>
      </c>
      <c r="B227" s="20" t="s">
        <v>457</v>
      </c>
      <c r="C227" s="30">
        <v>587</v>
      </c>
      <c r="D227" s="33"/>
      <c r="E227" s="51">
        <v>101501837</v>
      </c>
      <c r="F227" s="59"/>
      <c r="G227" s="33"/>
      <c r="H227" s="53"/>
      <c r="I227" s="53">
        <v>1219.5</v>
      </c>
      <c r="J227" s="33"/>
      <c r="K227" s="68"/>
      <c r="L227" s="69"/>
      <c r="M227" s="32"/>
      <c r="N227" s="33"/>
      <c r="O227" s="69"/>
      <c r="P227" s="33"/>
      <c r="Q227" s="68"/>
      <c r="R227" s="38"/>
      <c r="S227" s="68"/>
      <c r="T227" s="68"/>
      <c r="U227" s="38"/>
      <c r="V227" s="53">
        <f t="shared" si="9"/>
        <v>0</v>
      </c>
      <c r="W227" s="53">
        <f t="shared" si="10"/>
        <v>0</v>
      </c>
      <c r="X227" s="53">
        <f t="shared" si="11"/>
        <v>1219.5</v>
      </c>
    </row>
    <row r="228" spans="1:24">
      <c r="A228" s="30"/>
      <c r="B228" s="106" t="s">
        <v>586</v>
      </c>
      <c r="C228" s="30"/>
      <c r="D228" s="33"/>
      <c r="E228" s="51"/>
      <c r="F228" s="59"/>
      <c r="G228" s="33"/>
      <c r="H228" s="53"/>
      <c r="I228" s="53">
        <v>12609.24</v>
      </c>
      <c r="J228" s="33"/>
      <c r="K228" s="68"/>
      <c r="L228" s="69"/>
      <c r="M228" s="32"/>
      <c r="N228" s="33"/>
      <c r="O228" s="69"/>
      <c r="P228" s="33"/>
      <c r="Q228" s="68"/>
      <c r="R228" s="38"/>
      <c r="S228" s="68"/>
      <c r="T228" s="68"/>
      <c r="U228" s="38"/>
      <c r="V228" s="53">
        <f t="shared" si="9"/>
        <v>0</v>
      </c>
      <c r="W228" s="53">
        <f t="shared" si="10"/>
        <v>0</v>
      </c>
      <c r="X228" s="53">
        <f t="shared" si="11"/>
        <v>12609.24</v>
      </c>
    </row>
    <row r="229" spans="1:24">
      <c r="A229" s="30"/>
      <c r="B229" s="106" t="s">
        <v>587</v>
      </c>
      <c r="C229" s="30"/>
      <c r="D229" s="33"/>
      <c r="E229" s="51"/>
      <c r="F229" s="59"/>
      <c r="G229" s="33"/>
      <c r="H229" s="53"/>
      <c r="I229" s="53">
        <v>12790</v>
      </c>
      <c r="J229" s="33"/>
      <c r="K229" s="68"/>
      <c r="L229" s="69"/>
      <c r="M229" s="32"/>
      <c r="N229" s="33"/>
      <c r="O229" s="69"/>
      <c r="P229" s="33"/>
      <c r="Q229" s="68"/>
      <c r="R229" s="38"/>
      <c r="S229" s="68"/>
      <c r="T229" s="68"/>
      <c r="U229" s="38"/>
      <c r="V229" s="53">
        <f t="shared" si="9"/>
        <v>0</v>
      </c>
      <c r="W229" s="53">
        <f t="shared" si="10"/>
        <v>0</v>
      </c>
      <c r="X229" s="53">
        <f t="shared" si="11"/>
        <v>12790</v>
      </c>
    </row>
    <row r="230" spans="1:24">
      <c r="A230" s="19" t="s">
        <v>195</v>
      </c>
      <c r="B230" s="19"/>
      <c r="C230" s="30"/>
      <c r="D230" s="33"/>
      <c r="E230" s="53"/>
      <c r="F230" s="59">
        <f>SUM(F6:F229)</f>
        <v>35877.8</v>
      </c>
      <c r="G230" s="33">
        <f>SUM(G6:G229)</f>
        <v>3352949</v>
      </c>
      <c r="H230" s="33">
        <f>SUM(H6:H229)</f>
        <v>1796014.55</v>
      </c>
      <c r="I230" s="33">
        <f>SUM(I6:I229)</f>
        <v>520580.75</v>
      </c>
      <c r="J230" s="33">
        <f t="shared" ref="J230:O230" si="12">SUM(J6:J229)</f>
        <v>0</v>
      </c>
      <c r="K230" s="68">
        <f t="shared" si="12"/>
        <v>-26986.18</v>
      </c>
      <c r="L230" s="69">
        <f t="shared" si="12"/>
        <v>668898</v>
      </c>
      <c r="M230" s="33">
        <f t="shared" si="12"/>
        <v>104417.82</v>
      </c>
      <c r="N230" s="33">
        <f t="shared" si="12"/>
        <v>-13596.32</v>
      </c>
      <c r="O230" s="69">
        <f t="shared" si="12"/>
        <v>939054.33</v>
      </c>
      <c r="P230" s="33">
        <f t="shared" ref="P230:X230" si="13">SUM(P6:P229)</f>
        <v>86063.81</v>
      </c>
      <c r="Q230" s="68">
        <f t="shared" si="13"/>
        <v>7497.26</v>
      </c>
      <c r="R230" s="38">
        <f t="shared" si="13"/>
        <v>743375.89</v>
      </c>
      <c r="S230" s="68">
        <f t="shared" si="13"/>
        <v>125775.22</v>
      </c>
      <c r="T230" s="68">
        <f t="shared" si="13"/>
        <v>148061.81</v>
      </c>
      <c r="U230" s="38">
        <f t="shared" si="13"/>
        <v>733302.99</v>
      </c>
      <c r="V230" s="133">
        <f t="shared" si="13"/>
        <v>3515864.63</v>
      </c>
      <c r="W230" s="53">
        <f t="shared" si="13"/>
        <v>1700498.36</v>
      </c>
      <c r="X230" s="53">
        <f t="shared" si="13"/>
        <v>552102.39</v>
      </c>
    </row>
    <row r="231" spans="1:24">
      <c r="A231" s="107"/>
      <c r="B231" s="5"/>
      <c r="C231" s="107"/>
      <c r="D231" s="108"/>
      <c r="E231" s="110"/>
      <c r="F231" s="111"/>
      <c r="G231" s="108"/>
      <c r="H231" s="112"/>
      <c r="I231" s="118"/>
      <c r="J231" s="119"/>
      <c r="K231" s="120"/>
      <c r="L231" s="121"/>
      <c r="M231" s="126"/>
      <c r="N231" s="118"/>
      <c r="O231" s="121"/>
      <c r="P231" s="118"/>
      <c r="Q231" s="120"/>
      <c r="R231" s="130"/>
      <c r="S231" s="120"/>
      <c r="T231" s="120"/>
      <c r="U231" s="134"/>
      <c r="V231" s="76" t="s">
        <v>588</v>
      </c>
      <c r="W231" s="76"/>
      <c r="X231" s="135">
        <f>W230-X230</f>
        <v>1148395.97</v>
      </c>
    </row>
    <row r="232" s="5" customFormat="1" spans="1:54">
      <c r="A232" s="107"/>
      <c r="C232" s="107"/>
      <c r="D232" s="109"/>
      <c r="E232" s="107"/>
      <c r="F232" s="113"/>
      <c r="G232" s="114"/>
      <c r="H232" s="109"/>
      <c r="I232" s="109"/>
      <c r="J232" s="122"/>
      <c r="K232" s="123"/>
      <c r="L232" s="124"/>
      <c r="M232" s="127"/>
      <c r="N232" s="109"/>
      <c r="O232" s="128"/>
      <c r="P232" s="109"/>
      <c r="Q232" s="123"/>
      <c r="R232" s="131"/>
      <c r="S232" s="123"/>
      <c r="T232" s="123"/>
      <c r="U232" s="132"/>
      <c r="V232" s="108"/>
      <c r="W232" s="109"/>
      <c r="X232" s="109"/>
      <c r="Y232" s="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</row>
    <row r="233" s="5" customFormat="1" spans="1:54">
      <c r="A233" s="107"/>
      <c r="C233" s="107"/>
      <c r="D233" s="109"/>
      <c r="E233" s="107"/>
      <c r="F233" s="113"/>
      <c r="G233" s="109"/>
      <c r="H233" s="109"/>
      <c r="I233" s="109"/>
      <c r="J233" s="122"/>
      <c r="K233" s="125"/>
      <c r="L233" s="124"/>
      <c r="M233" s="127"/>
      <c r="N233" s="109"/>
      <c r="O233" s="128"/>
      <c r="P233" s="109"/>
      <c r="Q233" s="123"/>
      <c r="R233" s="132"/>
      <c r="S233" s="123"/>
      <c r="T233" s="123"/>
      <c r="U233" s="132"/>
      <c r="V233" s="108"/>
      <c r="W233" s="116"/>
      <c r="X233" s="116"/>
      <c r="Y233" s="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</row>
    <row r="234" s="5" customFormat="1" spans="1:54">
      <c r="A234" s="107"/>
      <c r="B234" s="83"/>
      <c r="C234" s="110"/>
      <c r="D234" s="109"/>
      <c r="E234" s="107"/>
      <c r="F234" s="115"/>
      <c r="G234" s="114"/>
      <c r="H234" s="116"/>
      <c r="I234" s="116"/>
      <c r="J234" s="122"/>
      <c r="K234" s="123"/>
      <c r="L234" s="124"/>
      <c r="M234" s="129"/>
      <c r="N234" s="109"/>
      <c r="O234" s="128"/>
      <c r="P234" s="109"/>
      <c r="Q234" s="123"/>
      <c r="R234" s="132"/>
      <c r="S234" s="123"/>
      <c r="T234" s="123"/>
      <c r="U234" s="132"/>
      <c r="V234" s="109"/>
      <c r="W234" s="116"/>
      <c r="X234" s="116"/>
      <c r="Y234" s="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</row>
    <row r="235" s="5" customFormat="1" spans="1:54">
      <c r="A235" s="107"/>
      <c r="C235" s="107"/>
      <c r="D235" s="109"/>
      <c r="E235" s="107"/>
      <c r="F235" s="113"/>
      <c r="G235" s="109"/>
      <c r="H235" s="116"/>
      <c r="I235" s="116"/>
      <c r="J235" s="122"/>
      <c r="K235" s="123"/>
      <c r="L235" s="124"/>
      <c r="M235" s="127"/>
      <c r="N235" s="109"/>
      <c r="O235" s="128"/>
      <c r="P235" s="109"/>
      <c r="Q235" s="123"/>
      <c r="R235" s="131"/>
      <c r="S235" s="123"/>
      <c r="T235" s="123"/>
      <c r="U235" s="132"/>
      <c r="V235" s="109"/>
      <c r="W235" s="116"/>
      <c r="X235" s="109"/>
      <c r="Y235" s="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</row>
    <row r="236" s="5" customFormat="1" spans="1:54">
      <c r="A236" s="107"/>
      <c r="C236" s="107"/>
      <c r="D236" s="109"/>
      <c r="E236" s="107"/>
      <c r="F236" s="113"/>
      <c r="G236" s="109"/>
      <c r="H236" s="109"/>
      <c r="I236" s="109"/>
      <c r="J236" s="122"/>
      <c r="K236" s="123"/>
      <c r="L236" s="124"/>
      <c r="M236" s="127"/>
      <c r="N236" s="109"/>
      <c r="O236" s="128"/>
      <c r="P236" s="109"/>
      <c r="Q236" s="123"/>
      <c r="R236" s="132"/>
      <c r="S236" s="123"/>
      <c r="T236" s="123"/>
      <c r="U236" s="132"/>
      <c r="V236" s="109"/>
      <c r="W236" s="131"/>
      <c r="X236" s="109"/>
      <c r="Y236" s="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</row>
    <row r="237" s="5" customFormat="1" spans="1:54">
      <c r="A237" s="107"/>
      <c r="C237" s="107"/>
      <c r="D237" s="109"/>
      <c r="E237" s="107"/>
      <c r="F237" s="113"/>
      <c r="G237" s="109"/>
      <c r="H237" s="109"/>
      <c r="I237" s="109"/>
      <c r="J237" s="122"/>
      <c r="K237" s="123"/>
      <c r="L237" s="124"/>
      <c r="M237" s="127"/>
      <c r="N237" s="109"/>
      <c r="O237" s="128"/>
      <c r="P237" s="109"/>
      <c r="Q237" s="123"/>
      <c r="R237" s="132"/>
      <c r="S237" s="123"/>
      <c r="T237" s="123"/>
      <c r="U237" s="132"/>
      <c r="V237" s="108"/>
      <c r="W237" s="109"/>
      <c r="X237" s="109"/>
      <c r="Y237" s="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</row>
    <row r="238" s="5" customFormat="1" spans="1:54">
      <c r="A238" s="107"/>
      <c r="C238" s="107"/>
      <c r="D238" s="109"/>
      <c r="E238" s="107"/>
      <c r="F238" s="113"/>
      <c r="G238" s="109"/>
      <c r="H238" s="109"/>
      <c r="I238" s="109"/>
      <c r="J238" s="122"/>
      <c r="K238" s="123"/>
      <c r="L238" s="124"/>
      <c r="M238" s="127"/>
      <c r="N238" s="109"/>
      <c r="O238" s="128"/>
      <c r="P238" s="109"/>
      <c r="Q238" s="123"/>
      <c r="R238" s="132"/>
      <c r="S238" s="123"/>
      <c r="T238" s="123"/>
      <c r="U238" s="132"/>
      <c r="V238" s="108"/>
      <c r="W238" s="109"/>
      <c r="X238" s="109"/>
      <c r="Y238" s="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</row>
    <row r="239" s="5" customFormat="1" spans="1:54">
      <c r="A239" s="107"/>
      <c r="C239" s="107"/>
      <c r="D239" s="109"/>
      <c r="E239" s="107"/>
      <c r="F239" s="113"/>
      <c r="G239" s="109"/>
      <c r="H239" s="109"/>
      <c r="I239" s="109"/>
      <c r="J239" s="122"/>
      <c r="K239" s="123"/>
      <c r="L239" s="124"/>
      <c r="M239" s="127"/>
      <c r="N239" s="109"/>
      <c r="O239" s="128"/>
      <c r="P239" s="109"/>
      <c r="Q239" s="123"/>
      <c r="R239" s="132"/>
      <c r="S239" s="123"/>
      <c r="T239" s="123"/>
      <c r="U239" s="132"/>
      <c r="V239" s="108"/>
      <c r="W239" s="109"/>
      <c r="X239" s="109"/>
      <c r="Y239" s="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</row>
    <row r="240" s="5" customFormat="1" spans="1:54">
      <c r="A240" s="107"/>
      <c r="C240" s="107"/>
      <c r="D240" s="109"/>
      <c r="E240" s="107"/>
      <c r="F240" s="113"/>
      <c r="G240" s="109"/>
      <c r="H240" s="109"/>
      <c r="I240" s="109"/>
      <c r="J240" s="122"/>
      <c r="K240" s="123"/>
      <c r="L240" s="124"/>
      <c r="M240" s="127"/>
      <c r="N240" s="109"/>
      <c r="O240" s="128"/>
      <c r="P240" s="109"/>
      <c r="Q240" s="123"/>
      <c r="R240" s="132"/>
      <c r="S240" s="123"/>
      <c r="T240" s="123"/>
      <c r="U240" s="132"/>
      <c r="V240" s="108"/>
      <c r="W240" s="109"/>
      <c r="X240" s="109"/>
      <c r="Y240" s="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</row>
    <row r="241" s="6" customFormat="1" ht="18.75" customHeight="1" spans="5:21">
      <c r="E241" s="107"/>
      <c r="F241" s="117"/>
      <c r="L241" s="79"/>
      <c r="O241" s="79"/>
      <c r="R241" s="86"/>
      <c r="U241" s="86"/>
    </row>
    <row r="242" s="6" customFormat="1" ht="18.75" customHeight="1" spans="5:21">
      <c r="E242" s="107"/>
      <c r="F242" s="117"/>
      <c r="L242" s="79"/>
      <c r="O242" s="79"/>
      <c r="R242" s="86"/>
      <c r="U242" s="86"/>
    </row>
    <row r="243" s="6" customFormat="1" ht="18.75" customHeight="1" spans="5:21">
      <c r="E243" s="107"/>
      <c r="F243" s="117"/>
      <c r="L243" s="79"/>
      <c r="O243" s="79"/>
      <c r="R243" s="86"/>
      <c r="U243" s="86"/>
    </row>
    <row r="244" s="6" customFormat="1" ht="18.75" customHeight="1" spans="5:21">
      <c r="E244" s="107"/>
      <c r="F244" s="117"/>
      <c r="L244" s="79"/>
      <c r="O244" s="79"/>
      <c r="R244" s="86"/>
      <c r="U244" s="86"/>
    </row>
    <row r="245" s="6" customFormat="1" ht="18.75" customHeight="1" spans="5:21">
      <c r="E245" s="107"/>
      <c r="F245" s="117"/>
      <c r="L245" s="79"/>
      <c r="O245" s="79"/>
      <c r="R245" s="86"/>
      <c r="U245" s="86"/>
    </row>
    <row r="246" s="6" customFormat="1" ht="18.75" customHeight="1" spans="5:21">
      <c r="E246" s="107"/>
      <c r="F246" s="117"/>
      <c r="L246" s="79"/>
      <c r="O246" s="79"/>
      <c r="R246" s="86"/>
      <c r="U246" s="86"/>
    </row>
    <row r="247" s="6" customFormat="1" ht="18.75" customHeight="1" spans="5:21">
      <c r="E247" s="107"/>
      <c r="F247" s="117"/>
      <c r="L247" s="79"/>
      <c r="O247" s="79"/>
      <c r="R247" s="86"/>
      <c r="U247" s="86"/>
    </row>
    <row r="248" s="6" customFormat="1" ht="18.75" customHeight="1" spans="5:21">
      <c r="E248" s="107"/>
      <c r="F248" s="117"/>
      <c r="L248" s="79"/>
      <c r="O248" s="79"/>
      <c r="R248" s="86"/>
      <c r="U248" s="86"/>
    </row>
    <row r="249" s="6" customFormat="1" ht="18.75" customHeight="1" spans="5:21">
      <c r="E249" s="107"/>
      <c r="F249" s="117"/>
      <c r="L249" s="79"/>
      <c r="O249" s="79"/>
      <c r="R249" s="86"/>
      <c r="U249" s="86"/>
    </row>
    <row r="250" s="6" customFormat="1" ht="18.75" customHeight="1" spans="5:21">
      <c r="E250" s="107"/>
      <c r="F250" s="117"/>
      <c r="L250" s="79"/>
      <c r="O250" s="79"/>
      <c r="R250" s="86"/>
      <c r="U250" s="86"/>
    </row>
    <row r="251" s="6" customFormat="1" ht="18.75" customHeight="1" spans="5:21">
      <c r="E251" s="107"/>
      <c r="F251" s="117"/>
      <c r="L251" s="79"/>
      <c r="O251" s="79"/>
      <c r="R251" s="86"/>
      <c r="U251" s="86"/>
    </row>
    <row r="252" s="6" customFormat="1" ht="18.75" customHeight="1" spans="5:21">
      <c r="E252" s="107"/>
      <c r="F252" s="117"/>
      <c r="L252" s="79"/>
      <c r="O252" s="79"/>
      <c r="R252" s="86"/>
      <c r="U252" s="86"/>
    </row>
    <row r="253" s="6" customFormat="1" ht="18.75" customHeight="1" spans="5:21">
      <c r="E253" s="107"/>
      <c r="F253" s="117"/>
      <c r="L253" s="79"/>
      <c r="O253" s="79"/>
      <c r="R253" s="86"/>
      <c r="U253" s="86"/>
    </row>
    <row r="254" s="6" customFormat="1" ht="18.75" customHeight="1" spans="5:21">
      <c r="E254" s="107"/>
      <c r="F254" s="117"/>
      <c r="L254" s="79"/>
      <c r="O254" s="79"/>
      <c r="R254" s="86"/>
      <c r="U254" s="86"/>
    </row>
    <row r="255" s="6" customFormat="1" ht="18.75" customHeight="1" spans="5:21">
      <c r="E255" s="107"/>
      <c r="F255" s="117"/>
      <c r="L255" s="79"/>
      <c r="O255" s="79"/>
      <c r="R255" s="86"/>
      <c r="U255" s="86"/>
    </row>
    <row r="256" s="6" customFormat="1" ht="18.75" customHeight="1" spans="5:21">
      <c r="E256" s="107"/>
      <c r="F256" s="117"/>
      <c r="L256" s="79"/>
      <c r="O256" s="79"/>
      <c r="R256" s="86"/>
      <c r="U256" s="86"/>
    </row>
    <row r="257" s="6" customFormat="1" ht="18.75" customHeight="1" spans="5:21">
      <c r="E257" s="107"/>
      <c r="F257" s="117"/>
      <c r="L257" s="79"/>
      <c r="O257" s="79"/>
      <c r="R257" s="86"/>
      <c r="U257" s="86"/>
    </row>
    <row r="258" s="6" customFormat="1" ht="18.75" customHeight="1" spans="5:21">
      <c r="E258" s="107"/>
      <c r="F258" s="117"/>
      <c r="L258" s="79"/>
      <c r="O258" s="79"/>
      <c r="R258" s="86"/>
      <c r="U258" s="86"/>
    </row>
    <row r="259" s="6" customFormat="1" ht="18.75" customHeight="1" spans="5:21">
      <c r="E259" s="107"/>
      <c r="F259" s="117"/>
      <c r="L259" s="79"/>
      <c r="O259" s="79"/>
      <c r="R259" s="86"/>
      <c r="U259" s="86"/>
    </row>
    <row r="260" s="6" customFormat="1" ht="18.75" customHeight="1" spans="5:21">
      <c r="E260" s="107"/>
      <c r="F260" s="117"/>
      <c r="L260" s="79"/>
      <c r="O260" s="79"/>
      <c r="R260" s="86"/>
      <c r="U260" s="86"/>
    </row>
    <row r="261" s="6" customFormat="1" ht="18.75" customHeight="1" spans="5:21">
      <c r="E261" s="107"/>
      <c r="F261" s="117"/>
      <c r="L261" s="79"/>
      <c r="O261" s="79"/>
      <c r="R261" s="86"/>
      <c r="U261" s="86"/>
    </row>
    <row r="262" s="6" customFormat="1" ht="18.75" customHeight="1" spans="5:21">
      <c r="E262" s="107"/>
      <c r="F262" s="117"/>
      <c r="L262" s="79"/>
      <c r="O262" s="79"/>
      <c r="R262" s="86"/>
      <c r="U262" s="86"/>
    </row>
    <row r="263" s="6" customFormat="1" ht="18.75" customHeight="1" spans="5:21">
      <c r="E263" s="107"/>
      <c r="F263" s="117"/>
      <c r="L263" s="79"/>
      <c r="O263" s="79"/>
      <c r="R263" s="86"/>
      <c r="U263" s="86"/>
    </row>
    <row r="264" s="6" customFormat="1" ht="18.75" customHeight="1" spans="5:21">
      <c r="E264" s="107"/>
      <c r="F264" s="117"/>
      <c r="L264" s="79"/>
      <c r="O264" s="79"/>
      <c r="R264" s="86"/>
      <c r="U264" s="86"/>
    </row>
    <row r="265" s="6" customFormat="1" ht="18.75" customHeight="1" spans="5:21">
      <c r="E265" s="107"/>
      <c r="F265" s="117"/>
      <c r="L265" s="79"/>
      <c r="O265" s="79"/>
      <c r="R265" s="86"/>
      <c r="U265" s="86"/>
    </row>
    <row r="266" s="6" customFormat="1" ht="18.75" customHeight="1" spans="5:21">
      <c r="E266" s="107"/>
      <c r="F266" s="117"/>
      <c r="L266" s="79"/>
      <c r="O266" s="79"/>
      <c r="R266" s="86"/>
      <c r="U266" s="86"/>
    </row>
    <row r="267" s="6" customFormat="1" ht="18.75" customHeight="1" spans="5:21">
      <c r="E267" s="107"/>
      <c r="F267" s="117"/>
      <c r="L267" s="79"/>
      <c r="O267" s="79"/>
      <c r="R267" s="86"/>
      <c r="U267" s="86"/>
    </row>
    <row r="268" s="6" customFormat="1" ht="18.75" customHeight="1" spans="5:21">
      <c r="E268" s="107"/>
      <c r="F268" s="117"/>
      <c r="L268" s="79"/>
      <c r="O268" s="79"/>
      <c r="R268" s="86"/>
      <c r="U268" s="86"/>
    </row>
    <row r="269" s="6" customFormat="1" ht="18.75" customHeight="1" spans="5:21">
      <c r="E269" s="107"/>
      <c r="F269" s="117"/>
      <c r="L269" s="79"/>
      <c r="O269" s="79"/>
      <c r="R269" s="86"/>
      <c r="U269" s="86"/>
    </row>
    <row r="270" s="6" customFormat="1" ht="18.75" customHeight="1" spans="5:21">
      <c r="E270" s="107"/>
      <c r="F270" s="117"/>
      <c r="L270" s="79"/>
      <c r="O270" s="79"/>
      <c r="R270" s="86"/>
      <c r="U270" s="86"/>
    </row>
    <row r="271" s="6" customFormat="1" ht="18.75" customHeight="1" spans="5:21">
      <c r="E271" s="107"/>
      <c r="F271" s="117"/>
      <c r="L271" s="79"/>
      <c r="O271" s="79"/>
      <c r="R271" s="86"/>
      <c r="U271" s="86"/>
    </row>
    <row r="272" s="6" customFormat="1" ht="18.75" customHeight="1" spans="5:21">
      <c r="E272" s="107"/>
      <c r="F272" s="117"/>
      <c r="L272" s="79"/>
      <c r="O272" s="79"/>
      <c r="R272" s="86"/>
      <c r="U272" s="86"/>
    </row>
    <row r="273" s="6" customFormat="1" ht="18.75" customHeight="1" spans="5:21">
      <c r="E273" s="107"/>
      <c r="F273" s="117"/>
      <c r="L273" s="79"/>
      <c r="O273" s="79"/>
      <c r="R273" s="86"/>
      <c r="U273" s="86"/>
    </row>
    <row r="274" s="6" customFormat="1" ht="18.75" customHeight="1" spans="5:21">
      <c r="E274" s="107"/>
      <c r="F274" s="117"/>
      <c r="L274" s="79"/>
      <c r="O274" s="79"/>
      <c r="R274" s="86"/>
      <c r="U274" s="86"/>
    </row>
    <row r="275" s="6" customFormat="1" ht="18.75" customHeight="1" spans="5:21">
      <c r="E275" s="107"/>
      <c r="F275" s="117"/>
      <c r="L275" s="79"/>
      <c r="O275" s="79"/>
      <c r="R275" s="86"/>
      <c r="U275" s="86"/>
    </row>
    <row r="276" s="6" customFormat="1" ht="18.75" customHeight="1" spans="5:21">
      <c r="E276" s="107"/>
      <c r="F276" s="117"/>
      <c r="L276" s="79"/>
      <c r="O276" s="79"/>
      <c r="R276" s="86"/>
      <c r="U276" s="86"/>
    </row>
    <row r="277" s="6" customFormat="1" ht="18.75" customHeight="1" spans="5:21">
      <c r="E277" s="107"/>
      <c r="F277" s="117"/>
      <c r="L277" s="79"/>
      <c r="O277" s="79"/>
      <c r="R277" s="86"/>
      <c r="U277" s="86"/>
    </row>
    <row r="278" s="6" customFormat="1" ht="18.75" customHeight="1" spans="5:21">
      <c r="E278" s="107"/>
      <c r="F278" s="117"/>
      <c r="L278" s="79"/>
      <c r="O278" s="79"/>
      <c r="R278" s="86"/>
      <c r="U278" s="86"/>
    </row>
    <row r="279" s="6" customFormat="1" ht="18.75" customHeight="1" spans="5:21">
      <c r="E279" s="107"/>
      <c r="F279" s="117"/>
      <c r="L279" s="79"/>
      <c r="O279" s="79"/>
      <c r="R279" s="86"/>
      <c r="U279" s="86"/>
    </row>
    <row r="280" s="6" customFormat="1" ht="18.75" customHeight="1" spans="5:21">
      <c r="E280" s="107"/>
      <c r="F280" s="117"/>
      <c r="L280" s="79"/>
      <c r="O280" s="79"/>
      <c r="R280" s="86"/>
      <c r="U280" s="86"/>
    </row>
    <row r="281" s="6" customFormat="1" ht="18.75" customHeight="1" spans="5:21">
      <c r="E281" s="107"/>
      <c r="F281" s="117"/>
      <c r="L281" s="79"/>
      <c r="O281" s="79"/>
      <c r="R281" s="86"/>
      <c r="U281" s="86"/>
    </row>
    <row r="282" s="6" customFormat="1" ht="18.75" customHeight="1" spans="5:21">
      <c r="E282" s="107"/>
      <c r="F282" s="117"/>
      <c r="L282" s="79"/>
      <c r="O282" s="79"/>
      <c r="R282" s="86"/>
      <c r="U282" s="86"/>
    </row>
    <row r="283" s="6" customFormat="1" ht="18.75" customHeight="1" spans="5:21">
      <c r="E283" s="107"/>
      <c r="F283" s="117"/>
      <c r="L283" s="79"/>
      <c r="O283" s="79"/>
      <c r="R283" s="86"/>
      <c r="U283" s="86"/>
    </row>
    <row r="284" s="6" customFormat="1" ht="18.75" customHeight="1" spans="5:21">
      <c r="E284" s="107"/>
      <c r="F284" s="117"/>
      <c r="L284" s="79"/>
      <c r="O284" s="79"/>
      <c r="R284" s="86"/>
      <c r="U284" s="86"/>
    </row>
    <row r="285" s="6" customFormat="1" ht="18.75" customHeight="1" spans="5:21">
      <c r="E285" s="107"/>
      <c r="F285" s="117"/>
      <c r="L285" s="79"/>
      <c r="O285" s="79"/>
      <c r="R285" s="86"/>
      <c r="U285" s="86"/>
    </row>
    <row r="286" s="6" customFormat="1" ht="18.75" customHeight="1" spans="5:21">
      <c r="E286" s="107"/>
      <c r="F286" s="117"/>
      <c r="L286" s="79"/>
      <c r="O286" s="79"/>
      <c r="R286" s="86"/>
      <c r="U286" s="86"/>
    </row>
    <row r="287" s="6" customFormat="1" ht="18.75" customHeight="1" spans="5:21">
      <c r="E287" s="107"/>
      <c r="F287" s="117"/>
      <c r="L287" s="79"/>
      <c r="O287" s="79"/>
      <c r="R287" s="86"/>
      <c r="U287" s="86"/>
    </row>
    <row r="288" s="6" customFormat="1" ht="18.75" customHeight="1" spans="5:21">
      <c r="E288" s="107"/>
      <c r="F288" s="117"/>
      <c r="L288" s="79"/>
      <c r="O288" s="79"/>
      <c r="R288" s="86"/>
      <c r="U288" s="86"/>
    </row>
    <row r="289" s="6" customFormat="1" ht="18.75" customHeight="1" spans="5:21">
      <c r="E289" s="107"/>
      <c r="F289" s="117"/>
      <c r="L289" s="79"/>
      <c r="O289" s="79"/>
      <c r="R289" s="86"/>
      <c r="U289" s="86"/>
    </row>
    <row r="290" s="6" customFormat="1" ht="18.75" customHeight="1" spans="5:21">
      <c r="E290" s="107"/>
      <c r="F290" s="117"/>
      <c r="L290" s="79"/>
      <c r="O290" s="79"/>
      <c r="R290" s="86"/>
      <c r="U290" s="86"/>
    </row>
    <row r="291" s="6" customFormat="1" ht="18.75" customHeight="1" spans="5:21">
      <c r="E291" s="107"/>
      <c r="F291" s="117"/>
      <c r="L291" s="79"/>
      <c r="O291" s="79"/>
      <c r="R291" s="86"/>
      <c r="U291" s="86"/>
    </row>
    <row r="292" s="6" customFormat="1" ht="18.75" customHeight="1" spans="5:21">
      <c r="E292" s="107"/>
      <c r="F292" s="117"/>
      <c r="L292" s="79"/>
      <c r="O292" s="79"/>
      <c r="R292" s="86"/>
      <c r="U292" s="86"/>
    </row>
    <row r="293" s="6" customFormat="1" ht="18.75" customHeight="1" spans="5:21">
      <c r="E293" s="107"/>
      <c r="F293" s="117"/>
      <c r="L293" s="79"/>
      <c r="O293" s="79"/>
      <c r="R293" s="86"/>
      <c r="U293" s="86"/>
    </row>
    <row r="294" s="6" customFormat="1" ht="18.75" customHeight="1" spans="5:21">
      <c r="E294" s="107"/>
      <c r="F294" s="117"/>
      <c r="L294" s="79"/>
      <c r="O294" s="79"/>
      <c r="R294" s="86"/>
      <c r="U294" s="86"/>
    </row>
    <row r="295" s="6" customFormat="1" ht="18.75" customHeight="1" spans="5:21">
      <c r="E295" s="107"/>
      <c r="F295" s="117"/>
      <c r="L295" s="79"/>
      <c r="O295" s="79"/>
      <c r="R295" s="86"/>
      <c r="U295" s="86"/>
    </row>
    <row r="296" s="6" customFormat="1" ht="18.75" customHeight="1" spans="5:21">
      <c r="E296" s="107"/>
      <c r="F296" s="117"/>
      <c r="L296" s="79"/>
      <c r="O296" s="79"/>
      <c r="R296" s="86"/>
      <c r="U296" s="86"/>
    </row>
    <row r="297" s="6" customFormat="1" ht="18.75" customHeight="1" spans="5:21">
      <c r="E297" s="107"/>
      <c r="F297" s="117"/>
      <c r="L297" s="79"/>
      <c r="O297" s="79"/>
      <c r="R297" s="86"/>
      <c r="U297" s="86"/>
    </row>
    <row r="298" s="6" customFormat="1" ht="18.75" customHeight="1" spans="5:21">
      <c r="E298" s="107"/>
      <c r="F298" s="117"/>
      <c r="L298" s="79"/>
      <c r="O298" s="79"/>
      <c r="R298" s="86"/>
      <c r="U298" s="86"/>
    </row>
    <row r="299" s="6" customFormat="1" ht="18.75" customHeight="1" spans="5:21">
      <c r="E299" s="107"/>
      <c r="F299" s="117"/>
      <c r="L299" s="79"/>
      <c r="O299" s="79"/>
      <c r="R299" s="86"/>
      <c r="U299" s="86"/>
    </row>
    <row r="300" s="6" customFormat="1" ht="18.75" customHeight="1" spans="5:21">
      <c r="E300" s="107"/>
      <c r="F300" s="117"/>
      <c r="L300" s="79"/>
      <c r="O300" s="79"/>
      <c r="R300" s="86"/>
      <c r="U300" s="86"/>
    </row>
    <row r="301" s="6" customFormat="1" ht="18.75" customHeight="1" spans="5:21">
      <c r="E301" s="107"/>
      <c r="F301" s="117"/>
      <c r="L301" s="79"/>
      <c r="O301" s="79"/>
      <c r="R301" s="86"/>
      <c r="U301" s="86"/>
    </row>
    <row r="302" s="6" customFormat="1" ht="18.75" customHeight="1" spans="5:21">
      <c r="E302" s="107"/>
      <c r="F302" s="117"/>
      <c r="L302" s="79"/>
      <c r="O302" s="79"/>
      <c r="R302" s="86"/>
      <c r="U302" s="86"/>
    </row>
    <row r="303" s="6" customFormat="1" ht="18.75" customHeight="1" spans="5:21">
      <c r="E303" s="107"/>
      <c r="F303" s="117"/>
      <c r="L303" s="79"/>
      <c r="O303" s="79"/>
      <c r="R303" s="86"/>
      <c r="U303" s="86"/>
    </row>
    <row r="304" s="6" customFormat="1" ht="18.75" customHeight="1" spans="5:21">
      <c r="E304" s="107"/>
      <c r="F304" s="117"/>
      <c r="L304" s="79"/>
      <c r="O304" s="79"/>
      <c r="R304" s="86"/>
      <c r="U304" s="86"/>
    </row>
    <row r="305" s="6" customFormat="1" ht="18.75" customHeight="1" spans="5:21">
      <c r="E305" s="107"/>
      <c r="F305" s="117"/>
      <c r="L305" s="79"/>
      <c r="O305" s="79"/>
      <c r="R305" s="86"/>
      <c r="U305" s="86"/>
    </row>
    <row r="306" s="6" customFormat="1" ht="18.75" customHeight="1" spans="5:21">
      <c r="E306" s="107"/>
      <c r="F306" s="117"/>
      <c r="L306" s="79"/>
      <c r="O306" s="79"/>
      <c r="R306" s="86"/>
      <c r="U306" s="86"/>
    </row>
    <row r="307" s="6" customFormat="1" ht="18.75" customHeight="1" spans="5:21">
      <c r="E307" s="107"/>
      <c r="F307" s="117"/>
      <c r="L307" s="79"/>
      <c r="O307" s="79"/>
      <c r="R307" s="86"/>
      <c r="U307" s="86"/>
    </row>
    <row r="308" s="6" customFormat="1" ht="18.75" customHeight="1" spans="5:21">
      <c r="E308" s="107"/>
      <c r="F308" s="117"/>
      <c r="L308" s="79"/>
      <c r="O308" s="79"/>
      <c r="R308" s="86"/>
      <c r="U308" s="86"/>
    </row>
    <row r="309" s="6" customFormat="1" ht="18.75" customHeight="1" spans="5:21">
      <c r="E309" s="107"/>
      <c r="F309" s="117"/>
      <c r="L309" s="79"/>
      <c r="O309" s="79"/>
      <c r="R309" s="86"/>
      <c r="U309" s="86"/>
    </row>
    <row r="310" s="6" customFormat="1" ht="18.75" customHeight="1" spans="5:21">
      <c r="E310" s="107"/>
      <c r="F310" s="117"/>
      <c r="L310" s="79"/>
      <c r="O310" s="79"/>
      <c r="R310" s="86"/>
      <c r="U310" s="86"/>
    </row>
    <row r="311" s="6" customFormat="1" ht="18.75" customHeight="1" spans="5:21">
      <c r="E311" s="107"/>
      <c r="F311" s="117"/>
      <c r="L311" s="79"/>
      <c r="O311" s="79"/>
      <c r="R311" s="86"/>
      <c r="U311" s="86"/>
    </row>
    <row r="312" s="6" customFormat="1" ht="18.75" customHeight="1" spans="5:21">
      <c r="E312" s="107"/>
      <c r="F312" s="117"/>
      <c r="L312" s="79"/>
      <c r="O312" s="79"/>
      <c r="R312" s="86"/>
      <c r="U312" s="86"/>
    </row>
    <row r="313" s="6" customFormat="1" ht="18.75" customHeight="1" spans="5:21">
      <c r="E313" s="107"/>
      <c r="F313" s="117"/>
      <c r="L313" s="79"/>
      <c r="O313" s="79"/>
      <c r="R313" s="86"/>
      <c r="U313" s="86"/>
    </row>
    <row r="314" s="6" customFormat="1" ht="18.75" customHeight="1" spans="5:21">
      <c r="E314" s="107"/>
      <c r="F314" s="117"/>
      <c r="L314" s="79"/>
      <c r="O314" s="79"/>
      <c r="R314" s="86"/>
      <c r="U314" s="86"/>
    </row>
    <row r="315" s="6" customFormat="1" ht="18.75" customHeight="1" spans="5:21">
      <c r="E315" s="107"/>
      <c r="F315" s="117"/>
      <c r="L315" s="79"/>
      <c r="O315" s="79"/>
      <c r="R315" s="86"/>
      <c r="U315" s="86"/>
    </row>
    <row r="316" s="6" customFormat="1" ht="18.75" customHeight="1" spans="5:21">
      <c r="E316" s="107"/>
      <c r="F316" s="117"/>
      <c r="L316" s="79"/>
      <c r="O316" s="79"/>
      <c r="R316" s="86"/>
      <c r="U316" s="86"/>
    </row>
    <row r="317" s="6" customFormat="1" ht="18.75" customHeight="1" spans="5:21">
      <c r="E317" s="107"/>
      <c r="F317" s="117"/>
      <c r="L317" s="79"/>
      <c r="O317" s="79"/>
      <c r="R317" s="86"/>
      <c r="U317" s="86"/>
    </row>
    <row r="318" s="6" customFormat="1" ht="18.75" customHeight="1" spans="5:21">
      <c r="E318" s="107"/>
      <c r="F318" s="117"/>
      <c r="L318" s="79"/>
      <c r="O318" s="79"/>
      <c r="R318" s="86"/>
      <c r="U318" s="86"/>
    </row>
    <row r="319" s="6" customFormat="1" ht="18.75" customHeight="1" spans="5:21">
      <c r="E319" s="107"/>
      <c r="F319" s="117"/>
      <c r="L319" s="79"/>
      <c r="O319" s="79"/>
      <c r="R319" s="86"/>
      <c r="U319" s="86"/>
    </row>
    <row r="320" s="6" customFormat="1" ht="18.75" customHeight="1" spans="5:21">
      <c r="E320" s="107"/>
      <c r="F320" s="117"/>
      <c r="L320" s="79"/>
      <c r="O320" s="79"/>
      <c r="R320" s="86"/>
      <c r="U320" s="86"/>
    </row>
    <row r="321" s="6" customFormat="1" ht="18.75" customHeight="1" spans="5:21">
      <c r="E321" s="107"/>
      <c r="F321" s="117"/>
      <c r="L321" s="79"/>
      <c r="O321" s="79"/>
      <c r="R321" s="86"/>
      <c r="U321" s="86"/>
    </row>
    <row r="322" s="6" customFormat="1" ht="18.75" customHeight="1" spans="5:21">
      <c r="E322" s="107"/>
      <c r="F322" s="117"/>
      <c r="L322" s="79"/>
      <c r="O322" s="79"/>
      <c r="R322" s="86"/>
      <c r="U322" s="86"/>
    </row>
    <row r="323" s="6" customFormat="1" ht="18.75" customHeight="1" spans="5:21">
      <c r="E323" s="107"/>
      <c r="F323" s="117"/>
      <c r="L323" s="79"/>
      <c r="O323" s="79"/>
      <c r="R323" s="86"/>
      <c r="U323" s="86"/>
    </row>
    <row r="324" s="6" customFormat="1" ht="18.75" customHeight="1" spans="5:21">
      <c r="E324" s="107"/>
      <c r="F324" s="117"/>
      <c r="L324" s="79"/>
      <c r="O324" s="79"/>
      <c r="R324" s="86"/>
      <c r="U324" s="86"/>
    </row>
    <row r="325" s="6" customFormat="1" ht="18.75" customHeight="1" spans="5:21">
      <c r="E325" s="107"/>
      <c r="F325" s="117"/>
      <c r="L325" s="79"/>
      <c r="O325" s="79"/>
      <c r="R325" s="86"/>
      <c r="U325" s="86"/>
    </row>
    <row r="326" s="6" customFormat="1" ht="18.75" customHeight="1" spans="5:21">
      <c r="E326" s="107"/>
      <c r="F326" s="117"/>
      <c r="L326" s="79"/>
      <c r="O326" s="79"/>
      <c r="R326" s="86"/>
      <c r="U326" s="86"/>
    </row>
    <row r="327" s="6" customFormat="1" ht="18.75" customHeight="1" spans="5:21">
      <c r="E327" s="107"/>
      <c r="F327" s="117"/>
      <c r="L327" s="79"/>
      <c r="O327" s="79"/>
      <c r="R327" s="86"/>
      <c r="U327" s="86"/>
    </row>
    <row r="328" s="6" customFormat="1" ht="18.75" customHeight="1" spans="5:21">
      <c r="E328" s="107"/>
      <c r="F328" s="117"/>
      <c r="L328" s="79"/>
      <c r="O328" s="79"/>
      <c r="R328" s="86"/>
      <c r="U328" s="86"/>
    </row>
    <row r="329" s="6" customFormat="1" ht="18.75" customHeight="1" spans="5:21">
      <c r="E329" s="107"/>
      <c r="F329" s="117"/>
      <c r="L329" s="79"/>
      <c r="O329" s="79"/>
      <c r="R329" s="86"/>
      <c r="U329" s="86"/>
    </row>
    <row r="330" s="6" customFormat="1" ht="18.75" customHeight="1" spans="5:21">
      <c r="E330" s="107"/>
      <c r="F330" s="117"/>
      <c r="L330" s="79"/>
      <c r="O330" s="79"/>
      <c r="R330" s="86"/>
      <c r="U330" s="86"/>
    </row>
    <row r="331" s="6" customFormat="1" ht="18.75" customHeight="1" spans="5:21">
      <c r="E331" s="107"/>
      <c r="F331" s="117"/>
      <c r="L331" s="79"/>
      <c r="O331" s="79"/>
      <c r="R331" s="86"/>
      <c r="U331" s="86"/>
    </row>
    <row r="332" s="6" customFormat="1" ht="18.75" customHeight="1" spans="5:21">
      <c r="E332" s="107"/>
      <c r="F332" s="117"/>
      <c r="L332" s="79"/>
      <c r="O332" s="79"/>
      <c r="R332" s="86"/>
      <c r="U332" s="86"/>
    </row>
    <row r="333" s="6" customFormat="1" ht="18.75" customHeight="1" spans="5:21">
      <c r="E333" s="107"/>
      <c r="F333" s="117"/>
      <c r="L333" s="79"/>
      <c r="O333" s="79"/>
      <c r="R333" s="86"/>
      <c r="U333" s="86"/>
    </row>
    <row r="334" s="6" customFormat="1" ht="18.75" customHeight="1" spans="5:21">
      <c r="E334" s="107"/>
      <c r="F334" s="117"/>
      <c r="L334" s="79"/>
      <c r="O334" s="79"/>
      <c r="R334" s="86"/>
      <c r="U334" s="86"/>
    </row>
    <row r="335" s="6" customFormat="1" ht="18.75" customHeight="1" spans="5:21">
      <c r="E335" s="107"/>
      <c r="F335" s="117"/>
      <c r="L335" s="79"/>
      <c r="O335" s="79"/>
      <c r="R335" s="86"/>
      <c r="U335" s="86"/>
    </row>
    <row r="336" s="6" customFormat="1" ht="18.75" customHeight="1" spans="5:21">
      <c r="E336" s="107"/>
      <c r="F336" s="117"/>
      <c r="L336" s="79"/>
      <c r="O336" s="79"/>
      <c r="R336" s="86"/>
      <c r="U336" s="86"/>
    </row>
    <row r="337" s="6" customFormat="1" ht="18.75" customHeight="1" spans="5:21">
      <c r="E337" s="107"/>
      <c r="F337" s="117"/>
      <c r="L337" s="79"/>
      <c r="O337" s="79"/>
      <c r="R337" s="86"/>
      <c r="U337" s="86"/>
    </row>
    <row r="338" s="6" customFormat="1" ht="18.75" customHeight="1" spans="5:21">
      <c r="E338" s="107"/>
      <c r="F338" s="117"/>
      <c r="L338" s="79"/>
      <c r="O338" s="79"/>
      <c r="R338" s="86"/>
      <c r="U338" s="86"/>
    </row>
    <row r="339" s="6" customFormat="1" ht="18.75" customHeight="1" spans="5:21">
      <c r="E339" s="107"/>
      <c r="F339" s="117"/>
      <c r="L339" s="79"/>
      <c r="O339" s="79"/>
      <c r="R339" s="86"/>
      <c r="U339" s="86"/>
    </row>
    <row r="340" s="6" customFormat="1" ht="18.75" customHeight="1" spans="5:21">
      <c r="E340" s="107"/>
      <c r="F340" s="117"/>
      <c r="L340" s="79"/>
      <c r="O340" s="79"/>
      <c r="R340" s="86"/>
      <c r="U340" s="86"/>
    </row>
    <row r="341" s="6" customFormat="1" ht="18.75" customHeight="1" spans="5:21">
      <c r="E341" s="107"/>
      <c r="F341" s="117"/>
      <c r="L341" s="79"/>
      <c r="O341" s="79"/>
      <c r="R341" s="86"/>
      <c r="U341" s="86"/>
    </row>
    <row r="342" s="6" customFormat="1" ht="18.75" customHeight="1" spans="5:21">
      <c r="E342" s="107"/>
      <c r="F342" s="117"/>
      <c r="L342" s="79"/>
      <c r="O342" s="79"/>
      <c r="R342" s="86"/>
      <c r="U342" s="86"/>
    </row>
    <row r="343" s="6" customFormat="1" ht="18.75" customHeight="1" spans="5:21">
      <c r="E343" s="107"/>
      <c r="F343" s="117"/>
      <c r="L343" s="79"/>
      <c r="O343" s="79"/>
      <c r="R343" s="86"/>
      <c r="U343" s="86"/>
    </row>
    <row r="344" s="6" customFormat="1" ht="18.75" customHeight="1" spans="5:21">
      <c r="E344" s="107"/>
      <c r="F344" s="117"/>
      <c r="L344" s="79"/>
      <c r="O344" s="79"/>
      <c r="R344" s="86"/>
      <c r="U344" s="86"/>
    </row>
    <row r="345" s="6" customFormat="1" ht="18.75" customHeight="1" spans="5:21">
      <c r="E345" s="107"/>
      <c r="F345" s="117"/>
      <c r="L345" s="79"/>
      <c r="O345" s="79"/>
      <c r="R345" s="86"/>
      <c r="U345" s="86"/>
    </row>
    <row r="346" s="6" customFormat="1" ht="18.75" customHeight="1" spans="5:21">
      <c r="E346" s="107"/>
      <c r="F346" s="117"/>
      <c r="L346" s="79"/>
      <c r="O346" s="79"/>
      <c r="R346" s="86"/>
      <c r="U346" s="86"/>
    </row>
    <row r="347" s="6" customFormat="1" ht="18.75" customHeight="1" spans="5:21">
      <c r="E347" s="107"/>
      <c r="F347" s="117"/>
      <c r="L347" s="79"/>
      <c r="O347" s="79"/>
      <c r="R347" s="86"/>
      <c r="U347" s="86"/>
    </row>
    <row r="348" s="6" customFormat="1" ht="18.75" customHeight="1" spans="5:21">
      <c r="E348" s="107"/>
      <c r="F348" s="117"/>
      <c r="L348" s="79"/>
      <c r="O348" s="79"/>
      <c r="R348" s="86"/>
      <c r="U348" s="86"/>
    </row>
    <row r="349" s="6" customFormat="1" ht="18.75" customHeight="1" spans="5:21">
      <c r="E349" s="107"/>
      <c r="F349" s="117"/>
      <c r="L349" s="79"/>
      <c r="O349" s="79"/>
      <c r="R349" s="86"/>
      <c r="U349" s="86"/>
    </row>
    <row r="350" s="6" customFormat="1" ht="18.75" customHeight="1" spans="5:21">
      <c r="E350" s="107"/>
      <c r="F350" s="117"/>
      <c r="L350" s="79"/>
      <c r="O350" s="79"/>
      <c r="R350" s="86"/>
      <c r="U350" s="86"/>
    </row>
    <row r="351" s="6" customFormat="1" ht="18.75" customHeight="1" spans="5:21">
      <c r="E351" s="107"/>
      <c r="F351" s="117"/>
      <c r="L351" s="79"/>
      <c r="O351" s="79"/>
      <c r="R351" s="86"/>
      <c r="U351" s="86"/>
    </row>
    <row r="352" s="6" customFormat="1" ht="18.75" customHeight="1" spans="5:21">
      <c r="E352" s="107"/>
      <c r="F352" s="117"/>
      <c r="L352" s="79"/>
      <c r="O352" s="79"/>
      <c r="R352" s="86"/>
      <c r="U352" s="86"/>
    </row>
    <row r="353" s="6" customFormat="1" ht="18.75" customHeight="1" spans="5:21">
      <c r="E353" s="107"/>
      <c r="F353" s="117"/>
      <c r="L353" s="79"/>
      <c r="O353" s="79"/>
      <c r="R353" s="86"/>
      <c r="U353" s="86"/>
    </row>
    <row r="354" s="6" customFormat="1" ht="18.75" customHeight="1" spans="5:21">
      <c r="E354" s="107"/>
      <c r="F354" s="117"/>
      <c r="L354" s="79"/>
      <c r="O354" s="79"/>
      <c r="R354" s="86"/>
      <c r="U354" s="86"/>
    </row>
    <row r="355" s="6" customFormat="1" ht="18.75" customHeight="1" spans="5:21">
      <c r="E355" s="107"/>
      <c r="F355" s="117"/>
      <c r="L355" s="79"/>
      <c r="O355" s="79"/>
      <c r="R355" s="86"/>
      <c r="U355" s="86"/>
    </row>
    <row r="356" s="6" customFormat="1" ht="18.75" customHeight="1" spans="5:21">
      <c r="E356" s="107"/>
      <c r="F356" s="117"/>
      <c r="L356" s="79"/>
      <c r="O356" s="79"/>
      <c r="R356" s="86"/>
      <c r="U356" s="86"/>
    </row>
    <row r="357" s="6" customFormat="1" ht="18.75" customHeight="1" spans="5:21">
      <c r="E357" s="107"/>
      <c r="F357" s="117"/>
      <c r="L357" s="79"/>
      <c r="O357" s="79"/>
      <c r="R357" s="86"/>
      <c r="U357" s="86"/>
    </row>
    <row r="358" s="6" customFormat="1" ht="18.75" customHeight="1" spans="5:21">
      <c r="E358" s="107"/>
      <c r="F358" s="117"/>
      <c r="L358" s="79"/>
      <c r="O358" s="79"/>
      <c r="R358" s="86"/>
      <c r="U358" s="86"/>
    </row>
    <row r="359" s="6" customFormat="1" ht="18.75" customHeight="1" spans="5:21">
      <c r="E359" s="107"/>
      <c r="F359" s="117"/>
      <c r="L359" s="79"/>
      <c r="O359" s="79"/>
      <c r="R359" s="86"/>
      <c r="U359" s="86"/>
    </row>
    <row r="360" s="6" customFormat="1" ht="18.75" customHeight="1" spans="5:21">
      <c r="E360" s="107"/>
      <c r="F360" s="117"/>
      <c r="L360" s="79"/>
      <c r="O360" s="79"/>
      <c r="R360" s="86"/>
      <c r="U360" s="86"/>
    </row>
    <row r="361" s="6" customFormat="1" ht="18.75" customHeight="1" spans="5:21">
      <c r="E361" s="107"/>
      <c r="F361" s="117"/>
      <c r="L361" s="79"/>
      <c r="O361" s="79"/>
      <c r="R361" s="86"/>
      <c r="U361" s="86"/>
    </row>
    <row r="362" s="6" customFormat="1" ht="18.75" customHeight="1" spans="5:21">
      <c r="E362" s="107"/>
      <c r="F362" s="117"/>
      <c r="L362" s="79"/>
      <c r="O362" s="79"/>
      <c r="R362" s="86"/>
      <c r="U362" s="86"/>
    </row>
    <row r="363" s="6" customFormat="1" ht="18.75" customHeight="1" spans="5:21">
      <c r="E363" s="107"/>
      <c r="F363" s="117"/>
      <c r="L363" s="79"/>
      <c r="O363" s="79"/>
      <c r="R363" s="86"/>
      <c r="U363" s="86"/>
    </row>
    <row r="364" s="6" customFormat="1" ht="18.75" customHeight="1" spans="5:21">
      <c r="E364" s="107"/>
      <c r="F364" s="117"/>
      <c r="L364" s="79"/>
      <c r="O364" s="79"/>
      <c r="R364" s="86"/>
      <c r="U364" s="86"/>
    </row>
    <row r="365" s="6" customFormat="1" ht="18.75" customHeight="1" spans="5:21">
      <c r="E365" s="107"/>
      <c r="F365" s="117"/>
      <c r="L365" s="79"/>
      <c r="O365" s="79"/>
      <c r="R365" s="86"/>
      <c r="U365" s="86"/>
    </row>
    <row r="366" s="6" customFormat="1" ht="18.75" customHeight="1" spans="5:21">
      <c r="E366" s="107"/>
      <c r="F366" s="117"/>
      <c r="L366" s="79"/>
      <c r="O366" s="79"/>
      <c r="R366" s="86"/>
      <c r="U366" s="86"/>
    </row>
    <row r="367" s="6" customFormat="1" ht="18.75" customHeight="1" spans="5:21">
      <c r="E367" s="107"/>
      <c r="F367" s="117"/>
      <c r="L367" s="79"/>
      <c r="O367" s="79"/>
      <c r="R367" s="86"/>
      <c r="U367" s="86"/>
    </row>
    <row r="368" s="6" customFormat="1" ht="18.75" customHeight="1" spans="5:21">
      <c r="E368" s="107"/>
      <c r="F368" s="117"/>
      <c r="L368" s="79"/>
      <c r="O368" s="79"/>
      <c r="R368" s="86"/>
      <c r="U368" s="86"/>
    </row>
    <row r="369" s="6" customFormat="1" ht="18.75" customHeight="1" spans="5:21">
      <c r="E369" s="107"/>
      <c r="F369" s="117"/>
      <c r="L369" s="79"/>
      <c r="O369" s="79"/>
      <c r="R369" s="86"/>
      <c r="U369" s="86"/>
    </row>
    <row r="370" s="6" customFormat="1" ht="18.75" customHeight="1" spans="5:21">
      <c r="E370" s="107"/>
      <c r="F370" s="117"/>
      <c r="L370" s="79"/>
      <c r="O370" s="79"/>
      <c r="R370" s="86"/>
      <c r="U370" s="86"/>
    </row>
    <row r="371" s="6" customFormat="1" ht="18.75" customHeight="1" spans="5:21">
      <c r="E371" s="107"/>
      <c r="F371" s="117"/>
      <c r="L371" s="79"/>
      <c r="O371" s="79"/>
      <c r="R371" s="86"/>
      <c r="U371" s="86"/>
    </row>
    <row r="372" s="6" customFormat="1" ht="18.75" customHeight="1" spans="5:21">
      <c r="E372" s="107"/>
      <c r="F372" s="117"/>
      <c r="L372" s="79"/>
      <c r="O372" s="79"/>
      <c r="R372" s="86"/>
      <c r="U372" s="86"/>
    </row>
    <row r="373" s="6" customFormat="1" ht="18.75" customHeight="1" spans="5:21">
      <c r="E373" s="107"/>
      <c r="F373" s="117"/>
      <c r="L373" s="79"/>
      <c r="O373" s="79"/>
      <c r="R373" s="86"/>
      <c r="U373" s="86"/>
    </row>
    <row r="374" s="6" customFormat="1" ht="18.75" customHeight="1" spans="5:21">
      <c r="E374" s="107"/>
      <c r="F374" s="117"/>
      <c r="L374" s="79"/>
      <c r="O374" s="79"/>
      <c r="R374" s="86"/>
      <c r="U374" s="86"/>
    </row>
    <row r="375" s="6" customFormat="1" ht="18.75" customHeight="1" spans="5:21">
      <c r="E375" s="107"/>
      <c r="F375" s="117"/>
      <c r="L375" s="79"/>
      <c r="O375" s="79"/>
      <c r="R375" s="86"/>
      <c r="U375" s="86"/>
    </row>
    <row r="376" s="6" customFormat="1" ht="18.75" customHeight="1" spans="5:21">
      <c r="E376" s="107"/>
      <c r="F376" s="117"/>
      <c r="L376" s="79"/>
      <c r="O376" s="79"/>
      <c r="R376" s="86"/>
      <c r="U376" s="86"/>
    </row>
    <row r="377" s="6" customFormat="1" ht="18.75" customHeight="1" spans="5:21">
      <c r="E377" s="107"/>
      <c r="F377" s="117"/>
      <c r="L377" s="79"/>
      <c r="O377" s="79"/>
      <c r="R377" s="86"/>
      <c r="U377" s="86"/>
    </row>
    <row r="378" s="6" customFormat="1" ht="18.75" customHeight="1" spans="5:21">
      <c r="E378" s="107"/>
      <c r="F378" s="117"/>
      <c r="L378" s="79"/>
      <c r="O378" s="79"/>
      <c r="R378" s="86"/>
      <c r="U378" s="86"/>
    </row>
    <row r="379" s="6" customFormat="1" ht="18.75" customHeight="1" spans="5:21">
      <c r="E379" s="107"/>
      <c r="F379" s="117"/>
      <c r="L379" s="79"/>
      <c r="O379" s="79"/>
      <c r="R379" s="86"/>
      <c r="U379" s="86"/>
    </row>
    <row r="380" s="6" customFormat="1" ht="18.75" customHeight="1" spans="5:21">
      <c r="E380" s="107"/>
      <c r="F380" s="117"/>
      <c r="L380" s="79"/>
      <c r="O380" s="79"/>
      <c r="R380" s="86"/>
      <c r="U380" s="86"/>
    </row>
    <row r="381" s="6" customFormat="1" ht="18.75" customHeight="1" spans="5:21">
      <c r="E381" s="107"/>
      <c r="F381" s="117"/>
      <c r="L381" s="79"/>
      <c r="O381" s="79"/>
      <c r="R381" s="86"/>
      <c r="U381" s="86"/>
    </row>
    <row r="382" s="6" customFormat="1" ht="18.75" customHeight="1" spans="5:21">
      <c r="E382" s="107"/>
      <c r="F382" s="117"/>
      <c r="L382" s="79"/>
      <c r="O382" s="79"/>
      <c r="R382" s="86"/>
      <c r="U382" s="86"/>
    </row>
    <row r="383" s="6" customFormat="1" ht="18.75" customHeight="1" spans="5:21">
      <c r="E383" s="107"/>
      <c r="F383" s="117"/>
      <c r="L383" s="79"/>
      <c r="O383" s="79"/>
      <c r="R383" s="86"/>
      <c r="U383" s="86"/>
    </row>
    <row r="384" s="6" customFormat="1" ht="18.75" customHeight="1" spans="5:21">
      <c r="E384" s="107"/>
      <c r="F384" s="117"/>
      <c r="L384" s="79"/>
      <c r="O384" s="79"/>
      <c r="R384" s="86"/>
      <c r="U384" s="86"/>
    </row>
    <row r="385" s="6" customFormat="1" ht="18.75" customHeight="1" spans="5:21">
      <c r="E385" s="107"/>
      <c r="F385" s="117"/>
      <c r="L385" s="79"/>
      <c r="O385" s="79"/>
      <c r="R385" s="86"/>
      <c r="U385" s="86"/>
    </row>
    <row r="386" s="6" customFormat="1" ht="18.75" customHeight="1" spans="5:21">
      <c r="E386" s="107"/>
      <c r="F386" s="117"/>
      <c r="L386" s="79"/>
      <c r="O386" s="79"/>
      <c r="R386" s="86"/>
      <c r="U386" s="86"/>
    </row>
    <row r="387" s="6" customFormat="1" ht="18.75" customHeight="1" spans="5:21">
      <c r="E387" s="107"/>
      <c r="F387" s="117"/>
      <c r="L387" s="79"/>
      <c r="O387" s="79"/>
      <c r="R387" s="86"/>
      <c r="U387" s="86"/>
    </row>
    <row r="388" s="6" customFormat="1" ht="18.75" customHeight="1" spans="5:21">
      <c r="E388" s="107"/>
      <c r="F388" s="117"/>
      <c r="L388" s="79"/>
      <c r="O388" s="79"/>
      <c r="R388" s="86"/>
      <c r="U388" s="86"/>
    </row>
    <row r="389" s="6" customFormat="1" ht="18.75" customHeight="1" spans="5:21">
      <c r="E389" s="107"/>
      <c r="F389" s="117"/>
      <c r="L389" s="79"/>
      <c r="O389" s="79"/>
      <c r="R389" s="86"/>
      <c r="U389" s="86"/>
    </row>
    <row r="390" s="6" customFormat="1" ht="18.75" customHeight="1" spans="5:21">
      <c r="E390" s="107"/>
      <c r="F390" s="117"/>
      <c r="L390" s="79"/>
      <c r="O390" s="79"/>
      <c r="R390" s="86"/>
      <c r="U390" s="86"/>
    </row>
    <row r="391" s="6" customFormat="1" ht="18.75" customHeight="1" spans="5:21">
      <c r="E391" s="107"/>
      <c r="F391" s="117"/>
      <c r="L391" s="79"/>
      <c r="O391" s="79"/>
      <c r="R391" s="86"/>
      <c r="U391" s="86"/>
    </row>
    <row r="392" s="6" customFormat="1" ht="18.75" customHeight="1" spans="5:21">
      <c r="E392" s="107"/>
      <c r="F392" s="117"/>
      <c r="L392" s="79"/>
      <c r="O392" s="79"/>
      <c r="R392" s="86"/>
      <c r="U392" s="86"/>
    </row>
    <row r="393" s="6" customFormat="1" ht="18.75" customHeight="1" spans="5:21">
      <c r="E393" s="107"/>
      <c r="F393" s="117"/>
      <c r="L393" s="79"/>
      <c r="O393" s="79"/>
      <c r="R393" s="86"/>
      <c r="U393" s="86"/>
    </row>
    <row r="394" s="6" customFormat="1" ht="18.75" customHeight="1" spans="5:21">
      <c r="E394" s="107"/>
      <c r="F394" s="117"/>
      <c r="L394" s="79"/>
      <c r="O394" s="79"/>
      <c r="R394" s="86"/>
      <c r="U394" s="86"/>
    </row>
    <row r="395" s="6" customFormat="1" ht="18.75" customHeight="1" spans="5:21">
      <c r="E395" s="107"/>
      <c r="F395" s="117"/>
      <c r="L395" s="79"/>
      <c r="O395" s="79"/>
      <c r="R395" s="86"/>
      <c r="U395" s="86"/>
    </row>
    <row r="396" s="6" customFormat="1" ht="18.75" customHeight="1" spans="5:21">
      <c r="E396" s="107"/>
      <c r="F396" s="117"/>
      <c r="L396" s="79"/>
      <c r="O396" s="79"/>
      <c r="R396" s="86"/>
      <c r="U396" s="86"/>
    </row>
    <row r="397" s="6" customFormat="1" ht="18.75" customHeight="1" spans="5:21">
      <c r="E397" s="107"/>
      <c r="F397" s="117"/>
      <c r="L397" s="79"/>
      <c r="O397" s="79"/>
      <c r="R397" s="86"/>
      <c r="U397" s="86"/>
    </row>
    <row r="398" s="6" customFormat="1" ht="18.75" customHeight="1" spans="5:21">
      <c r="E398" s="107"/>
      <c r="F398" s="117"/>
      <c r="L398" s="79"/>
      <c r="O398" s="79"/>
      <c r="R398" s="86"/>
      <c r="U398" s="86"/>
    </row>
    <row r="399" s="6" customFormat="1" ht="18.75" customHeight="1" spans="5:21">
      <c r="E399" s="107"/>
      <c r="F399" s="117"/>
      <c r="L399" s="79"/>
      <c r="O399" s="79"/>
      <c r="R399" s="86"/>
      <c r="U399" s="86"/>
    </row>
    <row r="400" s="6" customFormat="1" ht="18.75" customHeight="1" spans="5:21">
      <c r="E400" s="107"/>
      <c r="F400" s="117"/>
      <c r="L400" s="79"/>
      <c r="O400" s="79"/>
      <c r="R400" s="86"/>
      <c r="U400" s="86"/>
    </row>
    <row r="401" s="6" customFormat="1" ht="18.75" customHeight="1" spans="5:21">
      <c r="E401" s="107"/>
      <c r="F401" s="117"/>
      <c r="L401" s="79"/>
      <c r="O401" s="79"/>
      <c r="R401" s="86"/>
      <c r="U401" s="86"/>
    </row>
    <row r="402" s="6" customFormat="1" ht="18.75" customHeight="1" spans="5:21">
      <c r="E402" s="107"/>
      <c r="F402" s="117"/>
      <c r="L402" s="79"/>
      <c r="O402" s="79"/>
      <c r="R402" s="86"/>
      <c r="U402" s="86"/>
    </row>
    <row r="403" s="6" customFormat="1" ht="18.75" customHeight="1" spans="5:21">
      <c r="E403" s="107"/>
      <c r="F403" s="117"/>
      <c r="L403" s="79"/>
      <c r="O403" s="79"/>
      <c r="R403" s="86"/>
      <c r="U403" s="86"/>
    </row>
    <row r="404" s="6" customFormat="1" ht="18.75" customHeight="1" spans="5:21">
      <c r="E404" s="107"/>
      <c r="F404" s="117"/>
      <c r="L404" s="79"/>
      <c r="O404" s="79"/>
      <c r="R404" s="86"/>
      <c r="U404" s="86"/>
    </row>
    <row r="405" s="6" customFormat="1" ht="18.75" customHeight="1" spans="5:21">
      <c r="E405" s="107"/>
      <c r="F405" s="117"/>
      <c r="L405" s="79"/>
      <c r="O405" s="79"/>
      <c r="R405" s="86"/>
      <c r="U405" s="86"/>
    </row>
    <row r="406" s="6" customFormat="1" ht="18.75" customHeight="1" spans="5:21">
      <c r="E406" s="107"/>
      <c r="F406" s="117"/>
      <c r="L406" s="79"/>
      <c r="O406" s="79"/>
      <c r="R406" s="86"/>
      <c r="U406" s="86"/>
    </row>
    <row r="407" s="6" customFormat="1" ht="18.75" customHeight="1" spans="5:21">
      <c r="E407" s="107"/>
      <c r="F407" s="117"/>
      <c r="L407" s="79"/>
      <c r="O407" s="79"/>
      <c r="R407" s="86"/>
      <c r="U407" s="86"/>
    </row>
    <row r="408" s="6" customFormat="1" ht="18.75" customHeight="1" spans="5:21">
      <c r="E408" s="107"/>
      <c r="F408" s="117"/>
      <c r="L408" s="79"/>
      <c r="O408" s="79"/>
      <c r="R408" s="86"/>
      <c r="U408" s="86"/>
    </row>
    <row r="409" s="6" customFormat="1" ht="18.75" customHeight="1" spans="5:21">
      <c r="E409" s="107"/>
      <c r="F409" s="117"/>
      <c r="L409" s="79"/>
      <c r="O409" s="79"/>
      <c r="R409" s="86"/>
      <c r="U409" s="86"/>
    </row>
    <row r="410" s="6" customFormat="1" ht="18.75" customHeight="1" spans="5:21">
      <c r="E410" s="107"/>
      <c r="F410" s="117"/>
      <c r="L410" s="79"/>
      <c r="O410" s="79"/>
      <c r="R410" s="86"/>
      <c r="U410" s="86"/>
    </row>
    <row r="411" s="6" customFormat="1" ht="18.75" customHeight="1" spans="5:21">
      <c r="E411" s="107"/>
      <c r="F411" s="117"/>
      <c r="L411" s="79"/>
      <c r="O411" s="79"/>
      <c r="R411" s="86"/>
      <c r="U411" s="86"/>
    </row>
    <row r="412" s="6" customFormat="1" ht="18.75" customHeight="1" spans="5:21">
      <c r="E412" s="107"/>
      <c r="F412" s="117"/>
      <c r="L412" s="79"/>
      <c r="O412" s="79"/>
      <c r="R412" s="86"/>
      <c r="U412" s="86"/>
    </row>
    <row r="413" s="6" customFormat="1" ht="18.75" customHeight="1" spans="5:21">
      <c r="E413" s="107"/>
      <c r="F413" s="117"/>
      <c r="L413" s="79"/>
      <c r="O413" s="79"/>
      <c r="R413" s="86"/>
      <c r="U413" s="86"/>
    </row>
    <row r="414" s="6" customFormat="1" ht="18.75" customHeight="1" spans="5:21">
      <c r="E414" s="107"/>
      <c r="F414" s="117"/>
      <c r="L414" s="79"/>
      <c r="O414" s="79"/>
      <c r="R414" s="86"/>
      <c r="U414" s="86"/>
    </row>
    <row r="415" s="6" customFormat="1" ht="18.75" customHeight="1" spans="5:21">
      <c r="E415" s="107"/>
      <c r="F415" s="117"/>
      <c r="L415" s="79"/>
      <c r="O415" s="79"/>
      <c r="R415" s="86"/>
      <c r="U415" s="86"/>
    </row>
    <row r="416" s="6" customFormat="1" ht="18.75" customHeight="1" spans="5:21">
      <c r="E416" s="107"/>
      <c r="F416" s="117"/>
      <c r="L416" s="79"/>
      <c r="O416" s="79"/>
      <c r="R416" s="86"/>
      <c r="U416" s="86"/>
    </row>
    <row r="417" s="6" customFormat="1" ht="18.75" customHeight="1" spans="5:21">
      <c r="E417" s="107"/>
      <c r="F417" s="117"/>
      <c r="L417" s="79"/>
      <c r="O417" s="79"/>
      <c r="R417" s="86"/>
      <c r="U417" s="86"/>
    </row>
    <row r="418" s="6" customFormat="1" ht="18.75" customHeight="1" spans="5:21">
      <c r="E418" s="107"/>
      <c r="F418" s="117"/>
      <c r="L418" s="79"/>
      <c r="O418" s="79"/>
      <c r="R418" s="86"/>
      <c r="U418" s="86"/>
    </row>
    <row r="419" s="6" customFormat="1" ht="18.75" customHeight="1" spans="5:21">
      <c r="E419" s="107"/>
      <c r="F419" s="117"/>
      <c r="L419" s="79"/>
      <c r="O419" s="79"/>
      <c r="R419" s="86"/>
      <c r="U419" s="86"/>
    </row>
    <row r="420" s="6" customFormat="1" ht="18.75" customHeight="1" spans="5:21">
      <c r="E420" s="107"/>
      <c r="F420" s="117"/>
      <c r="L420" s="79"/>
      <c r="O420" s="79"/>
      <c r="R420" s="86"/>
      <c r="U420" s="86"/>
    </row>
    <row r="421" s="6" customFormat="1" ht="18.75" customHeight="1" spans="5:21">
      <c r="E421" s="107"/>
      <c r="F421" s="117"/>
      <c r="L421" s="79"/>
      <c r="O421" s="79"/>
      <c r="R421" s="86"/>
      <c r="U421" s="86"/>
    </row>
    <row r="422" s="6" customFormat="1" ht="18.75" customHeight="1" spans="5:21">
      <c r="E422" s="107"/>
      <c r="F422" s="117"/>
      <c r="L422" s="79"/>
      <c r="O422" s="79"/>
      <c r="R422" s="86"/>
      <c r="U422" s="86"/>
    </row>
    <row r="423" s="6" customFormat="1" ht="18.75" customHeight="1" spans="5:21">
      <c r="E423" s="107"/>
      <c r="F423" s="117"/>
      <c r="L423" s="79"/>
      <c r="O423" s="79"/>
      <c r="R423" s="86"/>
      <c r="U423" s="86"/>
    </row>
    <row r="424" s="6" customFormat="1" ht="18.75" customHeight="1" spans="5:21">
      <c r="E424" s="107"/>
      <c r="F424" s="117"/>
      <c r="L424" s="79"/>
      <c r="O424" s="79"/>
      <c r="R424" s="86"/>
      <c r="U424" s="86"/>
    </row>
    <row r="425" s="6" customFormat="1" ht="18.75" customHeight="1" spans="5:21">
      <c r="E425" s="107"/>
      <c r="F425" s="117"/>
      <c r="L425" s="79"/>
      <c r="O425" s="79"/>
      <c r="R425" s="86"/>
      <c r="U425" s="86"/>
    </row>
    <row r="426" s="6" customFormat="1" ht="18.75" customHeight="1" spans="5:21">
      <c r="E426" s="107"/>
      <c r="F426" s="117"/>
      <c r="L426" s="79"/>
      <c r="O426" s="79"/>
      <c r="R426" s="86"/>
      <c r="U426" s="86"/>
    </row>
    <row r="427" s="6" customFormat="1" ht="18.75" customHeight="1" spans="5:21">
      <c r="E427" s="107"/>
      <c r="F427" s="117"/>
      <c r="L427" s="79"/>
      <c r="O427" s="79"/>
      <c r="R427" s="86"/>
      <c r="U427" s="86"/>
    </row>
    <row r="428" s="6" customFormat="1" ht="18.75" customHeight="1" spans="5:21">
      <c r="E428" s="107"/>
      <c r="F428" s="117"/>
      <c r="L428" s="79"/>
      <c r="O428" s="79"/>
      <c r="R428" s="86"/>
      <c r="U428" s="86"/>
    </row>
    <row r="429" s="6" customFormat="1" ht="18.75" customHeight="1" spans="5:21">
      <c r="E429" s="107"/>
      <c r="F429" s="117"/>
      <c r="L429" s="79"/>
      <c r="O429" s="79"/>
      <c r="R429" s="86"/>
      <c r="U429" s="86"/>
    </row>
    <row r="430" s="6" customFormat="1" ht="18.75" customHeight="1" spans="5:21">
      <c r="E430" s="107"/>
      <c r="F430" s="117"/>
      <c r="L430" s="79"/>
      <c r="O430" s="79"/>
      <c r="R430" s="86"/>
      <c r="U430" s="86"/>
    </row>
    <row r="431" s="6" customFormat="1" ht="18.75" customHeight="1" spans="5:21">
      <c r="E431" s="107"/>
      <c r="F431" s="117"/>
      <c r="L431" s="79"/>
      <c r="O431" s="79"/>
      <c r="R431" s="86"/>
      <c r="U431" s="86"/>
    </row>
    <row r="432" s="6" customFormat="1" ht="18.75" customHeight="1" spans="5:21">
      <c r="E432" s="107"/>
      <c r="F432" s="117"/>
      <c r="L432" s="79"/>
      <c r="O432" s="79"/>
      <c r="R432" s="86"/>
      <c r="U432" s="86"/>
    </row>
    <row r="433" s="6" customFormat="1" ht="18.75" customHeight="1" spans="5:21">
      <c r="E433" s="107"/>
      <c r="F433" s="117"/>
      <c r="L433" s="79"/>
      <c r="O433" s="79"/>
      <c r="R433" s="86"/>
      <c r="U433" s="86"/>
    </row>
    <row r="434" s="6" customFormat="1" ht="18.75" customHeight="1" spans="5:21">
      <c r="E434" s="107"/>
      <c r="F434" s="117"/>
      <c r="L434" s="79"/>
      <c r="O434" s="79"/>
      <c r="R434" s="86"/>
      <c r="U434" s="86"/>
    </row>
    <row r="435" s="6" customFormat="1" ht="18.75" customHeight="1" spans="5:21">
      <c r="E435" s="107"/>
      <c r="F435" s="117"/>
      <c r="L435" s="79"/>
      <c r="O435" s="79"/>
      <c r="R435" s="86"/>
      <c r="U435" s="86"/>
    </row>
    <row r="436" s="6" customFormat="1" ht="18.75" customHeight="1" spans="5:21">
      <c r="E436" s="107"/>
      <c r="F436" s="117"/>
      <c r="L436" s="79"/>
      <c r="O436" s="79"/>
      <c r="R436" s="86"/>
      <c r="U436" s="86"/>
    </row>
    <row r="437" s="6" customFormat="1" ht="18.75" customHeight="1" spans="5:21">
      <c r="E437" s="107"/>
      <c r="F437" s="117"/>
      <c r="L437" s="79"/>
      <c r="O437" s="79"/>
      <c r="R437" s="86"/>
      <c r="U437" s="86"/>
    </row>
    <row r="438" s="6" customFormat="1" ht="18.75" customHeight="1" spans="5:21">
      <c r="E438" s="107"/>
      <c r="F438" s="117"/>
      <c r="L438" s="79"/>
      <c r="O438" s="79"/>
      <c r="R438" s="86"/>
      <c r="U438" s="86"/>
    </row>
    <row r="439" s="6" customFormat="1" ht="18.75" customHeight="1" spans="5:21">
      <c r="E439" s="107"/>
      <c r="F439" s="117"/>
      <c r="L439" s="79"/>
      <c r="O439" s="79"/>
      <c r="R439" s="86"/>
      <c r="U439" s="86"/>
    </row>
    <row r="440" s="6" customFormat="1" ht="18.75" customHeight="1" spans="5:21">
      <c r="E440" s="107"/>
      <c r="F440" s="117"/>
      <c r="L440" s="79"/>
      <c r="O440" s="79"/>
      <c r="R440" s="86"/>
      <c r="U440" s="86"/>
    </row>
    <row r="441" s="6" customFormat="1" ht="18.75" customHeight="1" spans="5:21">
      <c r="E441" s="107"/>
      <c r="F441" s="117"/>
      <c r="L441" s="79"/>
      <c r="O441" s="79"/>
      <c r="R441" s="86"/>
      <c r="U441" s="86"/>
    </row>
    <row r="442" s="6" customFormat="1" ht="18.75" customHeight="1" spans="5:21">
      <c r="E442" s="107"/>
      <c r="F442" s="117"/>
      <c r="L442" s="79"/>
      <c r="O442" s="79"/>
      <c r="R442" s="86"/>
      <c r="U442" s="86"/>
    </row>
    <row r="443" s="6" customFormat="1" ht="18.75" customHeight="1" spans="5:21">
      <c r="E443" s="107"/>
      <c r="F443" s="117"/>
      <c r="L443" s="79"/>
      <c r="O443" s="79"/>
      <c r="R443" s="86"/>
      <c r="U443" s="86"/>
    </row>
    <row r="444" s="6" customFormat="1" ht="18.75" customHeight="1" spans="5:21">
      <c r="E444" s="107"/>
      <c r="F444" s="117"/>
      <c r="L444" s="79"/>
      <c r="O444" s="79"/>
      <c r="R444" s="86"/>
      <c r="U444" s="86"/>
    </row>
    <row r="445" s="6" customFormat="1" ht="18.75" customHeight="1" spans="5:21">
      <c r="E445" s="107"/>
      <c r="F445" s="117"/>
      <c r="L445" s="79"/>
      <c r="O445" s="79"/>
      <c r="R445" s="86"/>
      <c r="U445" s="86"/>
    </row>
    <row r="446" s="6" customFormat="1" ht="18.75" customHeight="1" spans="5:21">
      <c r="E446" s="107"/>
      <c r="F446" s="117"/>
      <c r="L446" s="79"/>
      <c r="O446" s="79"/>
      <c r="R446" s="86"/>
      <c r="U446" s="86"/>
    </row>
    <row r="447" s="6" customFormat="1" ht="18.75" customHeight="1" spans="5:21">
      <c r="E447" s="107"/>
      <c r="F447" s="117"/>
      <c r="L447" s="79"/>
      <c r="O447" s="79"/>
      <c r="R447" s="86"/>
      <c r="U447" s="86"/>
    </row>
    <row r="448" s="6" customFormat="1" ht="18.75" customHeight="1" spans="5:21">
      <c r="E448" s="107"/>
      <c r="F448" s="117"/>
      <c r="L448" s="79"/>
      <c r="O448" s="79"/>
      <c r="R448" s="86"/>
      <c r="U448" s="86"/>
    </row>
    <row r="449" s="6" customFormat="1" ht="18.75" customHeight="1" spans="5:21">
      <c r="E449" s="107"/>
      <c r="F449" s="117"/>
      <c r="L449" s="79"/>
      <c r="O449" s="79"/>
      <c r="R449" s="86"/>
      <c r="U449" s="86"/>
    </row>
    <row r="450" s="6" customFormat="1" ht="18.75" customHeight="1" spans="5:21">
      <c r="E450" s="107"/>
      <c r="F450" s="117"/>
      <c r="L450" s="79"/>
      <c r="O450" s="79"/>
      <c r="R450" s="86"/>
      <c r="U450" s="86"/>
    </row>
    <row r="451" s="6" customFormat="1" ht="18.75" customHeight="1" spans="5:21">
      <c r="E451" s="107"/>
      <c r="F451" s="117"/>
      <c r="L451" s="79"/>
      <c r="O451" s="79"/>
      <c r="R451" s="86"/>
      <c r="U451" s="86"/>
    </row>
    <row r="452" s="6" customFormat="1" ht="18.75" customHeight="1" spans="5:21">
      <c r="E452" s="107"/>
      <c r="F452" s="117"/>
      <c r="L452" s="79"/>
      <c r="O452" s="79"/>
      <c r="R452" s="86"/>
      <c r="U452" s="86"/>
    </row>
    <row r="453" s="6" customFormat="1" ht="18.75" customHeight="1" spans="5:21">
      <c r="E453" s="107"/>
      <c r="F453" s="117"/>
      <c r="L453" s="79"/>
      <c r="O453" s="79"/>
      <c r="R453" s="86"/>
      <c r="U453" s="86"/>
    </row>
    <row r="454" s="6" customFormat="1" ht="18.75" customHeight="1" spans="5:21">
      <c r="E454" s="107"/>
      <c r="F454" s="117"/>
      <c r="L454" s="79"/>
      <c r="O454" s="79"/>
      <c r="R454" s="86"/>
      <c r="U454" s="86"/>
    </row>
    <row r="455" s="6" customFormat="1" ht="18.75" customHeight="1" spans="5:21">
      <c r="E455" s="107"/>
      <c r="F455" s="117"/>
      <c r="L455" s="79"/>
      <c r="O455" s="79"/>
      <c r="R455" s="86"/>
      <c r="U455" s="86"/>
    </row>
    <row r="456" s="6" customFormat="1" ht="18.75" customHeight="1" spans="5:21">
      <c r="E456" s="107"/>
      <c r="F456" s="117"/>
      <c r="L456" s="79"/>
      <c r="O456" s="79"/>
      <c r="R456" s="86"/>
      <c r="U456" s="86"/>
    </row>
    <row r="457" s="6" customFormat="1" ht="18.75" customHeight="1" spans="5:21">
      <c r="E457" s="107"/>
      <c r="F457" s="117"/>
      <c r="L457" s="79"/>
      <c r="O457" s="79"/>
      <c r="R457" s="86"/>
      <c r="U457" s="86"/>
    </row>
    <row r="458" s="6" customFormat="1" ht="18.75" customHeight="1" spans="5:21">
      <c r="E458" s="107"/>
      <c r="F458" s="117"/>
      <c r="L458" s="79"/>
      <c r="O458" s="79"/>
      <c r="R458" s="86"/>
      <c r="U458" s="86"/>
    </row>
    <row r="459" s="6" customFormat="1" ht="18.75" customHeight="1" spans="5:21">
      <c r="E459" s="107"/>
      <c r="F459" s="117"/>
      <c r="L459" s="79"/>
      <c r="O459" s="79"/>
      <c r="R459" s="86"/>
      <c r="U459" s="86"/>
    </row>
    <row r="460" s="6" customFormat="1" ht="18.75" customHeight="1" spans="5:21">
      <c r="E460" s="107"/>
      <c r="F460" s="117"/>
      <c r="L460" s="79"/>
      <c r="O460" s="79"/>
      <c r="R460" s="86"/>
      <c r="U460" s="86"/>
    </row>
    <row r="461" s="6" customFormat="1" ht="18.75" customHeight="1" spans="5:21">
      <c r="E461" s="107"/>
      <c r="F461" s="117"/>
      <c r="L461" s="79"/>
      <c r="O461" s="79"/>
      <c r="R461" s="86"/>
      <c r="U461" s="86"/>
    </row>
    <row r="462" s="6" customFormat="1" ht="18.75" customHeight="1" spans="5:21">
      <c r="E462" s="107"/>
      <c r="F462" s="117"/>
      <c r="L462" s="79"/>
      <c r="O462" s="79"/>
      <c r="R462" s="86"/>
      <c r="U462" s="86"/>
    </row>
    <row r="463" s="6" customFormat="1" ht="18.75" customHeight="1" spans="5:21">
      <c r="E463" s="107"/>
      <c r="F463" s="117"/>
      <c r="L463" s="79"/>
      <c r="O463" s="79"/>
      <c r="R463" s="86"/>
      <c r="U463" s="86"/>
    </row>
    <row r="464" s="6" customFormat="1" ht="18.75" customHeight="1" spans="5:21">
      <c r="E464" s="107"/>
      <c r="F464" s="117"/>
      <c r="L464" s="79"/>
      <c r="O464" s="79"/>
      <c r="R464" s="86"/>
      <c r="U464" s="86"/>
    </row>
    <row r="465" s="6" customFormat="1" ht="18.75" customHeight="1" spans="5:21">
      <c r="E465" s="107"/>
      <c r="F465" s="117"/>
      <c r="L465" s="79"/>
      <c r="O465" s="79"/>
      <c r="R465" s="86"/>
      <c r="U465" s="86"/>
    </row>
    <row r="466" s="6" customFormat="1" ht="18.75" customHeight="1" spans="5:21">
      <c r="E466" s="107"/>
      <c r="F466" s="117"/>
      <c r="L466" s="79"/>
      <c r="O466" s="79"/>
      <c r="R466" s="86"/>
      <c r="U466" s="86"/>
    </row>
    <row r="467" s="6" customFormat="1" ht="18.75" customHeight="1" spans="5:21">
      <c r="E467" s="107"/>
      <c r="F467" s="117"/>
      <c r="L467" s="79"/>
      <c r="O467" s="79"/>
      <c r="R467" s="86"/>
      <c r="U467" s="86"/>
    </row>
    <row r="468" s="6" customFormat="1" ht="18.75" customHeight="1" spans="5:21">
      <c r="E468" s="107"/>
      <c r="F468" s="117"/>
      <c r="L468" s="79"/>
      <c r="O468" s="79"/>
      <c r="R468" s="86"/>
      <c r="U468" s="86"/>
    </row>
    <row r="469" s="6" customFormat="1" ht="18.75" customHeight="1" spans="5:21">
      <c r="E469" s="107"/>
      <c r="F469" s="117"/>
      <c r="L469" s="79"/>
      <c r="O469" s="79"/>
      <c r="R469" s="86"/>
      <c r="U469" s="86"/>
    </row>
    <row r="470" s="6" customFormat="1" ht="18.75" customHeight="1" spans="5:21">
      <c r="E470" s="107"/>
      <c r="F470" s="117"/>
      <c r="L470" s="79"/>
      <c r="O470" s="79"/>
      <c r="R470" s="86"/>
      <c r="U470" s="86"/>
    </row>
    <row r="471" s="6" customFormat="1" ht="18.75" customHeight="1" spans="5:21">
      <c r="E471" s="107"/>
      <c r="F471" s="117"/>
      <c r="L471" s="79"/>
      <c r="O471" s="79"/>
      <c r="R471" s="86"/>
      <c r="U471" s="86"/>
    </row>
    <row r="472" s="6" customFormat="1" ht="18.75" customHeight="1" spans="5:21">
      <c r="E472" s="107"/>
      <c r="F472" s="117"/>
      <c r="L472" s="79"/>
      <c r="O472" s="79"/>
      <c r="R472" s="86"/>
      <c r="U472" s="86"/>
    </row>
    <row r="473" s="6" customFormat="1" ht="18.75" customHeight="1" spans="5:21">
      <c r="E473" s="107"/>
      <c r="F473" s="117"/>
      <c r="L473" s="79"/>
      <c r="O473" s="79"/>
      <c r="R473" s="86"/>
      <c r="U473" s="86"/>
    </row>
    <row r="474" s="6" customFormat="1" ht="18.75" customHeight="1" spans="5:21">
      <c r="E474" s="107"/>
      <c r="F474" s="117"/>
      <c r="L474" s="79"/>
      <c r="O474" s="79"/>
      <c r="R474" s="86"/>
      <c r="U474" s="86"/>
    </row>
    <row r="475" s="6" customFormat="1" ht="18.75" customHeight="1" spans="5:21">
      <c r="E475" s="107"/>
      <c r="F475" s="117"/>
      <c r="L475" s="79"/>
      <c r="O475" s="79"/>
      <c r="R475" s="86"/>
      <c r="U475" s="86"/>
    </row>
    <row r="476" s="6" customFormat="1" ht="18.75" customHeight="1" spans="5:21">
      <c r="E476" s="107"/>
      <c r="F476" s="117"/>
      <c r="L476" s="79"/>
      <c r="O476" s="79"/>
      <c r="R476" s="86"/>
      <c r="U476" s="86"/>
    </row>
    <row r="477" s="6" customFormat="1" ht="18.75" customHeight="1" spans="5:21">
      <c r="E477" s="107"/>
      <c r="F477" s="117"/>
      <c r="L477" s="79"/>
      <c r="O477" s="79"/>
      <c r="R477" s="86"/>
      <c r="U477" s="86"/>
    </row>
    <row r="478" s="6" customFormat="1" ht="18.75" customHeight="1" spans="5:21">
      <c r="E478" s="107"/>
      <c r="F478" s="117"/>
      <c r="L478" s="79"/>
      <c r="O478" s="79"/>
      <c r="R478" s="86"/>
      <c r="U478" s="86"/>
    </row>
    <row r="479" s="6" customFormat="1" ht="18.75" customHeight="1" spans="5:21">
      <c r="E479" s="107"/>
      <c r="F479" s="117"/>
      <c r="L479" s="79"/>
      <c r="O479" s="79"/>
      <c r="R479" s="86"/>
      <c r="U479" s="86"/>
    </row>
    <row r="480" s="6" customFormat="1" ht="18.75" customHeight="1" spans="5:21">
      <c r="E480" s="107"/>
      <c r="F480" s="117"/>
      <c r="L480" s="79"/>
      <c r="O480" s="79"/>
      <c r="R480" s="86"/>
      <c r="U480" s="86"/>
    </row>
    <row r="481" s="6" customFormat="1" ht="18.75" customHeight="1" spans="5:21">
      <c r="E481" s="107"/>
      <c r="F481" s="117"/>
      <c r="L481" s="79"/>
      <c r="O481" s="79"/>
      <c r="R481" s="86"/>
      <c r="U481" s="86"/>
    </row>
    <row r="482" s="6" customFormat="1" ht="18.75" customHeight="1" spans="5:21">
      <c r="E482" s="107"/>
      <c r="F482" s="117"/>
      <c r="L482" s="79"/>
      <c r="O482" s="79"/>
      <c r="R482" s="86"/>
      <c r="U482" s="86"/>
    </row>
    <row r="483" s="6" customFormat="1" ht="18.75" customHeight="1" spans="5:21">
      <c r="E483" s="107"/>
      <c r="F483" s="117"/>
      <c r="L483" s="79"/>
      <c r="O483" s="79"/>
      <c r="R483" s="86"/>
      <c r="U483" s="86"/>
    </row>
    <row r="484" s="6" customFormat="1" ht="18.75" customHeight="1" spans="5:21">
      <c r="E484" s="107"/>
      <c r="F484" s="117"/>
      <c r="L484" s="79"/>
      <c r="O484" s="79"/>
      <c r="R484" s="86"/>
      <c r="U484" s="86"/>
    </row>
    <row r="485" s="6" customFormat="1" ht="18.75" customHeight="1" spans="5:21">
      <c r="E485" s="107"/>
      <c r="F485" s="117"/>
      <c r="L485" s="79"/>
      <c r="O485" s="79"/>
      <c r="R485" s="86"/>
      <c r="U485" s="86"/>
    </row>
    <row r="486" s="6" customFormat="1" ht="18.75" customHeight="1" spans="5:21">
      <c r="E486" s="107"/>
      <c r="F486" s="117"/>
      <c r="L486" s="79"/>
      <c r="O486" s="79"/>
      <c r="R486" s="86"/>
      <c r="U486" s="86"/>
    </row>
    <row r="487" s="6" customFormat="1" ht="18.75" customHeight="1" spans="5:21">
      <c r="E487" s="107"/>
      <c r="F487" s="117"/>
      <c r="L487" s="79"/>
      <c r="O487" s="79"/>
      <c r="R487" s="86"/>
      <c r="U487" s="86"/>
    </row>
    <row r="488" s="6" customFormat="1" ht="18.75" customHeight="1" spans="5:21">
      <c r="E488" s="107"/>
      <c r="F488" s="117"/>
      <c r="L488" s="79"/>
      <c r="O488" s="79"/>
      <c r="R488" s="86"/>
      <c r="U488" s="86"/>
    </row>
    <row r="489" s="6" customFormat="1" ht="18.75" customHeight="1" spans="5:21">
      <c r="E489" s="107"/>
      <c r="F489" s="117"/>
      <c r="L489" s="79"/>
      <c r="O489" s="79"/>
      <c r="R489" s="86"/>
      <c r="U489" s="86"/>
    </row>
    <row r="490" s="6" customFormat="1" ht="18.75" customHeight="1" spans="5:21">
      <c r="E490" s="107"/>
      <c r="F490" s="117"/>
      <c r="L490" s="79"/>
      <c r="O490" s="79"/>
      <c r="R490" s="86"/>
      <c r="U490" s="86"/>
    </row>
    <row r="491" s="6" customFormat="1" ht="18.75" customHeight="1" spans="5:21">
      <c r="E491" s="107"/>
      <c r="F491" s="117"/>
      <c r="L491" s="79"/>
      <c r="O491" s="79"/>
      <c r="R491" s="86"/>
      <c r="U491" s="86"/>
    </row>
    <row r="492" s="6" customFormat="1" ht="18.75" customHeight="1" spans="5:21">
      <c r="E492" s="107"/>
      <c r="F492" s="117"/>
      <c r="L492" s="79"/>
      <c r="O492" s="79"/>
      <c r="R492" s="86"/>
      <c r="U492" s="86"/>
    </row>
    <row r="493" s="6" customFormat="1" ht="18.75" customHeight="1" spans="5:21">
      <c r="E493" s="107"/>
      <c r="F493" s="117"/>
      <c r="L493" s="79"/>
      <c r="O493" s="79"/>
      <c r="R493" s="86"/>
      <c r="U493" s="86"/>
    </row>
    <row r="494" s="6" customFormat="1" ht="18.75" customHeight="1" spans="5:21">
      <c r="E494" s="107"/>
      <c r="F494" s="117"/>
      <c r="L494" s="79"/>
      <c r="O494" s="79"/>
      <c r="R494" s="86"/>
      <c r="U494" s="86"/>
    </row>
    <row r="495" s="6" customFormat="1" ht="18.75" customHeight="1" spans="5:21">
      <c r="E495" s="107"/>
      <c r="F495" s="117"/>
      <c r="L495" s="79"/>
      <c r="O495" s="79"/>
      <c r="R495" s="86"/>
      <c r="U495" s="86"/>
    </row>
    <row r="496" s="6" customFormat="1" ht="18.75" customHeight="1" spans="5:21">
      <c r="E496" s="107"/>
      <c r="F496" s="117"/>
      <c r="L496" s="79"/>
      <c r="O496" s="79"/>
      <c r="R496" s="86"/>
      <c r="U496" s="86"/>
    </row>
    <row r="497" s="6" customFormat="1" ht="18.75" customHeight="1" spans="5:21">
      <c r="E497" s="107"/>
      <c r="F497" s="117"/>
      <c r="L497" s="79"/>
      <c r="O497" s="79"/>
      <c r="R497" s="86"/>
      <c r="U497" s="86"/>
    </row>
    <row r="498" s="6" customFormat="1" ht="18.75" customHeight="1" spans="5:21">
      <c r="E498" s="107"/>
      <c r="F498" s="117"/>
      <c r="L498" s="79"/>
      <c r="O498" s="79"/>
      <c r="R498" s="86"/>
      <c r="U498" s="86"/>
    </row>
    <row r="499" s="6" customFormat="1" ht="18.75" customHeight="1" spans="5:21">
      <c r="E499" s="107"/>
      <c r="F499" s="117"/>
      <c r="L499" s="79"/>
      <c r="O499" s="79"/>
      <c r="R499" s="86"/>
      <c r="U499" s="86"/>
    </row>
    <row r="500" s="6" customFormat="1" ht="18.75" customHeight="1" spans="5:21">
      <c r="E500" s="107"/>
      <c r="F500" s="117"/>
      <c r="L500" s="79"/>
      <c r="O500" s="79"/>
      <c r="R500" s="86"/>
      <c r="U500" s="86"/>
    </row>
    <row r="501" s="6" customFormat="1" ht="18.75" customHeight="1" spans="5:21">
      <c r="E501" s="107"/>
      <c r="F501" s="117"/>
      <c r="L501" s="79"/>
      <c r="O501" s="79"/>
      <c r="R501" s="86"/>
      <c r="U501" s="86"/>
    </row>
    <row r="502" s="6" customFormat="1" ht="18.75" customHeight="1" spans="5:21">
      <c r="E502" s="107"/>
      <c r="F502" s="117"/>
      <c r="L502" s="79"/>
      <c r="O502" s="79"/>
      <c r="R502" s="86"/>
      <c r="U502" s="86"/>
    </row>
    <row r="503" s="6" customFormat="1" ht="18.75" customHeight="1" spans="5:21">
      <c r="E503" s="107"/>
      <c r="F503" s="117"/>
      <c r="L503" s="79"/>
      <c r="O503" s="79"/>
      <c r="R503" s="86"/>
      <c r="U503" s="86"/>
    </row>
    <row r="504" s="6" customFormat="1" ht="18.75" customHeight="1" spans="5:21">
      <c r="E504" s="107"/>
      <c r="F504" s="117"/>
      <c r="L504" s="79"/>
      <c r="O504" s="79"/>
      <c r="R504" s="86"/>
      <c r="U504" s="86"/>
    </row>
    <row r="505" s="6" customFormat="1" ht="18.75" customHeight="1" spans="5:21">
      <c r="E505" s="107"/>
      <c r="F505" s="117"/>
      <c r="L505" s="79"/>
      <c r="O505" s="79"/>
      <c r="R505" s="86"/>
      <c r="U505" s="86"/>
    </row>
    <row r="506" s="6" customFormat="1" ht="18.75" customHeight="1" spans="5:21">
      <c r="E506" s="107"/>
      <c r="F506" s="117"/>
      <c r="L506" s="79"/>
      <c r="O506" s="79"/>
      <c r="R506" s="86"/>
      <c r="U506" s="86"/>
    </row>
    <row r="507" s="6" customFormat="1" ht="18.75" customHeight="1" spans="5:21">
      <c r="E507" s="107"/>
      <c r="F507" s="117"/>
      <c r="L507" s="79"/>
      <c r="O507" s="79"/>
      <c r="R507" s="86"/>
      <c r="U507" s="86"/>
    </row>
    <row r="508" s="6" customFormat="1" ht="18.75" customHeight="1" spans="5:21">
      <c r="E508" s="107"/>
      <c r="F508" s="117"/>
      <c r="L508" s="79"/>
      <c r="O508" s="79"/>
      <c r="R508" s="86"/>
      <c r="U508" s="86"/>
    </row>
    <row r="509" s="6" customFormat="1" ht="18.75" customHeight="1" spans="5:21">
      <c r="E509" s="107"/>
      <c r="F509" s="117"/>
      <c r="L509" s="79"/>
      <c r="O509" s="79"/>
      <c r="R509" s="86"/>
      <c r="U509" s="86"/>
    </row>
    <row r="510" s="6" customFormat="1" ht="18.75" customHeight="1" spans="5:21">
      <c r="E510" s="107"/>
      <c r="F510" s="117"/>
      <c r="L510" s="79"/>
      <c r="O510" s="79"/>
      <c r="R510" s="86"/>
      <c r="U510" s="86"/>
    </row>
    <row r="511" s="6" customFormat="1" ht="18.75" customHeight="1" spans="5:21">
      <c r="E511" s="107"/>
      <c r="F511" s="117"/>
      <c r="L511" s="79"/>
      <c r="O511" s="79"/>
      <c r="R511" s="86"/>
      <c r="U511" s="86"/>
    </row>
    <row r="512" s="6" customFormat="1" ht="18.75" customHeight="1" spans="5:21">
      <c r="E512" s="107"/>
      <c r="F512" s="117"/>
      <c r="L512" s="79"/>
      <c r="O512" s="79"/>
      <c r="R512" s="86"/>
      <c r="U512" s="86"/>
    </row>
    <row r="513" s="6" customFormat="1" ht="18.75" customHeight="1" spans="5:21">
      <c r="E513" s="107"/>
      <c r="F513" s="117"/>
      <c r="L513" s="79"/>
      <c r="O513" s="79"/>
      <c r="R513" s="86"/>
      <c r="U513" s="86"/>
    </row>
    <row r="514" s="6" customFormat="1" ht="18.75" customHeight="1" spans="5:21">
      <c r="E514" s="107"/>
      <c r="F514" s="117"/>
      <c r="L514" s="79"/>
      <c r="O514" s="79"/>
      <c r="R514" s="86"/>
      <c r="U514" s="86"/>
    </row>
    <row r="515" s="6" customFormat="1" ht="18.75" customHeight="1" spans="5:21">
      <c r="E515" s="107"/>
      <c r="F515" s="117"/>
      <c r="L515" s="79"/>
      <c r="O515" s="79"/>
      <c r="R515" s="86"/>
      <c r="U515" s="86"/>
    </row>
    <row r="516" s="6" customFormat="1" ht="18.75" customHeight="1" spans="5:21">
      <c r="E516" s="107"/>
      <c r="F516" s="117"/>
      <c r="L516" s="79"/>
      <c r="O516" s="79"/>
      <c r="R516" s="86"/>
      <c r="U516" s="86"/>
    </row>
    <row r="517" s="6" customFormat="1" ht="18.75" customHeight="1" spans="5:21">
      <c r="E517" s="107"/>
      <c r="F517" s="117"/>
      <c r="L517" s="79"/>
      <c r="O517" s="79"/>
      <c r="R517" s="86"/>
      <c r="U517" s="86"/>
    </row>
    <row r="518" s="6" customFormat="1" ht="18.75" customHeight="1" spans="5:21">
      <c r="E518" s="107"/>
      <c r="F518" s="117"/>
      <c r="L518" s="79"/>
      <c r="O518" s="79"/>
      <c r="R518" s="86"/>
      <c r="U518" s="86"/>
    </row>
    <row r="519" s="6" customFormat="1" ht="18.75" customHeight="1" spans="5:21">
      <c r="E519" s="107"/>
      <c r="F519" s="117"/>
      <c r="L519" s="79"/>
      <c r="O519" s="79"/>
      <c r="R519" s="86"/>
      <c r="U519" s="86"/>
    </row>
    <row r="520" s="6" customFormat="1" ht="18.75" customHeight="1" spans="5:21">
      <c r="E520" s="107"/>
      <c r="F520" s="117"/>
      <c r="L520" s="79"/>
      <c r="O520" s="79"/>
      <c r="R520" s="86"/>
      <c r="U520" s="86"/>
    </row>
    <row r="521" s="6" customFormat="1" ht="18.75" customHeight="1" spans="5:21">
      <c r="E521" s="107"/>
      <c r="F521" s="117"/>
      <c r="L521" s="79"/>
      <c r="O521" s="79"/>
      <c r="R521" s="86"/>
      <c r="U521" s="86"/>
    </row>
    <row r="522" s="6" customFormat="1" ht="18.75" customHeight="1" spans="5:21">
      <c r="E522" s="107"/>
      <c r="F522" s="117"/>
      <c r="L522" s="79"/>
      <c r="O522" s="79"/>
      <c r="R522" s="86"/>
      <c r="U522" s="86"/>
    </row>
    <row r="523" s="6" customFormat="1" ht="18.75" customHeight="1" spans="5:21">
      <c r="E523" s="107"/>
      <c r="F523" s="117"/>
      <c r="L523" s="79"/>
      <c r="O523" s="79"/>
      <c r="R523" s="86"/>
      <c r="U523" s="86"/>
    </row>
    <row r="524" s="6" customFormat="1" ht="18.75" customHeight="1" spans="5:21">
      <c r="E524" s="107"/>
      <c r="F524" s="117"/>
      <c r="L524" s="79"/>
      <c r="O524" s="79"/>
      <c r="R524" s="86"/>
      <c r="U524" s="86"/>
    </row>
    <row r="525" s="6" customFormat="1" ht="18.75" customHeight="1" spans="5:21">
      <c r="E525" s="107"/>
      <c r="F525" s="117"/>
      <c r="L525" s="79"/>
      <c r="O525" s="79"/>
      <c r="R525" s="86"/>
      <c r="U525" s="86"/>
    </row>
    <row r="526" s="6" customFormat="1" ht="18.75" customHeight="1" spans="5:21">
      <c r="E526" s="107"/>
      <c r="F526" s="117"/>
      <c r="L526" s="79"/>
      <c r="O526" s="79"/>
      <c r="R526" s="86"/>
      <c r="U526" s="86"/>
    </row>
    <row r="527" s="6" customFormat="1" ht="18.75" customHeight="1" spans="5:21">
      <c r="E527" s="107"/>
      <c r="F527" s="117"/>
      <c r="L527" s="79"/>
      <c r="O527" s="79"/>
      <c r="R527" s="86"/>
      <c r="U527" s="86"/>
    </row>
    <row r="528" s="6" customFormat="1" ht="18.75" customHeight="1" spans="5:21">
      <c r="E528" s="107"/>
      <c r="F528" s="117"/>
      <c r="L528" s="79"/>
      <c r="O528" s="79"/>
      <c r="R528" s="86"/>
      <c r="U528" s="86"/>
    </row>
    <row r="529" s="6" customFormat="1" ht="18.75" customHeight="1" spans="5:21">
      <c r="E529" s="107"/>
      <c r="F529" s="117"/>
      <c r="L529" s="79"/>
      <c r="O529" s="79"/>
      <c r="R529" s="86"/>
      <c r="U529" s="86"/>
    </row>
    <row r="530" s="6" customFormat="1" ht="18.75" customHeight="1" spans="5:21">
      <c r="E530" s="107"/>
      <c r="F530" s="117"/>
      <c r="L530" s="79"/>
      <c r="O530" s="79"/>
      <c r="R530" s="86"/>
      <c r="U530" s="86"/>
    </row>
    <row r="531" s="6" customFormat="1" ht="18.75" customHeight="1" spans="5:21">
      <c r="E531" s="107"/>
      <c r="F531" s="117"/>
      <c r="L531" s="79"/>
      <c r="O531" s="79"/>
      <c r="R531" s="86"/>
      <c r="U531" s="86"/>
    </row>
    <row r="532" s="6" customFormat="1" ht="18.75" customHeight="1" spans="5:21">
      <c r="E532" s="107"/>
      <c r="F532" s="117"/>
      <c r="L532" s="79"/>
      <c r="O532" s="79"/>
      <c r="R532" s="86"/>
      <c r="U532" s="86"/>
    </row>
    <row r="533" s="6" customFormat="1" ht="18.75" customHeight="1" spans="5:21">
      <c r="E533" s="107"/>
      <c r="F533" s="117"/>
      <c r="L533" s="79"/>
      <c r="O533" s="79"/>
      <c r="R533" s="86"/>
      <c r="U533" s="86"/>
    </row>
    <row r="534" s="6" customFormat="1" ht="18.75" customHeight="1" spans="5:21">
      <c r="E534" s="107"/>
      <c r="F534" s="117"/>
      <c r="L534" s="79"/>
      <c r="O534" s="79"/>
      <c r="R534" s="86"/>
      <c r="U534" s="86"/>
    </row>
    <row r="535" s="6" customFormat="1" ht="18.75" customHeight="1" spans="5:21">
      <c r="E535" s="107"/>
      <c r="F535" s="117"/>
      <c r="L535" s="79"/>
      <c r="O535" s="79"/>
      <c r="R535" s="86"/>
      <c r="U535" s="86"/>
    </row>
    <row r="536" s="6" customFormat="1" ht="18.75" customHeight="1" spans="5:21">
      <c r="E536" s="107"/>
      <c r="F536" s="117"/>
      <c r="L536" s="79"/>
      <c r="O536" s="79"/>
      <c r="R536" s="86"/>
      <c r="U536" s="86"/>
    </row>
    <row r="537" s="6" customFormat="1" ht="18.75" customHeight="1" spans="5:21">
      <c r="E537" s="107"/>
      <c r="F537" s="117"/>
      <c r="L537" s="79"/>
      <c r="O537" s="79"/>
      <c r="R537" s="86"/>
      <c r="U537" s="86"/>
    </row>
    <row r="538" s="6" customFormat="1" ht="18.75" customHeight="1" spans="5:21">
      <c r="E538" s="107"/>
      <c r="F538" s="117"/>
      <c r="L538" s="79"/>
      <c r="O538" s="79"/>
      <c r="R538" s="86"/>
      <c r="U538" s="86"/>
    </row>
    <row r="539" s="6" customFormat="1" ht="18.75" customHeight="1" spans="5:21">
      <c r="E539" s="107"/>
      <c r="F539" s="117"/>
      <c r="L539" s="79"/>
      <c r="O539" s="79"/>
      <c r="R539" s="86"/>
      <c r="U539" s="86"/>
    </row>
    <row r="540" s="6" customFormat="1" ht="18.75" customHeight="1" spans="5:21">
      <c r="E540" s="107"/>
      <c r="F540" s="117"/>
      <c r="L540" s="79"/>
      <c r="O540" s="79"/>
      <c r="R540" s="86"/>
      <c r="U540" s="86"/>
    </row>
    <row r="541" s="6" customFormat="1" ht="18.75" customHeight="1" spans="5:21">
      <c r="E541" s="107"/>
      <c r="F541" s="117"/>
      <c r="L541" s="79"/>
      <c r="O541" s="79"/>
      <c r="R541" s="86"/>
      <c r="U541" s="86"/>
    </row>
    <row r="542" s="6" customFormat="1" ht="18.75" customHeight="1" spans="5:21">
      <c r="E542" s="107"/>
      <c r="F542" s="117"/>
      <c r="L542" s="79"/>
      <c r="O542" s="79"/>
      <c r="R542" s="86"/>
      <c r="U542" s="86"/>
    </row>
    <row r="543" s="6" customFormat="1" ht="18.75" customHeight="1" spans="5:21">
      <c r="E543" s="107"/>
      <c r="F543" s="117"/>
      <c r="L543" s="79"/>
      <c r="O543" s="79"/>
      <c r="R543" s="86"/>
      <c r="U543" s="86"/>
    </row>
    <row r="544" s="6" customFormat="1" ht="18.75" customHeight="1" spans="5:21">
      <c r="E544" s="107"/>
      <c r="F544" s="117"/>
      <c r="L544" s="79"/>
      <c r="O544" s="79"/>
      <c r="R544" s="86"/>
      <c r="U544" s="86"/>
    </row>
    <row r="545" s="6" customFormat="1" ht="18.75" customHeight="1" spans="5:21">
      <c r="E545" s="107"/>
      <c r="F545" s="117"/>
      <c r="L545" s="79"/>
      <c r="O545" s="79"/>
      <c r="R545" s="86"/>
      <c r="U545" s="86"/>
    </row>
    <row r="546" s="6" customFormat="1" ht="18.75" customHeight="1" spans="5:21">
      <c r="E546" s="107"/>
      <c r="F546" s="117"/>
      <c r="L546" s="79"/>
      <c r="O546" s="79"/>
      <c r="R546" s="86"/>
      <c r="U546" s="86"/>
    </row>
    <row r="547" s="6" customFormat="1" ht="18.75" customHeight="1" spans="5:21">
      <c r="E547" s="107"/>
      <c r="F547" s="117"/>
      <c r="L547" s="79"/>
      <c r="O547" s="79"/>
      <c r="R547" s="86"/>
      <c r="U547" s="86"/>
    </row>
    <row r="548" s="6" customFormat="1" ht="18.75" customHeight="1" spans="5:21">
      <c r="E548" s="107"/>
      <c r="F548" s="117"/>
      <c r="L548" s="79"/>
      <c r="O548" s="79"/>
      <c r="R548" s="86"/>
      <c r="U548" s="86"/>
    </row>
    <row r="549" s="6" customFormat="1" ht="18.75" customHeight="1" spans="5:21">
      <c r="E549" s="107"/>
      <c r="F549" s="117"/>
      <c r="L549" s="79"/>
      <c r="O549" s="79"/>
      <c r="R549" s="86"/>
      <c r="U549" s="86"/>
    </row>
    <row r="550" s="6" customFormat="1" ht="18.75" customHeight="1" spans="5:21">
      <c r="E550" s="107"/>
      <c r="F550" s="117"/>
      <c r="L550" s="79"/>
      <c r="O550" s="79"/>
      <c r="R550" s="86"/>
      <c r="U550" s="86"/>
    </row>
    <row r="551" s="6" customFormat="1" ht="18.75" customHeight="1" spans="5:21">
      <c r="E551" s="107"/>
      <c r="F551" s="117"/>
      <c r="L551" s="79"/>
      <c r="O551" s="79"/>
      <c r="R551" s="86"/>
      <c r="U551" s="86"/>
    </row>
    <row r="552" s="6" customFormat="1" ht="18.75" customHeight="1" spans="5:21">
      <c r="E552" s="107"/>
      <c r="F552" s="117"/>
      <c r="L552" s="79"/>
      <c r="O552" s="79"/>
      <c r="R552" s="86"/>
      <c r="U552" s="86"/>
    </row>
    <row r="553" s="6" customFormat="1" ht="18.75" customHeight="1" spans="5:21">
      <c r="E553" s="107"/>
      <c r="F553" s="117"/>
      <c r="L553" s="79"/>
      <c r="O553" s="79"/>
      <c r="R553" s="86"/>
      <c r="U553" s="86"/>
    </row>
    <row r="554" s="6" customFormat="1" ht="18.75" customHeight="1" spans="5:21">
      <c r="E554" s="107"/>
      <c r="F554" s="117"/>
      <c r="L554" s="79"/>
      <c r="O554" s="79"/>
      <c r="R554" s="86"/>
      <c r="U554" s="86"/>
    </row>
    <row r="555" s="6" customFormat="1" ht="18.75" customHeight="1" spans="5:21">
      <c r="E555" s="107"/>
      <c r="F555" s="117"/>
      <c r="L555" s="79"/>
      <c r="O555" s="79"/>
      <c r="R555" s="86"/>
      <c r="U555" s="86"/>
    </row>
    <row r="556" s="6" customFormat="1" ht="18.75" customHeight="1" spans="5:21">
      <c r="E556" s="107"/>
      <c r="F556" s="117"/>
      <c r="L556" s="79"/>
      <c r="O556" s="79"/>
      <c r="R556" s="86"/>
      <c r="U556" s="86"/>
    </row>
    <row r="557" s="6" customFormat="1" ht="18.75" customHeight="1" spans="5:21">
      <c r="E557" s="107"/>
      <c r="F557" s="117"/>
      <c r="L557" s="79"/>
      <c r="O557" s="79"/>
      <c r="R557" s="86"/>
      <c r="U557" s="86"/>
    </row>
    <row r="558" s="6" customFormat="1" ht="18.75" customHeight="1" spans="5:21">
      <c r="E558" s="107"/>
      <c r="F558" s="117"/>
      <c r="L558" s="79"/>
      <c r="O558" s="79"/>
      <c r="R558" s="86"/>
      <c r="U558" s="86"/>
    </row>
    <row r="559" s="6" customFormat="1" ht="18.75" customHeight="1" spans="5:21">
      <c r="E559" s="107"/>
      <c r="F559" s="117"/>
      <c r="L559" s="79"/>
      <c r="O559" s="79"/>
      <c r="R559" s="86"/>
      <c r="U559" s="86"/>
    </row>
    <row r="560" s="6" customFormat="1" ht="18.75" customHeight="1" spans="5:21">
      <c r="E560" s="107"/>
      <c r="F560" s="117"/>
      <c r="L560" s="79"/>
      <c r="O560" s="79"/>
      <c r="R560" s="86"/>
      <c r="U560" s="86"/>
    </row>
    <row r="561" s="6" customFormat="1" ht="18.75" customHeight="1" spans="5:21">
      <c r="E561" s="107"/>
      <c r="F561" s="117"/>
      <c r="L561" s="79"/>
      <c r="O561" s="79"/>
      <c r="R561" s="86"/>
      <c r="U561" s="86"/>
    </row>
    <row r="562" s="6" customFormat="1" ht="18.75" customHeight="1" spans="5:21">
      <c r="E562" s="107"/>
      <c r="F562" s="117"/>
      <c r="L562" s="79"/>
      <c r="O562" s="79"/>
      <c r="R562" s="86"/>
      <c r="U562" s="86"/>
    </row>
    <row r="563" s="6" customFormat="1" ht="18.75" customHeight="1" spans="5:21">
      <c r="E563" s="107"/>
      <c r="F563" s="117"/>
      <c r="L563" s="79"/>
      <c r="O563" s="79"/>
      <c r="R563" s="86"/>
      <c r="U563" s="86"/>
    </row>
    <row r="564" s="6" customFormat="1" ht="18.75" customHeight="1" spans="5:21">
      <c r="E564" s="107"/>
      <c r="F564" s="117"/>
      <c r="L564" s="79"/>
      <c r="O564" s="79"/>
      <c r="R564" s="86"/>
      <c r="U564" s="86"/>
    </row>
    <row r="565" s="6" customFormat="1" ht="18.75" customHeight="1" spans="5:21">
      <c r="E565" s="107"/>
      <c r="F565" s="117"/>
      <c r="L565" s="79"/>
      <c r="O565" s="79"/>
      <c r="R565" s="86"/>
      <c r="U565" s="86"/>
    </row>
    <row r="566" s="6" customFormat="1" ht="18.75" customHeight="1" spans="5:21">
      <c r="E566" s="107"/>
      <c r="F566" s="117"/>
      <c r="L566" s="79"/>
      <c r="O566" s="79"/>
      <c r="R566" s="86"/>
      <c r="U566" s="86"/>
    </row>
    <row r="567" s="6" customFormat="1" ht="18.75" customHeight="1" spans="5:21">
      <c r="E567" s="107"/>
      <c r="F567" s="117"/>
      <c r="L567" s="79"/>
      <c r="O567" s="79"/>
      <c r="R567" s="86"/>
      <c r="U567" s="86"/>
    </row>
    <row r="568" s="6" customFormat="1" ht="18.75" customHeight="1" spans="5:21">
      <c r="E568" s="107"/>
      <c r="F568" s="117"/>
      <c r="L568" s="79"/>
      <c r="O568" s="79"/>
      <c r="R568" s="86"/>
      <c r="U568" s="86"/>
    </row>
    <row r="569" s="6" customFormat="1" ht="18.75" customHeight="1" spans="5:21">
      <c r="E569" s="107"/>
      <c r="F569" s="117"/>
      <c r="L569" s="79"/>
      <c r="O569" s="79"/>
      <c r="R569" s="86"/>
      <c r="U569" s="86"/>
    </row>
    <row r="570" s="6" customFormat="1" ht="18.75" customHeight="1" spans="5:21">
      <c r="E570" s="107"/>
      <c r="F570" s="117"/>
      <c r="L570" s="79"/>
      <c r="O570" s="79"/>
      <c r="R570" s="86"/>
      <c r="U570" s="86"/>
    </row>
    <row r="571" s="6" customFormat="1" ht="18.75" customHeight="1" spans="5:21">
      <c r="E571" s="107"/>
      <c r="F571" s="117"/>
      <c r="L571" s="79"/>
      <c r="O571" s="79"/>
      <c r="R571" s="86"/>
      <c r="U571" s="86"/>
    </row>
    <row r="572" s="6" customFormat="1" ht="18.75" customHeight="1" spans="5:21">
      <c r="E572" s="107"/>
      <c r="F572" s="117"/>
      <c r="L572" s="79"/>
      <c r="O572" s="79"/>
      <c r="R572" s="86"/>
      <c r="U572" s="86"/>
    </row>
    <row r="573" s="6" customFormat="1" ht="18.75" customHeight="1" spans="5:21">
      <c r="E573" s="107"/>
      <c r="F573" s="117"/>
      <c r="L573" s="79"/>
      <c r="O573" s="79"/>
      <c r="R573" s="86"/>
      <c r="U573" s="86"/>
    </row>
    <row r="574" s="6" customFormat="1" ht="18.75" customHeight="1" spans="5:21">
      <c r="E574" s="107"/>
      <c r="F574" s="117"/>
      <c r="L574" s="79"/>
      <c r="O574" s="79"/>
      <c r="R574" s="86"/>
      <c r="U574" s="86"/>
    </row>
    <row r="575" s="6" customFormat="1" ht="18.75" customHeight="1" spans="5:21">
      <c r="E575" s="107"/>
      <c r="F575" s="117"/>
      <c r="L575" s="79"/>
      <c r="O575" s="79"/>
      <c r="R575" s="86"/>
      <c r="U575" s="86"/>
    </row>
    <row r="576" s="6" customFormat="1" ht="18.75" customHeight="1" spans="5:21">
      <c r="E576" s="107"/>
      <c r="F576" s="117"/>
      <c r="L576" s="79"/>
      <c r="O576" s="79"/>
      <c r="R576" s="86"/>
      <c r="U576" s="86"/>
    </row>
    <row r="577" s="6" customFormat="1" ht="18.75" customHeight="1" spans="5:21">
      <c r="E577" s="107"/>
      <c r="F577" s="117"/>
      <c r="L577" s="79"/>
      <c r="O577" s="79"/>
      <c r="R577" s="86"/>
      <c r="U577" s="86"/>
    </row>
    <row r="578" s="6" customFormat="1" ht="18.75" customHeight="1" spans="5:21">
      <c r="E578" s="107"/>
      <c r="F578" s="117"/>
      <c r="L578" s="79"/>
      <c r="O578" s="79"/>
      <c r="R578" s="86"/>
      <c r="U578" s="86"/>
    </row>
    <row r="579" s="6" customFormat="1" ht="18.75" customHeight="1" spans="5:21">
      <c r="E579" s="107"/>
      <c r="F579" s="117"/>
      <c r="L579" s="79"/>
      <c r="O579" s="79"/>
      <c r="R579" s="86"/>
      <c r="U579" s="86"/>
    </row>
    <row r="580" s="6" customFormat="1" ht="18.75" customHeight="1" spans="5:21">
      <c r="E580" s="107"/>
      <c r="F580" s="117"/>
      <c r="L580" s="79"/>
      <c r="O580" s="79"/>
      <c r="R580" s="86"/>
      <c r="U580" s="86"/>
    </row>
    <row r="581" s="6" customFormat="1" ht="18.75" customHeight="1" spans="5:21">
      <c r="E581" s="107"/>
      <c r="F581" s="117"/>
      <c r="L581" s="79"/>
      <c r="O581" s="79"/>
      <c r="R581" s="86"/>
      <c r="U581" s="86"/>
    </row>
    <row r="582" s="6" customFormat="1" ht="18.75" customHeight="1" spans="5:21">
      <c r="E582" s="107"/>
      <c r="F582" s="117"/>
      <c r="L582" s="79"/>
      <c r="O582" s="79"/>
      <c r="R582" s="86"/>
      <c r="U582" s="86"/>
    </row>
    <row r="583" s="6" customFormat="1" ht="18.75" customHeight="1" spans="5:21">
      <c r="E583" s="107"/>
      <c r="F583" s="117"/>
      <c r="L583" s="79"/>
      <c r="O583" s="79"/>
      <c r="R583" s="86"/>
      <c r="U583" s="86"/>
    </row>
    <row r="584" s="6" customFormat="1" ht="18.75" customHeight="1" spans="5:21">
      <c r="E584" s="107"/>
      <c r="F584" s="117"/>
      <c r="L584" s="79"/>
      <c r="O584" s="79"/>
      <c r="R584" s="86"/>
      <c r="U584" s="86"/>
    </row>
    <row r="585" s="6" customFormat="1" ht="18.75" customHeight="1" spans="5:21">
      <c r="E585" s="107"/>
      <c r="F585" s="117"/>
      <c r="L585" s="79"/>
      <c r="O585" s="79"/>
      <c r="R585" s="86"/>
      <c r="U585" s="86"/>
    </row>
    <row r="586" s="6" customFormat="1" ht="18.75" customHeight="1" spans="5:21">
      <c r="E586" s="107"/>
      <c r="F586" s="117"/>
      <c r="L586" s="79"/>
      <c r="O586" s="79"/>
      <c r="R586" s="86"/>
      <c r="U586" s="86"/>
    </row>
    <row r="587" s="6" customFormat="1" ht="18.75" customHeight="1" spans="5:21">
      <c r="E587" s="107"/>
      <c r="F587" s="117"/>
      <c r="L587" s="79"/>
      <c r="O587" s="79"/>
      <c r="R587" s="86"/>
      <c r="U587" s="86"/>
    </row>
    <row r="588" s="6" customFormat="1" ht="18.75" customHeight="1" spans="5:21">
      <c r="E588" s="107"/>
      <c r="F588" s="117"/>
      <c r="L588" s="79"/>
      <c r="O588" s="79"/>
      <c r="R588" s="86"/>
      <c r="U588" s="86"/>
    </row>
    <row r="589" s="6" customFormat="1" ht="18.75" customHeight="1" spans="5:21">
      <c r="E589" s="107"/>
      <c r="F589" s="117"/>
      <c r="L589" s="79"/>
      <c r="O589" s="79"/>
      <c r="R589" s="86"/>
      <c r="U589" s="86"/>
    </row>
    <row r="590" s="6" customFormat="1" ht="18.75" customHeight="1" spans="5:21">
      <c r="E590" s="107"/>
      <c r="F590" s="117"/>
      <c r="L590" s="79"/>
      <c r="O590" s="79"/>
      <c r="R590" s="86"/>
      <c r="U590" s="86"/>
    </row>
    <row r="591" s="6" customFormat="1" ht="18.75" customHeight="1" spans="5:21">
      <c r="E591" s="107"/>
      <c r="F591" s="117"/>
      <c r="L591" s="79"/>
      <c r="O591" s="79"/>
      <c r="R591" s="86"/>
      <c r="U591" s="86"/>
    </row>
    <row r="592" s="6" customFormat="1" ht="18.75" customHeight="1" spans="5:21">
      <c r="E592" s="107"/>
      <c r="F592" s="117"/>
      <c r="L592" s="79"/>
      <c r="O592" s="79"/>
      <c r="R592" s="86"/>
      <c r="U592" s="86"/>
    </row>
    <row r="593" s="6" customFormat="1" ht="18.75" customHeight="1" spans="5:21">
      <c r="E593" s="107"/>
      <c r="F593" s="117"/>
      <c r="L593" s="79"/>
      <c r="O593" s="79"/>
      <c r="R593" s="86"/>
      <c r="U593" s="86"/>
    </row>
    <row r="594" s="6" customFormat="1" ht="18.75" customHeight="1" spans="5:21">
      <c r="E594" s="107"/>
      <c r="F594" s="117"/>
      <c r="L594" s="79"/>
      <c r="O594" s="79"/>
      <c r="R594" s="86"/>
      <c r="U594" s="86"/>
    </row>
    <row r="595" s="6" customFormat="1" ht="18.75" customHeight="1" spans="5:21">
      <c r="E595" s="107"/>
      <c r="F595" s="117"/>
      <c r="L595" s="79"/>
      <c r="O595" s="79"/>
      <c r="R595" s="86"/>
      <c r="U595" s="86"/>
    </row>
    <row r="596" s="6" customFormat="1" ht="18.75" customHeight="1" spans="5:21">
      <c r="E596" s="107"/>
      <c r="F596" s="117"/>
      <c r="L596" s="79"/>
      <c r="O596" s="79"/>
      <c r="R596" s="86"/>
      <c r="U596" s="86"/>
    </row>
    <row r="597" s="6" customFormat="1" ht="18.75" customHeight="1" spans="5:21">
      <c r="E597" s="107"/>
      <c r="F597" s="117"/>
      <c r="L597" s="79"/>
      <c r="O597" s="79"/>
      <c r="R597" s="86"/>
      <c r="U597" s="86"/>
    </row>
    <row r="598" s="6" customFormat="1" ht="18.75" customHeight="1" spans="5:21">
      <c r="E598" s="107"/>
      <c r="F598" s="117"/>
      <c r="L598" s="79"/>
      <c r="O598" s="79"/>
      <c r="R598" s="86"/>
      <c r="U598" s="86"/>
    </row>
    <row r="599" s="6" customFormat="1" ht="18.75" customHeight="1" spans="5:21">
      <c r="E599" s="107"/>
      <c r="F599" s="117"/>
      <c r="L599" s="79"/>
      <c r="O599" s="79"/>
      <c r="R599" s="86"/>
      <c r="U599" s="86"/>
    </row>
    <row r="600" s="6" customFormat="1" ht="18.75" customHeight="1" spans="5:21">
      <c r="E600" s="107"/>
      <c r="F600" s="117"/>
      <c r="L600" s="79"/>
      <c r="O600" s="79"/>
      <c r="R600" s="86"/>
      <c r="U600" s="86"/>
    </row>
    <row r="601" s="6" customFormat="1" ht="18.75" customHeight="1" spans="5:21">
      <c r="E601" s="107"/>
      <c r="F601" s="117"/>
      <c r="L601" s="79"/>
      <c r="O601" s="79"/>
      <c r="R601" s="86"/>
      <c r="U601" s="86"/>
    </row>
    <row r="602" s="6" customFormat="1" ht="18.75" customHeight="1" spans="5:21">
      <c r="E602" s="107"/>
      <c r="F602" s="117"/>
      <c r="L602" s="79"/>
      <c r="O602" s="79"/>
      <c r="R602" s="86"/>
      <c r="U602" s="86"/>
    </row>
    <row r="603" s="6" customFormat="1" ht="18.75" customHeight="1" spans="5:21">
      <c r="E603" s="107"/>
      <c r="F603" s="117"/>
      <c r="L603" s="79"/>
      <c r="O603" s="79"/>
      <c r="R603" s="86"/>
      <c r="U603" s="86"/>
    </row>
    <row r="604" s="6" customFormat="1" ht="18.75" customHeight="1" spans="5:21">
      <c r="E604" s="107"/>
      <c r="F604" s="117"/>
      <c r="L604" s="79"/>
      <c r="O604" s="79"/>
      <c r="R604" s="86"/>
      <c r="U604" s="86"/>
    </row>
    <row r="605" s="6" customFormat="1" ht="18.75" customHeight="1" spans="5:21">
      <c r="E605" s="107"/>
      <c r="F605" s="117"/>
      <c r="L605" s="79"/>
      <c r="O605" s="79"/>
      <c r="R605" s="86"/>
      <c r="U605" s="86"/>
    </row>
    <row r="606" s="6" customFormat="1" ht="18.75" customHeight="1" spans="5:21">
      <c r="E606" s="107"/>
      <c r="F606" s="117"/>
      <c r="L606" s="79"/>
      <c r="O606" s="79"/>
      <c r="R606" s="86"/>
      <c r="U606" s="86"/>
    </row>
    <row r="607" s="6" customFormat="1" ht="18.75" customHeight="1" spans="5:21">
      <c r="E607" s="107"/>
      <c r="F607" s="117"/>
      <c r="L607" s="79"/>
      <c r="O607" s="79"/>
      <c r="R607" s="86"/>
      <c r="U607" s="86"/>
    </row>
    <row r="608" s="6" customFormat="1" ht="18.75" customHeight="1" spans="5:21">
      <c r="E608" s="107"/>
      <c r="F608" s="117"/>
      <c r="L608" s="79"/>
      <c r="O608" s="79"/>
      <c r="R608" s="86"/>
      <c r="U608" s="86"/>
    </row>
    <row r="609" s="6" customFormat="1" ht="18.75" customHeight="1" spans="5:21">
      <c r="E609" s="107"/>
      <c r="F609" s="117"/>
      <c r="L609" s="79"/>
      <c r="O609" s="79"/>
      <c r="R609" s="86"/>
      <c r="U609" s="86"/>
    </row>
    <row r="610" s="6" customFormat="1" ht="18.75" customHeight="1" spans="5:21">
      <c r="E610" s="107"/>
      <c r="F610" s="117"/>
      <c r="L610" s="79"/>
      <c r="O610" s="79"/>
      <c r="R610" s="86"/>
      <c r="U610" s="86"/>
    </row>
    <row r="611" s="6" customFormat="1" ht="18.75" customHeight="1" spans="5:21">
      <c r="E611" s="107"/>
      <c r="F611" s="117"/>
      <c r="L611" s="79"/>
      <c r="O611" s="79"/>
      <c r="R611" s="86"/>
      <c r="U611" s="86"/>
    </row>
    <row r="612" s="6" customFormat="1" ht="18.75" customHeight="1" spans="5:21">
      <c r="E612" s="107"/>
      <c r="F612" s="117"/>
      <c r="L612" s="79"/>
      <c r="O612" s="79"/>
      <c r="R612" s="86"/>
      <c r="U612" s="86"/>
    </row>
    <row r="613" s="6" customFormat="1" ht="18.75" customHeight="1" spans="5:21">
      <c r="E613" s="107"/>
      <c r="F613" s="117"/>
      <c r="L613" s="79"/>
      <c r="O613" s="79"/>
      <c r="R613" s="86"/>
      <c r="U613" s="86"/>
    </row>
    <row r="614" s="6" customFormat="1" ht="18.75" customHeight="1" spans="5:21">
      <c r="E614" s="107"/>
      <c r="F614" s="117"/>
      <c r="L614" s="79"/>
      <c r="O614" s="79"/>
      <c r="R614" s="86"/>
      <c r="U614" s="86"/>
    </row>
    <row r="615" s="6" customFormat="1" ht="18.75" customHeight="1" spans="5:21">
      <c r="E615" s="107"/>
      <c r="F615" s="117"/>
      <c r="L615" s="79"/>
      <c r="O615" s="79"/>
      <c r="R615" s="86"/>
      <c r="U615" s="86"/>
    </row>
    <row r="616" s="6" customFormat="1" ht="18.75" customHeight="1" spans="5:21">
      <c r="E616" s="107"/>
      <c r="F616" s="117"/>
      <c r="L616" s="79"/>
      <c r="O616" s="79"/>
      <c r="R616" s="86"/>
      <c r="U616" s="86"/>
    </row>
    <row r="617" s="6" customFormat="1" ht="18.75" customHeight="1" spans="5:21">
      <c r="E617" s="107"/>
      <c r="F617" s="117"/>
      <c r="L617" s="79"/>
      <c r="O617" s="79"/>
      <c r="R617" s="86"/>
      <c r="U617" s="86"/>
    </row>
    <row r="618" s="6" customFormat="1" ht="18.75" customHeight="1" spans="5:21">
      <c r="E618" s="107"/>
      <c r="F618" s="117"/>
      <c r="L618" s="79"/>
      <c r="O618" s="79"/>
      <c r="R618" s="86"/>
      <c r="U618" s="86"/>
    </row>
    <row r="619" s="6" customFormat="1" ht="18.75" customHeight="1" spans="5:21">
      <c r="E619" s="107"/>
      <c r="F619" s="117"/>
      <c r="L619" s="79"/>
      <c r="O619" s="79"/>
      <c r="R619" s="86"/>
      <c r="U619" s="86"/>
    </row>
    <row r="620" s="6" customFormat="1" ht="18.75" customHeight="1" spans="5:21">
      <c r="E620" s="107"/>
      <c r="F620" s="117"/>
      <c r="L620" s="79"/>
      <c r="O620" s="79"/>
      <c r="R620" s="86"/>
      <c r="U620" s="86"/>
    </row>
    <row r="621" s="6" customFormat="1" ht="18.75" customHeight="1" spans="5:21">
      <c r="E621" s="107"/>
      <c r="F621" s="117"/>
      <c r="L621" s="79"/>
      <c r="O621" s="79"/>
      <c r="R621" s="86"/>
      <c r="U621" s="86"/>
    </row>
    <row r="622" s="6" customFormat="1" ht="18.75" customHeight="1" spans="5:21">
      <c r="E622" s="107"/>
      <c r="F622" s="117"/>
      <c r="L622" s="79"/>
      <c r="O622" s="79"/>
      <c r="R622" s="86"/>
      <c r="U622" s="86"/>
    </row>
    <row r="623" s="6" customFormat="1" ht="18.75" customHeight="1" spans="5:21">
      <c r="E623" s="107"/>
      <c r="F623" s="117"/>
      <c r="L623" s="79"/>
      <c r="O623" s="79"/>
      <c r="R623" s="86"/>
      <c r="U623" s="86"/>
    </row>
    <row r="624" s="6" customFormat="1" ht="18.75" customHeight="1" spans="5:21">
      <c r="E624" s="107"/>
      <c r="F624" s="117"/>
      <c r="L624" s="79"/>
      <c r="O624" s="79"/>
      <c r="R624" s="86"/>
      <c r="U624" s="86"/>
    </row>
    <row r="625" s="6" customFormat="1" ht="18.75" customHeight="1" spans="5:21">
      <c r="E625" s="107"/>
      <c r="F625" s="117"/>
      <c r="L625" s="79"/>
      <c r="O625" s="79"/>
      <c r="R625" s="86"/>
      <c r="U625" s="86"/>
    </row>
    <row r="626" s="6" customFormat="1" ht="18.75" customHeight="1" spans="5:21">
      <c r="E626" s="107"/>
      <c r="F626" s="117"/>
      <c r="L626" s="79"/>
      <c r="O626" s="79"/>
      <c r="R626" s="86"/>
      <c r="U626" s="86"/>
    </row>
    <row r="627" s="6" customFormat="1" ht="18.75" customHeight="1" spans="5:21">
      <c r="E627" s="107"/>
      <c r="F627" s="117"/>
      <c r="L627" s="79"/>
      <c r="O627" s="79"/>
      <c r="R627" s="86"/>
      <c r="U627" s="86"/>
    </row>
    <row r="628" s="6" customFormat="1" ht="18.75" customHeight="1" spans="5:21">
      <c r="E628" s="107"/>
      <c r="F628" s="117"/>
      <c r="L628" s="79"/>
      <c r="O628" s="79"/>
      <c r="R628" s="86"/>
      <c r="U628" s="86"/>
    </row>
    <row r="629" s="6" customFormat="1" ht="18.75" customHeight="1" spans="5:21">
      <c r="E629" s="107"/>
      <c r="F629" s="117"/>
      <c r="L629" s="79"/>
      <c r="O629" s="79"/>
      <c r="R629" s="86"/>
      <c r="U629" s="86"/>
    </row>
    <row r="630" s="6" customFormat="1" ht="18.75" customHeight="1" spans="5:21">
      <c r="E630" s="107"/>
      <c r="F630" s="117"/>
      <c r="L630" s="79"/>
      <c r="O630" s="79"/>
      <c r="R630" s="86"/>
      <c r="U630" s="86"/>
    </row>
    <row r="631" s="6" customFormat="1" ht="18.75" customHeight="1" spans="5:21">
      <c r="E631" s="107"/>
      <c r="F631" s="117"/>
      <c r="L631" s="79"/>
      <c r="O631" s="79"/>
      <c r="R631" s="86"/>
      <c r="U631" s="86"/>
    </row>
    <row r="632" s="6" customFormat="1" ht="18.75" customHeight="1" spans="5:21">
      <c r="E632" s="107"/>
      <c r="F632" s="117"/>
      <c r="L632" s="79"/>
      <c r="O632" s="79"/>
      <c r="R632" s="86"/>
      <c r="U632" s="86"/>
    </row>
    <row r="633" s="6" customFormat="1" ht="18.75" customHeight="1" spans="5:21">
      <c r="E633" s="107"/>
      <c r="F633" s="117"/>
      <c r="L633" s="79"/>
      <c r="O633" s="79"/>
      <c r="R633" s="86"/>
      <c r="U633" s="86"/>
    </row>
    <row r="634" s="6" customFormat="1" ht="18.75" customHeight="1" spans="5:21">
      <c r="E634" s="107"/>
      <c r="F634" s="117"/>
      <c r="L634" s="79"/>
      <c r="O634" s="79"/>
      <c r="R634" s="86"/>
      <c r="U634" s="86"/>
    </row>
    <row r="635" s="6" customFormat="1" ht="18.75" customHeight="1" spans="5:21">
      <c r="E635" s="107"/>
      <c r="F635" s="117"/>
      <c r="L635" s="79"/>
      <c r="O635" s="79"/>
      <c r="R635" s="86"/>
      <c r="U635" s="86"/>
    </row>
    <row r="636" s="6" customFormat="1" ht="18.75" customHeight="1" spans="5:21">
      <c r="E636" s="107"/>
      <c r="F636" s="117"/>
      <c r="L636" s="79"/>
      <c r="O636" s="79"/>
      <c r="R636" s="86"/>
      <c r="U636" s="86"/>
    </row>
    <row r="637" s="6" customFormat="1" ht="18.75" customHeight="1" spans="5:21">
      <c r="E637" s="107"/>
      <c r="F637" s="117"/>
      <c r="L637" s="79"/>
      <c r="O637" s="79"/>
      <c r="R637" s="86"/>
      <c r="U637" s="86"/>
    </row>
    <row r="638" s="6" customFormat="1" ht="18.75" customHeight="1" spans="5:21">
      <c r="E638" s="107"/>
      <c r="F638" s="117"/>
      <c r="L638" s="79"/>
      <c r="O638" s="79"/>
      <c r="R638" s="86"/>
      <c r="U638" s="86"/>
    </row>
    <row r="639" s="6" customFormat="1" ht="18.75" customHeight="1" spans="5:21">
      <c r="E639" s="107"/>
      <c r="F639" s="117"/>
      <c r="L639" s="79"/>
      <c r="O639" s="79"/>
      <c r="R639" s="86"/>
      <c r="U639" s="86"/>
    </row>
    <row r="640" s="6" customFormat="1" ht="18.75" customHeight="1" spans="5:21">
      <c r="E640" s="107"/>
      <c r="F640" s="117"/>
      <c r="L640" s="79"/>
      <c r="O640" s="79"/>
      <c r="R640" s="86"/>
      <c r="U640" s="86"/>
    </row>
    <row r="641" s="6" customFormat="1" ht="18.75" customHeight="1" spans="5:21">
      <c r="E641" s="107"/>
      <c r="F641" s="117"/>
      <c r="L641" s="79"/>
      <c r="O641" s="79"/>
      <c r="R641" s="86"/>
      <c r="U641" s="86"/>
    </row>
    <row r="642" s="6" customFormat="1" ht="18.75" customHeight="1" spans="5:21">
      <c r="E642" s="107"/>
      <c r="F642" s="117"/>
      <c r="L642" s="79"/>
      <c r="O642" s="79"/>
      <c r="R642" s="86"/>
      <c r="U642" s="86"/>
    </row>
    <row r="643" s="6" customFormat="1" ht="18.75" customHeight="1" spans="5:21">
      <c r="E643" s="107"/>
      <c r="F643" s="117"/>
      <c r="L643" s="79"/>
      <c r="O643" s="79"/>
      <c r="R643" s="86"/>
      <c r="U643" s="86"/>
    </row>
    <row r="644" s="6" customFormat="1" ht="18.75" customHeight="1" spans="5:21">
      <c r="E644" s="107"/>
      <c r="F644" s="117"/>
      <c r="L644" s="79"/>
      <c r="O644" s="79"/>
      <c r="R644" s="86"/>
      <c r="U644" s="86"/>
    </row>
    <row r="645" s="6" customFormat="1" ht="18.75" customHeight="1" spans="5:21">
      <c r="E645" s="107"/>
      <c r="F645" s="117"/>
      <c r="L645" s="79"/>
      <c r="O645" s="79"/>
      <c r="R645" s="86"/>
      <c r="U645" s="86"/>
    </row>
    <row r="646" s="6" customFormat="1" ht="18.75" customHeight="1" spans="5:21">
      <c r="E646" s="107"/>
      <c r="F646" s="117"/>
      <c r="L646" s="79"/>
      <c r="O646" s="79"/>
      <c r="R646" s="86"/>
      <c r="U646" s="86"/>
    </row>
    <row r="647" s="6" customFormat="1" ht="18.75" customHeight="1" spans="5:21">
      <c r="E647" s="107"/>
      <c r="F647" s="117"/>
      <c r="L647" s="79"/>
      <c r="O647" s="79"/>
      <c r="R647" s="86"/>
      <c r="U647" s="86"/>
    </row>
    <row r="648" s="6" customFormat="1" ht="18.75" customHeight="1" spans="5:21">
      <c r="E648" s="107"/>
      <c r="F648" s="117"/>
      <c r="L648" s="79"/>
      <c r="O648" s="79"/>
      <c r="R648" s="86"/>
      <c r="U648" s="86"/>
    </row>
    <row r="649" s="6" customFormat="1" ht="18.75" customHeight="1" spans="5:21">
      <c r="E649" s="107"/>
      <c r="F649" s="117"/>
      <c r="L649" s="79"/>
      <c r="O649" s="79"/>
      <c r="R649" s="86"/>
      <c r="U649" s="86"/>
    </row>
    <row r="650" s="6" customFormat="1" ht="18.75" customHeight="1" spans="5:21">
      <c r="E650" s="107"/>
      <c r="F650" s="117"/>
      <c r="L650" s="79"/>
      <c r="O650" s="79"/>
      <c r="R650" s="86"/>
      <c r="U650" s="86"/>
    </row>
    <row r="651" s="6" customFormat="1" ht="18.75" customHeight="1" spans="5:21">
      <c r="E651" s="107"/>
      <c r="F651" s="117"/>
      <c r="L651" s="79"/>
      <c r="O651" s="79"/>
      <c r="R651" s="86"/>
      <c r="U651" s="86"/>
    </row>
    <row r="652" s="6" customFormat="1" ht="18.75" customHeight="1" spans="5:21">
      <c r="E652" s="107"/>
      <c r="F652" s="117"/>
      <c r="L652" s="79"/>
      <c r="O652" s="79"/>
      <c r="R652" s="86"/>
      <c r="U652" s="86"/>
    </row>
    <row r="653" s="6" customFormat="1" ht="18.75" customHeight="1" spans="5:21">
      <c r="E653" s="107"/>
      <c r="F653" s="117"/>
      <c r="L653" s="79"/>
      <c r="O653" s="79"/>
      <c r="R653" s="86"/>
      <c r="U653" s="86"/>
    </row>
    <row r="654" s="6" customFormat="1" ht="18.75" customHeight="1" spans="5:21">
      <c r="E654" s="107"/>
      <c r="F654" s="117"/>
      <c r="L654" s="79"/>
      <c r="O654" s="79"/>
      <c r="R654" s="86"/>
      <c r="U654" s="86"/>
    </row>
    <row r="655" s="6" customFormat="1" ht="18.75" customHeight="1" spans="5:21">
      <c r="E655" s="107"/>
      <c r="F655" s="117"/>
      <c r="L655" s="79"/>
      <c r="O655" s="79"/>
      <c r="R655" s="86"/>
      <c r="U655" s="86"/>
    </row>
    <row r="656" s="6" customFormat="1" ht="18.75" customHeight="1" spans="5:21">
      <c r="E656" s="107"/>
      <c r="F656" s="117"/>
      <c r="L656" s="79"/>
      <c r="O656" s="79"/>
      <c r="R656" s="86"/>
      <c r="U656" s="86"/>
    </row>
    <row r="657" s="6" customFormat="1" ht="18.75" customHeight="1" spans="5:21">
      <c r="E657" s="107"/>
      <c r="F657" s="117"/>
      <c r="L657" s="79"/>
      <c r="O657" s="79"/>
      <c r="R657" s="86"/>
      <c r="U657" s="86"/>
    </row>
    <row r="658" s="6" customFormat="1" ht="18.75" customHeight="1" spans="5:21">
      <c r="E658" s="107"/>
      <c r="F658" s="117"/>
      <c r="L658" s="79"/>
      <c r="O658" s="79"/>
      <c r="R658" s="86"/>
      <c r="U658" s="86"/>
    </row>
    <row r="659" s="6" customFormat="1" ht="18.75" customHeight="1" spans="5:21">
      <c r="E659" s="107"/>
      <c r="F659" s="117"/>
      <c r="L659" s="79"/>
      <c r="O659" s="79"/>
      <c r="R659" s="86"/>
      <c r="U659" s="86"/>
    </row>
    <row r="660" s="6" customFormat="1" ht="18.75" customHeight="1" spans="5:21">
      <c r="E660" s="107"/>
      <c r="F660" s="117"/>
      <c r="L660" s="79"/>
      <c r="O660" s="79"/>
      <c r="R660" s="86"/>
      <c r="U660" s="86"/>
    </row>
    <row r="661" s="6" customFormat="1" ht="18.75" customHeight="1" spans="5:21">
      <c r="E661" s="107"/>
      <c r="F661" s="117"/>
      <c r="L661" s="79"/>
      <c r="O661" s="79"/>
      <c r="R661" s="86"/>
      <c r="U661" s="86"/>
    </row>
    <row r="662" s="6" customFormat="1" ht="18.75" customHeight="1" spans="5:21">
      <c r="E662" s="107"/>
      <c r="F662" s="117"/>
      <c r="L662" s="79"/>
      <c r="O662" s="79"/>
      <c r="R662" s="86"/>
      <c r="U662" s="86"/>
    </row>
    <row r="663" s="6" customFormat="1" ht="18.75" customHeight="1" spans="5:21">
      <c r="E663" s="107"/>
      <c r="F663" s="117"/>
      <c r="L663" s="79"/>
      <c r="O663" s="79"/>
      <c r="R663" s="86"/>
      <c r="U663" s="86"/>
    </row>
    <row r="664" s="6" customFormat="1" ht="18.75" customHeight="1" spans="5:21">
      <c r="E664" s="107"/>
      <c r="F664" s="117"/>
      <c r="L664" s="79"/>
      <c r="O664" s="79"/>
      <c r="R664" s="86"/>
      <c r="U664" s="86"/>
    </row>
    <row r="665" s="6" customFormat="1" ht="18.75" customHeight="1" spans="5:21">
      <c r="E665" s="107"/>
      <c r="F665" s="117"/>
      <c r="L665" s="79"/>
      <c r="O665" s="79"/>
      <c r="R665" s="86"/>
      <c r="U665" s="86"/>
    </row>
    <row r="666" s="6" customFormat="1" ht="18.75" customHeight="1" spans="5:21">
      <c r="E666" s="107"/>
      <c r="F666" s="117"/>
      <c r="L666" s="79"/>
      <c r="O666" s="79"/>
      <c r="R666" s="86"/>
      <c r="U666" s="86"/>
    </row>
    <row r="667" s="6" customFormat="1" ht="18.75" customHeight="1" spans="5:21">
      <c r="E667" s="107"/>
      <c r="F667" s="117"/>
      <c r="L667" s="79"/>
      <c r="O667" s="79"/>
      <c r="R667" s="86"/>
      <c r="U667" s="86"/>
    </row>
    <row r="668" s="6" customFormat="1" ht="18.75" customHeight="1" spans="5:21">
      <c r="E668" s="107"/>
      <c r="F668" s="117"/>
      <c r="L668" s="79"/>
      <c r="O668" s="79"/>
      <c r="R668" s="86"/>
      <c r="U668" s="86"/>
    </row>
    <row r="669" s="6" customFormat="1" ht="18.75" customHeight="1" spans="5:21">
      <c r="E669" s="107"/>
      <c r="F669" s="117"/>
      <c r="L669" s="79"/>
      <c r="O669" s="79"/>
      <c r="R669" s="86"/>
      <c r="U669" s="86"/>
    </row>
    <row r="670" s="6" customFormat="1" ht="18.75" customHeight="1" spans="5:21">
      <c r="E670" s="107"/>
      <c r="F670" s="117"/>
      <c r="L670" s="79"/>
      <c r="O670" s="79"/>
      <c r="R670" s="86"/>
      <c r="U670" s="86"/>
    </row>
    <row r="671" s="6" customFormat="1" ht="18.75" customHeight="1" spans="5:21">
      <c r="E671" s="107"/>
      <c r="F671" s="117"/>
      <c r="L671" s="79"/>
      <c r="O671" s="79"/>
      <c r="R671" s="86"/>
      <c r="U671" s="86"/>
    </row>
    <row r="672" s="6" customFormat="1" ht="18.75" customHeight="1" spans="5:21">
      <c r="E672" s="107"/>
      <c r="F672" s="117"/>
      <c r="L672" s="79"/>
      <c r="O672" s="79"/>
      <c r="R672" s="86"/>
      <c r="U672" s="86"/>
    </row>
    <row r="673" s="6" customFormat="1" ht="18.75" customHeight="1" spans="5:21">
      <c r="E673" s="107"/>
      <c r="F673" s="117"/>
      <c r="L673" s="79"/>
      <c r="O673" s="79"/>
      <c r="R673" s="86"/>
      <c r="U673" s="86"/>
    </row>
    <row r="674" s="6" customFormat="1" ht="18.75" customHeight="1" spans="5:21">
      <c r="E674" s="107"/>
      <c r="F674" s="117"/>
      <c r="L674" s="79"/>
      <c r="O674" s="79"/>
      <c r="R674" s="86"/>
      <c r="U674" s="86"/>
    </row>
    <row r="675" s="6" customFormat="1" ht="18.75" customHeight="1" spans="5:21">
      <c r="E675" s="107"/>
      <c r="F675" s="117"/>
      <c r="L675" s="79"/>
      <c r="O675" s="79"/>
      <c r="R675" s="86"/>
      <c r="U675" s="86"/>
    </row>
    <row r="676" s="6" customFormat="1" ht="18.75" customHeight="1" spans="5:21">
      <c r="E676" s="107"/>
      <c r="F676" s="117"/>
      <c r="L676" s="79"/>
      <c r="O676" s="79"/>
      <c r="R676" s="86"/>
      <c r="U676" s="86"/>
    </row>
    <row r="677" s="6" customFormat="1" ht="18.75" customHeight="1" spans="5:21">
      <c r="E677" s="107"/>
      <c r="F677" s="117"/>
      <c r="L677" s="79"/>
      <c r="O677" s="79"/>
      <c r="R677" s="86"/>
      <c r="U677" s="86"/>
    </row>
    <row r="678" s="6" customFormat="1" ht="18.75" customHeight="1" spans="5:21">
      <c r="E678" s="107"/>
      <c r="F678" s="117"/>
      <c r="L678" s="79"/>
      <c r="O678" s="79"/>
      <c r="R678" s="86"/>
      <c r="U678" s="86"/>
    </row>
    <row r="679" s="6" customFormat="1" ht="18.75" customHeight="1" spans="5:21">
      <c r="E679" s="107"/>
      <c r="F679" s="117"/>
      <c r="L679" s="79"/>
      <c r="O679" s="79"/>
      <c r="R679" s="86"/>
      <c r="U679" s="86"/>
    </row>
    <row r="680" s="6" customFormat="1" ht="18.75" customHeight="1" spans="5:21">
      <c r="E680" s="107"/>
      <c r="F680" s="117"/>
      <c r="L680" s="79"/>
      <c r="O680" s="79"/>
      <c r="R680" s="86"/>
      <c r="U680" s="86"/>
    </row>
    <row r="681" s="6" customFormat="1" ht="18.75" customHeight="1" spans="5:21">
      <c r="E681" s="107"/>
      <c r="F681" s="117"/>
      <c r="L681" s="79"/>
      <c r="O681" s="79"/>
      <c r="R681" s="86"/>
      <c r="U681" s="86"/>
    </row>
    <row r="682" s="6" customFormat="1" ht="18.75" customHeight="1" spans="5:21">
      <c r="E682" s="107"/>
      <c r="F682" s="117"/>
      <c r="L682" s="79"/>
      <c r="O682" s="79"/>
      <c r="R682" s="86"/>
      <c r="U682" s="86"/>
    </row>
    <row r="683" s="6" customFormat="1" ht="18.75" customHeight="1" spans="5:21">
      <c r="E683" s="107"/>
      <c r="F683" s="117"/>
      <c r="L683" s="79"/>
      <c r="O683" s="79"/>
      <c r="R683" s="86"/>
      <c r="U683" s="86"/>
    </row>
    <row r="684" s="6" customFormat="1" ht="18.75" customHeight="1" spans="5:21">
      <c r="E684" s="107"/>
      <c r="F684" s="117"/>
      <c r="L684" s="79"/>
      <c r="O684" s="79"/>
      <c r="R684" s="86"/>
      <c r="U684" s="86"/>
    </row>
    <row r="685" s="6" customFormat="1" ht="18.75" customHeight="1" spans="5:21">
      <c r="E685" s="107"/>
      <c r="F685" s="117"/>
      <c r="L685" s="79"/>
      <c r="O685" s="79"/>
      <c r="R685" s="86"/>
      <c r="U685" s="86"/>
    </row>
    <row r="686" s="6" customFormat="1" ht="18.75" customHeight="1" spans="5:21">
      <c r="E686" s="107"/>
      <c r="F686" s="117"/>
      <c r="L686" s="79"/>
      <c r="O686" s="79"/>
      <c r="R686" s="86"/>
      <c r="U686" s="86"/>
    </row>
    <row r="687" s="6" customFormat="1" ht="18.75" customHeight="1" spans="5:21">
      <c r="E687" s="107"/>
      <c r="F687" s="117"/>
      <c r="L687" s="79"/>
      <c r="O687" s="79"/>
      <c r="R687" s="86"/>
      <c r="U687" s="86"/>
    </row>
    <row r="688" s="6" customFormat="1" ht="18.75" customHeight="1" spans="5:21">
      <c r="E688" s="107"/>
      <c r="F688" s="117"/>
      <c r="L688" s="79"/>
      <c r="O688" s="79"/>
      <c r="R688" s="86"/>
      <c r="U688" s="86"/>
    </row>
    <row r="689" s="6" customFormat="1" ht="18.75" customHeight="1" spans="5:21">
      <c r="E689" s="107"/>
      <c r="F689" s="117"/>
      <c r="L689" s="79"/>
      <c r="O689" s="79"/>
      <c r="R689" s="86"/>
      <c r="U689" s="86"/>
    </row>
    <row r="690" s="6" customFormat="1" ht="18.75" customHeight="1" spans="5:21">
      <c r="E690" s="107"/>
      <c r="F690" s="117"/>
      <c r="L690" s="79"/>
      <c r="O690" s="79"/>
      <c r="R690" s="86"/>
      <c r="U690" s="86"/>
    </row>
    <row r="691" s="6" customFormat="1" ht="18.75" customHeight="1" spans="5:21">
      <c r="E691" s="107"/>
      <c r="F691" s="117"/>
      <c r="L691" s="79"/>
      <c r="O691" s="79"/>
      <c r="R691" s="86"/>
      <c r="U691" s="86"/>
    </row>
    <row r="692" s="6" customFormat="1" ht="18.75" customHeight="1" spans="5:21">
      <c r="E692" s="107"/>
      <c r="F692" s="117"/>
      <c r="L692" s="79"/>
      <c r="O692" s="79"/>
      <c r="R692" s="86"/>
      <c r="U692" s="86"/>
    </row>
    <row r="693" s="6" customFormat="1" ht="18.75" customHeight="1" spans="5:21">
      <c r="E693" s="107"/>
      <c r="F693" s="117"/>
      <c r="L693" s="79"/>
      <c r="O693" s="79"/>
      <c r="R693" s="86"/>
      <c r="U693" s="86"/>
    </row>
    <row r="694" s="6" customFormat="1" ht="18.75" customHeight="1" spans="5:21">
      <c r="E694" s="107"/>
      <c r="F694" s="117"/>
      <c r="L694" s="79"/>
      <c r="O694" s="79"/>
      <c r="R694" s="86"/>
      <c r="U694" s="86"/>
    </row>
    <row r="695" s="6" customFormat="1" ht="18.75" customHeight="1" spans="5:21">
      <c r="E695" s="107"/>
      <c r="F695" s="117"/>
      <c r="L695" s="79"/>
      <c r="O695" s="79"/>
      <c r="R695" s="86"/>
      <c r="U695" s="86"/>
    </row>
    <row r="696" s="6" customFormat="1" ht="18.75" customHeight="1" spans="5:21">
      <c r="E696" s="107"/>
      <c r="F696" s="117"/>
      <c r="L696" s="79"/>
      <c r="O696" s="79"/>
      <c r="R696" s="86"/>
      <c r="U696" s="86"/>
    </row>
    <row r="697" s="6" customFormat="1" ht="18.75" customHeight="1" spans="5:21">
      <c r="E697" s="107"/>
      <c r="F697" s="117"/>
      <c r="L697" s="79"/>
      <c r="O697" s="79"/>
      <c r="R697" s="86"/>
      <c r="U697" s="86"/>
    </row>
    <row r="698" s="6" customFormat="1" ht="18.75" customHeight="1" spans="5:21">
      <c r="E698" s="107"/>
      <c r="F698" s="117"/>
      <c r="L698" s="79"/>
      <c r="O698" s="79"/>
      <c r="R698" s="86"/>
      <c r="U698" s="86"/>
    </row>
    <row r="699" s="6" customFormat="1" ht="18.75" customHeight="1" spans="5:21">
      <c r="E699" s="107"/>
      <c r="F699" s="117"/>
      <c r="L699" s="79"/>
      <c r="O699" s="79"/>
      <c r="R699" s="86"/>
      <c r="U699" s="86"/>
    </row>
    <row r="700" s="6" customFormat="1" ht="18.75" customHeight="1" spans="5:21">
      <c r="E700" s="107"/>
      <c r="F700" s="117"/>
      <c r="L700" s="79"/>
      <c r="O700" s="79"/>
      <c r="R700" s="86"/>
      <c r="U700" s="86"/>
    </row>
    <row r="701" s="6" customFormat="1" ht="18.75" customHeight="1" spans="5:21">
      <c r="E701" s="107"/>
      <c r="F701" s="117"/>
      <c r="L701" s="79"/>
      <c r="O701" s="79"/>
      <c r="R701" s="86"/>
      <c r="U701" s="86"/>
    </row>
    <row r="702" s="6" customFormat="1" ht="18.75" customHeight="1" spans="5:21">
      <c r="E702" s="107"/>
      <c r="F702" s="117"/>
      <c r="L702" s="79"/>
      <c r="O702" s="79"/>
      <c r="R702" s="86"/>
      <c r="U702" s="86"/>
    </row>
    <row r="703" s="6" customFormat="1" ht="18.75" customHeight="1" spans="5:21">
      <c r="E703" s="107"/>
      <c r="F703" s="117"/>
      <c r="L703" s="79"/>
      <c r="O703" s="79"/>
      <c r="R703" s="86"/>
      <c r="U703" s="86"/>
    </row>
    <row r="704" s="6" customFormat="1" ht="18.75" customHeight="1" spans="5:21">
      <c r="E704" s="107"/>
      <c r="F704" s="117"/>
      <c r="L704" s="79"/>
      <c r="O704" s="79"/>
      <c r="R704" s="86"/>
      <c r="U704" s="86"/>
    </row>
    <row r="705" s="6" customFormat="1" ht="18.75" customHeight="1" spans="5:21">
      <c r="E705" s="107"/>
      <c r="F705" s="117"/>
      <c r="L705" s="79"/>
      <c r="O705" s="79"/>
      <c r="R705" s="86"/>
      <c r="U705" s="86"/>
    </row>
    <row r="706" s="6" customFormat="1" ht="18.75" customHeight="1" spans="5:21">
      <c r="E706" s="107"/>
      <c r="F706" s="117"/>
      <c r="L706" s="79"/>
      <c r="O706" s="79"/>
      <c r="R706" s="86"/>
      <c r="U706" s="86"/>
    </row>
    <row r="707" s="6" customFormat="1" ht="18.75" customHeight="1" spans="5:21">
      <c r="E707" s="107"/>
      <c r="F707" s="117"/>
      <c r="L707" s="79"/>
      <c r="O707" s="79"/>
      <c r="R707" s="86"/>
      <c r="U707" s="86"/>
    </row>
    <row r="708" s="6" customFormat="1" ht="18.75" customHeight="1" spans="5:21">
      <c r="E708" s="107"/>
      <c r="F708" s="117"/>
      <c r="L708" s="79"/>
      <c r="O708" s="79"/>
      <c r="R708" s="86"/>
      <c r="U708" s="86"/>
    </row>
    <row r="709" s="6" customFormat="1" ht="18.75" customHeight="1" spans="5:21">
      <c r="E709" s="107"/>
      <c r="F709" s="117"/>
      <c r="L709" s="79"/>
      <c r="O709" s="79"/>
      <c r="R709" s="86"/>
      <c r="U709" s="86"/>
    </row>
    <row r="710" s="6" customFormat="1" ht="18.75" customHeight="1" spans="5:21">
      <c r="E710" s="107"/>
      <c r="F710" s="117"/>
      <c r="L710" s="79"/>
      <c r="O710" s="79"/>
      <c r="R710" s="86"/>
      <c r="U710" s="86"/>
    </row>
    <row r="711" s="6" customFormat="1" ht="18.75" customHeight="1" spans="5:21">
      <c r="E711" s="107"/>
      <c r="F711" s="117"/>
      <c r="L711" s="79"/>
      <c r="O711" s="79"/>
      <c r="R711" s="86"/>
      <c r="U711" s="86"/>
    </row>
    <row r="712" s="6" customFormat="1" ht="18.75" customHeight="1" spans="5:21">
      <c r="E712" s="107"/>
      <c r="F712" s="117"/>
      <c r="L712" s="79"/>
      <c r="O712" s="79"/>
      <c r="R712" s="86"/>
      <c r="U712" s="86"/>
    </row>
    <row r="713" s="6" customFormat="1" ht="18.75" customHeight="1" spans="5:21">
      <c r="E713" s="107"/>
      <c r="F713" s="117"/>
      <c r="L713" s="79"/>
      <c r="O713" s="79"/>
      <c r="R713" s="86"/>
      <c r="U713" s="86"/>
    </row>
    <row r="714" s="6" customFormat="1" ht="18.75" customHeight="1" spans="5:21">
      <c r="E714" s="107"/>
      <c r="F714" s="117"/>
      <c r="L714" s="79"/>
      <c r="O714" s="79"/>
      <c r="R714" s="86"/>
      <c r="U714" s="86"/>
    </row>
    <row r="715" s="6" customFormat="1" ht="18.75" customHeight="1" spans="5:21">
      <c r="E715" s="107"/>
      <c r="F715" s="117"/>
      <c r="L715" s="79"/>
      <c r="O715" s="79"/>
      <c r="R715" s="86"/>
      <c r="U715" s="86"/>
    </row>
    <row r="716" s="6" customFormat="1" ht="18.75" customHeight="1" spans="5:21">
      <c r="E716" s="107"/>
      <c r="F716" s="117"/>
      <c r="L716" s="79"/>
      <c r="O716" s="79"/>
      <c r="R716" s="86"/>
      <c r="U716" s="86"/>
    </row>
    <row r="717" s="6" customFormat="1" ht="18.75" customHeight="1" spans="5:21">
      <c r="E717" s="107"/>
      <c r="F717" s="117"/>
      <c r="L717" s="79"/>
      <c r="O717" s="79"/>
      <c r="R717" s="86"/>
      <c r="U717" s="86"/>
    </row>
    <row r="718" s="6" customFormat="1" ht="18.75" customHeight="1" spans="5:21">
      <c r="E718" s="107"/>
      <c r="F718" s="117"/>
      <c r="L718" s="79"/>
      <c r="O718" s="79"/>
      <c r="R718" s="86"/>
      <c r="U718" s="86"/>
    </row>
    <row r="719" s="6" customFormat="1" ht="18.75" customHeight="1" spans="5:21">
      <c r="E719" s="107"/>
      <c r="F719" s="117"/>
      <c r="L719" s="79"/>
      <c r="O719" s="79"/>
      <c r="R719" s="86"/>
      <c r="U719" s="86"/>
    </row>
    <row r="720" s="6" customFormat="1" ht="18.75" customHeight="1" spans="5:21">
      <c r="E720" s="107"/>
      <c r="F720" s="117"/>
      <c r="L720" s="79"/>
      <c r="O720" s="79"/>
      <c r="R720" s="86"/>
      <c r="U720" s="86"/>
    </row>
    <row r="721" s="6" customFormat="1" ht="18.75" customHeight="1" spans="5:21">
      <c r="E721" s="107"/>
      <c r="F721" s="117"/>
      <c r="L721" s="79"/>
      <c r="O721" s="79"/>
      <c r="R721" s="86"/>
      <c r="U721" s="86"/>
    </row>
    <row r="722" s="6" customFormat="1" ht="18.75" customHeight="1" spans="5:21">
      <c r="E722" s="107"/>
      <c r="F722" s="117"/>
      <c r="L722" s="79"/>
      <c r="O722" s="79"/>
      <c r="R722" s="86"/>
      <c r="U722" s="86"/>
    </row>
    <row r="723" s="6" customFormat="1" ht="18.75" customHeight="1" spans="5:21">
      <c r="E723" s="107"/>
      <c r="F723" s="117"/>
      <c r="L723" s="79"/>
      <c r="O723" s="79"/>
      <c r="R723" s="86"/>
      <c r="U723" s="86"/>
    </row>
    <row r="724" s="6" customFormat="1" ht="18.75" customHeight="1" spans="5:21">
      <c r="E724" s="107"/>
      <c r="F724" s="117"/>
      <c r="L724" s="79"/>
      <c r="O724" s="79"/>
      <c r="R724" s="86"/>
      <c r="U724" s="86"/>
    </row>
    <row r="725" s="6" customFormat="1" ht="18.75" customHeight="1" spans="5:21">
      <c r="E725" s="107"/>
      <c r="F725" s="117"/>
      <c r="L725" s="79"/>
      <c r="O725" s="79"/>
      <c r="R725" s="86"/>
      <c r="U725" s="86"/>
    </row>
    <row r="726" s="6" customFormat="1" ht="18.75" customHeight="1" spans="5:21">
      <c r="E726" s="107"/>
      <c r="F726" s="117"/>
      <c r="L726" s="79"/>
      <c r="O726" s="79"/>
      <c r="R726" s="86"/>
      <c r="U726" s="86"/>
    </row>
    <row r="727" s="6" customFormat="1" ht="18.75" customHeight="1" spans="5:21">
      <c r="E727" s="107"/>
      <c r="F727" s="117"/>
      <c r="L727" s="79"/>
      <c r="O727" s="79"/>
      <c r="R727" s="86"/>
      <c r="U727" s="86"/>
    </row>
    <row r="728" s="6" customFormat="1" ht="18.75" customHeight="1" spans="5:21">
      <c r="E728" s="107"/>
      <c r="F728" s="117"/>
      <c r="L728" s="79"/>
      <c r="O728" s="79"/>
      <c r="R728" s="86"/>
      <c r="U728" s="86"/>
    </row>
    <row r="729" s="6" customFormat="1" ht="18.75" customHeight="1" spans="5:21">
      <c r="E729" s="107"/>
      <c r="F729" s="117"/>
      <c r="L729" s="79"/>
      <c r="O729" s="79"/>
      <c r="R729" s="86"/>
      <c r="U729" s="86"/>
    </row>
    <row r="730" s="6" customFormat="1" ht="18.75" customHeight="1" spans="5:21">
      <c r="E730" s="107"/>
      <c r="F730" s="117"/>
      <c r="L730" s="79"/>
      <c r="O730" s="79"/>
      <c r="R730" s="86"/>
      <c r="U730" s="86"/>
    </row>
    <row r="731" s="6" customFormat="1" ht="18.75" customHeight="1" spans="5:21">
      <c r="E731" s="107"/>
      <c r="F731" s="117"/>
      <c r="L731" s="79"/>
      <c r="O731" s="79"/>
      <c r="R731" s="86"/>
      <c r="U731" s="86"/>
    </row>
    <row r="732" s="6" customFormat="1" ht="18.75" customHeight="1" spans="5:21">
      <c r="E732" s="107"/>
      <c r="F732" s="117"/>
      <c r="L732" s="79"/>
      <c r="O732" s="79"/>
      <c r="R732" s="86"/>
      <c r="U732" s="86"/>
    </row>
    <row r="733" s="6" customFormat="1" ht="18.75" customHeight="1" spans="5:21">
      <c r="E733" s="107"/>
      <c r="F733" s="117"/>
      <c r="L733" s="79"/>
      <c r="O733" s="79"/>
      <c r="R733" s="86"/>
      <c r="U733" s="86"/>
    </row>
    <row r="734" s="6" customFormat="1" ht="18.75" customHeight="1" spans="5:21">
      <c r="E734" s="107"/>
      <c r="F734" s="117"/>
      <c r="L734" s="79"/>
      <c r="O734" s="79"/>
      <c r="R734" s="86"/>
      <c r="U734" s="86"/>
    </row>
    <row r="735" s="6" customFormat="1" ht="18.75" customHeight="1" spans="5:21">
      <c r="E735" s="107"/>
      <c r="F735" s="117"/>
      <c r="L735" s="79"/>
      <c r="O735" s="79"/>
      <c r="R735" s="86"/>
      <c r="U735" s="86"/>
    </row>
    <row r="736" s="6" customFormat="1" ht="18.75" customHeight="1" spans="5:21">
      <c r="E736" s="107"/>
      <c r="F736" s="117"/>
      <c r="L736" s="79"/>
      <c r="O736" s="79"/>
      <c r="R736" s="86"/>
      <c r="U736" s="86"/>
    </row>
    <row r="737" s="6" customFormat="1" ht="18.75" customHeight="1" spans="5:21">
      <c r="E737" s="107"/>
      <c r="F737" s="117"/>
      <c r="L737" s="79"/>
      <c r="O737" s="79"/>
      <c r="R737" s="86"/>
      <c r="U737" s="86"/>
    </row>
    <row r="738" s="6" customFormat="1" ht="18.75" customHeight="1" spans="5:21">
      <c r="E738" s="107"/>
      <c r="F738" s="117"/>
      <c r="L738" s="79"/>
      <c r="O738" s="79"/>
      <c r="R738" s="86"/>
      <c r="U738" s="86"/>
    </row>
    <row r="739" s="6" customFormat="1" ht="18.75" customHeight="1" spans="5:21">
      <c r="E739" s="107"/>
      <c r="F739" s="117"/>
      <c r="L739" s="79"/>
      <c r="O739" s="79"/>
      <c r="R739" s="86"/>
      <c r="U739" s="86"/>
    </row>
    <row r="740" s="6" customFormat="1" ht="18.75" customHeight="1" spans="5:21">
      <c r="E740" s="107"/>
      <c r="F740" s="117"/>
      <c r="L740" s="79"/>
      <c r="O740" s="79"/>
      <c r="R740" s="86"/>
      <c r="U740" s="86"/>
    </row>
    <row r="741" s="6" customFormat="1" ht="18.75" customHeight="1" spans="5:21">
      <c r="E741" s="107"/>
      <c r="F741" s="117"/>
      <c r="L741" s="79"/>
      <c r="O741" s="79"/>
      <c r="R741" s="86"/>
      <c r="U741" s="86"/>
    </row>
    <row r="742" s="6" customFormat="1" ht="18.75" customHeight="1" spans="5:21">
      <c r="E742" s="107"/>
      <c r="F742" s="117"/>
      <c r="L742" s="79"/>
      <c r="O742" s="79"/>
      <c r="R742" s="86"/>
      <c r="U742" s="86"/>
    </row>
    <row r="743" s="6" customFormat="1" ht="18.75" customHeight="1" spans="5:21">
      <c r="E743" s="107"/>
      <c r="F743" s="117"/>
      <c r="L743" s="79"/>
      <c r="O743" s="79"/>
      <c r="R743" s="86"/>
      <c r="U743" s="86"/>
    </row>
    <row r="744" s="6" customFormat="1" ht="18.75" customHeight="1" spans="5:21">
      <c r="E744" s="107"/>
      <c r="F744" s="117"/>
      <c r="L744" s="79"/>
      <c r="O744" s="79"/>
      <c r="R744" s="86"/>
      <c r="U744" s="86"/>
    </row>
    <row r="745" s="6" customFormat="1" ht="18.75" customHeight="1" spans="5:21">
      <c r="E745" s="107"/>
      <c r="F745" s="117"/>
      <c r="L745" s="79"/>
      <c r="O745" s="79"/>
      <c r="R745" s="86"/>
      <c r="U745" s="86"/>
    </row>
    <row r="746" s="6" customFormat="1" ht="18.75" customHeight="1" spans="5:21">
      <c r="E746" s="107"/>
      <c r="F746" s="117"/>
      <c r="L746" s="79"/>
      <c r="O746" s="79"/>
      <c r="R746" s="86"/>
      <c r="U746" s="86"/>
    </row>
    <row r="747" s="6" customFormat="1" ht="18.75" customHeight="1" spans="5:21">
      <c r="E747" s="107"/>
      <c r="F747" s="117"/>
      <c r="L747" s="79"/>
      <c r="O747" s="79"/>
      <c r="R747" s="86"/>
      <c r="U747" s="86"/>
    </row>
    <row r="748" s="6" customFormat="1" ht="18.75" customHeight="1" spans="5:21">
      <c r="E748" s="107"/>
      <c r="F748" s="117"/>
      <c r="L748" s="79"/>
      <c r="O748" s="79"/>
      <c r="R748" s="86"/>
      <c r="U748" s="86"/>
    </row>
    <row r="749" s="6" customFormat="1" ht="18.75" customHeight="1" spans="5:21">
      <c r="E749" s="107"/>
      <c r="F749" s="117"/>
      <c r="L749" s="79"/>
      <c r="O749" s="79"/>
      <c r="R749" s="86"/>
      <c r="U749" s="86"/>
    </row>
    <row r="750" s="6" customFormat="1" ht="18.75" customHeight="1" spans="5:21">
      <c r="E750" s="107"/>
      <c r="F750" s="117"/>
      <c r="L750" s="79"/>
      <c r="O750" s="79"/>
      <c r="R750" s="86"/>
      <c r="U750" s="86"/>
    </row>
    <row r="751" s="6" customFormat="1" ht="18.75" customHeight="1" spans="5:21">
      <c r="E751" s="107"/>
      <c r="F751" s="117"/>
      <c r="L751" s="79"/>
      <c r="O751" s="79"/>
      <c r="R751" s="86"/>
      <c r="U751" s="86"/>
    </row>
    <row r="752" s="6" customFormat="1" ht="18.75" customHeight="1" spans="5:21">
      <c r="E752" s="107"/>
      <c r="F752" s="117"/>
      <c r="L752" s="79"/>
      <c r="O752" s="79"/>
      <c r="R752" s="86"/>
      <c r="U752" s="86"/>
    </row>
    <row r="753" s="6" customFormat="1" ht="18.75" customHeight="1" spans="5:21">
      <c r="E753" s="107"/>
      <c r="F753" s="117"/>
      <c r="L753" s="79"/>
      <c r="O753" s="79"/>
      <c r="R753" s="86"/>
      <c r="U753" s="86"/>
    </row>
    <row r="754" s="6" customFormat="1" ht="18.75" customHeight="1" spans="5:21">
      <c r="E754" s="107"/>
      <c r="F754" s="117"/>
      <c r="L754" s="79"/>
      <c r="O754" s="79"/>
      <c r="R754" s="86"/>
      <c r="U754" s="86"/>
    </row>
    <row r="755" s="6" customFormat="1" ht="18.75" customHeight="1" spans="5:21">
      <c r="E755" s="107"/>
      <c r="F755" s="117"/>
      <c r="L755" s="79"/>
      <c r="O755" s="79"/>
      <c r="R755" s="86"/>
      <c r="U755" s="86"/>
    </row>
    <row r="756" s="6" customFormat="1" ht="18.75" customHeight="1" spans="5:21">
      <c r="E756" s="107"/>
      <c r="F756" s="117"/>
      <c r="L756" s="79"/>
      <c r="O756" s="79"/>
      <c r="R756" s="86"/>
      <c r="U756" s="86"/>
    </row>
    <row r="757" s="6" customFormat="1" ht="18.75" customHeight="1" spans="5:21">
      <c r="E757" s="107"/>
      <c r="F757" s="117"/>
      <c r="L757" s="79"/>
      <c r="O757" s="79"/>
      <c r="R757" s="86"/>
      <c r="U757" s="86"/>
    </row>
    <row r="758" s="6" customFormat="1" ht="18.75" customHeight="1" spans="5:21">
      <c r="E758" s="107"/>
      <c r="F758" s="117"/>
      <c r="L758" s="79"/>
      <c r="O758" s="79"/>
      <c r="R758" s="86"/>
      <c r="U758" s="86"/>
    </row>
    <row r="759" s="6" customFormat="1" ht="18.75" customHeight="1" spans="5:21">
      <c r="E759" s="107"/>
      <c r="F759" s="117"/>
      <c r="L759" s="79"/>
      <c r="O759" s="79"/>
      <c r="R759" s="86"/>
      <c r="U759" s="86"/>
    </row>
    <row r="760" s="6" customFormat="1" ht="18.75" customHeight="1" spans="5:21">
      <c r="E760" s="107"/>
      <c r="F760" s="117"/>
      <c r="L760" s="79"/>
      <c r="O760" s="79"/>
      <c r="R760" s="86"/>
      <c r="U760" s="86"/>
    </row>
    <row r="761" s="6" customFormat="1" ht="18.75" customHeight="1" spans="5:21">
      <c r="E761" s="107"/>
      <c r="F761" s="117"/>
      <c r="L761" s="79"/>
      <c r="O761" s="79"/>
      <c r="R761" s="86"/>
      <c r="U761" s="86"/>
    </row>
    <row r="762" s="6" customFormat="1" ht="18.75" customHeight="1" spans="5:21">
      <c r="E762" s="107"/>
      <c r="F762" s="117"/>
      <c r="L762" s="79"/>
      <c r="O762" s="79"/>
      <c r="R762" s="86"/>
      <c r="U762" s="86"/>
    </row>
    <row r="763" s="6" customFormat="1" ht="18.75" customHeight="1" spans="5:21">
      <c r="E763" s="107"/>
      <c r="F763" s="117"/>
      <c r="L763" s="79"/>
      <c r="O763" s="79"/>
      <c r="R763" s="86"/>
      <c r="U763" s="86"/>
    </row>
    <row r="764" s="6" customFormat="1" ht="18.75" customHeight="1" spans="5:21">
      <c r="E764" s="107"/>
      <c r="F764" s="117"/>
      <c r="L764" s="79"/>
      <c r="O764" s="79"/>
      <c r="R764" s="86"/>
      <c r="U764" s="86"/>
    </row>
    <row r="765" s="6" customFormat="1" ht="18.75" customHeight="1" spans="5:21">
      <c r="E765" s="107"/>
      <c r="F765" s="117"/>
      <c r="L765" s="79"/>
      <c r="O765" s="79"/>
      <c r="R765" s="86"/>
      <c r="U765" s="86"/>
    </row>
    <row r="766" s="6" customFormat="1" ht="18.75" customHeight="1" spans="5:21">
      <c r="E766" s="107"/>
      <c r="F766" s="117"/>
      <c r="L766" s="79"/>
      <c r="O766" s="79"/>
      <c r="R766" s="86"/>
      <c r="U766" s="86"/>
    </row>
    <row r="767" s="6" customFormat="1" ht="18.75" customHeight="1" spans="5:21">
      <c r="E767" s="107"/>
      <c r="F767" s="117"/>
      <c r="L767" s="79"/>
      <c r="O767" s="79"/>
      <c r="R767" s="86"/>
      <c r="U767" s="86"/>
    </row>
    <row r="768" s="6" customFormat="1" ht="18.75" customHeight="1" spans="5:21">
      <c r="E768" s="107"/>
      <c r="F768" s="117"/>
      <c r="L768" s="79"/>
      <c r="O768" s="79"/>
      <c r="R768" s="86"/>
      <c r="U768" s="86"/>
    </row>
    <row r="769" s="6" customFormat="1" ht="18.75" customHeight="1" spans="5:21">
      <c r="E769" s="107"/>
      <c r="F769" s="117"/>
      <c r="L769" s="79"/>
      <c r="O769" s="79"/>
      <c r="R769" s="86"/>
      <c r="U769" s="86"/>
    </row>
    <row r="770" s="6" customFormat="1" ht="18.75" customHeight="1" spans="5:21">
      <c r="E770" s="107"/>
      <c r="F770" s="117"/>
      <c r="L770" s="79"/>
      <c r="O770" s="79"/>
      <c r="R770" s="86"/>
      <c r="U770" s="86"/>
    </row>
    <row r="771" s="6" customFormat="1" ht="18.75" customHeight="1" spans="5:21">
      <c r="E771" s="107"/>
      <c r="F771" s="117"/>
      <c r="L771" s="79"/>
      <c r="O771" s="79"/>
      <c r="R771" s="86"/>
      <c r="U771" s="86"/>
    </row>
    <row r="772" s="6" customFormat="1" ht="18.75" customHeight="1" spans="5:21">
      <c r="E772" s="107"/>
      <c r="F772" s="117"/>
      <c r="L772" s="79"/>
      <c r="O772" s="79"/>
      <c r="R772" s="86"/>
      <c r="U772" s="86"/>
    </row>
    <row r="773" s="6" customFormat="1" ht="18.75" customHeight="1" spans="5:21">
      <c r="E773" s="107"/>
      <c r="F773" s="117"/>
      <c r="L773" s="79"/>
      <c r="O773" s="79"/>
      <c r="R773" s="86"/>
      <c r="U773" s="86"/>
    </row>
    <row r="774" s="6" customFormat="1" ht="18.75" customHeight="1" spans="5:21">
      <c r="E774" s="107"/>
      <c r="F774" s="117"/>
      <c r="L774" s="79"/>
      <c r="O774" s="79"/>
      <c r="R774" s="86"/>
      <c r="U774" s="86"/>
    </row>
    <row r="775" s="6" customFormat="1" ht="18.75" customHeight="1" spans="5:21">
      <c r="E775" s="107"/>
      <c r="F775" s="117"/>
      <c r="L775" s="79"/>
      <c r="O775" s="79"/>
      <c r="R775" s="86"/>
      <c r="U775" s="86"/>
    </row>
    <row r="776" s="6" customFormat="1" ht="18.75" customHeight="1" spans="5:21">
      <c r="E776" s="107"/>
      <c r="F776" s="117"/>
      <c r="L776" s="79"/>
      <c r="O776" s="79"/>
      <c r="R776" s="86"/>
      <c r="U776" s="86"/>
    </row>
    <row r="777" s="6" customFormat="1" ht="18.75" customHeight="1" spans="5:21">
      <c r="E777" s="107"/>
      <c r="F777" s="117"/>
      <c r="L777" s="79"/>
      <c r="O777" s="79"/>
      <c r="R777" s="86"/>
      <c r="U777" s="86"/>
    </row>
    <row r="778" s="6" customFormat="1" ht="18.75" customHeight="1" spans="5:21">
      <c r="E778" s="107"/>
      <c r="F778" s="117"/>
      <c r="L778" s="79"/>
      <c r="O778" s="79"/>
      <c r="R778" s="86"/>
      <c r="U778" s="86"/>
    </row>
    <row r="779" s="6" customFormat="1" ht="18.75" customHeight="1" spans="5:21">
      <c r="E779" s="107"/>
      <c r="F779" s="117"/>
      <c r="L779" s="79"/>
      <c r="O779" s="79"/>
      <c r="R779" s="86"/>
      <c r="U779" s="86"/>
    </row>
    <row r="780" s="6" customFormat="1" ht="18.75" customHeight="1" spans="5:21">
      <c r="E780" s="107"/>
      <c r="F780" s="117"/>
      <c r="L780" s="79"/>
      <c r="O780" s="79"/>
      <c r="R780" s="86"/>
      <c r="U780" s="86"/>
    </row>
    <row r="781" s="6" customFormat="1" ht="18.75" customHeight="1" spans="5:21">
      <c r="E781" s="107"/>
      <c r="F781" s="117"/>
      <c r="L781" s="79"/>
      <c r="O781" s="79"/>
      <c r="R781" s="86"/>
      <c r="U781" s="86"/>
    </row>
    <row r="782" s="6" customFormat="1" ht="18.75" customHeight="1" spans="5:21">
      <c r="E782" s="107"/>
      <c r="F782" s="117"/>
      <c r="L782" s="79"/>
      <c r="O782" s="79"/>
      <c r="R782" s="86"/>
      <c r="U782" s="86"/>
    </row>
    <row r="783" s="6" customFormat="1" ht="18.75" customHeight="1" spans="5:21">
      <c r="E783" s="107"/>
      <c r="F783" s="117"/>
      <c r="L783" s="79"/>
      <c r="O783" s="79"/>
      <c r="R783" s="86"/>
      <c r="U783" s="86"/>
    </row>
    <row r="784" s="6" customFormat="1" ht="18.75" customHeight="1" spans="5:21">
      <c r="E784" s="107"/>
      <c r="F784" s="117"/>
      <c r="L784" s="79"/>
      <c r="O784" s="79"/>
      <c r="R784" s="86"/>
      <c r="U784" s="86"/>
    </row>
    <row r="785" s="6" customFormat="1" ht="18.75" customHeight="1" spans="5:21">
      <c r="E785" s="107"/>
      <c r="F785" s="117"/>
      <c r="L785" s="79"/>
      <c r="O785" s="79"/>
      <c r="R785" s="86"/>
      <c r="U785" s="86"/>
    </row>
    <row r="786" s="6" customFormat="1" ht="18.75" customHeight="1" spans="5:21">
      <c r="E786" s="107"/>
      <c r="F786" s="117"/>
      <c r="L786" s="79"/>
      <c r="O786" s="79"/>
      <c r="R786" s="86"/>
      <c r="U786" s="86"/>
    </row>
    <row r="787" s="6" customFormat="1" ht="18.75" customHeight="1" spans="5:21">
      <c r="E787" s="107"/>
      <c r="F787" s="117"/>
      <c r="L787" s="79"/>
      <c r="O787" s="79"/>
      <c r="R787" s="86"/>
      <c r="U787" s="86"/>
    </row>
    <row r="788" s="6" customFormat="1" ht="18.75" customHeight="1" spans="5:21">
      <c r="E788" s="107"/>
      <c r="F788" s="117"/>
      <c r="L788" s="79"/>
      <c r="O788" s="79"/>
      <c r="R788" s="86"/>
      <c r="U788" s="86"/>
    </row>
    <row r="789" s="6" customFormat="1" ht="18.75" customHeight="1" spans="5:21">
      <c r="E789" s="107"/>
      <c r="F789" s="117"/>
      <c r="L789" s="79"/>
      <c r="O789" s="79"/>
      <c r="R789" s="86"/>
      <c r="U789" s="86"/>
    </row>
    <row r="790" s="6" customFormat="1" ht="18.75" customHeight="1" spans="5:21">
      <c r="E790" s="107"/>
      <c r="F790" s="117"/>
      <c r="L790" s="79"/>
      <c r="O790" s="79"/>
      <c r="R790" s="86"/>
      <c r="U790" s="86"/>
    </row>
    <row r="791" s="6" customFormat="1" ht="18.75" customHeight="1" spans="5:21">
      <c r="E791" s="107"/>
      <c r="F791" s="117"/>
      <c r="L791" s="79"/>
      <c r="O791" s="79"/>
      <c r="R791" s="86"/>
      <c r="U791" s="86"/>
    </row>
    <row r="792" s="6" customFormat="1" ht="18.75" customHeight="1" spans="5:21">
      <c r="E792" s="107"/>
      <c r="F792" s="117"/>
      <c r="L792" s="79"/>
      <c r="O792" s="79"/>
      <c r="R792" s="86"/>
      <c r="U792" s="86"/>
    </row>
    <row r="793" s="6" customFormat="1" ht="18.75" customHeight="1" spans="5:21">
      <c r="E793" s="107"/>
      <c r="F793" s="117"/>
      <c r="L793" s="79"/>
      <c r="O793" s="79"/>
      <c r="R793" s="86"/>
      <c r="U793" s="86"/>
    </row>
    <row r="794" s="6" customFormat="1" ht="18.75" customHeight="1" spans="5:21">
      <c r="E794" s="107"/>
      <c r="F794" s="117"/>
      <c r="L794" s="79"/>
      <c r="O794" s="79"/>
      <c r="R794" s="86"/>
      <c r="U794" s="86"/>
    </row>
    <row r="795" s="6" customFormat="1" ht="18.75" customHeight="1" spans="5:21">
      <c r="E795" s="107"/>
      <c r="F795" s="117"/>
      <c r="L795" s="79"/>
      <c r="O795" s="79"/>
      <c r="R795" s="86"/>
      <c r="U795" s="86"/>
    </row>
    <row r="796" s="6" customFormat="1" ht="18.75" customHeight="1" spans="5:21">
      <c r="E796" s="107"/>
      <c r="F796" s="117"/>
      <c r="L796" s="79"/>
      <c r="O796" s="79"/>
      <c r="R796" s="86"/>
      <c r="U796" s="86"/>
    </row>
    <row r="797" s="6" customFormat="1" ht="18.75" customHeight="1" spans="5:21">
      <c r="E797" s="107"/>
      <c r="F797" s="117"/>
      <c r="L797" s="79"/>
      <c r="O797" s="79"/>
      <c r="R797" s="86"/>
      <c r="U797" s="86"/>
    </row>
    <row r="798" s="6" customFormat="1" ht="18.75" customHeight="1" spans="5:21">
      <c r="E798" s="107"/>
      <c r="F798" s="117"/>
      <c r="L798" s="79"/>
      <c r="O798" s="79"/>
      <c r="R798" s="86"/>
      <c r="U798" s="86"/>
    </row>
    <row r="799" s="6" customFormat="1" ht="18.75" customHeight="1" spans="5:21">
      <c r="E799" s="107"/>
      <c r="F799" s="117"/>
      <c r="L799" s="79"/>
      <c r="O799" s="79"/>
      <c r="R799" s="86"/>
      <c r="U799" s="86"/>
    </row>
    <row r="800" s="6" customFormat="1" ht="18.75" customHeight="1" spans="5:21">
      <c r="E800" s="107"/>
      <c r="F800" s="117"/>
      <c r="L800" s="79"/>
      <c r="O800" s="79"/>
      <c r="R800" s="86"/>
      <c r="U800" s="86"/>
    </row>
    <row r="801" s="6" customFormat="1" ht="18.75" customHeight="1" spans="5:21">
      <c r="E801" s="107"/>
      <c r="F801" s="117"/>
      <c r="L801" s="79"/>
      <c r="O801" s="79"/>
      <c r="R801" s="86"/>
      <c r="U801" s="86"/>
    </row>
    <row r="802" s="6" customFormat="1" ht="18.75" customHeight="1" spans="5:21">
      <c r="E802" s="107"/>
      <c r="F802" s="117"/>
      <c r="L802" s="79"/>
      <c r="O802" s="79"/>
      <c r="R802" s="86"/>
      <c r="U802" s="86"/>
    </row>
    <row r="803" s="6" customFormat="1" ht="18.75" customHeight="1" spans="5:21">
      <c r="E803" s="107"/>
      <c r="F803" s="117"/>
      <c r="L803" s="79"/>
      <c r="O803" s="79"/>
      <c r="R803" s="86"/>
      <c r="U803" s="86"/>
    </row>
    <row r="804" s="6" customFormat="1" ht="18.75" customHeight="1" spans="5:21">
      <c r="E804" s="107"/>
      <c r="F804" s="117"/>
      <c r="L804" s="79"/>
      <c r="O804" s="79"/>
      <c r="R804" s="86"/>
      <c r="U804" s="86"/>
    </row>
    <row r="805" s="6" customFormat="1" ht="18.75" customHeight="1" spans="5:21">
      <c r="E805" s="107"/>
      <c r="F805" s="117"/>
      <c r="L805" s="79"/>
      <c r="O805" s="79"/>
      <c r="R805" s="86"/>
      <c r="U805" s="86"/>
    </row>
    <row r="806" s="6" customFormat="1" ht="18.75" customHeight="1" spans="5:21">
      <c r="E806" s="107"/>
      <c r="F806" s="117"/>
      <c r="L806" s="79"/>
      <c r="O806" s="79"/>
      <c r="R806" s="86"/>
      <c r="U806" s="86"/>
    </row>
    <row r="807" s="6" customFormat="1" ht="18.75" customHeight="1" spans="5:21">
      <c r="E807" s="107"/>
      <c r="F807" s="117"/>
      <c r="L807" s="79"/>
      <c r="O807" s="79"/>
      <c r="R807" s="86"/>
      <c r="U807" s="86"/>
    </row>
    <row r="808" s="6" customFormat="1" ht="18.75" customHeight="1" spans="5:21">
      <c r="E808" s="107"/>
      <c r="F808" s="117"/>
      <c r="L808" s="79"/>
      <c r="O808" s="79"/>
      <c r="R808" s="86"/>
      <c r="U808" s="86"/>
    </row>
    <row r="809" s="6" customFormat="1" ht="18.75" customHeight="1" spans="5:21">
      <c r="E809" s="107"/>
      <c r="F809" s="117"/>
      <c r="L809" s="79"/>
      <c r="O809" s="79"/>
      <c r="R809" s="86"/>
      <c r="U809" s="86"/>
    </row>
    <row r="810" s="6" customFormat="1" ht="18.75" customHeight="1" spans="5:21">
      <c r="E810" s="107"/>
      <c r="F810" s="117"/>
      <c r="L810" s="79"/>
      <c r="O810" s="79"/>
      <c r="R810" s="86"/>
      <c r="U810" s="86"/>
    </row>
    <row r="811" s="6" customFormat="1" ht="18.75" customHeight="1" spans="5:21">
      <c r="E811" s="107"/>
      <c r="F811" s="117"/>
      <c r="L811" s="79"/>
      <c r="O811" s="79"/>
      <c r="R811" s="86"/>
      <c r="U811" s="86"/>
    </row>
    <row r="812" s="6" customFormat="1" ht="18.75" customHeight="1" spans="5:21">
      <c r="E812" s="107"/>
      <c r="F812" s="117"/>
      <c r="L812" s="79"/>
      <c r="O812" s="79"/>
      <c r="R812" s="86"/>
      <c r="U812" s="86"/>
    </row>
    <row r="813" s="6" customFormat="1" ht="18.75" customHeight="1" spans="5:21">
      <c r="E813" s="107"/>
      <c r="F813" s="117"/>
      <c r="L813" s="79"/>
      <c r="O813" s="79"/>
      <c r="R813" s="86"/>
      <c r="U813" s="86"/>
    </row>
    <row r="814" s="6" customFormat="1" ht="18.75" customHeight="1" spans="5:21">
      <c r="E814" s="107"/>
      <c r="F814" s="117"/>
      <c r="L814" s="79"/>
      <c r="O814" s="79"/>
      <c r="R814" s="86"/>
      <c r="U814" s="86"/>
    </row>
    <row r="815" s="6" customFormat="1" ht="18.75" customHeight="1" spans="5:21">
      <c r="E815" s="107"/>
      <c r="F815" s="117"/>
      <c r="L815" s="79"/>
      <c r="O815" s="79"/>
      <c r="R815" s="86"/>
      <c r="U815" s="86"/>
    </row>
    <row r="816" s="6" customFormat="1" ht="18.75" customHeight="1" spans="5:21">
      <c r="E816" s="107"/>
      <c r="F816" s="117"/>
      <c r="L816" s="79"/>
      <c r="O816" s="79"/>
      <c r="R816" s="86"/>
      <c r="U816" s="86"/>
    </row>
    <row r="817" s="6" customFormat="1" ht="18.75" customHeight="1" spans="5:21">
      <c r="E817" s="107"/>
      <c r="F817" s="117"/>
      <c r="L817" s="79"/>
      <c r="O817" s="79"/>
      <c r="R817" s="86"/>
      <c r="U817" s="86"/>
    </row>
    <row r="818" s="6" customFormat="1" ht="18.75" customHeight="1" spans="5:21">
      <c r="E818" s="107"/>
      <c r="F818" s="117"/>
      <c r="L818" s="79"/>
      <c r="O818" s="79"/>
      <c r="R818" s="86"/>
      <c r="U818" s="86"/>
    </row>
    <row r="819" s="6" customFormat="1" ht="18.75" customHeight="1" spans="5:21">
      <c r="E819" s="107"/>
      <c r="F819" s="117"/>
      <c r="L819" s="79"/>
      <c r="O819" s="79"/>
      <c r="R819" s="86"/>
      <c r="U819" s="86"/>
    </row>
    <row r="820" s="6" customFormat="1" ht="18.75" customHeight="1" spans="5:21">
      <c r="E820" s="107"/>
      <c r="F820" s="117"/>
      <c r="L820" s="79"/>
      <c r="O820" s="79"/>
      <c r="R820" s="86"/>
      <c r="U820" s="86"/>
    </row>
    <row r="821" s="6" customFormat="1" ht="18.75" customHeight="1" spans="5:21">
      <c r="E821" s="107"/>
      <c r="F821" s="117"/>
      <c r="L821" s="79"/>
      <c r="O821" s="79"/>
      <c r="R821" s="86"/>
      <c r="U821" s="86"/>
    </row>
    <row r="822" s="6" customFormat="1" ht="18.75" customHeight="1" spans="5:21">
      <c r="E822" s="107"/>
      <c r="F822" s="117"/>
      <c r="L822" s="79"/>
      <c r="O822" s="79"/>
      <c r="R822" s="86"/>
      <c r="U822" s="86"/>
    </row>
    <row r="823" s="6" customFormat="1" ht="18.75" customHeight="1" spans="5:21">
      <c r="E823" s="107"/>
      <c r="F823" s="117"/>
      <c r="L823" s="79"/>
      <c r="O823" s="79"/>
      <c r="R823" s="86"/>
      <c r="U823" s="86"/>
    </row>
    <row r="824" s="6" customFormat="1" ht="18.75" customHeight="1" spans="5:21">
      <c r="E824" s="107"/>
      <c r="F824" s="117"/>
      <c r="L824" s="79"/>
      <c r="O824" s="79"/>
      <c r="R824" s="86"/>
      <c r="U824" s="86"/>
    </row>
    <row r="825" s="6" customFormat="1" ht="18.75" customHeight="1" spans="5:21">
      <c r="E825" s="107"/>
      <c r="F825" s="117"/>
      <c r="L825" s="79"/>
      <c r="O825" s="79"/>
      <c r="R825" s="86"/>
      <c r="U825" s="86"/>
    </row>
    <row r="826" s="6" customFormat="1" ht="18.75" customHeight="1" spans="5:21">
      <c r="E826" s="107"/>
      <c r="F826" s="117"/>
      <c r="L826" s="79"/>
      <c r="O826" s="79"/>
      <c r="R826" s="86"/>
      <c r="U826" s="86"/>
    </row>
    <row r="827" s="6" customFormat="1" ht="18.75" customHeight="1" spans="5:21">
      <c r="E827" s="107"/>
      <c r="F827" s="117"/>
      <c r="L827" s="79"/>
      <c r="O827" s="79"/>
      <c r="R827" s="86"/>
      <c r="U827" s="86"/>
    </row>
    <row r="828" s="6" customFormat="1" ht="18.75" customHeight="1" spans="5:21">
      <c r="E828" s="107"/>
      <c r="F828" s="117"/>
      <c r="L828" s="79"/>
      <c r="O828" s="79"/>
      <c r="R828" s="86"/>
      <c r="U828" s="86"/>
    </row>
    <row r="829" s="6" customFormat="1" ht="18.75" customHeight="1" spans="5:21">
      <c r="E829" s="107"/>
      <c r="F829" s="117"/>
      <c r="L829" s="79"/>
      <c r="O829" s="79"/>
      <c r="R829" s="86"/>
      <c r="U829" s="86"/>
    </row>
    <row r="830" s="6" customFormat="1" ht="18.75" customHeight="1" spans="5:21">
      <c r="E830" s="107"/>
      <c r="F830" s="117"/>
      <c r="L830" s="79"/>
      <c r="O830" s="79"/>
      <c r="R830" s="86"/>
      <c r="U830" s="86"/>
    </row>
    <row r="831" s="6" customFormat="1" ht="18.75" customHeight="1" spans="5:21">
      <c r="E831" s="107"/>
      <c r="F831" s="117"/>
      <c r="L831" s="79"/>
      <c r="O831" s="79"/>
      <c r="R831" s="86"/>
      <c r="U831" s="86"/>
    </row>
    <row r="832" s="6" customFormat="1" ht="18.75" customHeight="1" spans="5:21">
      <c r="E832" s="107"/>
      <c r="F832" s="117"/>
      <c r="L832" s="79"/>
      <c r="O832" s="79"/>
      <c r="R832" s="86"/>
      <c r="U832" s="86"/>
    </row>
    <row r="833" s="6" customFormat="1" ht="18.75" customHeight="1" spans="5:21">
      <c r="E833" s="107"/>
      <c r="F833" s="117"/>
      <c r="L833" s="79"/>
      <c r="O833" s="79"/>
      <c r="R833" s="86"/>
      <c r="U833" s="86"/>
    </row>
    <row r="834" s="6" customFormat="1" ht="18.75" customHeight="1" spans="5:21">
      <c r="E834" s="107"/>
      <c r="F834" s="117"/>
      <c r="L834" s="79"/>
      <c r="O834" s="79"/>
      <c r="R834" s="86"/>
      <c r="U834" s="86"/>
    </row>
    <row r="835" s="6" customFormat="1" ht="18.75" customHeight="1" spans="5:21">
      <c r="E835" s="107"/>
      <c r="F835" s="117"/>
      <c r="L835" s="79"/>
      <c r="O835" s="79"/>
      <c r="R835" s="86"/>
      <c r="U835" s="86"/>
    </row>
    <row r="836" s="6" customFormat="1" ht="18.75" customHeight="1" spans="5:21">
      <c r="E836" s="107"/>
      <c r="F836" s="117"/>
      <c r="L836" s="79"/>
      <c r="O836" s="79"/>
      <c r="R836" s="86"/>
      <c r="U836" s="86"/>
    </row>
    <row r="837" s="6" customFormat="1" ht="18.75" customHeight="1" spans="5:21">
      <c r="E837" s="107"/>
      <c r="F837" s="117"/>
      <c r="L837" s="79"/>
      <c r="O837" s="79"/>
      <c r="R837" s="86"/>
      <c r="U837" s="86"/>
    </row>
    <row r="838" s="6" customFormat="1" ht="18.75" customHeight="1" spans="5:21">
      <c r="E838" s="107"/>
      <c r="F838" s="117"/>
      <c r="L838" s="79"/>
      <c r="O838" s="79"/>
      <c r="R838" s="86"/>
      <c r="U838" s="86"/>
    </row>
    <row r="839" s="6" customFormat="1" ht="18.75" customHeight="1" spans="5:21">
      <c r="E839" s="107"/>
      <c r="F839" s="117"/>
      <c r="L839" s="79"/>
      <c r="O839" s="79"/>
      <c r="R839" s="86"/>
      <c r="U839" s="86"/>
    </row>
    <row r="840" s="6" customFormat="1" ht="18.75" customHeight="1" spans="5:21">
      <c r="E840" s="107"/>
      <c r="F840" s="117"/>
      <c r="L840" s="79"/>
      <c r="O840" s="79"/>
      <c r="R840" s="86"/>
      <c r="U840" s="86"/>
    </row>
    <row r="841" s="6" customFormat="1" ht="18.75" customHeight="1" spans="5:21">
      <c r="E841" s="107"/>
      <c r="F841" s="117"/>
      <c r="L841" s="79"/>
      <c r="O841" s="79"/>
      <c r="R841" s="86"/>
      <c r="U841" s="86"/>
    </row>
    <row r="842" s="6" customFormat="1" ht="18.75" customHeight="1" spans="5:21">
      <c r="E842" s="107"/>
      <c r="F842" s="117"/>
      <c r="L842" s="79"/>
      <c r="O842" s="79"/>
      <c r="R842" s="86"/>
      <c r="U842" s="86"/>
    </row>
    <row r="843" s="6" customFormat="1" ht="18.75" customHeight="1" spans="5:21">
      <c r="E843" s="107"/>
      <c r="F843" s="117"/>
      <c r="L843" s="79"/>
      <c r="O843" s="79"/>
      <c r="R843" s="86"/>
      <c r="U843" s="86"/>
    </row>
    <row r="844" s="6" customFormat="1" ht="18.75" customHeight="1" spans="5:21">
      <c r="E844" s="107"/>
      <c r="F844" s="117"/>
      <c r="L844" s="79"/>
      <c r="O844" s="79"/>
      <c r="R844" s="86"/>
      <c r="U844" s="86"/>
    </row>
    <row r="845" s="6" customFormat="1" ht="18.75" customHeight="1" spans="5:21">
      <c r="E845" s="107"/>
      <c r="F845" s="117"/>
      <c r="L845" s="79"/>
      <c r="O845" s="79"/>
      <c r="R845" s="86"/>
      <c r="U845" s="86"/>
    </row>
    <row r="846" s="6" customFormat="1" ht="18.75" customHeight="1" spans="5:21">
      <c r="E846" s="107"/>
      <c r="F846" s="117"/>
      <c r="L846" s="79"/>
      <c r="O846" s="79"/>
      <c r="R846" s="86"/>
      <c r="U846" s="86"/>
    </row>
    <row r="847" s="6" customFormat="1" ht="18.75" customHeight="1" spans="5:21">
      <c r="E847" s="107"/>
      <c r="F847" s="117"/>
      <c r="L847" s="79"/>
      <c r="O847" s="79"/>
      <c r="R847" s="86"/>
      <c r="U847" s="86"/>
    </row>
    <row r="848" s="6" customFormat="1" ht="18.75" customHeight="1" spans="5:21">
      <c r="E848" s="107"/>
      <c r="F848" s="117"/>
      <c r="L848" s="79"/>
      <c r="O848" s="79"/>
      <c r="R848" s="86"/>
      <c r="U848" s="86"/>
    </row>
    <row r="849" s="6" customFormat="1" ht="18.75" customHeight="1" spans="5:21">
      <c r="E849" s="107"/>
      <c r="F849" s="117"/>
      <c r="L849" s="79"/>
      <c r="O849" s="79"/>
      <c r="R849" s="86"/>
      <c r="U849" s="86"/>
    </row>
    <row r="850" s="6" customFormat="1" ht="18.75" customHeight="1" spans="5:21">
      <c r="E850" s="107"/>
      <c r="F850" s="117"/>
      <c r="L850" s="79"/>
      <c r="O850" s="79"/>
      <c r="R850" s="86"/>
      <c r="U850" s="86"/>
    </row>
    <row r="851" s="6" customFormat="1" ht="18.75" customHeight="1" spans="5:21">
      <c r="E851" s="107"/>
      <c r="F851" s="117"/>
      <c r="L851" s="79"/>
      <c r="O851" s="79"/>
      <c r="R851" s="86"/>
      <c r="U851" s="86"/>
    </row>
    <row r="852" s="6" customFormat="1" ht="18.75" customHeight="1" spans="5:21">
      <c r="E852" s="107"/>
      <c r="F852" s="117"/>
      <c r="L852" s="79"/>
      <c r="O852" s="79"/>
      <c r="R852" s="86"/>
      <c r="U852" s="86"/>
    </row>
    <row r="853" s="6" customFormat="1" ht="18.75" customHeight="1" spans="5:21">
      <c r="E853" s="107"/>
      <c r="F853" s="117"/>
      <c r="L853" s="79"/>
      <c r="O853" s="79"/>
      <c r="R853" s="86"/>
      <c r="U853" s="86"/>
    </row>
    <row r="854" s="6" customFormat="1" ht="18.75" customHeight="1" spans="5:21">
      <c r="E854" s="107"/>
      <c r="F854" s="117"/>
      <c r="L854" s="79"/>
      <c r="O854" s="79"/>
      <c r="R854" s="86"/>
      <c r="U854" s="86"/>
    </row>
    <row r="855" s="6" customFormat="1" ht="18.75" customHeight="1" spans="5:21">
      <c r="E855" s="107"/>
      <c r="F855" s="117"/>
      <c r="L855" s="79"/>
      <c r="O855" s="79"/>
      <c r="R855" s="86"/>
      <c r="U855" s="86"/>
    </row>
    <row r="856" s="6" customFormat="1" ht="18.75" customHeight="1" spans="5:21">
      <c r="E856" s="107"/>
      <c r="F856" s="117"/>
      <c r="L856" s="79"/>
      <c r="O856" s="79"/>
      <c r="R856" s="86"/>
      <c r="U856" s="86"/>
    </row>
    <row r="857" s="6" customFormat="1" ht="18.75" customHeight="1" spans="5:21">
      <c r="E857" s="107"/>
      <c r="F857" s="117"/>
      <c r="L857" s="79"/>
      <c r="O857" s="79"/>
      <c r="R857" s="86"/>
      <c r="U857" s="86"/>
    </row>
    <row r="858" s="6" customFormat="1" ht="18.75" customHeight="1" spans="5:21">
      <c r="E858" s="107"/>
      <c r="F858" s="117"/>
      <c r="L858" s="79"/>
      <c r="O858" s="79"/>
      <c r="R858" s="86"/>
      <c r="U858" s="86"/>
    </row>
    <row r="859" s="6" customFormat="1" ht="18.75" customHeight="1" spans="5:21">
      <c r="E859" s="107"/>
      <c r="F859" s="117"/>
      <c r="L859" s="79"/>
      <c r="O859" s="79"/>
      <c r="R859" s="86"/>
      <c r="U859" s="86"/>
    </row>
    <row r="860" s="6" customFormat="1" ht="18.75" customHeight="1" spans="5:21">
      <c r="E860" s="107"/>
      <c r="F860" s="117"/>
      <c r="L860" s="79"/>
      <c r="O860" s="79"/>
      <c r="R860" s="86"/>
      <c r="U860" s="86"/>
    </row>
    <row r="861" s="6" customFormat="1" ht="18.75" customHeight="1" spans="5:21">
      <c r="E861" s="107"/>
      <c r="F861" s="117"/>
      <c r="L861" s="79"/>
      <c r="O861" s="79"/>
      <c r="R861" s="86"/>
      <c r="U861" s="86"/>
    </row>
    <row r="862" s="6" customFormat="1" ht="18.75" customHeight="1" spans="5:21">
      <c r="E862" s="107"/>
      <c r="F862" s="117"/>
      <c r="L862" s="79"/>
      <c r="O862" s="79"/>
      <c r="R862" s="86"/>
      <c r="U862" s="86"/>
    </row>
    <row r="863" s="6" customFormat="1" ht="18.75" customHeight="1" spans="5:21">
      <c r="E863" s="107"/>
      <c r="F863" s="117"/>
      <c r="L863" s="79"/>
      <c r="O863" s="79"/>
      <c r="R863" s="86"/>
      <c r="U863" s="86"/>
    </row>
    <row r="864" s="6" customFormat="1" ht="18.75" customHeight="1" spans="5:21">
      <c r="E864" s="107"/>
      <c r="F864" s="117"/>
      <c r="L864" s="79"/>
      <c r="O864" s="79"/>
      <c r="R864" s="86"/>
      <c r="U864" s="86"/>
    </row>
    <row r="865" s="6" customFormat="1" ht="18.75" customHeight="1" spans="5:21">
      <c r="E865" s="107"/>
      <c r="F865" s="117"/>
      <c r="L865" s="79"/>
      <c r="O865" s="79"/>
      <c r="R865" s="86"/>
      <c r="U865" s="86"/>
    </row>
    <row r="866" s="6" customFormat="1" ht="18.75" customHeight="1" spans="5:21">
      <c r="E866" s="107"/>
      <c r="F866" s="117"/>
      <c r="L866" s="79"/>
      <c r="O866" s="79"/>
      <c r="R866" s="86"/>
      <c r="U866" s="86"/>
    </row>
    <row r="867" s="6" customFormat="1" ht="18.75" customHeight="1" spans="5:21">
      <c r="E867" s="107"/>
      <c r="F867" s="117"/>
      <c r="L867" s="79"/>
      <c r="O867" s="79"/>
      <c r="R867" s="86"/>
      <c r="U867" s="86"/>
    </row>
    <row r="868" s="6" customFormat="1" ht="18.75" customHeight="1" spans="5:21">
      <c r="E868" s="107"/>
      <c r="F868" s="117"/>
      <c r="L868" s="79"/>
      <c r="O868" s="79"/>
      <c r="R868" s="86"/>
      <c r="U868" s="86"/>
    </row>
    <row r="869" s="6" customFormat="1" ht="18.75" customHeight="1" spans="5:21">
      <c r="E869" s="107"/>
      <c r="F869" s="117"/>
      <c r="L869" s="79"/>
      <c r="O869" s="79"/>
      <c r="R869" s="86"/>
      <c r="U869" s="86"/>
    </row>
    <row r="870" s="6" customFormat="1" ht="18.75" customHeight="1" spans="5:21">
      <c r="E870" s="107"/>
      <c r="F870" s="117"/>
      <c r="L870" s="79"/>
      <c r="O870" s="79"/>
      <c r="R870" s="86"/>
      <c r="U870" s="86"/>
    </row>
    <row r="871" s="6" customFormat="1" ht="18.75" customHeight="1" spans="5:21">
      <c r="E871" s="107"/>
      <c r="F871" s="117"/>
      <c r="L871" s="79"/>
      <c r="O871" s="79"/>
      <c r="R871" s="86"/>
      <c r="U871" s="86"/>
    </row>
    <row r="872" s="6" customFormat="1" ht="18.75" customHeight="1" spans="5:21">
      <c r="E872" s="107"/>
      <c r="F872" s="117"/>
      <c r="L872" s="79"/>
      <c r="O872" s="79"/>
      <c r="R872" s="86"/>
      <c r="U872" s="86"/>
    </row>
    <row r="873" s="6" customFormat="1" ht="18.75" customHeight="1" spans="5:21">
      <c r="E873" s="107"/>
      <c r="F873" s="117"/>
      <c r="L873" s="79"/>
      <c r="O873" s="79"/>
      <c r="R873" s="86"/>
      <c r="U873" s="86"/>
    </row>
    <row r="874" s="6" customFormat="1" ht="18.75" customHeight="1" spans="5:21">
      <c r="E874" s="107"/>
      <c r="F874" s="117"/>
      <c r="L874" s="79"/>
      <c r="O874" s="79"/>
      <c r="R874" s="86"/>
      <c r="U874" s="86"/>
    </row>
    <row r="875" s="6" customFormat="1" ht="18.75" customHeight="1" spans="5:21">
      <c r="E875" s="107"/>
      <c r="F875" s="117"/>
      <c r="L875" s="79"/>
      <c r="O875" s="79"/>
      <c r="R875" s="86"/>
      <c r="U875" s="86"/>
    </row>
    <row r="876" s="6" customFormat="1" ht="18.75" customHeight="1" spans="5:21">
      <c r="E876" s="107"/>
      <c r="F876" s="117"/>
      <c r="L876" s="79"/>
      <c r="O876" s="79"/>
      <c r="R876" s="86"/>
      <c r="U876" s="86"/>
    </row>
    <row r="877" s="6" customFormat="1" ht="18.75" customHeight="1" spans="5:21">
      <c r="E877" s="107"/>
      <c r="F877" s="117"/>
      <c r="L877" s="79"/>
      <c r="O877" s="79"/>
      <c r="R877" s="86"/>
      <c r="U877" s="86"/>
    </row>
    <row r="878" s="6" customFormat="1" ht="18.75" customHeight="1" spans="5:21">
      <c r="E878" s="107"/>
      <c r="F878" s="117"/>
      <c r="L878" s="79"/>
      <c r="O878" s="79"/>
      <c r="R878" s="86"/>
      <c r="U878" s="86"/>
    </row>
    <row r="879" s="6" customFormat="1" ht="18.75" customHeight="1" spans="5:21">
      <c r="E879" s="107"/>
      <c r="F879" s="117"/>
      <c r="L879" s="79"/>
      <c r="O879" s="79"/>
      <c r="R879" s="86"/>
      <c r="U879" s="86"/>
    </row>
    <row r="880" s="6" customFormat="1" ht="18.75" customHeight="1" spans="5:21">
      <c r="E880" s="107"/>
      <c r="F880" s="117"/>
      <c r="L880" s="79"/>
      <c r="O880" s="79"/>
      <c r="R880" s="86"/>
      <c r="U880" s="86"/>
    </row>
    <row r="881" s="6" customFormat="1" ht="18.75" customHeight="1" spans="5:21">
      <c r="E881" s="107"/>
      <c r="F881" s="117"/>
      <c r="L881" s="79"/>
      <c r="O881" s="79"/>
      <c r="R881" s="86"/>
      <c r="U881" s="86"/>
    </row>
    <row r="882" s="6" customFormat="1" ht="18.75" customHeight="1" spans="5:21">
      <c r="E882" s="107"/>
      <c r="F882" s="117"/>
      <c r="L882" s="79"/>
      <c r="O882" s="79"/>
      <c r="R882" s="86"/>
      <c r="U882" s="86"/>
    </row>
    <row r="883" s="6" customFormat="1" ht="18.75" customHeight="1" spans="5:21">
      <c r="E883" s="107"/>
      <c r="F883" s="117"/>
      <c r="L883" s="79"/>
      <c r="O883" s="79"/>
      <c r="R883" s="86"/>
      <c r="U883" s="86"/>
    </row>
    <row r="884" s="6" customFormat="1" ht="18.75" customHeight="1" spans="5:21">
      <c r="E884" s="107"/>
      <c r="F884" s="117"/>
      <c r="L884" s="79"/>
      <c r="O884" s="79"/>
      <c r="R884" s="86"/>
      <c r="U884" s="86"/>
    </row>
    <row r="885" s="6" customFormat="1" ht="18.75" customHeight="1" spans="5:21">
      <c r="E885" s="107"/>
      <c r="F885" s="117"/>
      <c r="L885" s="79"/>
      <c r="O885" s="79"/>
      <c r="R885" s="86"/>
      <c r="U885" s="86"/>
    </row>
    <row r="886" s="6" customFormat="1" ht="18.75" customHeight="1" spans="5:21">
      <c r="E886" s="107"/>
      <c r="F886" s="117"/>
      <c r="L886" s="79"/>
      <c r="O886" s="79"/>
      <c r="R886" s="86"/>
      <c r="U886" s="86"/>
    </row>
    <row r="887" s="6" customFormat="1" ht="18.75" customHeight="1" spans="5:21">
      <c r="E887" s="107"/>
      <c r="F887" s="117"/>
      <c r="L887" s="79"/>
      <c r="O887" s="79"/>
      <c r="R887" s="86"/>
      <c r="U887" s="86"/>
    </row>
    <row r="888" s="6" customFormat="1" ht="18.75" customHeight="1" spans="5:21">
      <c r="E888" s="107"/>
      <c r="F888" s="117"/>
      <c r="L888" s="79"/>
      <c r="O888" s="79"/>
      <c r="R888" s="86"/>
      <c r="U888" s="86"/>
    </row>
    <row r="889" s="6" customFormat="1" ht="18.75" customHeight="1" spans="5:21">
      <c r="E889" s="107"/>
      <c r="F889" s="117"/>
      <c r="L889" s="79"/>
      <c r="O889" s="79"/>
      <c r="R889" s="86"/>
      <c r="U889" s="86"/>
    </row>
    <row r="890" s="6" customFormat="1" ht="18.75" customHeight="1" spans="5:21">
      <c r="E890" s="107"/>
      <c r="F890" s="117"/>
      <c r="L890" s="79"/>
      <c r="O890" s="79"/>
      <c r="R890" s="86"/>
      <c r="U890" s="86"/>
    </row>
    <row r="891" s="6" customFormat="1" ht="18.75" customHeight="1" spans="5:21">
      <c r="E891" s="107"/>
      <c r="F891" s="117"/>
      <c r="L891" s="79"/>
      <c r="O891" s="79"/>
      <c r="R891" s="86"/>
      <c r="U891" s="86"/>
    </row>
    <row r="892" s="6" customFormat="1" ht="18.75" customHeight="1" spans="5:21">
      <c r="E892" s="107"/>
      <c r="F892" s="117"/>
      <c r="L892" s="79"/>
      <c r="O892" s="79"/>
      <c r="R892" s="86"/>
      <c r="U892" s="86"/>
    </row>
    <row r="893" s="6" customFormat="1" ht="18.75" customHeight="1" spans="5:21">
      <c r="E893" s="107"/>
      <c r="F893" s="117"/>
      <c r="L893" s="79"/>
      <c r="O893" s="79"/>
      <c r="R893" s="86"/>
      <c r="U893" s="86"/>
    </row>
    <row r="894" s="6" customFormat="1" ht="18.75" customHeight="1" spans="5:21">
      <c r="E894" s="107"/>
      <c r="F894" s="117"/>
      <c r="L894" s="79"/>
      <c r="O894" s="79"/>
      <c r="R894" s="86"/>
      <c r="U894" s="86"/>
    </row>
    <row r="895" s="6" customFormat="1" ht="18.75" customHeight="1" spans="5:21">
      <c r="E895" s="107"/>
      <c r="F895" s="117"/>
      <c r="L895" s="79"/>
      <c r="O895" s="79"/>
      <c r="R895" s="86"/>
      <c r="U895" s="86"/>
    </row>
    <row r="896" s="6" customFormat="1" ht="18.75" customHeight="1" spans="5:21">
      <c r="E896" s="107"/>
      <c r="F896" s="117"/>
      <c r="L896" s="79"/>
      <c r="O896" s="79"/>
      <c r="R896" s="86"/>
      <c r="U896" s="86"/>
    </row>
    <row r="897" s="6" customFormat="1" ht="18.75" customHeight="1" spans="5:21">
      <c r="E897" s="107"/>
      <c r="F897" s="117"/>
      <c r="L897" s="79"/>
      <c r="O897" s="79"/>
      <c r="R897" s="86"/>
      <c r="U897" s="86"/>
    </row>
    <row r="898" s="6" customFormat="1" ht="18.75" customHeight="1" spans="5:21">
      <c r="E898" s="107"/>
      <c r="F898" s="117"/>
      <c r="L898" s="79"/>
      <c r="O898" s="79"/>
      <c r="R898" s="86"/>
      <c r="U898" s="86"/>
    </row>
    <row r="899" s="6" customFormat="1" ht="18.75" customHeight="1" spans="5:21">
      <c r="E899" s="107"/>
      <c r="F899" s="117"/>
      <c r="L899" s="79"/>
      <c r="O899" s="79"/>
      <c r="R899" s="86"/>
      <c r="U899" s="86"/>
    </row>
    <row r="900" s="6" customFormat="1" ht="18.75" customHeight="1" spans="5:21">
      <c r="E900" s="107"/>
      <c r="F900" s="117"/>
      <c r="L900" s="79"/>
      <c r="O900" s="79"/>
      <c r="R900" s="86"/>
      <c r="U900" s="86"/>
    </row>
    <row r="901" s="6" customFormat="1" ht="18.75" customHeight="1" spans="5:21">
      <c r="E901" s="107"/>
      <c r="F901" s="117"/>
      <c r="L901" s="79"/>
      <c r="O901" s="79"/>
      <c r="R901" s="86"/>
      <c r="U901" s="86"/>
    </row>
    <row r="902" s="6" customFormat="1" ht="18.75" customHeight="1" spans="5:21">
      <c r="E902" s="107"/>
      <c r="F902" s="117"/>
      <c r="L902" s="79"/>
      <c r="O902" s="79"/>
      <c r="R902" s="86"/>
      <c r="U902" s="86"/>
    </row>
    <row r="903" s="6" customFormat="1" ht="18.75" customHeight="1" spans="5:21">
      <c r="E903" s="107"/>
      <c r="F903" s="117"/>
      <c r="L903" s="79"/>
      <c r="O903" s="79"/>
      <c r="R903" s="86"/>
      <c r="U903" s="86"/>
    </row>
    <row r="904" s="6" customFormat="1" ht="18.75" customHeight="1" spans="5:21">
      <c r="E904" s="107"/>
      <c r="F904" s="117"/>
      <c r="L904" s="79"/>
      <c r="O904" s="79"/>
      <c r="R904" s="86"/>
      <c r="U904" s="86"/>
    </row>
    <row r="905" s="6" customFormat="1" ht="18.75" customHeight="1" spans="5:21">
      <c r="E905" s="107"/>
      <c r="F905" s="117"/>
      <c r="L905" s="79"/>
      <c r="O905" s="79"/>
      <c r="R905" s="86"/>
      <c r="U905" s="86"/>
    </row>
    <row r="906" s="6" customFormat="1" ht="18.75" customHeight="1" spans="5:21">
      <c r="E906" s="107"/>
      <c r="F906" s="117"/>
      <c r="L906" s="79"/>
      <c r="O906" s="79"/>
      <c r="R906" s="86"/>
      <c r="U906" s="86"/>
    </row>
    <row r="907" s="6" customFormat="1" ht="18.75" customHeight="1" spans="5:21">
      <c r="E907" s="107"/>
      <c r="F907" s="117"/>
      <c r="L907" s="79"/>
      <c r="O907" s="79"/>
      <c r="R907" s="86"/>
      <c r="U907" s="86"/>
    </row>
    <row r="908" s="6" customFormat="1" ht="18.75" customHeight="1" spans="5:21">
      <c r="E908" s="107"/>
      <c r="F908" s="117"/>
      <c r="L908" s="79"/>
      <c r="O908" s="79"/>
      <c r="R908" s="86"/>
      <c r="U908" s="86"/>
    </row>
    <row r="909" s="6" customFormat="1" ht="18.75" customHeight="1" spans="5:21">
      <c r="E909" s="107"/>
      <c r="F909" s="117"/>
      <c r="L909" s="79"/>
      <c r="O909" s="79"/>
      <c r="R909" s="86"/>
      <c r="U909" s="86"/>
    </row>
    <row r="910" s="6" customFormat="1" ht="18.75" customHeight="1" spans="5:21">
      <c r="E910" s="107"/>
      <c r="F910" s="117"/>
      <c r="L910" s="79"/>
      <c r="O910" s="79"/>
      <c r="R910" s="86"/>
      <c r="U910" s="86"/>
    </row>
    <row r="911" s="6" customFormat="1" ht="18.75" customHeight="1" spans="5:21">
      <c r="E911" s="107"/>
      <c r="F911" s="117"/>
      <c r="L911" s="79"/>
      <c r="O911" s="79"/>
      <c r="R911" s="86"/>
      <c r="U911" s="86"/>
    </row>
    <row r="912" s="6" customFormat="1" ht="18.75" customHeight="1" spans="5:21">
      <c r="E912" s="107"/>
      <c r="F912" s="117"/>
      <c r="L912" s="79"/>
      <c r="O912" s="79"/>
      <c r="R912" s="86"/>
      <c r="U912" s="86"/>
    </row>
    <row r="913" s="6" customFormat="1" ht="18.75" customHeight="1" spans="5:21">
      <c r="E913" s="107"/>
      <c r="F913" s="117"/>
      <c r="L913" s="79"/>
      <c r="O913" s="79"/>
      <c r="R913" s="86"/>
      <c r="U913" s="86"/>
    </row>
    <row r="914" s="6" customFormat="1" ht="18.75" customHeight="1" spans="5:21">
      <c r="E914" s="107"/>
      <c r="F914" s="117"/>
      <c r="L914" s="79"/>
      <c r="O914" s="79"/>
      <c r="R914" s="86"/>
      <c r="U914" s="86"/>
    </row>
    <row r="915" s="6" customFormat="1" ht="18.75" customHeight="1" spans="5:21">
      <c r="E915" s="107"/>
      <c r="F915" s="117"/>
      <c r="L915" s="79"/>
      <c r="O915" s="79"/>
      <c r="R915" s="86"/>
      <c r="U915" s="86"/>
    </row>
    <row r="916" s="6" customFormat="1" ht="18.75" customHeight="1" spans="5:21">
      <c r="E916" s="107"/>
      <c r="F916" s="117"/>
      <c r="L916" s="79"/>
      <c r="O916" s="79"/>
      <c r="R916" s="86"/>
      <c r="U916" s="86"/>
    </row>
    <row r="917" s="6" customFormat="1" ht="18.75" customHeight="1" spans="5:21">
      <c r="E917" s="107"/>
      <c r="F917" s="117"/>
      <c r="L917" s="79"/>
      <c r="O917" s="79"/>
      <c r="R917" s="86"/>
      <c r="U917" s="86"/>
    </row>
    <row r="918" s="6" customFormat="1" ht="18.75" customHeight="1" spans="5:21">
      <c r="E918" s="107"/>
      <c r="F918" s="117"/>
      <c r="L918" s="79"/>
      <c r="O918" s="79"/>
      <c r="R918" s="86"/>
      <c r="U918" s="86"/>
    </row>
    <row r="919" s="6" customFormat="1" ht="18.75" customHeight="1" spans="5:21">
      <c r="E919" s="107"/>
      <c r="F919" s="117"/>
      <c r="L919" s="79"/>
      <c r="O919" s="79"/>
      <c r="R919" s="86"/>
      <c r="U919" s="86"/>
    </row>
    <row r="920" s="6" customFormat="1" ht="18.75" customHeight="1" spans="5:21">
      <c r="E920" s="107"/>
      <c r="F920" s="117"/>
      <c r="L920" s="79"/>
      <c r="O920" s="79"/>
      <c r="R920" s="86"/>
      <c r="U920" s="86"/>
    </row>
    <row r="921" s="6" customFormat="1" ht="18.75" customHeight="1" spans="5:21">
      <c r="E921" s="107"/>
      <c r="F921" s="117"/>
      <c r="L921" s="79"/>
      <c r="O921" s="79"/>
      <c r="R921" s="86"/>
      <c r="U921" s="86"/>
    </row>
    <row r="922" s="6" customFormat="1" ht="18.75" customHeight="1" spans="5:21">
      <c r="E922" s="107"/>
      <c r="F922" s="117"/>
      <c r="L922" s="79"/>
      <c r="O922" s="79"/>
      <c r="R922" s="86"/>
      <c r="U922" s="86"/>
    </row>
    <row r="923" s="6" customFormat="1" ht="18.75" customHeight="1" spans="5:21">
      <c r="E923" s="107"/>
      <c r="F923" s="117"/>
      <c r="L923" s="79"/>
      <c r="O923" s="79"/>
      <c r="R923" s="86"/>
      <c r="U923" s="86"/>
    </row>
    <row r="924" s="6" customFormat="1" ht="18.75" customHeight="1" spans="5:21">
      <c r="E924" s="107"/>
      <c r="F924" s="117"/>
      <c r="L924" s="79"/>
      <c r="O924" s="79"/>
      <c r="R924" s="86"/>
      <c r="U924" s="86"/>
    </row>
    <row r="925" s="6" customFormat="1" ht="18.75" customHeight="1" spans="5:21">
      <c r="E925" s="107"/>
      <c r="F925" s="117"/>
      <c r="L925" s="79"/>
      <c r="O925" s="79"/>
      <c r="R925" s="86"/>
      <c r="U925" s="86"/>
    </row>
    <row r="926" s="6" customFormat="1" ht="18.75" customHeight="1" spans="5:21">
      <c r="E926" s="107"/>
      <c r="F926" s="117"/>
      <c r="L926" s="79"/>
      <c r="O926" s="79"/>
      <c r="R926" s="86"/>
      <c r="U926" s="86"/>
    </row>
    <row r="927" s="6" customFormat="1" ht="18.75" customHeight="1" spans="5:21">
      <c r="E927" s="107"/>
      <c r="F927" s="117"/>
      <c r="L927" s="79"/>
      <c r="O927" s="79"/>
      <c r="R927" s="86"/>
      <c r="U927" s="86"/>
    </row>
    <row r="928" s="6" customFormat="1" ht="18.75" customHeight="1" spans="5:21">
      <c r="E928" s="107"/>
      <c r="F928" s="117"/>
      <c r="L928" s="79"/>
      <c r="O928" s="79"/>
      <c r="R928" s="86"/>
      <c r="U928" s="86"/>
    </row>
    <row r="929" s="6" customFormat="1" ht="18.75" customHeight="1" spans="5:21">
      <c r="E929" s="107"/>
      <c r="F929" s="117"/>
      <c r="L929" s="79"/>
      <c r="O929" s="79"/>
      <c r="R929" s="86"/>
      <c r="U929" s="86"/>
    </row>
    <row r="930" s="6" customFormat="1" ht="18.75" customHeight="1" spans="5:21">
      <c r="E930" s="107"/>
      <c r="F930" s="117"/>
      <c r="L930" s="79"/>
      <c r="O930" s="79"/>
      <c r="R930" s="86"/>
      <c r="U930" s="86"/>
    </row>
    <row r="931" s="6" customFormat="1" ht="18.75" customHeight="1" spans="5:21">
      <c r="E931" s="107"/>
      <c r="F931" s="117"/>
      <c r="L931" s="79"/>
      <c r="O931" s="79"/>
      <c r="R931" s="86"/>
      <c r="U931" s="86"/>
    </row>
    <row r="932" s="6" customFormat="1" ht="18.75" customHeight="1" spans="5:21">
      <c r="E932" s="107"/>
      <c r="F932" s="117"/>
      <c r="L932" s="79"/>
      <c r="O932" s="79"/>
      <c r="R932" s="86"/>
      <c r="U932" s="86"/>
    </row>
    <row r="933" s="6" customFormat="1" ht="18.75" customHeight="1" spans="5:21">
      <c r="E933" s="107"/>
      <c r="F933" s="117"/>
      <c r="L933" s="79"/>
      <c r="O933" s="79"/>
      <c r="R933" s="86"/>
      <c r="U933" s="86"/>
    </row>
    <row r="934" s="6" customFormat="1" ht="18.75" customHeight="1" spans="5:21">
      <c r="E934" s="107"/>
      <c r="F934" s="117"/>
      <c r="L934" s="79"/>
      <c r="O934" s="79"/>
      <c r="R934" s="86"/>
      <c r="U934" s="86"/>
    </row>
    <row r="935" s="6" customFormat="1" ht="18.75" customHeight="1" spans="5:21">
      <c r="E935" s="107"/>
      <c r="F935" s="117"/>
      <c r="L935" s="79"/>
      <c r="O935" s="79"/>
      <c r="R935" s="86"/>
      <c r="U935" s="86"/>
    </row>
    <row r="936" s="6" customFormat="1" ht="18.75" customHeight="1" spans="5:21">
      <c r="E936" s="107"/>
      <c r="F936" s="117"/>
      <c r="L936" s="79"/>
      <c r="O936" s="79"/>
      <c r="R936" s="86"/>
      <c r="U936" s="86"/>
    </row>
    <row r="937" s="6" customFormat="1" ht="18.75" customHeight="1" spans="5:21">
      <c r="E937" s="107"/>
      <c r="F937" s="117"/>
      <c r="L937" s="79"/>
      <c r="O937" s="79"/>
      <c r="R937" s="86"/>
      <c r="U937" s="86"/>
    </row>
    <row r="938" s="6" customFormat="1" ht="18.75" customHeight="1" spans="5:21">
      <c r="E938" s="107"/>
      <c r="F938" s="117"/>
      <c r="L938" s="79"/>
      <c r="O938" s="79"/>
      <c r="R938" s="86"/>
      <c r="U938" s="86"/>
    </row>
    <row r="939" s="6" customFormat="1" ht="18.75" customHeight="1" spans="5:21">
      <c r="E939" s="107"/>
      <c r="F939" s="117"/>
      <c r="L939" s="79"/>
      <c r="O939" s="79"/>
      <c r="R939" s="86"/>
      <c r="U939" s="86"/>
    </row>
    <row r="940" s="6" customFormat="1" ht="18.75" customHeight="1" spans="5:21">
      <c r="E940" s="107"/>
      <c r="F940" s="117"/>
      <c r="L940" s="79"/>
      <c r="O940" s="79"/>
      <c r="R940" s="86"/>
      <c r="U940" s="86"/>
    </row>
    <row r="941" s="6" customFormat="1" ht="18.75" customHeight="1" spans="5:21">
      <c r="E941" s="107"/>
      <c r="F941" s="117"/>
      <c r="L941" s="79"/>
      <c r="O941" s="79"/>
      <c r="R941" s="86"/>
      <c r="U941" s="86"/>
    </row>
    <row r="942" s="6" customFormat="1" ht="18.75" customHeight="1" spans="5:21">
      <c r="E942" s="107"/>
      <c r="F942" s="117"/>
      <c r="L942" s="79"/>
      <c r="O942" s="79"/>
      <c r="R942" s="86"/>
      <c r="U942" s="86"/>
    </row>
    <row r="943" s="6" customFormat="1" ht="18.75" customHeight="1" spans="5:21">
      <c r="E943" s="107"/>
      <c r="F943" s="117"/>
      <c r="L943" s="79"/>
      <c r="O943" s="79"/>
      <c r="R943" s="86"/>
      <c r="U943" s="86"/>
    </row>
    <row r="944" s="6" customFormat="1" ht="18.75" customHeight="1" spans="5:21">
      <c r="E944" s="107"/>
      <c r="F944" s="117"/>
      <c r="L944" s="79"/>
      <c r="O944" s="79"/>
      <c r="R944" s="86"/>
      <c r="U944" s="86"/>
    </row>
    <row r="945" s="6" customFormat="1" ht="18.75" customHeight="1" spans="5:21">
      <c r="E945" s="107"/>
      <c r="F945" s="117"/>
      <c r="L945" s="79"/>
      <c r="O945" s="79"/>
      <c r="R945" s="86"/>
      <c r="U945" s="86"/>
    </row>
    <row r="946" s="6" customFormat="1" ht="18.75" customHeight="1" spans="5:21">
      <c r="E946" s="107"/>
      <c r="F946" s="117"/>
      <c r="L946" s="79"/>
      <c r="O946" s="79"/>
      <c r="R946" s="86"/>
      <c r="U946" s="86"/>
    </row>
    <row r="947" s="6" customFormat="1" ht="18.75" customHeight="1" spans="5:21">
      <c r="E947" s="107"/>
      <c r="F947" s="117"/>
      <c r="L947" s="79"/>
      <c r="O947" s="79"/>
      <c r="R947" s="86"/>
      <c r="U947" s="86"/>
    </row>
    <row r="948" s="6" customFormat="1" ht="18.75" customHeight="1" spans="5:21">
      <c r="E948" s="107"/>
      <c r="F948" s="117"/>
      <c r="L948" s="79"/>
      <c r="O948" s="79"/>
      <c r="R948" s="86"/>
      <c r="U948" s="86"/>
    </row>
    <row r="949" s="6" customFormat="1" ht="18.75" customHeight="1" spans="5:21">
      <c r="E949" s="107"/>
      <c r="F949" s="117"/>
      <c r="L949" s="79"/>
      <c r="O949" s="79"/>
      <c r="R949" s="86"/>
      <c r="U949" s="86"/>
    </row>
    <row r="950" s="6" customFormat="1" ht="18.75" customHeight="1" spans="5:21">
      <c r="E950" s="107"/>
      <c r="F950" s="117"/>
      <c r="L950" s="79"/>
      <c r="O950" s="79"/>
      <c r="R950" s="86"/>
      <c r="U950" s="86"/>
    </row>
    <row r="951" s="6" customFormat="1" ht="18.75" customHeight="1" spans="5:21">
      <c r="E951" s="107"/>
      <c r="F951" s="117"/>
      <c r="L951" s="79"/>
      <c r="O951" s="79"/>
      <c r="R951" s="86"/>
      <c r="U951" s="86"/>
    </row>
    <row r="952" s="6" customFormat="1" ht="18.75" customHeight="1" spans="5:21">
      <c r="E952" s="107"/>
      <c r="F952" s="117"/>
      <c r="L952" s="79"/>
      <c r="O952" s="79"/>
      <c r="R952" s="86"/>
      <c r="U952" s="86"/>
    </row>
    <row r="953" s="6" customFormat="1" ht="18.75" customHeight="1" spans="5:21">
      <c r="E953" s="107"/>
      <c r="F953" s="117"/>
      <c r="L953" s="79"/>
      <c r="O953" s="79"/>
      <c r="R953" s="86"/>
      <c r="U953" s="86"/>
    </row>
    <row r="954" s="6" customFormat="1" ht="18.75" customHeight="1" spans="5:21">
      <c r="E954" s="107"/>
      <c r="F954" s="117"/>
      <c r="L954" s="79"/>
      <c r="O954" s="79"/>
      <c r="R954" s="86"/>
      <c r="U954" s="86"/>
    </row>
    <row r="955" s="6" customFormat="1" ht="18.75" customHeight="1" spans="5:21">
      <c r="E955" s="107"/>
      <c r="F955" s="117"/>
      <c r="L955" s="79"/>
      <c r="O955" s="79"/>
      <c r="R955" s="86"/>
      <c r="U955" s="86"/>
    </row>
    <row r="956" s="6" customFormat="1" ht="18.75" customHeight="1" spans="5:21">
      <c r="E956" s="107"/>
      <c r="F956" s="117"/>
      <c r="L956" s="79"/>
      <c r="O956" s="79"/>
      <c r="R956" s="86"/>
      <c r="U956" s="86"/>
    </row>
    <row r="957" s="6" customFormat="1" ht="18.75" customHeight="1" spans="5:21">
      <c r="E957" s="107"/>
      <c r="F957" s="117"/>
      <c r="L957" s="79"/>
      <c r="O957" s="79"/>
      <c r="R957" s="86"/>
      <c r="U957" s="86"/>
    </row>
    <row r="958" s="6" customFormat="1" ht="18.75" customHeight="1" spans="5:21">
      <c r="E958" s="107"/>
      <c r="F958" s="117"/>
      <c r="L958" s="79"/>
      <c r="O958" s="79"/>
      <c r="R958" s="86"/>
      <c r="U958" s="86"/>
    </row>
    <row r="959" s="6" customFormat="1" ht="18.75" customHeight="1" spans="5:21">
      <c r="E959" s="107"/>
      <c r="F959" s="117"/>
      <c r="L959" s="79"/>
      <c r="O959" s="79"/>
      <c r="R959" s="86"/>
      <c r="U959" s="86"/>
    </row>
    <row r="960" s="6" customFormat="1" ht="18.75" customHeight="1" spans="5:21">
      <c r="E960" s="107"/>
      <c r="F960" s="117"/>
      <c r="L960" s="79"/>
      <c r="O960" s="79"/>
      <c r="R960" s="86"/>
      <c r="U960" s="86"/>
    </row>
    <row r="961" s="6" customFormat="1" ht="18.75" customHeight="1" spans="5:21">
      <c r="E961" s="107"/>
      <c r="F961" s="117"/>
      <c r="L961" s="79"/>
      <c r="O961" s="79"/>
      <c r="R961" s="86"/>
      <c r="U961" s="86"/>
    </row>
    <row r="962" s="6" customFormat="1" ht="18.75" customHeight="1" spans="5:21">
      <c r="E962" s="107"/>
      <c r="F962" s="117"/>
      <c r="L962" s="79"/>
      <c r="O962" s="79"/>
      <c r="R962" s="86"/>
      <c r="U962" s="86"/>
    </row>
    <row r="963" s="6" customFormat="1" ht="18.75" customHeight="1" spans="5:21">
      <c r="E963" s="107"/>
      <c r="F963" s="117"/>
      <c r="L963" s="79"/>
      <c r="O963" s="79"/>
      <c r="R963" s="86"/>
      <c r="U963" s="86"/>
    </row>
    <row r="964" s="6" customFormat="1" ht="18.75" customHeight="1" spans="5:21">
      <c r="E964" s="107"/>
      <c r="F964" s="117"/>
      <c r="L964" s="79"/>
      <c r="O964" s="79"/>
      <c r="R964" s="86"/>
      <c r="U964" s="86"/>
    </row>
    <row r="965" s="6" customFormat="1" ht="18.75" customHeight="1" spans="5:21">
      <c r="E965" s="107"/>
      <c r="F965" s="117"/>
      <c r="L965" s="79"/>
      <c r="O965" s="79"/>
      <c r="R965" s="86"/>
      <c r="U965" s="86"/>
    </row>
    <row r="966" s="6" customFormat="1" ht="18.75" customHeight="1" spans="5:21">
      <c r="E966" s="107"/>
      <c r="F966" s="117"/>
      <c r="L966" s="79"/>
      <c r="O966" s="79"/>
      <c r="R966" s="86"/>
      <c r="U966" s="86"/>
    </row>
    <row r="967" s="6" customFormat="1" ht="18.75" customHeight="1" spans="5:21">
      <c r="E967" s="107"/>
      <c r="F967" s="117"/>
      <c r="L967" s="79"/>
      <c r="O967" s="79"/>
      <c r="R967" s="86"/>
      <c r="U967" s="86"/>
    </row>
    <row r="968" s="6" customFormat="1" ht="18.75" customHeight="1" spans="5:21">
      <c r="E968" s="107"/>
      <c r="F968" s="117"/>
      <c r="L968" s="79"/>
      <c r="O968" s="79"/>
      <c r="R968" s="86"/>
      <c r="U968" s="86"/>
    </row>
    <row r="969" s="6" customFormat="1" ht="18.75" customHeight="1" spans="5:21">
      <c r="E969" s="107"/>
      <c r="F969" s="117"/>
      <c r="L969" s="79"/>
      <c r="O969" s="79"/>
      <c r="R969" s="86"/>
      <c r="U969" s="86"/>
    </row>
    <row r="970" s="6" customFormat="1" ht="18.75" customHeight="1" spans="5:21">
      <c r="E970" s="107"/>
      <c r="F970" s="117"/>
      <c r="L970" s="79"/>
      <c r="O970" s="79"/>
      <c r="R970" s="86"/>
      <c r="U970" s="86"/>
    </row>
    <row r="971" s="6" customFormat="1" ht="18.75" customHeight="1" spans="5:21">
      <c r="E971" s="107"/>
      <c r="F971" s="117"/>
      <c r="L971" s="79"/>
      <c r="O971" s="79"/>
      <c r="R971" s="86"/>
      <c r="U971" s="86"/>
    </row>
    <row r="972" s="6" customFormat="1" ht="18.75" customHeight="1" spans="5:21">
      <c r="E972" s="107"/>
      <c r="F972" s="117"/>
      <c r="L972" s="79"/>
      <c r="O972" s="79"/>
      <c r="R972" s="86"/>
      <c r="U972" s="86"/>
    </row>
    <row r="973" s="6" customFormat="1" ht="18.75" customHeight="1" spans="5:21">
      <c r="E973" s="107"/>
      <c r="F973" s="117"/>
      <c r="L973" s="79"/>
      <c r="O973" s="79"/>
      <c r="R973" s="86"/>
      <c r="U973" s="86"/>
    </row>
    <row r="974" s="6" customFormat="1" ht="18.75" customHeight="1" spans="5:21">
      <c r="E974" s="107"/>
      <c r="F974" s="117"/>
      <c r="L974" s="79"/>
      <c r="O974" s="79"/>
      <c r="R974" s="86"/>
      <c r="U974" s="86"/>
    </row>
    <row r="975" s="6" customFormat="1" ht="18.75" customHeight="1" spans="5:21">
      <c r="E975" s="107"/>
      <c r="F975" s="117"/>
      <c r="L975" s="79"/>
      <c r="O975" s="79"/>
      <c r="R975" s="86"/>
      <c r="U975" s="86"/>
    </row>
    <row r="976" s="6" customFormat="1" ht="18.75" customHeight="1" spans="5:21">
      <c r="E976" s="107"/>
      <c r="F976" s="117"/>
      <c r="L976" s="79"/>
      <c r="O976" s="79"/>
      <c r="R976" s="86"/>
      <c r="U976" s="86"/>
    </row>
    <row r="977" s="6" customFormat="1" ht="18.75" customHeight="1" spans="5:21">
      <c r="E977" s="107"/>
      <c r="F977" s="117"/>
      <c r="L977" s="79"/>
      <c r="O977" s="79"/>
      <c r="R977" s="86"/>
      <c r="U977" s="86"/>
    </row>
    <row r="978" s="6" customFormat="1" ht="18.75" customHeight="1" spans="5:21">
      <c r="E978" s="107"/>
      <c r="F978" s="117"/>
      <c r="L978" s="79"/>
      <c r="O978" s="79"/>
      <c r="R978" s="86"/>
      <c r="U978" s="86"/>
    </row>
    <row r="979" s="6" customFormat="1" ht="18.75" customHeight="1" spans="5:21">
      <c r="E979" s="107"/>
      <c r="F979" s="117"/>
      <c r="L979" s="79"/>
      <c r="O979" s="79"/>
      <c r="R979" s="86"/>
      <c r="U979" s="86"/>
    </row>
    <row r="980" s="6" customFormat="1" ht="18.75" customHeight="1" spans="5:21">
      <c r="E980" s="107"/>
      <c r="F980" s="117"/>
      <c r="L980" s="79"/>
      <c r="O980" s="79"/>
      <c r="R980" s="86"/>
      <c r="U980" s="86"/>
    </row>
    <row r="981" s="6" customFormat="1" ht="18.75" customHeight="1" spans="5:21">
      <c r="E981" s="107"/>
      <c r="F981" s="117"/>
      <c r="L981" s="79"/>
      <c r="O981" s="79"/>
      <c r="R981" s="86"/>
      <c r="U981" s="86"/>
    </row>
    <row r="982" s="6" customFormat="1" ht="18.75" customHeight="1" spans="5:21">
      <c r="E982" s="107"/>
      <c r="F982" s="117"/>
      <c r="L982" s="79"/>
      <c r="O982" s="79"/>
      <c r="R982" s="86"/>
      <c r="U982" s="86"/>
    </row>
    <row r="983" s="6" customFormat="1" ht="18.75" customHeight="1" spans="5:21">
      <c r="E983" s="107"/>
      <c r="F983" s="117"/>
      <c r="L983" s="79"/>
      <c r="O983" s="79"/>
      <c r="R983" s="86"/>
      <c r="U983" s="86"/>
    </row>
    <row r="984" s="6" customFormat="1" ht="18.75" customHeight="1" spans="5:21">
      <c r="E984" s="107"/>
      <c r="F984" s="117"/>
      <c r="L984" s="79"/>
      <c r="O984" s="79"/>
      <c r="R984" s="86"/>
      <c r="U984" s="86"/>
    </row>
    <row r="985" s="6" customFormat="1" ht="18.75" customHeight="1" spans="5:21">
      <c r="E985" s="107"/>
      <c r="F985" s="117"/>
      <c r="L985" s="79"/>
      <c r="O985" s="79"/>
      <c r="R985" s="86"/>
      <c r="U985" s="86"/>
    </row>
    <row r="986" s="6" customFormat="1" ht="18.75" customHeight="1" spans="5:21">
      <c r="E986" s="107"/>
      <c r="F986" s="117"/>
      <c r="L986" s="79"/>
      <c r="O986" s="79"/>
      <c r="R986" s="86"/>
      <c r="U986" s="86"/>
    </row>
    <row r="987" s="6" customFormat="1" ht="18.75" customHeight="1" spans="5:21">
      <c r="E987" s="107"/>
      <c r="F987" s="117"/>
      <c r="L987" s="79"/>
      <c r="O987" s="79"/>
      <c r="R987" s="86"/>
      <c r="U987" s="86"/>
    </row>
    <row r="988" s="6" customFormat="1" ht="18.75" customHeight="1" spans="5:21">
      <c r="E988" s="107"/>
      <c r="F988" s="117"/>
      <c r="L988" s="79"/>
      <c r="O988" s="79"/>
      <c r="R988" s="86"/>
      <c r="U988" s="86"/>
    </row>
    <row r="989" s="6" customFormat="1" ht="18.75" customHeight="1" spans="5:21">
      <c r="E989" s="107"/>
      <c r="F989" s="117"/>
      <c r="L989" s="79"/>
      <c r="O989" s="79"/>
      <c r="R989" s="86"/>
      <c r="U989" s="86"/>
    </row>
    <row r="990" s="6" customFormat="1" ht="18.75" customHeight="1" spans="5:21">
      <c r="E990" s="107"/>
      <c r="F990" s="117"/>
      <c r="L990" s="79"/>
      <c r="O990" s="79"/>
      <c r="R990" s="86"/>
      <c r="U990" s="86"/>
    </row>
    <row r="991" s="6" customFormat="1" ht="18.75" customHeight="1" spans="5:21">
      <c r="E991" s="107"/>
      <c r="F991" s="117"/>
      <c r="L991" s="79"/>
      <c r="O991" s="79"/>
      <c r="R991" s="86"/>
      <c r="U991" s="86"/>
    </row>
    <row r="992" s="6" customFormat="1" ht="18.75" customHeight="1" spans="5:21">
      <c r="E992" s="107"/>
      <c r="F992" s="117"/>
      <c r="L992" s="79"/>
      <c r="O992" s="79"/>
      <c r="R992" s="86"/>
      <c r="U992" s="86"/>
    </row>
    <row r="993" s="6" customFormat="1" ht="18.75" customHeight="1" spans="5:21">
      <c r="E993" s="107"/>
      <c r="F993" s="117"/>
      <c r="L993" s="79"/>
      <c r="O993" s="79"/>
      <c r="R993" s="86"/>
      <c r="U993" s="86"/>
    </row>
    <row r="994" s="6" customFormat="1" ht="18.75" customHeight="1" spans="5:21">
      <c r="E994" s="107"/>
      <c r="F994" s="117"/>
      <c r="L994" s="79"/>
      <c r="O994" s="79"/>
      <c r="R994" s="86"/>
      <c r="U994" s="86"/>
    </row>
    <row r="995" s="6" customFormat="1" ht="18.75" customHeight="1" spans="5:21">
      <c r="E995" s="107"/>
      <c r="F995" s="117"/>
      <c r="L995" s="79"/>
      <c r="O995" s="79"/>
      <c r="R995" s="86"/>
      <c r="U995" s="86"/>
    </row>
    <row r="996" s="6" customFormat="1" ht="18.75" customHeight="1" spans="5:21">
      <c r="E996" s="107"/>
      <c r="F996" s="117"/>
      <c r="L996" s="79"/>
      <c r="O996" s="79"/>
      <c r="R996" s="86"/>
      <c r="U996" s="86"/>
    </row>
    <row r="997" s="6" customFormat="1" ht="18.75" customHeight="1" spans="5:21">
      <c r="E997" s="107"/>
      <c r="F997" s="117"/>
      <c r="L997" s="79"/>
      <c r="O997" s="79"/>
      <c r="R997" s="86"/>
      <c r="U997" s="86"/>
    </row>
    <row r="998" s="6" customFormat="1" ht="18.75" customHeight="1" spans="5:21">
      <c r="E998" s="107"/>
      <c r="F998" s="117"/>
      <c r="L998" s="79"/>
      <c r="O998" s="79"/>
      <c r="R998" s="86"/>
      <c r="U998" s="86"/>
    </row>
    <row r="999" s="6" customFormat="1" ht="18.75" customHeight="1" spans="5:21">
      <c r="E999" s="107"/>
      <c r="F999" s="117"/>
      <c r="L999" s="79"/>
      <c r="O999" s="79"/>
      <c r="R999" s="86"/>
      <c r="U999" s="86"/>
    </row>
    <row r="1000" s="6" customFormat="1" ht="18.75" customHeight="1" spans="5:21">
      <c r="E1000" s="107"/>
      <c r="F1000" s="117"/>
      <c r="L1000" s="79"/>
      <c r="O1000" s="79"/>
      <c r="R1000" s="86"/>
      <c r="U1000" s="86"/>
    </row>
    <row r="1001" s="6" customFormat="1" ht="18.75" customHeight="1" spans="5:21">
      <c r="E1001" s="107"/>
      <c r="F1001" s="117"/>
      <c r="L1001" s="79"/>
      <c r="O1001" s="79"/>
      <c r="R1001" s="86"/>
      <c r="U1001" s="86"/>
    </row>
    <row r="1002" s="6" customFormat="1" ht="18.75" customHeight="1" spans="5:21">
      <c r="E1002" s="107"/>
      <c r="F1002" s="117"/>
      <c r="L1002" s="79"/>
      <c r="O1002" s="79"/>
      <c r="R1002" s="86"/>
      <c r="U1002" s="86"/>
    </row>
    <row r="1003" s="6" customFormat="1" ht="18.75" customHeight="1" spans="5:21">
      <c r="E1003" s="107"/>
      <c r="F1003" s="117"/>
      <c r="L1003" s="79"/>
      <c r="O1003" s="79"/>
      <c r="R1003" s="86"/>
      <c r="U1003" s="86"/>
    </row>
    <row r="1004" s="6" customFormat="1" ht="18.75" customHeight="1" spans="5:21">
      <c r="E1004" s="107"/>
      <c r="F1004" s="117"/>
      <c r="L1004" s="79"/>
      <c r="O1004" s="79"/>
      <c r="R1004" s="86"/>
      <c r="U1004" s="86"/>
    </row>
    <row r="1005" s="6" customFormat="1" ht="18.75" customHeight="1" spans="5:21">
      <c r="E1005" s="107"/>
      <c r="F1005" s="117"/>
      <c r="L1005" s="79"/>
      <c r="O1005" s="79"/>
      <c r="R1005" s="86"/>
      <c r="U1005" s="86"/>
    </row>
    <row r="1006" s="6" customFormat="1" ht="18.75" customHeight="1" spans="5:21">
      <c r="E1006" s="107"/>
      <c r="F1006" s="117"/>
      <c r="L1006" s="79"/>
      <c r="O1006" s="79"/>
      <c r="R1006" s="86"/>
      <c r="U1006" s="86"/>
    </row>
    <row r="1007" s="6" customFormat="1" ht="18.75" customHeight="1" spans="5:21">
      <c r="E1007" s="107"/>
      <c r="F1007" s="117"/>
      <c r="L1007" s="79"/>
      <c r="O1007" s="79"/>
      <c r="R1007" s="86"/>
      <c r="U1007" s="86"/>
    </row>
    <row r="1008" s="6" customFormat="1" ht="18.75" customHeight="1" spans="5:21">
      <c r="E1008" s="107"/>
      <c r="F1008" s="117"/>
      <c r="L1008" s="79"/>
      <c r="O1008" s="79"/>
      <c r="R1008" s="86"/>
      <c r="U1008" s="86"/>
    </row>
    <row r="1009" s="6" customFormat="1" ht="18.75" customHeight="1" spans="5:21">
      <c r="E1009" s="107"/>
      <c r="F1009" s="117"/>
      <c r="L1009" s="79"/>
      <c r="O1009" s="79"/>
      <c r="R1009" s="86"/>
      <c r="U1009" s="86"/>
    </row>
    <row r="1010" s="6" customFormat="1" ht="18.75" customHeight="1" spans="5:21">
      <c r="E1010" s="107"/>
      <c r="F1010" s="117"/>
      <c r="L1010" s="79"/>
      <c r="O1010" s="79"/>
      <c r="R1010" s="86"/>
      <c r="U1010" s="86"/>
    </row>
    <row r="1011" s="6" customFormat="1" ht="18.75" customHeight="1" spans="5:21">
      <c r="E1011" s="107"/>
      <c r="F1011" s="117"/>
      <c r="L1011" s="79"/>
      <c r="O1011" s="79"/>
      <c r="R1011" s="86"/>
      <c r="U1011" s="86"/>
    </row>
    <row r="1012" s="6" customFormat="1" ht="18.75" customHeight="1" spans="5:21">
      <c r="E1012" s="107"/>
      <c r="F1012" s="117"/>
      <c r="L1012" s="79"/>
      <c r="O1012" s="79"/>
      <c r="R1012" s="86"/>
      <c r="U1012" s="86"/>
    </row>
    <row r="1013" s="6" customFormat="1" ht="18.75" customHeight="1" spans="5:21">
      <c r="E1013" s="107"/>
      <c r="F1013" s="117"/>
      <c r="L1013" s="79"/>
      <c r="O1013" s="79"/>
      <c r="R1013" s="86"/>
      <c r="U1013" s="86"/>
    </row>
    <row r="1014" s="6" customFormat="1" ht="18.75" customHeight="1" spans="5:21">
      <c r="E1014" s="107"/>
      <c r="F1014" s="117"/>
      <c r="L1014" s="79"/>
      <c r="O1014" s="79"/>
      <c r="R1014" s="86"/>
      <c r="U1014" s="86"/>
    </row>
    <row r="1015" s="6" customFormat="1" ht="18.75" customHeight="1" spans="5:21">
      <c r="E1015" s="107"/>
      <c r="F1015" s="117"/>
      <c r="L1015" s="79"/>
      <c r="O1015" s="79"/>
      <c r="R1015" s="86"/>
      <c r="U1015" s="86"/>
    </row>
    <row r="1016" s="6" customFormat="1" ht="18.75" customHeight="1" spans="5:21">
      <c r="E1016" s="107"/>
      <c r="F1016" s="117"/>
      <c r="L1016" s="79"/>
      <c r="O1016" s="79"/>
      <c r="R1016" s="86"/>
      <c r="U1016" s="86"/>
    </row>
    <row r="1017" s="6" customFormat="1" ht="18.75" customHeight="1" spans="5:21">
      <c r="E1017" s="107"/>
      <c r="F1017" s="117"/>
      <c r="L1017" s="79"/>
      <c r="O1017" s="79"/>
      <c r="R1017" s="86"/>
      <c r="U1017" s="86"/>
    </row>
    <row r="1018" s="6" customFormat="1" ht="18.75" customHeight="1" spans="5:21">
      <c r="E1018" s="107"/>
      <c r="F1018" s="117"/>
      <c r="L1018" s="79"/>
      <c r="O1018" s="79"/>
      <c r="R1018" s="86"/>
      <c r="U1018" s="86"/>
    </row>
    <row r="1019" s="6" customFormat="1" ht="18.75" customHeight="1" spans="5:21">
      <c r="E1019" s="107"/>
      <c r="F1019" s="117"/>
      <c r="L1019" s="79"/>
      <c r="O1019" s="79"/>
      <c r="R1019" s="86"/>
      <c r="U1019" s="86"/>
    </row>
    <row r="1020" s="6" customFormat="1" ht="18.75" customHeight="1" spans="5:21">
      <c r="E1020" s="107"/>
      <c r="F1020" s="117"/>
      <c r="L1020" s="79"/>
      <c r="O1020" s="79"/>
      <c r="R1020" s="86"/>
      <c r="U1020" s="86"/>
    </row>
    <row r="1021" s="6" customFormat="1" ht="18.75" customHeight="1" spans="5:21">
      <c r="E1021" s="107"/>
      <c r="F1021" s="117"/>
      <c r="L1021" s="79"/>
      <c r="O1021" s="79"/>
      <c r="R1021" s="86"/>
      <c r="U1021" s="86"/>
    </row>
    <row r="1022" s="6" customFormat="1" ht="18.75" customHeight="1" spans="5:21">
      <c r="E1022" s="107"/>
      <c r="F1022" s="117"/>
      <c r="L1022" s="79"/>
      <c r="O1022" s="79"/>
      <c r="R1022" s="86"/>
      <c r="U1022" s="86"/>
    </row>
    <row r="1023" s="6" customFormat="1" ht="18.75" customHeight="1" spans="5:21">
      <c r="E1023" s="107"/>
      <c r="F1023" s="117"/>
      <c r="L1023" s="79"/>
      <c r="O1023" s="79"/>
      <c r="R1023" s="86"/>
      <c r="U1023" s="86"/>
    </row>
    <row r="1024" s="6" customFormat="1" ht="18.75" customHeight="1" spans="5:21">
      <c r="E1024" s="107"/>
      <c r="F1024" s="117"/>
      <c r="L1024" s="79"/>
      <c r="O1024" s="79"/>
      <c r="R1024" s="86"/>
      <c r="U1024" s="86"/>
    </row>
    <row r="1025" s="6" customFormat="1" ht="18.75" customHeight="1" spans="5:21">
      <c r="E1025" s="107"/>
      <c r="F1025" s="117"/>
      <c r="L1025" s="79"/>
      <c r="O1025" s="79"/>
      <c r="R1025" s="86"/>
      <c r="U1025" s="86"/>
    </row>
    <row r="1026" s="6" customFormat="1" ht="18.75" customHeight="1" spans="5:21">
      <c r="E1026" s="107"/>
      <c r="F1026" s="117"/>
      <c r="L1026" s="79"/>
      <c r="O1026" s="79"/>
      <c r="R1026" s="86"/>
      <c r="U1026" s="86"/>
    </row>
    <row r="1027" s="6" customFormat="1" ht="18.75" customHeight="1" spans="5:21">
      <c r="E1027" s="107"/>
      <c r="F1027" s="117"/>
      <c r="L1027" s="79"/>
      <c r="O1027" s="79"/>
      <c r="R1027" s="86"/>
      <c r="U1027" s="86"/>
    </row>
    <row r="1028" s="6" customFormat="1" ht="18.75" customHeight="1" spans="5:21">
      <c r="E1028" s="107"/>
      <c r="F1028" s="117"/>
      <c r="L1028" s="79"/>
      <c r="O1028" s="79"/>
      <c r="R1028" s="86"/>
      <c r="U1028" s="86"/>
    </row>
    <row r="1029" s="6" customFormat="1" ht="18.75" customHeight="1" spans="5:21">
      <c r="E1029" s="107"/>
      <c r="F1029" s="117"/>
      <c r="L1029" s="79"/>
      <c r="O1029" s="79"/>
      <c r="R1029" s="86"/>
      <c r="U1029" s="86"/>
    </row>
    <row r="1030" s="6" customFormat="1" ht="18.75" customHeight="1" spans="5:21">
      <c r="E1030" s="107"/>
      <c r="F1030" s="117"/>
      <c r="L1030" s="79"/>
      <c r="O1030" s="79"/>
      <c r="R1030" s="86"/>
      <c r="U1030" s="86"/>
    </row>
    <row r="1031" s="6" customFormat="1" ht="18.75" customHeight="1" spans="5:21">
      <c r="E1031" s="107"/>
      <c r="F1031" s="117"/>
      <c r="L1031" s="79"/>
      <c r="O1031" s="79"/>
      <c r="R1031" s="86"/>
      <c r="U1031" s="86"/>
    </row>
    <row r="1032" s="6" customFormat="1" ht="18.75" customHeight="1" spans="5:21">
      <c r="E1032" s="107"/>
      <c r="F1032" s="117"/>
      <c r="L1032" s="79"/>
      <c r="O1032" s="79"/>
      <c r="R1032" s="86"/>
      <c r="U1032" s="86"/>
    </row>
    <row r="1033" s="6" customFormat="1" ht="18.75" customHeight="1" spans="5:21">
      <c r="E1033" s="107"/>
      <c r="F1033" s="117"/>
      <c r="L1033" s="79"/>
      <c r="O1033" s="79"/>
      <c r="R1033" s="86"/>
      <c r="U1033" s="86"/>
    </row>
    <row r="1034" s="6" customFormat="1" ht="18.75" customHeight="1" spans="5:21">
      <c r="E1034" s="107"/>
      <c r="F1034" s="117"/>
      <c r="L1034" s="79"/>
      <c r="O1034" s="79"/>
      <c r="R1034" s="86"/>
      <c r="U1034" s="86"/>
    </row>
    <row r="1035" s="6" customFormat="1" ht="18.75" customHeight="1" spans="5:21">
      <c r="E1035" s="107"/>
      <c r="F1035" s="117"/>
      <c r="L1035" s="79"/>
      <c r="O1035" s="79"/>
      <c r="R1035" s="86"/>
      <c r="U1035" s="86"/>
    </row>
    <row r="1036" s="6" customFormat="1" ht="18.75" customHeight="1" spans="5:21">
      <c r="E1036" s="107"/>
      <c r="F1036" s="117"/>
      <c r="L1036" s="79"/>
      <c r="O1036" s="79"/>
      <c r="R1036" s="86"/>
      <c r="U1036" s="86"/>
    </row>
    <row r="1037" s="6" customFormat="1" ht="18.75" customHeight="1" spans="5:21">
      <c r="E1037" s="107"/>
      <c r="F1037" s="117"/>
      <c r="L1037" s="79"/>
      <c r="O1037" s="79"/>
      <c r="R1037" s="86"/>
      <c r="U1037" s="86"/>
    </row>
    <row r="1038" s="6" customFormat="1" ht="18.75" customHeight="1" spans="5:21">
      <c r="E1038" s="107"/>
      <c r="F1038" s="117"/>
      <c r="L1038" s="79"/>
      <c r="O1038" s="79"/>
      <c r="R1038" s="86"/>
      <c r="U1038" s="86"/>
    </row>
    <row r="1039" s="6" customFormat="1" ht="18.75" customHeight="1" spans="5:21">
      <c r="E1039" s="107"/>
      <c r="F1039" s="117"/>
      <c r="L1039" s="79"/>
      <c r="O1039" s="79"/>
      <c r="R1039" s="86"/>
      <c r="U1039" s="86"/>
    </row>
    <row r="1040" s="6" customFormat="1" ht="18.75" customHeight="1" spans="5:21">
      <c r="E1040" s="107"/>
      <c r="F1040" s="117"/>
      <c r="L1040" s="79"/>
      <c r="O1040" s="79"/>
      <c r="R1040" s="86"/>
      <c r="U1040" s="86"/>
    </row>
    <row r="1041" s="6" customFormat="1" ht="18.75" customHeight="1" spans="5:21">
      <c r="E1041" s="107"/>
      <c r="F1041" s="117"/>
      <c r="L1041" s="79"/>
      <c r="O1041" s="79"/>
      <c r="R1041" s="86"/>
      <c r="U1041" s="86"/>
    </row>
    <row r="1042" s="6" customFormat="1" ht="18.75" customHeight="1" spans="5:21">
      <c r="E1042" s="107"/>
      <c r="F1042" s="117"/>
      <c r="L1042" s="79"/>
      <c r="O1042" s="79"/>
      <c r="R1042" s="86"/>
      <c r="U1042" s="86"/>
    </row>
    <row r="1043" s="6" customFormat="1" ht="18.75" customHeight="1" spans="5:21">
      <c r="E1043" s="107"/>
      <c r="F1043" s="117"/>
      <c r="L1043" s="79"/>
      <c r="O1043" s="79"/>
      <c r="R1043" s="86"/>
      <c r="U1043" s="86"/>
    </row>
    <row r="1044" s="6" customFormat="1" ht="18.75" customHeight="1" spans="5:21">
      <c r="E1044" s="107"/>
      <c r="F1044" s="117"/>
      <c r="L1044" s="79"/>
      <c r="O1044" s="79"/>
      <c r="R1044" s="86"/>
      <c r="U1044" s="86"/>
    </row>
    <row r="1045" s="6" customFormat="1" ht="18.75" customHeight="1" spans="5:21">
      <c r="E1045" s="107"/>
      <c r="F1045" s="117"/>
      <c r="L1045" s="79"/>
      <c r="O1045" s="79"/>
      <c r="R1045" s="86"/>
      <c r="U1045" s="86"/>
    </row>
    <row r="1046" s="6" customFormat="1" ht="18.75" customHeight="1" spans="5:21">
      <c r="E1046" s="107"/>
      <c r="F1046" s="117"/>
      <c r="L1046" s="79"/>
      <c r="O1046" s="79"/>
      <c r="R1046" s="86"/>
      <c r="U1046" s="86"/>
    </row>
    <row r="1047" s="6" customFormat="1" ht="18.75" customHeight="1" spans="5:21">
      <c r="E1047" s="107"/>
      <c r="F1047" s="117"/>
      <c r="L1047" s="79"/>
      <c r="O1047" s="79"/>
      <c r="R1047" s="86"/>
      <c r="U1047" s="86"/>
    </row>
    <row r="1048" s="6" customFormat="1" ht="18.75" customHeight="1" spans="5:21">
      <c r="E1048" s="107"/>
      <c r="F1048" s="117"/>
      <c r="L1048" s="79"/>
      <c r="O1048" s="79"/>
      <c r="R1048" s="86"/>
      <c r="U1048" s="86"/>
    </row>
    <row r="1049" s="6" customFormat="1" ht="18.75" customHeight="1" spans="5:21">
      <c r="E1049" s="107"/>
      <c r="F1049" s="117"/>
      <c r="L1049" s="79"/>
      <c r="O1049" s="79"/>
      <c r="R1049" s="86"/>
      <c r="U1049" s="86"/>
    </row>
    <row r="1050" s="6" customFormat="1" ht="18.75" customHeight="1" spans="5:21">
      <c r="E1050" s="107"/>
      <c r="F1050" s="117"/>
      <c r="L1050" s="79"/>
      <c r="O1050" s="79"/>
      <c r="R1050" s="86"/>
      <c r="U1050" s="86"/>
    </row>
    <row r="1051" s="6" customFormat="1" ht="18.75" customHeight="1" spans="5:21">
      <c r="E1051" s="107"/>
      <c r="F1051" s="117"/>
      <c r="L1051" s="79"/>
      <c r="O1051" s="79"/>
      <c r="R1051" s="86"/>
      <c r="U1051" s="86"/>
    </row>
    <row r="1052" s="6" customFormat="1" ht="18.75" customHeight="1" spans="5:21">
      <c r="E1052" s="107"/>
      <c r="F1052" s="117"/>
      <c r="L1052" s="79"/>
      <c r="O1052" s="79"/>
      <c r="R1052" s="86"/>
      <c r="U1052" s="86"/>
    </row>
    <row r="1053" s="6" customFormat="1" ht="18.75" customHeight="1" spans="5:21">
      <c r="E1053" s="107"/>
      <c r="F1053" s="117"/>
      <c r="L1053" s="79"/>
      <c r="O1053" s="79"/>
      <c r="R1053" s="86"/>
      <c r="U1053" s="86"/>
    </row>
    <row r="1054" s="6" customFormat="1" ht="18.75" customHeight="1" spans="5:21">
      <c r="E1054" s="107"/>
      <c r="F1054" s="117"/>
      <c r="L1054" s="79"/>
      <c r="O1054" s="79"/>
      <c r="R1054" s="86"/>
      <c r="U1054" s="86"/>
    </row>
    <row r="1055" s="6" customFormat="1" ht="18.75" customHeight="1" spans="5:21">
      <c r="E1055" s="107"/>
      <c r="F1055" s="117"/>
      <c r="L1055" s="79"/>
      <c r="O1055" s="79"/>
      <c r="R1055" s="86"/>
      <c r="U1055" s="86"/>
    </row>
    <row r="1056" s="6" customFormat="1" ht="18.75" customHeight="1" spans="5:21">
      <c r="E1056" s="107"/>
      <c r="F1056" s="117"/>
      <c r="L1056" s="79"/>
      <c r="O1056" s="79"/>
      <c r="R1056" s="86"/>
      <c r="U1056" s="86"/>
    </row>
    <row r="1057" s="6" customFormat="1" ht="18.75" customHeight="1" spans="5:21">
      <c r="E1057" s="107"/>
      <c r="F1057" s="117"/>
      <c r="L1057" s="79"/>
      <c r="O1057" s="79"/>
      <c r="R1057" s="86"/>
      <c r="U1057" s="86"/>
    </row>
    <row r="1058" s="6" customFormat="1" ht="18.75" customHeight="1" spans="5:21">
      <c r="E1058" s="107"/>
      <c r="F1058" s="117"/>
      <c r="L1058" s="79"/>
      <c r="O1058" s="79"/>
      <c r="R1058" s="86"/>
      <c r="U1058" s="86"/>
    </row>
    <row r="1059" s="6" customFormat="1" ht="18.75" customHeight="1" spans="5:21">
      <c r="E1059" s="107"/>
      <c r="F1059" s="117"/>
      <c r="L1059" s="79"/>
      <c r="O1059" s="79"/>
      <c r="R1059" s="86"/>
      <c r="U1059" s="86"/>
    </row>
    <row r="1060" s="6" customFormat="1" ht="18.75" customHeight="1" spans="5:21">
      <c r="E1060" s="107"/>
      <c r="F1060" s="117"/>
      <c r="L1060" s="79"/>
      <c r="O1060" s="79"/>
      <c r="R1060" s="86"/>
      <c r="U1060" s="86"/>
    </row>
    <row r="1061" s="6" customFormat="1" ht="18.75" customHeight="1" spans="5:21">
      <c r="E1061" s="107"/>
      <c r="F1061" s="117"/>
      <c r="L1061" s="79"/>
      <c r="O1061" s="79"/>
      <c r="R1061" s="86"/>
      <c r="U1061" s="86"/>
    </row>
    <row r="1062" s="6" customFormat="1" ht="18.75" customHeight="1" spans="5:21">
      <c r="E1062" s="107"/>
      <c r="F1062" s="117"/>
      <c r="L1062" s="79"/>
      <c r="O1062" s="79"/>
      <c r="R1062" s="86"/>
      <c r="U1062" s="86"/>
    </row>
    <row r="1063" s="6" customFormat="1" ht="18.75" customHeight="1" spans="5:21">
      <c r="E1063" s="107"/>
      <c r="F1063" s="117"/>
      <c r="L1063" s="79"/>
      <c r="O1063" s="79"/>
      <c r="R1063" s="86"/>
      <c r="U1063" s="86"/>
    </row>
    <row r="1064" s="6" customFormat="1" ht="18.75" customHeight="1" spans="5:21">
      <c r="E1064" s="107"/>
      <c r="F1064" s="117"/>
      <c r="L1064" s="79"/>
      <c r="O1064" s="79"/>
      <c r="R1064" s="86"/>
      <c r="U1064" s="86"/>
    </row>
    <row r="1065" s="6" customFormat="1" ht="18.75" customHeight="1" spans="5:21">
      <c r="E1065" s="107"/>
      <c r="F1065" s="117"/>
      <c r="L1065" s="79"/>
      <c r="O1065" s="79"/>
      <c r="R1065" s="86"/>
      <c r="U1065" s="86"/>
    </row>
    <row r="1066" s="6" customFormat="1" ht="18.75" customHeight="1" spans="5:21">
      <c r="E1066" s="107"/>
      <c r="F1066" s="117"/>
      <c r="L1066" s="79"/>
      <c r="O1066" s="79"/>
      <c r="R1066" s="86"/>
      <c r="U1066" s="86"/>
    </row>
    <row r="1067" s="6" customFormat="1" ht="18.75" customHeight="1" spans="5:21">
      <c r="E1067" s="107"/>
      <c r="F1067" s="117"/>
      <c r="L1067" s="79"/>
      <c r="O1067" s="79"/>
      <c r="R1067" s="86"/>
      <c r="U1067" s="86"/>
    </row>
    <row r="1068" s="6" customFormat="1" ht="18.75" customHeight="1" spans="5:21">
      <c r="E1068" s="107"/>
      <c r="F1068" s="117"/>
      <c r="L1068" s="79"/>
      <c r="O1068" s="79"/>
      <c r="R1068" s="86"/>
      <c r="U1068" s="86"/>
    </row>
    <row r="1069" s="6" customFormat="1" ht="18.75" customHeight="1" spans="5:21">
      <c r="E1069" s="107"/>
      <c r="F1069" s="117"/>
      <c r="L1069" s="79"/>
      <c r="O1069" s="79"/>
      <c r="R1069" s="86"/>
      <c r="U1069" s="86"/>
    </row>
    <row r="1070" s="6" customFormat="1" ht="18.75" customHeight="1" spans="5:21">
      <c r="E1070" s="107"/>
      <c r="F1070" s="117"/>
      <c r="L1070" s="79"/>
      <c r="O1070" s="79"/>
      <c r="R1070" s="86"/>
      <c r="U1070" s="86"/>
    </row>
    <row r="1071" s="6" customFormat="1" ht="18.75" customHeight="1" spans="5:21">
      <c r="E1071" s="107"/>
      <c r="F1071" s="117"/>
      <c r="L1071" s="79"/>
      <c r="O1071" s="79"/>
      <c r="R1071" s="86"/>
      <c r="U1071" s="86"/>
    </row>
    <row r="1072" s="6" customFormat="1" ht="18.75" customHeight="1" spans="5:21">
      <c r="E1072" s="107"/>
      <c r="F1072" s="117"/>
      <c r="L1072" s="79"/>
      <c r="O1072" s="79"/>
      <c r="R1072" s="86"/>
      <c r="U1072" s="86"/>
    </row>
    <row r="1073" s="6" customFormat="1" ht="18.75" customHeight="1" spans="5:21">
      <c r="E1073" s="107"/>
      <c r="F1073" s="117"/>
      <c r="L1073" s="79"/>
      <c r="O1073" s="79"/>
      <c r="R1073" s="86"/>
      <c r="U1073" s="86"/>
    </row>
    <row r="1074" s="6" customFormat="1" ht="18.75" customHeight="1" spans="5:21">
      <c r="E1074" s="107"/>
      <c r="F1074" s="117"/>
      <c r="L1074" s="79"/>
      <c r="O1074" s="79"/>
      <c r="R1074" s="86"/>
      <c r="U1074" s="86"/>
    </row>
    <row r="1075" s="6" customFormat="1" ht="18.75" customHeight="1" spans="5:21">
      <c r="E1075" s="107"/>
      <c r="F1075" s="117"/>
      <c r="L1075" s="79"/>
      <c r="O1075" s="79"/>
      <c r="R1075" s="86"/>
      <c r="U1075" s="86"/>
    </row>
    <row r="1076" s="6" customFormat="1" ht="18.75" customHeight="1" spans="5:21">
      <c r="E1076" s="107"/>
      <c r="F1076" s="117"/>
      <c r="L1076" s="79"/>
      <c r="O1076" s="79"/>
      <c r="R1076" s="86"/>
      <c r="U1076" s="86"/>
    </row>
    <row r="1077" s="6" customFormat="1" ht="18.75" customHeight="1" spans="5:21">
      <c r="E1077" s="107"/>
      <c r="F1077" s="117"/>
      <c r="L1077" s="79"/>
      <c r="O1077" s="79"/>
      <c r="R1077" s="86"/>
      <c r="U1077" s="86"/>
    </row>
    <row r="1078" s="6" customFormat="1" ht="18.75" customHeight="1" spans="5:21">
      <c r="E1078" s="107"/>
      <c r="F1078" s="117"/>
      <c r="L1078" s="79"/>
      <c r="O1078" s="79"/>
      <c r="R1078" s="86"/>
      <c r="U1078" s="86"/>
    </row>
    <row r="1079" s="6" customFormat="1" ht="18.75" customHeight="1" spans="5:21">
      <c r="E1079" s="107"/>
      <c r="F1079" s="117"/>
      <c r="L1079" s="79"/>
      <c r="O1079" s="79"/>
      <c r="R1079" s="86"/>
      <c r="U1079" s="86"/>
    </row>
    <row r="1080" s="6" customFormat="1" ht="18.75" customHeight="1" spans="5:21">
      <c r="E1080" s="107"/>
      <c r="F1080" s="117"/>
      <c r="L1080" s="79"/>
      <c r="O1080" s="79"/>
      <c r="R1080" s="86"/>
      <c r="U1080" s="86"/>
    </row>
    <row r="1081" s="6" customFormat="1" ht="18.75" customHeight="1" spans="5:21">
      <c r="E1081" s="107"/>
      <c r="F1081" s="117"/>
      <c r="L1081" s="79"/>
      <c r="O1081" s="79"/>
      <c r="R1081" s="86"/>
      <c r="U1081" s="86"/>
    </row>
    <row r="1082" s="6" customFormat="1" ht="18.75" customHeight="1" spans="5:21">
      <c r="E1082" s="107"/>
      <c r="F1082" s="117"/>
      <c r="L1082" s="79"/>
      <c r="O1082" s="79"/>
      <c r="R1082" s="86"/>
      <c r="U1082" s="86"/>
    </row>
    <row r="1083" s="6" customFormat="1" ht="18.75" customHeight="1" spans="5:21">
      <c r="E1083" s="107"/>
      <c r="F1083" s="117"/>
      <c r="L1083" s="79"/>
      <c r="O1083" s="79"/>
      <c r="R1083" s="86"/>
      <c r="U1083" s="86"/>
    </row>
    <row r="1084" s="6" customFormat="1" ht="18.75" customHeight="1" spans="5:21">
      <c r="E1084" s="107"/>
      <c r="F1084" s="117"/>
      <c r="L1084" s="79"/>
      <c r="O1084" s="79"/>
      <c r="R1084" s="86"/>
      <c r="U1084" s="86"/>
    </row>
    <row r="1085" s="6" customFormat="1" ht="18.75" customHeight="1" spans="5:21">
      <c r="E1085" s="107"/>
      <c r="F1085" s="117"/>
      <c r="L1085" s="79"/>
      <c r="O1085" s="79"/>
      <c r="R1085" s="86"/>
      <c r="U1085" s="86"/>
    </row>
    <row r="1086" s="6" customFormat="1" ht="18.75" customHeight="1" spans="5:21">
      <c r="E1086" s="107"/>
      <c r="F1086" s="117"/>
      <c r="L1086" s="79"/>
      <c r="O1086" s="79"/>
      <c r="R1086" s="86"/>
      <c r="U1086" s="86"/>
    </row>
    <row r="1087" s="6" customFormat="1" ht="18.75" customHeight="1" spans="5:21">
      <c r="E1087" s="107"/>
      <c r="F1087" s="117"/>
      <c r="L1087" s="79"/>
      <c r="O1087" s="79"/>
      <c r="R1087" s="86"/>
      <c r="U1087" s="86"/>
    </row>
    <row r="1088" s="6" customFormat="1" ht="18.75" customHeight="1" spans="5:21">
      <c r="E1088" s="107"/>
      <c r="F1088" s="117"/>
      <c r="L1088" s="79"/>
      <c r="O1088" s="79"/>
      <c r="R1088" s="86"/>
      <c r="U1088" s="86"/>
    </row>
    <row r="1089" s="6" customFormat="1" ht="18.75" customHeight="1" spans="5:21">
      <c r="E1089" s="107"/>
      <c r="F1089" s="117"/>
      <c r="L1089" s="79"/>
      <c r="O1089" s="79"/>
      <c r="R1089" s="86"/>
      <c r="U1089" s="86"/>
    </row>
    <row r="1090" s="6" customFormat="1" ht="18.75" customHeight="1" spans="5:21">
      <c r="E1090" s="107"/>
      <c r="F1090" s="117"/>
      <c r="L1090" s="79"/>
      <c r="O1090" s="79"/>
      <c r="R1090" s="86"/>
      <c r="U1090" s="86"/>
    </row>
    <row r="1091" s="6" customFormat="1" ht="18.75" customHeight="1" spans="5:21">
      <c r="E1091" s="107"/>
      <c r="F1091" s="117"/>
      <c r="L1091" s="79"/>
      <c r="O1091" s="79"/>
      <c r="R1091" s="86"/>
      <c r="U1091" s="86"/>
    </row>
    <row r="1092" s="6" customFormat="1" ht="18.75" customHeight="1" spans="5:21">
      <c r="E1092" s="107"/>
      <c r="F1092" s="117"/>
      <c r="L1092" s="79"/>
      <c r="O1092" s="79"/>
      <c r="R1092" s="86"/>
      <c r="U1092" s="86"/>
    </row>
    <row r="1093" s="6" customFormat="1" ht="18.75" customHeight="1" spans="5:21">
      <c r="E1093" s="107"/>
      <c r="F1093" s="117"/>
      <c r="L1093" s="79"/>
      <c r="O1093" s="79"/>
      <c r="R1093" s="86"/>
      <c r="U1093" s="86"/>
    </row>
    <row r="1094" s="6" customFormat="1" ht="18.75" customHeight="1" spans="5:21">
      <c r="E1094" s="107"/>
      <c r="F1094" s="117"/>
      <c r="L1094" s="79"/>
      <c r="O1094" s="79"/>
      <c r="R1094" s="86"/>
      <c r="U1094" s="86"/>
    </row>
    <row r="1095" s="6" customFormat="1" ht="18.75" customHeight="1" spans="5:21">
      <c r="E1095" s="107"/>
      <c r="F1095" s="117"/>
      <c r="L1095" s="79"/>
      <c r="O1095" s="79"/>
      <c r="R1095" s="86"/>
      <c r="U1095" s="86"/>
    </row>
    <row r="1096" s="6" customFormat="1" ht="18.75" customHeight="1" spans="5:21">
      <c r="E1096" s="107"/>
      <c r="F1096" s="117"/>
      <c r="L1096" s="79"/>
      <c r="O1096" s="79"/>
      <c r="R1096" s="86"/>
      <c r="U1096" s="86"/>
    </row>
    <row r="1097" s="6" customFormat="1" ht="18.75" customHeight="1" spans="5:21">
      <c r="E1097" s="107"/>
      <c r="F1097" s="117"/>
      <c r="L1097" s="79"/>
      <c r="O1097" s="79"/>
      <c r="R1097" s="86"/>
      <c r="U1097" s="86"/>
    </row>
    <row r="1098" s="6" customFormat="1" ht="18.75" customHeight="1" spans="5:21">
      <c r="E1098" s="107"/>
      <c r="F1098" s="117"/>
      <c r="L1098" s="79"/>
      <c r="O1098" s="79"/>
      <c r="R1098" s="86"/>
      <c r="U1098" s="86"/>
    </row>
    <row r="1099" s="6" customFormat="1" ht="18.75" customHeight="1" spans="5:21">
      <c r="E1099" s="107"/>
      <c r="F1099" s="117"/>
      <c r="L1099" s="79"/>
      <c r="O1099" s="79"/>
      <c r="R1099" s="86"/>
      <c r="U1099" s="86"/>
    </row>
    <row r="1100" s="6" customFormat="1" ht="18.75" customHeight="1" spans="5:21">
      <c r="E1100" s="107"/>
      <c r="F1100" s="117"/>
      <c r="L1100" s="79"/>
      <c r="O1100" s="79"/>
      <c r="R1100" s="86"/>
      <c r="U1100" s="86"/>
    </row>
    <row r="1101" s="6" customFormat="1" ht="18.75" customHeight="1" spans="5:21">
      <c r="E1101" s="107"/>
      <c r="F1101" s="117"/>
      <c r="L1101" s="79"/>
      <c r="O1101" s="79"/>
      <c r="R1101" s="86"/>
      <c r="U1101" s="86"/>
    </row>
    <row r="1102" s="6" customFormat="1" ht="18.75" customHeight="1" spans="5:21">
      <c r="E1102" s="107"/>
      <c r="F1102" s="117"/>
      <c r="L1102" s="79"/>
      <c r="O1102" s="79"/>
      <c r="R1102" s="86"/>
      <c r="U1102" s="86"/>
    </row>
    <row r="1103" s="6" customFormat="1" ht="18.75" customHeight="1" spans="5:21">
      <c r="E1103" s="107"/>
      <c r="F1103" s="117"/>
      <c r="L1103" s="79"/>
      <c r="O1103" s="79"/>
      <c r="R1103" s="86"/>
      <c r="U1103" s="86"/>
    </row>
    <row r="1104" s="6" customFormat="1" ht="18.75" customHeight="1" spans="5:21">
      <c r="E1104" s="107"/>
      <c r="F1104" s="117"/>
      <c r="L1104" s="79"/>
      <c r="O1104" s="79"/>
      <c r="R1104" s="86"/>
      <c r="U1104" s="86"/>
    </row>
    <row r="1105" s="6" customFormat="1" ht="18.75" customHeight="1" spans="5:21">
      <c r="E1105" s="107"/>
      <c r="F1105" s="117"/>
      <c r="L1105" s="79"/>
      <c r="O1105" s="79"/>
      <c r="R1105" s="86"/>
      <c r="U1105" s="86"/>
    </row>
    <row r="1106" s="6" customFormat="1" ht="18.75" customHeight="1" spans="5:21">
      <c r="E1106" s="107"/>
      <c r="F1106" s="117"/>
      <c r="L1106" s="79"/>
      <c r="O1106" s="79"/>
      <c r="R1106" s="86"/>
      <c r="U1106" s="86"/>
    </row>
    <row r="1107" s="6" customFormat="1" ht="18.75" customHeight="1" spans="5:21">
      <c r="E1107" s="107"/>
      <c r="F1107" s="117"/>
      <c r="L1107" s="79"/>
      <c r="O1107" s="79"/>
      <c r="R1107" s="86"/>
      <c r="U1107" s="86"/>
    </row>
    <row r="1108" s="6" customFormat="1" ht="18.75" customHeight="1" spans="5:21">
      <c r="E1108" s="107"/>
      <c r="F1108" s="117"/>
      <c r="L1108" s="79"/>
      <c r="O1108" s="79"/>
      <c r="R1108" s="86"/>
      <c r="U1108" s="86"/>
    </row>
    <row r="1109" s="6" customFormat="1" ht="18.75" customHeight="1" spans="5:21">
      <c r="E1109" s="107"/>
      <c r="F1109" s="117"/>
      <c r="L1109" s="79"/>
      <c r="O1109" s="79"/>
      <c r="R1109" s="86"/>
      <c r="U1109" s="86"/>
    </row>
    <row r="1110" s="6" customFormat="1" ht="18.75" customHeight="1" spans="5:21">
      <c r="E1110" s="107"/>
      <c r="F1110" s="117"/>
      <c r="L1110" s="79"/>
      <c r="O1110" s="79"/>
      <c r="R1110" s="86"/>
      <c r="U1110" s="86"/>
    </row>
    <row r="1111" s="6" customFormat="1" ht="18.75" customHeight="1" spans="5:21">
      <c r="E1111" s="107"/>
      <c r="F1111" s="117"/>
      <c r="L1111" s="79"/>
      <c r="O1111" s="79"/>
      <c r="R1111" s="86"/>
      <c r="U1111" s="86"/>
    </row>
    <row r="1112" s="6" customFormat="1" ht="18.75" customHeight="1" spans="5:21">
      <c r="E1112" s="107"/>
      <c r="F1112" s="117"/>
      <c r="L1112" s="79"/>
      <c r="O1112" s="79"/>
      <c r="R1112" s="86"/>
      <c r="U1112" s="86"/>
    </row>
    <row r="1113" s="6" customFormat="1" ht="18.75" customHeight="1" spans="5:21">
      <c r="E1113" s="107"/>
      <c r="F1113" s="117"/>
      <c r="L1113" s="79"/>
      <c r="O1113" s="79"/>
      <c r="R1113" s="86"/>
      <c r="U1113" s="86"/>
    </row>
    <row r="1114" s="6" customFormat="1" ht="18.75" customHeight="1" spans="5:21">
      <c r="E1114" s="107"/>
      <c r="F1114" s="117"/>
      <c r="L1114" s="79"/>
      <c r="O1114" s="79"/>
      <c r="R1114" s="86"/>
      <c r="U1114" s="86"/>
    </row>
    <row r="1115" s="6" customFormat="1" ht="18.75" customHeight="1" spans="5:21">
      <c r="E1115" s="107"/>
      <c r="F1115" s="117"/>
      <c r="L1115" s="79"/>
      <c r="O1115" s="79"/>
      <c r="R1115" s="86"/>
      <c r="U1115" s="86"/>
    </row>
    <row r="1116" s="6" customFormat="1" ht="18.75" customHeight="1" spans="5:21">
      <c r="E1116" s="107"/>
      <c r="F1116" s="117"/>
      <c r="L1116" s="79"/>
      <c r="O1116" s="79"/>
      <c r="R1116" s="86"/>
      <c r="U1116" s="86"/>
    </row>
    <row r="1117" s="6" customFormat="1" ht="18.75" customHeight="1" spans="5:21">
      <c r="E1117" s="107"/>
      <c r="F1117" s="117"/>
      <c r="L1117" s="79"/>
      <c r="O1117" s="79"/>
      <c r="R1117" s="86"/>
      <c r="U1117" s="86"/>
    </row>
    <row r="1118" s="6" customFormat="1" ht="18.75" customHeight="1" spans="5:21">
      <c r="E1118" s="107"/>
      <c r="F1118" s="117"/>
      <c r="L1118" s="79"/>
      <c r="O1118" s="79"/>
      <c r="R1118" s="86"/>
      <c r="U1118" s="86"/>
    </row>
    <row r="1119" s="6" customFormat="1" ht="18.75" customHeight="1" spans="5:21">
      <c r="E1119" s="107"/>
      <c r="F1119" s="117"/>
      <c r="L1119" s="79"/>
      <c r="O1119" s="79"/>
      <c r="R1119" s="86"/>
      <c r="U1119" s="86"/>
    </row>
    <row r="1120" s="6" customFormat="1" ht="18.75" customHeight="1" spans="5:21">
      <c r="E1120" s="107"/>
      <c r="F1120" s="117"/>
      <c r="L1120" s="79"/>
      <c r="O1120" s="79"/>
      <c r="R1120" s="86"/>
      <c r="U1120" s="86"/>
    </row>
    <row r="1121" s="6" customFormat="1" ht="18.75" customHeight="1" spans="5:21">
      <c r="E1121" s="107"/>
      <c r="F1121" s="117"/>
      <c r="L1121" s="79"/>
      <c r="O1121" s="79"/>
      <c r="R1121" s="86"/>
      <c r="U1121" s="86"/>
    </row>
    <row r="1122" s="6" customFormat="1" ht="18.75" customHeight="1" spans="5:21">
      <c r="E1122" s="107"/>
      <c r="F1122" s="117"/>
      <c r="L1122" s="79"/>
      <c r="O1122" s="79"/>
      <c r="R1122" s="86"/>
      <c r="U1122" s="86"/>
    </row>
    <row r="1123" s="6" customFormat="1" ht="18.75" customHeight="1" spans="5:21">
      <c r="E1123" s="107"/>
      <c r="F1123" s="117"/>
      <c r="L1123" s="79"/>
      <c r="O1123" s="79"/>
      <c r="R1123" s="86"/>
      <c r="U1123" s="86"/>
    </row>
    <row r="1124" s="6" customFormat="1" ht="18.75" customHeight="1" spans="5:21">
      <c r="E1124" s="107"/>
      <c r="F1124" s="117"/>
      <c r="L1124" s="79"/>
      <c r="O1124" s="79"/>
      <c r="R1124" s="86"/>
      <c r="U1124" s="86"/>
    </row>
    <row r="1125" s="6" customFormat="1" ht="18.75" customHeight="1" spans="5:21">
      <c r="E1125" s="107"/>
      <c r="F1125" s="117"/>
      <c r="L1125" s="79"/>
      <c r="O1125" s="79"/>
      <c r="R1125" s="86"/>
      <c r="U1125" s="86"/>
    </row>
    <row r="1126" s="6" customFormat="1" ht="18.75" customHeight="1" spans="5:21">
      <c r="E1126" s="107"/>
      <c r="F1126" s="117"/>
      <c r="L1126" s="79"/>
      <c r="O1126" s="79"/>
      <c r="R1126" s="86"/>
      <c r="U1126" s="86"/>
    </row>
    <row r="1127" s="6" customFormat="1" ht="18.75" customHeight="1" spans="5:21">
      <c r="E1127" s="107"/>
      <c r="F1127" s="117"/>
      <c r="L1127" s="79"/>
      <c r="O1127" s="79"/>
      <c r="R1127" s="86"/>
      <c r="U1127" s="86"/>
    </row>
    <row r="1128" s="6" customFormat="1" ht="18.75" customHeight="1" spans="5:21">
      <c r="E1128" s="107"/>
      <c r="F1128" s="117"/>
      <c r="L1128" s="79"/>
      <c r="O1128" s="79"/>
      <c r="R1128" s="86"/>
      <c r="U1128" s="86"/>
    </row>
    <row r="1129" s="6" customFormat="1" ht="18.75" customHeight="1" spans="5:21">
      <c r="E1129" s="107"/>
      <c r="F1129" s="117"/>
      <c r="L1129" s="79"/>
      <c r="O1129" s="79"/>
      <c r="R1129" s="86"/>
      <c r="U1129" s="86"/>
    </row>
    <row r="1130" s="6" customFormat="1" ht="18.75" customHeight="1" spans="5:21">
      <c r="E1130" s="107"/>
      <c r="F1130" s="117"/>
      <c r="L1130" s="79"/>
      <c r="O1130" s="79"/>
      <c r="R1130" s="86"/>
      <c r="U1130" s="86"/>
    </row>
    <row r="1131" s="6" customFormat="1" ht="18.75" customHeight="1" spans="5:21">
      <c r="E1131" s="107"/>
      <c r="F1131" s="117"/>
      <c r="L1131" s="79"/>
      <c r="O1131" s="79"/>
      <c r="R1131" s="86"/>
      <c r="U1131" s="86"/>
    </row>
    <row r="1132" s="6" customFormat="1" ht="18.75" customHeight="1" spans="5:21">
      <c r="E1132" s="107"/>
      <c r="F1132" s="117"/>
      <c r="L1132" s="79"/>
      <c r="O1132" s="79"/>
      <c r="R1132" s="86"/>
      <c r="U1132" s="86"/>
    </row>
    <row r="1133" s="6" customFormat="1" ht="18.75" customHeight="1" spans="5:21">
      <c r="E1133" s="107"/>
      <c r="F1133" s="117"/>
      <c r="L1133" s="79"/>
      <c r="O1133" s="79"/>
      <c r="R1133" s="86"/>
      <c r="U1133" s="86"/>
    </row>
    <row r="1134" s="6" customFormat="1" ht="18.75" customHeight="1" spans="5:21">
      <c r="E1134" s="107"/>
      <c r="F1134" s="117"/>
      <c r="L1134" s="79"/>
      <c r="O1134" s="79"/>
      <c r="R1134" s="86"/>
      <c r="U1134" s="86"/>
    </row>
    <row r="1135" s="6" customFormat="1" ht="18.75" customHeight="1" spans="5:21">
      <c r="E1135" s="107"/>
      <c r="F1135" s="117"/>
      <c r="L1135" s="79"/>
      <c r="O1135" s="79"/>
      <c r="R1135" s="86"/>
      <c r="U1135" s="86"/>
    </row>
    <row r="1136" s="6" customFormat="1" ht="18.75" customHeight="1" spans="5:21">
      <c r="E1136" s="107"/>
      <c r="F1136" s="117"/>
      <c r="L1136" s="79"/>
      <c r="O1136" s="79"/>
      <c r="R1136" s="86"/>
      <c r="U1136" s="86"/>
    </row>
    <row r="1137" s="6" customFormat="1" ht="18.75" customHeight="1" spans="5:21">
      <c r="E1137" s="107"/>
      <c r="F1137" s="117"/>
      <c r="L1137" s="79"/>
      <c r="O1137" s="79"/>
      <c r="R1137" s="86"/>
      <c r="U1137" s="86"/>
    </row>
    <row r="1138" s="6" customFormat="1" ht="18.75" customHeight="1" spans="5:21">
      <c r="E1138" s="107"/>
      <c r="F1138" s="117"/>
      <c r="L1138" s="79"/>
      <c r="O1138" s="79"/>
      <c r="R1138" s="86"/>
      <c r="U1138" s="86"/>
    </row>
    <row r="1139" s="6" customFormat="1" ht="18.75" customHeight="1" spans="5:21">
      <c r="E1139" s="107"/>
      <c r="F1139" s="117"/>
      <c r="L1139" s="79"/>
      <c r="O1139" s="79"/>
      <c r="R1139" s="86"/>
      <c r="U1139" s="86"/>
    </row>
    <row r="1140" s="6" customFormat="1" ht="18.75" customHeight="1" spans="5:21">
      <c r="E1140" s="107"/>
      <c r="F1140" s="117"/>
      <c r="L1140" s="79"/>
      <c r="O1140" s="79"/>
      <c r="R1140" s="86"/>
      <c r="U1140" s="86"/>
    </row>
    <row r="1141" s="6" customFormat="1" ht="18.75" customHeight="1" spans="5:21">
      <c r="E1141" s="107"/>
      <c r="F1141" s="117"/>
      <c r="L1141" s="79"/>
      <c r="O1141" s="79"/>
      <c r="R1141" s="86"/>
      <c r="U1141" s="86"/>
    </row>
    <row r="1142" s="6" customFormat="1" ht="18.75" customHeight="1" spans="5:21">
      <c r="E1142" s="107"/>
      <c r="F1142" s="117"/>
      <c r="L1142" s="79"/>
      <c r="O1142" s="79"/>
      <c r="R1142" s="86"/>
      <c r="U1142" s="86"/>
    </row>
    <row r="1143" s="6" customFormat="1" ht="18.75" customHeight="1" spans="5:21">
      <c r="E1143" s="107"/>
      <c r="F1143" s="117"/>
      <c r="L1143" s="79"/>
      <c r="O1143" s="79"/>
      <c r="R1143" s="86"/>
      <c r="U1143" s="86"/>
    </row>
    <row r="1144" s="6" customFormat="1" ht="18.75" customHeight="1" spans="5:21">
      <c r="E1144" s="107"/>
      <c r="F1144" s="117"/>
      <c r="L1144" s="79"/>
      <c r="O1144" s="79"/>
      <c r="R1144" s="86"/>
      <c r="U1144" s="86"/>
    </row>
    <row r="1145" s="6" customFormat="1" ht="18.75" customHeight="1" spans="5:21">
      <c r="E1145" s="107"/>
      <c r="F1145" s="117"/>
      <c r="L1145" s="79"/>
      <c r="O1145" s="79"/>
      <c r="R1145" s="86"/>
      <c r="U1145" s="86"/>
    </row>
    <row r="1146" s="6" customFormat="1" ht="18.75" customHeight="1" spans="5:21">
      <c r="E1146" s="107"/>
      <c r="F1146" s="117"/>
      <c r="L1146" s="79"/>
      <c r="O1146" s="79"/>
      <c r="R1146" s="86"/>
      <c r="U1146" s="86"/>
    </row>
    <row r="1147" s="6" customFormat="1" ht="18.75" customHeight="1" spans="5:21">
      <c r="E1147" s="107"/>
      <c r="F1147" s="117"/>
      <c r="L1147" s="79"/>
      <c r="O1147" s="79"/>
      <c r="R1147" s="86"/>
      <c r="U1147" s="86"/>
    </row>
    <row r="1148" s="6" customFormat="1" ht="18.75" customHeight="1" spans="5:21">
      <c r="E1148" s="107"/>
      <c r="F1148" s="117"/>
      <c r="L1148" s="79"/>
      <c r="O1148" s="79"/>
      <c r="R1148" s="86"/>
      <c r="U1148" s="86"/>
    </row>
    <row r="1149" s="6" customFormat="1" ht="18.75" customHeight="1" spans="5:21">
      <c r="E1149" s="107"/>
      <c r="F1149" s="117"/>
      <c r="L1149" s="79"/>
      <c r="O1149" s="79"/>
      <c r="R1149" s="86"/>
      <c r="U1149" s="86"/>
    </row>
    <row r="1150" s="6" customFormat="1" ht="18.75" customHeight="1" spans="5:21">
      <c r="E1150" s="107"/>
      <c r="F1150" s="117"/>
      <c r="L1150" s="79"/>
      <c r="O1150" s="79"/>
      <c r="R1150" s="86"/>
      <c r="U1150" s="86"/>
    </row>
    <row r="1151" s="6" customFormat="1" ht="18.75" customHeight="1" spans="5:21">
      <c r="E1151" s="107"/>
      <c r="F1151" s="117"/>
      <c r="L1151" s="79"/>
      <c r="O1151" s="79"/>
      <c r="R1151" s="86"/>
      <c r="U1151" s="86"/>
    </row>
    <row r="1152" s="6" customFormat="1" ht="18.75" customHeight="1" spans="5:21">
      <c r="E1152" s="107"/>
      <c r="F1152" s="117"/>
      <c r="L1152" s="79"/>
      <c r="O1152" s="79"/>
      <c r="R1152" s="86"/>
      <c r="U1152" s="86"/>
    </row>
    <row r="1153" s="6" customFormat="1" ht="18.75" customHeight="1" spans="5:21">
      <c r="E1153" s="107"/>
      <c r="F1153" s="117"/>
      <c r="L1153" s="79"/>
      <c r="O1153" s="79"/>
      <c r="R1153" s="86"/>
      <c r="U1153" s="86"/>
    </row>
    <row r="1154" s="6" customFormat="1" ht="18.75" customHeight="1" spans="5:21">
      <c r="E1154" s="107"/>
      <c r="F1154" s="117"/>
      <c r="L1154" s="79"/>
      <c r="O1154" s="79"/>
      <c r="R1154" s="86"/>
      <c r="U1154" s="86"/>
    </row>
    <row r="1155" s="6" customFormat="1" ht="18.75" customHeight="1" spans="5:21">
      <c r="E1155" s="107"/>
      <c r="F1155" s="117"/>
      <c r="L1155" s="79"/>
      <c r="O1155" s="79"/>
      <c r="R1155" s="86"/>
      <c r="U1155" s="86"/>
    </row>
    <row r="1156" s="6" customFormat="1" ht="18.75" customHeight="1" spans="5:21">
      <c r="E1156" s="107"/>
      <c r="F1156" s="117"/>
      <c r="L1156" s="79"/>
      <c r="O1156" s="79"/>
      <c r="R1156" s="86"/>
      <c r="U1156" s="86"/>
    </row>
    <row r="1157" s="6" customFormat="1" ht="18.75" customHeight="1" spans="5:21">
      <c r="E1157" s="107"/>
      <c r="F1157" s="117"/>
      <c r="L1157" s="79"/>
      <c r="O1157" s="79"/>
      <c r="R1157" s="86"/>
      <c r="U1157" s="86"/>
    </row>
    <row r="1158" s="6" customFormat="1" ht="18.75" customHeight="1" spans="5:21">
      <c r="E1158" s="107"/>
      <c r="F1158" s="117"/>
      <c r="L1158" s="79"/>
      <c r="O1158" s="79"/>
      <c r="R1158" s="86"/>
      <c r="U1158" s="86"/>
    </row>
    <row r="1159" s="6" customFormat="1" ht="18.75" customHeight="1" spans="5:21">
      <c r="E1159" s="107"/>
      <c r="F1159" s="117"/>
      <c r="L1159" s="79"/>
      <c r="O1159" s="79"/>
      <c r="R1159" s="86"/>
      <c r="U1159" s="86"/>
    </row>
    <row r="1160" s="6" customFormat="1" ht="18.75" customHeight="1" spans="5:21">
      <c r="E1160" s="107"/>
      <c r="F1160" s="117"/>
      <c r="L1160" s="79"/>
      <c r="O1160" s="79"/>
      <c r="R1160" s="86"/>
      <c r="U1160" s="86"/>
    </row>
    <row r="1161" s="6" customFormat="1" ht="18.75" customHeight="1" spans="5:21">
      <c r="E1161" s="107"/>
      <c r="F1161" s="117"/>
      <c r="L1161" s="79"/>
      <c r="O1161" s="79"/>
      <c r="R1161" s="86"/>
      <c r="U1161" s="86"/>
    </row>
    <row r="1162" s="6" customFormat="1" ht="18.75" customHeight="1" spans="5:21">
      <c r="E1162" s="107"/>
      <c r="F1162" s="117"/>
      <c r="L1162" s="79"/>
      <c r="O1162" s="79"/>
      <c r="R1162" s="86"/>
      <c r="U1162" s="86"/>
    </row>
    <row r="1163" s="6" customFormat="1" ht="18.75" customHeight="1" spans="5:21">
      <c r="E1163" s="107"/>
      <c r="F1163" s="117"/>
      <c r="L1163" s="79"/>
      <c r="O1163" s="79"/>
      <c r="R1163" s="86"/>
      <c r="U1163" s="86"/>
    </row>
    <row r="1164" s="6" customFormat="1" ht="18.75" customHeight="1" spans="5:21">
      <c r="E1164" s="107"/>
      <c r="F1164" s="117"/>
      <c r="L1164" s="79"/>
      <c r="O1164" s="79"/>
      <c r="R1164" s="86"/>
      <c r="U1164" s="86"/>
    </row>
    <row r="1165" s="6" customFormat="1" ht="18.75" customHeight="1" spans="5:21">
      <c r="E1165" s="107"/>
      <c r="F1165" s="117"/>
      <c r="L1165" s="79"/>
      <c r="O1165" s="79"/>
      <c r="R1165" s="86"/>
      <c r="U1165" s="86"/>
    </row>
    <row r="1166" s="6" customFormat="1" ht="18.75" customHeight="1" spans="5:21">
      <c r="E1166" s="107"/>
      <c r="F1166" s="117"/>
      <c r="L1166" s="79"/>
      <c r="O1166" s="79"/>
      <c r="R1166" s="86"/>
      <c r="U1166" s="86"/>
    </row>
    <row r="1167" s="6" customFormat="1" ht="18.75" customHeight="1" spans="5:21">
      <c r="E1167" s="107"/>
      <c r="F1167" s="117"/>
      <c r="L1167" s="79"/>
      <c r="O1167" s="79"/>
      <c r="R1167" s="86"/>
      <c r="U1167" s="86"/>
    </row>
    <row r="1168" s="6" customFormat="1" ht="18.75" customHeight="1" spans="5:21">
      <c r="E1168" s="107"/>
      <c r="F1168" s="117"/>
      <c r="L1168" s="79"/>
      <c r="O1168" s="79"/>
      <c r="R1168" s="86"/>
      <c r="U1168" s="86"/>
    </row>
    <row r="1169" s="6" customFormat="1" ht="18.75" customHeight="1" spans="5:21">
      <c r="E1169" s="107"/>
      <c r="F1169" s="117"/>
      <c r="L1169" s="79"/>
      <c r="O1169" s="79"/>
      <c r="R1169" s="86"/>
      <c r="U1169" s="86"/>
    </row>
    <row r="1170" s="6" customFormat="1" ht="18.75" customHeight="1" spans="5:21">
      <c r="E1170" s="107"/>
      <c r="F1170" s="117"/>
      <c r="L1170" s="79"/>
      <c r="O1170" s="79"/>
      <c r="R1170" s="86"/>
      <c r="U1170" s="86"/>
    </row>
    <row r="1171" s="6" customFormat="1" ht="18.75" customHeight="1" spans="5:21">
      <c r="E1171" s="107"/>
      <c r="F1171" s="117"/>
      <c r="L1171" s="79"/>
      <c r="O1171" s="79"/>
      <c r="R1171" s="86"/>
      <c r="U1171" s="86"/>
    </row>
    <row r="1172" s="6" customFormat="1" ht="18.75" customHeight="1" spans="5:21">
      <c r="E1172" s="107"/>
      <c r="F1172" s="117"/>
      <c r="L1172" s="79"/>
      <c r="O1172" s="79"/>
      <c r="R1172" s="86"/>
      <c r="U1172" s="86"/>
    </row>
    <row r="1173" s="6" customFormat="1" ht="18.75" customHeight="1" spans="5:21">
      <c r="E1173" s="107"/>
      <c r="F1173" s="117"/>
      <c r="L1173" s="79"/>
      <c r="O1173" s="79"/>
      <c r="R1173" s="86"/>
      <c r="U1173" s="86"/>
    </row>
    <row r="1174" s="6" customFormat="1" ht="18.75" customHeight="1" spans="5:21">
      <c r="E1174" s="107"/>
      <c r="F1174" s="117"/>
      <c r="L1174" s="79"/>
      <c r="O1174" s="79"/>
      <c r="R1174" s="86"/>
      <c r="U1174" s="86"/>
    </row>
    <row r="1175" s="6" customFormat="1" ht="18.75" customHeight="1" spans="5:21">
      <c r="E1175" s="107"/>
      <c r="F1175" s="117"/>
      <c r="L1175" s="79"/>
      <c r="O1175" s="79"/>
      <c r="R1175" s="86"/>
      <c r="U1175" s="86"/>
    </row>
    <row r="1176" s="6" customFormat="1" ht="18.75" customHeight="1" spans="5:21">
      <c r="E1176" s="107"/>
      <c r="F1176" s="117"/>
      <c r="L1176" s="79"/>
      <c r="O1176" s="79"/>
      <c r="R1176" s="86"/>
      <c r="U1176" s="86"/>
    </row>
    <row r="1177" s="6" customFormat="1" ht="18.75" customHeight="1" spans="5:21">
      <c r="E1177" s="107"/>
      <c r="F1177" s="117"/>
      <c r="L1177" s="79"/>
      <c r="O1177" s="79"/>
      <c r="R1177" s="86"/>
      <c r="U1177" s="86"/>
    </row>
    <row r="1178" s="6" customFormat="1" ht="18.75" customHeight="1" spans="5:21">
      <c r="E1178" s="107"/>
      <c r="F1178" s="117"/>
      <c r="L1178" s="79"/>
      <c r="O1178" s="79"/>
      <c r="R1178" s="86"/>
      <c r="U1178" s="86"/>
    </row>
    <row r="1179" s="6" customFormat="1" ht="18.75" customHeight="1" spans="5:21">
      <c r="E1179" s="107"/>
      <c r="F1179" s="117"/>
      <c r="L1179" s="79"/>
      <c r="O1179" s="79"/>
      <c r="R1179" s="86"/>
      <c r="U1179" s="86"/>
    </row>
    <row r="1180" s="6" customFormat="1" ht="18.75" customHeight="1" spans="5:21">
      <c r="E1180" s="107"/>
      <c r="F1180" s="117"/>
      <c r="L1180" s="79"/>
      <c r="O1180" s="79"/>
      <c r="R1180" s="86"/>
      <c r="U1180" s="86"/>
    </row>
    <row r="1181" s="6" customFormat="1" ht="18.75" customHeight="1" spans="5:21">
      <c r="E1181" s="107"/>
      <c r="F1181" s="117"/>
      <c r="L1181" s="79"/>
      <c r="O1181" s="79"/>
      <c r="R1181" s="86"/>
      <c r="U1181" s="86"/>
    </row>
    <row r="1182" s="6" customFormat="1" ht="18.75" customHeight="1" spans="5:21">
      <c r="E1182" s="107"/>
      <c r="F1182" s="117"/>
      <c r="L1182" s="79"/>
      <c r="O1182" s="79"/>
      <c r="R1182" s="86"/>
      <c r="U1182" s="86"/>
    </row>
    <row r="1183" s="6" customFormat="1" ht="18.75" customHeight="1" spans="5:21">
      <c r="E1183" s="107"/>
      <c r="F1183" s="117"/>
      <c r="L1183" s="79"/>
      <c r="O1183" s="79"/>
      <c r="R1183" s="86"/>
      <c r="U1183" s="86"/>
    </row>
    <row r="1184" s="6" customFormat="1" ht="18.75" customHeight="1" spans="5:21">
      <c r="E1184" s="107"/>
      <c r="F1184" s="117"/>
      <c r="L1184" s="79"/>
      <c r="O1184" s="79"/>
      <c r="R1184" s="86"/>
      <c r="U1184" s="86"/>
    </row>
    <row r="1185" s="6" customFormat="1" ht="18.75" customHeight="1" spans="5:21">
      <c r="E1185" s="107"/>
      <c r="F1185" s="117"/>
      <c r="L1185" s="79"/>
      <c r="O1185" s="79"/>
      <c r="R1185" s="86"/>
      <c r="U1185" s="86"/>
    </row>
    <row r="1186" s="6" customFormat="1" ht="18.75" customHeight="1" spans="5:21">
      <c r="E1186" s="107"/>
      <c r="F1186" s="117"/>
      <c r="L1186" s="79"/>
      <c r="O1186" s="79"/>
      <c r="R1186" s="86"/>
      <c r="U1186" s="86"/>
    </row>
    <row r="1187" s="6" customFormat="1" ht="18.75" customHeight="1" spans="5:21">
      <c r="E1187" s="107"/>
      <c r="F1187" s="117"/>
      <c r="L1187" s="79"/>
      <c r="O1187" s="79"/>
      <c r="R1187" s="86"/>
      <c r="U1187" s="86"/>
    </row>
    <row r="1188" s="6" customFormat="1" ht="18.75" customHeight="1" spans="5:21">
      <c r="E1188" s="107"/>
      <c r="F1188" s="117"/>
      <c r="L1188" s="79"/>
      <c r="O1188" s="79"/>
      <c r="R1188" s="86"/>
      <c r="U1188" s="86"/>
    </row>
    <row r="1189" s="6" customFormat="1" ht="18.75" customHeight="1" spans="5:21">
      <c r="E1189" s="107"/>
      <c r="F1189" s="117"/>
      <c r="L1189" s="79"/>
      <c r="O1189" s="79"/>
      <c r="R1189" s="86"/>
      <c r="U1189" s="86"/>
    </row>
    <row r="1190" s="6" customFormat="1" ht="18.75" customHeight="1" spans="5:21">
      <c r="E1190" s="107"/>
      <c r="F1190" s="117"/>
      <c r="L1190" s="79"/>
      <c r="O1190" s="79"/>
      <c r="R1190" s="86"/>
      <c r="U1190" s="86"/>
    </row>
    <row r="1191" s="6" customFormat="1" ht="18.75" customHeight="1" spans="5:21">
      <c r="E1191" s="107"/>
      <c r="F1191" s="117"/>
      <c r="L1191" s="79"/>
      <c r="O1191" s="79"/>
      <c r="R1191" s="86"/>
      <c r="U1191" s="86"/>
    </row>
    <row r="1192" s="6" customFormat="1" ht="18.75" customHeight="1" spans="5:21">
      <c r="E1192" s="107"/>
      <c r="F1192" s="117"/>
      <c r="L1192" s="79"/>
      <c r="O1192" s="79"/>
      <c r="R1192" s="86"/>
      <c r="U1192" s="86"/>
    </row>
    <row r="1193" s="6" customFormat="1" ht="18.75" customHeight="1" spans="5:21">
      <c r="E1193" s="107"/>
      <c r="F1193" s="117"/>
      <c r="L1193" s="79"/>
      <c r="O1193" s="79"/>
      <c r="R1193" s="86"/>
      <c r="U1193" s="86"/>
    </row>
    <row r="1194" s="6" customFormat="1" ht="18.75" customHeight="1" spans="5:21">
      <c r="E1194" s="107"/>
      <c r="F1194" s="117"/>
      <c r="L1194" s="79"/>
      <c r="O1194" s="79"/>
      <c r="R1194" s="86"/>
      <c r="U1194" s="86"/>
    </row>
    <row r="1195" s="6" customFormat="1" ht="18.75" customHeight="1" spans="5:21">
      <c r="E1195" s="107"/>
      <c r="F1195" s="117"/>
      <c r="L1195" s="79"/>
      <c r="O1195" s="79"/>
      <c r="R1195" s="86"/>
      <c r="U1195" s="86"/>
    </row>
    <row r="1196" s="6" customFormat="1" ht="18.75" customHeight="1" spans="5:21">
      <c r="E1196" s="107"/>
      <c r="F1196" s="117"/>
      <c r="L1196" s="79"/>
      <c r="O1196" s="79"/>
      <c r="R1196" s="86"/>
      <c r="U1196" s="86"/>
    </row>
    <row r="1197" s="6" customFormat="1" ht="18.75" customHeight="1" spans="5:21">
      <c r="E1197" s="107"/>
      <c r="F1197" s="117"/>
      <c r="L1197" s="79"/>
      <c r="O1197" s="79"/>
      <c r="R1197" s="86"/>
      <c r="U1197" s="86"/>
    </row>
    <row r="1198" s="6" customFormat="1" ht="18.75" customHeight="1" spans="5:21">
      <c r="E1198" s="107"/>
      <c r="F1198" s="117"/>
      <c r="L1198" s="79"/>
      <c r="O1198" s="79"/>
      <c r="R1198" s="86"/>
      <c r="U1198" s="86"/>
    </row>
    <row r="1199" s="6" customFormat="1" ht="18.75" customHeight="1" spans="5:21">
      <c r="E1199" s="107"/>
      <c r="F1199" s="117"/>
      <c r="L1199" s="79"/>
      <c r="O1199" s="79"/>
      <c r="R1199" s="86"/>
      <c r="U1199" s="86"/>
    </row>
    <row r="1200" s="6" customFormat="1" ht="18.75" customHeight="1" spans="5:21">
      <c r="E1200" s="107"/>
      <c r="F1200" s="117"/>
      <c r="L1200" s="79"/>
      <c r="O1200" s="79"/>
      <c r="R1200" s="86"/>
      <c r="U1200" s="86"/>
    </row>
    <row r="1201" s="6" customFormat="1" ht="18.75" customHeight="1" spans="5:21">
      <c r="E1201" s="107"/>
      <c r="F1201" s="117"/>
      <c r="L1201" s="79"/>
      <c r="O1201" s="79"/>
      <c r="R1201" s="86"/>
      <c r="U1201" s="86"/>
    </row>
    <row r="1202" s="6" customFormat="1" ht="18.75" customHeight="1" spans="5:21">
      <c r="E1202" s="107"/>
      <c r="F1202" s="117"/>
      <c r="L1202" s="79"/>
      <c r="O1202" s="79"/>
      <c r="R1202" s="86"/>
      <c r="U1202" s="86"/>
    </row>
    <row r="1203" s="6" customFormat="1" ht="18.75" customHeight="1" spans="5:21">
      <c r="E1203" s="107"/>
      <c r="F1203" s="117"/>
      <c r="L1203" s="79"/>
      <c r="O1203" s="79"/>
      <c r="R1203" s="86"/>
      <c r="U1203" s="86"/>
    </row>
    <row r="1204" s="6" customFormat="1" ht="18.75" customHeight="1" spans="5:21">
      <c r="E1204" s="107"/>
      <c r="F1204" s="117"/>
      <c r="L1204" s="79"/>
      <c r="O1204" s="79"/>
      <c r="R1204" s="86"/>
      <c r="U1204" s="86"/>
    </row>
    <row r="1205" s="6" customFormat="1" ht="18.75" customHeight="1" spans="5:21">
      <c r="E1205" s="107"/>
      <c r="F1205" s="117"/>
      <c r="L1205" s="79"/>
      <c r="O1205" s="79"/>
      <c r="R1205" s="86"/>
      <c r="U1205" s="86"/>
    </row>
    <row r="1206" s="6" customFormat="1" ht="18.75" customHeight="1" spans="5:21">
      <c r="E1206" s="107"/>
      <c r="F1206" s="117"/>
      <c r="L1206" s="79"/>
      <c r="O1206" s="79"/>
      <c r="R1206" s="86"/>
      <c r="U1206" s="86"/>
    </row>
    <row r="1207" s="6" customFormat="1" ht="18.75" customHeight="1" spans="5:21">
      <c r="E1207" s="107"/>
      <c r="F1207" s="117"/>
      <c r="L1207" s="79"/>
      <c r="O1207" s="79"/>
      <c r="R1207" s="86"/>
      <c r="U1207" s="86"/>
    </row>
    <row r="1208" s="6" customFormat="1" ht="18.75" customHeight="1" spans="5:21">
      <c r="E1208" s="107"/>
      <c r="F1208" s="117"/>
      <c r="L1208" s="79"/>
      <c r="O1208" s="79"/>
      <c r="R1208" s="86"/>
      <c r="U1208" s="86"/>
    </row>
    <row r="1209" s="6" customFormat="1" ht="18.75" customHeight="1" spans="5:21">
      <c r="E1209" s="107"/>
      <c r="F1209" s="117"/>
      <c r="L1209" s="79"/>
      <c r="O1209" s="79"/>
      <c r="R1209" s="86"/>
      <c r="U1209" s="86"/>
    </row>
    <row r="1210" s="6" customFormat="1" ht="18.75" customHeight="1" spans="5:21">
      <c r="E1210" s="107"/>
      <c r="F1210" s="117"/>
      <c r="L1210" s="79"/>
      <c r="O1210" s="79"/>
      <c r="R1210" s="86"/>
      <c r="U1210" s="86"/>
    </row>
    <row r="1211" s="6" customFormat="1" ht="18.75" customHeight="1" spans="5:21">
      <c r="E1211" s="107"/>
      <c r="F1211" s="117"/>
      <c r="L1211" s="79"/>
      <c r="O1211" s="79"/>
      <c r="R1211" s="86"/>
      <c r="U1211" s="86"/>
    </row>
    <row r="1212" s="6" customFormat="1" ht="18.75" customHeight="1" spans="5:21">
      <c r="E1212" s="107"/>
      <c r="F1212" s="117"/>
      <c r="L1212" s="79"/>
      <c r="O1212" s="79"/>
      <c r="R1212" s="86"/>
      <c r="U1212" s="86"/>
    </row>
    <row r="1213" s="6" customFormat="1" ht="18.75" customHeight="1" spans="5:21">
      <c r="E1213" s="107"/>
      <c r="F1213" s="117"/>
      <c r="L1213" s="79"/>
      <c r="O1213" s="79"/>
      <c r="R1213" s="86"/>
      <c r="U1213" s="86"/>
    </row>
    <row r="1214" s="6" customFormat="1" ht="18.75" customHeight="1" spans="5:21">
      <c r="E1214" s="107"/>
      <c r="F1214" s="117"/>
      <c r="L1214" s="79"/>
      <c r="O1214" s="79"/>
      <c r="R1214" s="86"/>
      <c r="U1214" s="86"/>
    </row>
    <row r="1215" s="6" customFormat="1" ht="18.75" customHeight="1" spans="5:21">
      <c r="E1215" s="107"/>
      <c r="F1215" s="117"/>
      <c r="L1215" s="79"/>
      <c r="O1215" s="79"/>
      <c r="R1215" s="86"/>
      <c r="U1215" s="86"/>
    </row>
    <row r="1216" s="6" customFormat="1" ht="18.75" customHeight="1" spans="5:21">
      <c r="E1216" s="107"/>
      <c r="F1216" s="117"/>
      <c r="L1216" s="79"/>
      <c r="O1216" s="79"/>
      <c r="R1216" s="86"/>
      <c r="U1216" s="86"/>
    </row>
    <row r="1217" s="6" customFormat="1" ht="18.75" customHeight="1" spans="5:21">
      <c r="E1217" s="107"/>
      <c r="F1217" s="117"/>
      <c r="L1217" s="79"/>
      <c r="O1217" s="79"/>
      <c r="R1217" s="86"/>
      <c r="U1217" s="86"/>
    </row>
    <row r="1218" s="6" customFormat="1" ht="18.75" customHeight="1" spans="5:21">
      <c r="E1218" s="107"/>
      <c r="F1218" s="117"/>
      <c r="L1218" s="79"/>
      <c r="O1218" s="79"/>
      <c r="R1218" s="86"/>
      <c r="U1218" s="86"/>
    </row>
    <row r="1219" s="6" customFormat="1" ht="18.75" customHeight="1" spans="5:21">
      <c r="E1219" s="107"/>
      <c r="F1219" s="117"/>
      <c r="L1219" s="79"/>
      <c r="O1219" s="79"/>
      <c r="R1219" s="86"/>
      <c r="U1219" s="86"/>
    </row>
    <row r="1220" s="6" customFormat="1" ht="18.75" customHeight="1" spans="5:21">
      <c r="E1220" s="107"/>
      <c r="F1220" s="117"/>
      <c r="L1220" s="79"/>
      <c r="O1220" s="79"/>
      <c r="R1220" s="86"/>
      <c r="U1220" s="86"/>
    </row>
    <row r="1221" s="6" customFormat="1" ht="18.75" customHeight="1" spans="5:21">
      <c r="E1221" s="107"/>
      <c r="F1221" s="117"/>
      <c r="L1221" s="79"/>
      <c r="O1221" s="79"/>
      <c r="R1221" s="86"/>
      <c r="U1221" s="86"/>
    </row>
    <row r="1222" s="6" customFormat="1" ht="18.75" customHeight="1" spans="5:21">
      <c r="E1222" s="107"/>
      <c r="F1222" s="117"/>
      <c r="L1222" s="79"/>
      <c r="O1222" s="79"/>
      <c r="R1222" s="86"/>
      <c r="U1222" s="86"/>
    </row>
    <row r="1223" s="6" customFormat="1" ht="18.75" customHeight="1" spans="5:21">
      <c r="E1223" s="107"/>
      <c r="F1223" s="117"/>
      <c r="L1223" s="79"/>
      <c r="O1223" s="79"/>
      <c r="R1223" s="86"/>
      <c r="U1223" s="86"/>
    </row>
    <row r="1224" s="6" customFormat="1" ht="18.75" customHeight="1" spans="5:21">
      <c r="E1224" s="107"/>
      <c r="F1224" s="117"/>
      <c r="L1224" s="79"/>
      <c r="O1224" s="79"/>
      <c r="R1224" s="86"/>
      <c r="U1224" s="86"/>
    </row>
    <row r="1225" s="6" customFormat="1" ht="18.75" customHeight="1" spans="5:21">
      <c r="E1225" s="107"/>
      <c r="F1225" s="117"/>
      <c r="L1225" s="79"/>
      <c r="O1225" s="79"/>
      <c r="R1225" s="86"/>
      <c r="U1225" s="86"/>
    </row>
    <row r="1226" s="6" customFormat="1" ht="18.75" customHeight="1" spans="5:21">
      <c r="E1226" s="107"/>
      <c r="F1226" s="117"/>
      <c r="L1226" s="79"/>
      <c r="O1226" s="79"/>
      <c r="R1226" s="86"/>
      <c r="U1226" s="86"/>
    </row>
    <row r="1227" s="6" customFormat="1" ht="18.75" customHeight="1" spans="5:21">
      <c r="E1227" s="107"/>
      <c r="F1227" s="117"/>
      <c r="L1227" s="79"/>
      <c r="O1227" s="79"/>
      <c r="R1227" s="86"/>
      <c r="U1227" s="86"/>
    </row>
    <row r="1228" s="6" customFormat="1" ht="18.75" customHeight="1" spans="5:21">
      <c r="E1228" s="107"/>
      <c r="F1228" s="117"/>
      <c r="L1228" s="79"/>
      <c r="O1228" s="79"/>
      <c r="R1228" s="86"/>
      <c r="U1228" s="86"/>
    </row>
    <row r="1229" s="6" customFormat="1" ht="18.75" customHeight="1" spans="5:21">
      <c r="E1229" s="107"/>
      <c r="F1229" s="117"/>
      <c r="L1229" s="79"/>
      <c r="O1229" s="79"/>
      <c r="R1229" s="86"/>
      <c r="U1229" s="86"/>
    </row>
    <row r="1230" s="6" customFormat="1" ht="18.75" customHeight="1" spans="5:21">
      <c r="E1230" s="107"/>
      <c r="F1230" s="117"/>
      <c r="L1230" s="79"/>
      <c r="O1230" s="79"/>
      <c r="R1230" s="86"/>
      <c r="U1230" s="86"/>
    </row>
    <row r="1231" s="6" customFormat="1" ht="18.75" customHeight="1" spans="5:21">
      <c r="E1231" s="107"/>
      <c r="F1231" s="117"/>
      <c r="L1231" s="79"/>
      <c r="O1231" s="79"/>
      <c r="R1231" s="86"/>
      <c r="U1231" s="86"/>
    </row>
    <row r="1232" s="6" customFormat="1" ht="18.75" customHeight="1" spans="5:21">
      <c r="E1232" s="107"/>
      <c r="F1232" s="117"/>
      <c r="L1232" s="79"/>
      <c r="O1232" s="79"/>
      <c r="R1232" s="86"/>
      <c r="U1232" s="86"/>
    </row>
    <row r="1233" s="6" customFormat="1" ht="18.75" customHeight="1" spans="5:21">
      <c r="E1233" s="107"/>
      <c r="F1233" s="117"/>
      <c r="L1233" s="79"/>
      <c r="O1233" s="79"/>
      <c r="R1233" s="86"/>
      <c r="U1233" s="86"/>
    </row>
    <row r="1234" s="6" customFormat="1" ht="18.75" customHeight="1" spans="5:21">
      <c r="E1234" s="107"/>
      <c r="F1234" s="117"/>
      <c r="L1234" s="79"/>
      <c r="O1234" s="79"/>
      <c r="R1234" s="86"/>
      <c r="U1234" s="86"/>
    </row>
    <row r="1235" s="6" customFormat="1" ht="18.75" customHeight="1" spans="5:21">
      <c r="E1235" s="107"/>
      <c r="F1235" s="117"/>
      <c r="L1235" s="79"/>
      <c r="O1235" s="79"/>
      <c r="R1235" s="86"/>
      <c r="U1235" s="86"/>
    </row>
    <row r="1236" s="6" customFormat="1" ht="18.75" customHeight="1" spans="5:21">
      <c r="E1236" s="107"/>
      <c r="F1236" s="117"/>
      <c r="L1236" s="79"/>
      <c r="O1236" s="79"/>
      <c r="R1236" s="86"/>
      <c r="U1236" s="86"/>
    </row>
    <row r="1237" s="6" customFormat="1" ht="18.75" customHeight="1" spans="5:21">
      <c r="E1237" s="107"/>
      <c r="F1237" s="117"/>
      <c r="L1237" s="79"/>
      <c r="O1237" s="79"/>
      <c r="R1237" s="86"/>
      <c r="U1237" s="86"/>
    </row>
    <row r="1238" s="6" customFormat="1" ht="18.75" customHeight="1" spans="5:21">
      <c r="E1238" s="107"/>
      <c r="F1238" s="117"/>
      <c r="L1238" s="79"/>
      <c r="O1238" s="79"/>
      <c r="R1238" s="86"/>
      <c r="U1238" s="86"/>
    </row>
    <row r="1239" s="6" customFormat="1" ht="18.75" customHeight="1" spans="5:21">
      <c r="E1239" s="107"/>
      <c r="F1239" s="117"/>
      <c r="L1239" s="79"/>
      <c r="O1239" s="79"/>
      <c r="R1239" s="86"/>
      <c r="U1239" s="86"/>
    </row>
    <row r="1240" s="6" customFormat="1" ht="18.75" customHeight="1" spans="5:21">
      <c r="E1240" s="107"/>
      <c r="F1240" s="117"/>
      <c r="L1240" s="79"/>
      <c r="O1240" s="79"/>
      <c r="R1240" s="86"/>
      <c r="U1240" s="86"/>
    </row>
    <row r="1241" s="6" customFormat="1" ht="18.75" customHeight="1" spans="5:21">
      <c r="E1241" s="107"/>
      <c r="F1241" s="117"/>
      <c r="L1241" s="79"/>
      <c r="O1241" s="79"/>
      <c r="R1241" s="86"/>
      <c r="U1241" s="86"/>
    </row>
    <row r="1242" s="6" customFormat="1" ht="18.75" customHeight="1" spans="5:21">
      <c r="E1242" s="107"/>
      <c r="F1242" s="117"/>
      <c r="L1242" s="79"/>
      <c r="O1242" s="79"/>
      <c r="R1242" s="86"/>
      <c r="U1242" s="86"/>
    </row>
    <row r="1243" s="6" customFormat="1" ht="18.75" customHeight="1" spans="5:21">
      <c r="E1243" s="107"/>
      <c r="F1243" s="117"/>
      <c r="L1243" s="79"/>
      <c r="O1243" s="79"/>
      <c r="R1243" s="86"/>
      <c r="U1243" s="86"/>
    </row>
    <row r="1244" s="6" customFormat="1" ht="18.75" customHeight="1" spans="5:21">
      <c r="E1244" s="107"/>
      <c r="F1244" s="117"/>
      <c r="L1244" s="79"/>
      <c r="O1244" s="79"/>
      <c r="R1244" s="86"/>
      <c r="U1244" s="86"/>
    </row>
    <row r="1245" s="6" customFormat="1" ht="18.75" customHeight="1" spans="5:21">
      <c r="E1245" s="107"/>
      <c r="F1245" s="117"/>
      <c r="L1245" s="79"/>
      <c r="O1245" s="79"/>
      <c r="R1245" s="86"/>
      <c r="U1245" s="86"/>
    </row>
    <row r="1246" s="6" customFormat="1" ht="18.75" customHeight="1" spans="5:21">
      <c r="E1246" s="107"/>
      <c r="F1246" s="117"/>
      <c r="L1246" s="79"/>
      <c r="O1246" s="79"/>
      <c r="R1246" s="86"/>
      <c r="U1246" s="86"/>
    </row>
    <row r="1247" s="6" customFormat="1" ht="18.75" customHeight="1" spans="5:21">
      <c r="E1247" s="107"/>
      <c r="F1247" s="117"/>
      <c r="L1247" s="79"/>
      <c r="O1247" s="79"/>
      <c r="R1247" s="86"/>
      <c r="U1247" s="86"/>
    </row>
    <row r="1248" s="6" customFormat="1" ht="18.75" customHeight="1" spans="5:21">
      <c r="E1248" s="107"/>
      <c r="F1248" s="117"/>
      <c r="L1248" s="79"/>
      <c r="O1248" s="79"/>
      <c r="R1248" s="86"/>
      <c r="U1248" s="86"/>
    </row>
    <row r="1249" s="6" customFormat="1" ht="18.75" customHeight="1" spans="5:21">
      <c r="E1249" s="107"/>
      <c r="F1249" s="117"/>
      <c r="L1249" s="79"/>
      <c r="O1249" s="79"/>
      <c r="R1249" s="86"/>
      <c r="U1249" s="86"/>
    </row>
    <row r="1250" s="6" customFormat="1" ht="18.75" customHeight="1" spans="5:21">
      <c r="E1250" s="107"/>
      <c r="F1250" s="117"/>
      <c r="L1250" s="79"/>
      <c r="O1250" s="79"/>
      <c r="R1250" s="86"/>
      <c r="U1250" s="86"/>
    </row>
    <row r="1251" s="6" customFormat="1" ht="18.75" customHeight="1" spans="5:21">
      <c r="E1251" s="107"/>
      <c r="F1251" s="117"/>
      <c r="L1251" s="79"/>
      <c r="O1251" s="79"/>
      <c r="R1251" s="86"/>
      <c r="U1251" s="86"/>
    </row>
    <row r="1252" s="6" customFormat="1" ht="18.75" customHeight="1" spans="5:21">
      <c r="E1252" s="107"/>
      <c r="F1252" s="117"/>
      <c r="L1252" s="79"/>
      <c r="O1252" s="79"/>
      <c r="R1252" s="86"/>
      <c r="U1252" s="86"/>
    </row>
    <row r="1253" s="6" customFormat="1" ht="18.75" customHeight="1" spans="5:21">
      <c r="E1253" s="107"/>
      <c r="F1253" s="117"/>
      <c r="L1253" s="79"/>
      <c r="O1253" s="79"/>
      <c r="R1253" s="86"/>
      <c r="U1253" s="86"/>
    </row>
    <row r="1254" s="6" customFormat="1" ht="18.75" customHeight="1" spans="5:21">
      <c r="E1254" s="107"/>
      <c r="F1254" s="117"/>
      <c r="L1254" s="79"/>
      <c r="O1254" s="79"/>
      <c r="R1254" s="86"/>
      <c r="U1254" s="86"/>
    </row>
    <row r="1255" s="6" customFormat="1" ht="18.75" customHeight="1" spans="5:21">
      <c r="E1255" s="107"/>
      <c r="F1255" s="117"/>
      <c r="L1255" s="79"/>
      <c r="O1255" s="79"/>
      <c r="R1255" s="86"/>
      <c r="U1255" s="86"/>
    </row>
    <row r="1256" s="6" customFormat="1" ht="18.75" customHeight="1" spans="5:21">
      <c r="E1256" s="107"/>
      <c r="F1256" s="117"/>
      <c r="L1256" s="79"/>
      <c r="O1256" s="79"/>
      <c r="R1256" s="86"/>
      <c r="U1256" s="86"/>
    </row>
    <row r="1257" s="6" customFormat="1" ht="18.75" customHeight="1" spans="5:21">
      <c r="E1257" s="107"/>
      <c r="F1257" s="117"/>
      <c r="L1257" s="79"/>
      <c r="O1257" s="79"/>
      <c r="R1257" s="86"/>
      <c r="U1257" s="86"/>
    </row>
    <row r="1258" s="6" customFormat="1" ht="18.75" customHeight="1" spans="5:21">
      <c r="E1258" s="107"/>
      <c r="F1258" s="117"/>
      <c r="L1258" s="79"/>
      <c r="O1258" s="79"/>
      <c r="R1258" s="86"/>
      <c r="U1258" s="86"/>
    </row>
    <row r="1259" s="6" customFormat="1" ht="18.75" customHeight="1" spans="5:21">
      <c r="E1259" s="107"/>
      <c r="F1259" s="117"/>
      <c r="L1259" s="79"/>
      <c r="O1259" s="79"/>
      <c r="R1259" s="86"/>
      <c r="U1259" s="86"/>
    </row>
    <row r="1260" s="6" customFormat="1" ht="18.75" customHeight="1" spans="5:21">
      <c r="E1260" s="107"/>
      <c r="F1260" s="117"/>
      <c r="L1260" s="79"/>
      <c r="O1260" s="79"/>
      <c r="R1260" s="86"/>
      <c r="U1260" s="86"/>
    </row>
    <row r="1261" s="6" customFormat="1" ht="18.75" customHeight="1" spans="5:21">
      <c r="E1261" s="107"/>
      <c r="F1261" s="117"/>
      <c r="L1261" s="79"/>
      <c r="O1261" s="79"/>
      <c r="R1261" s="86"/>
      <c r="U1261" s="86"/>
    </row>
    <row r="1262" s="6" customFormat="1" ht="18.75" customHeight="1" spans="5:21">
      <c r="E1262" s="107"/>
      <c r="F1262" s="117"/>
      <c r="L1262" s="79"/>
      <c r="O1262" s="79"/>
      <c r="R1262" s="86"/>
      <c r="U1262" s="86"/>
    </row>
    <row r="1263" s="6" customFormat="1" ht="18.75" customHeight="1" spans="5:21">
      <c r="E1263" s="107"/>
      <c r="F1263" s="117"/>
      <c r="L1263" s="79"/>
      <c r="O1263" s="79"/>
      <c r="R1263" s="86"/>
      <c r="U1263" s="86"/>
    </row>
    <row r="1264" s="6" customFormat="1" ht="18.75" customHeight="1" spans="5:21">
      <c r="E1264" s="107"/>
      <c r="F1264" s="117"/>
      <c r="L1264" s="79"/>
      <c r="O1264" s="79"/>
      <c r="R1264" s="86"/>
      <c r="U1264" s="86"/>
    </row>
    <row r="1265" s="6" customFormat="1" ht="18.75" customHeight="1" spans="5:21">
      <c r="E1265" s="107"/>
      <c r="F1265" s="117"/>
      <c r="L1265" s="79"/>
      <c r="O1265" s="79"/>
      <c r="R1265" s="86"/>
      <c r="U1265" s="86"/>
    </row>
    <row r="1266" s="6" customFormat="1" ht="18.75" customHeight="1" spans="5:21">
      <c r="E1266" s="107"/>
      <c r="F1266" s="117"/>
      <c r="L1266" s="79"/>
      <c r="O1266" s="79"/>
      <c r="R1266" s="86"/>
      <c r="U1266" s="86"/>
    </row>
    <row r="1267" s="6" customFormat="1" ht="18.75" customHeight="1" spans="5:21">
      <c r="E1267" s="107"/>
      <c r="F1267" s="117"/>
      <c r="L1267" s="79"/>
      <c r="O1267" s="79"/>
      <c r="R1267" s="86"/>
      <c r="U1267" s="86"/>
    </row>
    <row r="1268" s="6" customFormat="1" ht="18.75" customHeight="1" spans="5:21">
      <c r="E1268" s="107"/>
      <c r="F1268" s="117"/>
      <c r="L1268" s="79"/>
      <c r="O1268" s="79"/>
      <c r="R1268" s="86"/>
      <c r="U1268" s="86"/>
    </row>
    <row r="1269" s="6" customFormat="1" ht="18.75" customHeight="1" spans="5:21">
      <c r="E1269" s="107"/>
      <c r="F1269" s="117"/>
      <c r="L1269" s="79"/>
      <c r="O1269" s="79"/>
      <c r="R1269" s="86"/>
      <c r="U1269" s="86"/>
    </row>
    <row r="1270" s="6" customFormat="1" ht="18.75" customHeight="1" spans="5:21">
      <c r="E1270" s="107"/>
      <c r="F1270" s="117"/>
      <c r="L1270" s="79"/>
      <c r="O1270" s="79"/>
      <c r="R1270" s="86"/>
      <c r="U1270" s="86"/>
    </row>
    <row r="1271" s="6" customFormat="1" ht="18.75" customHeight="1" spans="5:21">
      <c r="E1271" s="107"/>
      <c r="F1271" s="117"/>
      <c r="L1271" s="79"/>
      <c r="O1271" s="79"/>
      <c r="R1271" s="86"/>
      <c r="U1271" s="86"/>
    </row>
    <row r="1272" s="6" customFormat="1" ht="18.75" customHeight="1" spans="5:21">
      <c r="E1272" s="107"/>
      <c r="F1272" s="117"/>
      <c r="L1272" s="79"/>
      <c r="O1272" s="79"/>
      <c r="R1272" s="86"/>
      <c r="U1272" s="86"/>
    </row>
    <row r="1273" s="6" customFormat="1" ht="18.75" customHeight="1" spans="5:21">
      <c r="E1273" s="107"/>
      <c r="F1273" s="117"/>
      <c r="L1273" s="79"/>
      <c r="O1273" s="79"/>
      <c r="R1273" s="86"/>
      <c r="U1273" s="86"/>
    </row>
    <row r="1274" s="6" customFormat="1" ht="18.75" customHeight="1" spans="5:21">
      <c r="E1274" s="107"/>
      <c r="F1274" s="117"/>
      <c r="L1274" s="79"/>
      <c r="O1274" s="79"/>
      <c r="R1274" s="86"/>
      <c r="U1274" s="86"/>
    </row>
    <row r="1275" s="6" customFormat="1" ht="18.75" customHeight="1" spans="5:21">
      <c r="E1275" s="107"/>
      <c r="F1275" s="117"/>
      <c r="L1275" s="79"/>
      <c r="O1275" s="79"/>
      <c r="R1275" s="86"/>
      <c r="U1275" s="86"/>
    </row>
    <row r="1276" s="6" customFormat="1" ht="18.75" customHeight="1" spans="5:21">
      <c r="E1276" s="107"/>
      <c r="F1276" s="117"/>
      <c r="L1276" s="79"/>
      <c r="O1276" s="79"/>
      <c r="R1276" s="86"/>
      <c r="U1276" s="86"/>
    </row>
    <row r="1277" s="6" customFormat="1" ht="18.75" customHeight="1" spans="5:21">
      <c r="E1277" s="107"/>
      <c r="F1277" s="117"/>
      <c r="L1277" s="79"/>
      <c r="O1277" s="79"/>
      <c r="R1277" s="86"/>
      <c r="U1277" s="86"/>
    </row>
    <row r="1278" s="6" customFormat="1" ht="18.75" customHeight="1" spans="5:21">
      <c r="E1278" s="107"/>
      <c r="F1278" s="117"/>
      <c r="L1278" s="79"/>
      <c r="O1278" s="79"/>
      <c r="R1278" s="86"/>
      <c r="U1278" s="86"/>
    </row>
    <row r="1279" s="6" customFormat="1" ht="18.75" customHeight="1" spans="5:21">
      <c r="E1279" s="107"/>
      <c r="F1279" s="117"/>
      <c r="L1279" s="79"/>
      <c r="O1279" s="79"/>
      <c r="R1279" s="86"/>
      <c r="U1279" s="86"/>
    </row>
    <row r="1280" s="6" customFormat="1" ht="18.75" customHeight="1" spans="5:21">
      <c r="E1280" s="107"/>
      <c r="F1280" s="117"/>
      <c r="L1280" s="79"/>
      <c r="O1280" s="79"/>
      <c r="R1280" s="86"/>
      <c r="U1280" s="86"/>
    </row>
    <row r="1281" s="6" customFormat="1" ht="18.75" customHeight="1" spans="5:21">
      <c r="E1281" s="107"/>
      <c r="F1281" s="117"/>
      <c r="L1281" s="79"/>
      <c r="O1281" s="79"/>
      <c r="R1281" s="86"/>
      <c r="U1281" s="86"/>
    </row>
    <row r="1282" s="6" customFormat="1" ht="18.75" customHeight="1" spans="5:21">
      <c r="E1282" s="107"/>
      <c r="F1282" s="117"/>
      <c r="L1282" s="79"/>
      <c r="O1282" s="79"/>
      <c r="R1282" s="86"/>
      <c r="U1282" s="86"/>
    </row>
    <row r="1283" s="6" customFormat="1" ht="18.75" customHeight="1" spans="5:21">
      <c r="E1283" s="107"/>
      <c r="F1283" s="117"/>
      <c r="L1283" s="79"/>
      <c r="O1283" s="79"/>
      <c r="R1283" s="86"/>
      <c r="U1283" s="86"/>
    </row>
    <row r="1284" s="6" customFormat="1" ht="18.75" customHeight="1" spans="5:21">
      <c r="E1284" s="107"/>
      <c r="F1284" s="117"/>
      <c r="L1284" s="79"/>
      <c r="O1284" s="79"/>
      <c r="R1284" s="86"/>
      <c r="U1284" s="86"/>
    </row>
    <row r="1285" s="6" customFormat="1" ht="18.75" customHeight="1" spans="5:21">
      <c r="E1285" s="107"/>
      <c r="F1285" s="117"/>
      <c r="L1285" s="79"/>
      <c r="O1285" s="79"/>
      <c r="R1285" s="86"/>
      <c r="U1285" s="86"/>
    </row>
    <row r="1286" s="6" customFormat="1" ht="18.75" customHeight="1" spans="5:21">
      <c r="E1286" s="107"/>
      <c r="F1286" s="117"/>
      <c r="L1286" s="79"/>
      <c r="O1286" s="79"/>
      <c r="R1286" s="86"/>
      <c r="U1286" s="86"/>
    </row>
    <row r="1287" s="6" customFormat="1" ht="18.75" customHeight="1" spans="5:21">
      <c r="E1287" s="107"/>
      <c r="F1287" s="117"/>
      <c r="L1287" s="79"/>
      <c r="O1287" s="79"/>
      <c r="R1287" s="86"/>
      <c r="U1287" s="86"/>
    </row>
    <row r="1288" s="6" customFormat="1" ht="18.75" customHeight="1" spans="5:21">
      <c r="E1288" s="107"/>
      <c r="F1288" s="117"/>
      <c r="L1288" s="79"/>
      <c r="O1288" s="79"/>
      <c r="R1288" s="86"/>
      <c r="U1288" s="86"/>
    </row>
    <row r="1289" s="6" customFormat="1" ht="18.75" customHeight="1" spans="5:21">
      <c r="E1289" s="107"/>
      <c r="F1289" s="117"/>
      <c r="L1289" s="79"/>
      <c r="O1289" s="79"/>
      <c r="R1289" s="86"/>
      <c r="U1289" s="86"/>
    </row>
    <row r="1290" s="6" customFormat="1" ht="18.75" customHeight="1" spans="5:21">
      <c r="E1290" s="107"/>
      <c r="F1290" s="117"/>
      <c r="L1290" s="79"/>
      <c r="O1290" s="79"/>
      <c r="R1290" s="86"/>
      <c r="U1290" s="86"/>
    </row>
    <row r="1291" s="6" customFormat="1" ht="18.75" customHeight="1" spans="5:21">
      <c r="E1291" s="107"/>
      <c r="F1291" s="117"/>
      <c r="L1291" s="79"/>
      <c r="O1291" s="79"/>
      <c r="R1291" s="86"/>
      <c r="U1291" s="86"/>
    </row>
    <row r="1292" s="6" customFormat="1" ht="18.75" customHeight="1" spans="5:21">
      <c r="E1292" s="107"/>
      <c r="F1292" s="117"/>
      <c r="L1292" s="79"/>
      <c r="O1292" s="79"/>
      <c r="R1292" s="86"/>
      <c r="U1292" s="86"/>
    </row>
    <row r="1293" s="6" customFormat="1" ht="18.75" customHeight="1" spans="5:21">
      <c r="E1293" s="107"/>
      <c r="F1293" s="117"/>
      <c r="L1293" s="79"/>
      <c r="O1293" s="79"/>
      <c r="R1293" s="86"/>
      <c r="U1293" s="86"/>
    </row>
    <row r="1294" s="6" customFormat="1" ht="18.75" customHeight="1" spans="5:21">
      <c r="E1294" s="107"/>
      <c r="F1294" s="117"/>
      <c r="L1294" s="79"/>
      <c r="O1294" s="79"/>
      <c r="R1294" s="86"/>
      <c r="U1294" s="86"/>
    </row>
    <row r="1295" s="6" customFormat="1" ht="18.75" customHeight="1" spans="5:21">
      <c r="E1295" s="107"/>
      <c r="F1295" s="117"/>
      <c r="L1295" s="79"/>
      <c r="O1295" s="79"/>
      <c r="R1295" s="86"/>
      <c r="U1295" s="86"/>
    </row>
    <row r="1296" s="6" customFormat="1" ht="18.75" customHeight="1" spans="5:21">
      <c r="E1296" s="107"/>
      <c r="F1296" s="117"/>
      <c r="L1296" s="79"/>
      <c r="O1296" s="79"/>
      <c r="R1296" s="86"/>
      <c r="U1296" s="86"/>
    </row>
    <row r="1297" s="6" customFormat="1" ht="18.75" customHeight="1" spans="5:21">
      <c r="E1297" s="107"/>
      <c r="F1297" s="117"/>
      <c r="L1297" s="79"/>
      <c r="O1297" s="79"/>
      <c r="R1297" s="86"/>
      <c r="U1297" s="86"/>
    </row>
    <row r="1298" s="6" customFormat="1" ht="18.75" customHeight="1" spans="5:21">
      <c r="E1298" s="107"/>
      <c r="F1298" s="117"/>
      <c r="L1298" s="79"/>
      <c r="O1298" s="79"/>
      <c r="R1298" s="86"/>
      <c r="U1298" s="86"/>
    </row>
    <row r="1299" s="6" customFormat="1" ht="18.75" customHeight="1" spans="5:21">
      <c r="E1299" s="107"/>
      <c r="F1299" s="117"/>
      <c r="L1299" s="79"/>
      <c r="O1299" s="79"/>
      <c r="R1299" s="86"/>
      <c r="U1299" s="86"/>
    </row>
    <row r="1300" s="6" customFormat="1" ht="18.75" customHeight="1" spans="5:21">
      <c r="E1300" s="107"/>
      <c r="F1300" s="117"/>
      <c r="L1300" s="79"/>
      <c r="O1300" s="79"/>
      <c r="R1300" s="86"/>
      <c r="U1300" s="86"/>
    </row>
    <row r="1301" s="6" customFormat="1" ht="18.75" customHeight="1" spans="5:21">
      <c r="E1301" s="107"/>
      <c r="F1301" s="117"/>
      <c r="L1301" s="79"/>
      <c r="O1301" s="79"/>
      <c r="R1301" s="86"/>
      <c r="U1301" s="86"/>
    </row>
    <row r="1302" s="6" customFormat="1" ht="18.75" customHeight="1" spans="5:21">
      <c r="E1302" s="107"/>
      <c r="F1302" s="117"/>
      <c r="L1302" s="79"/>
      <c r="O1302" s="79"/>
      <c r="R1302" s="86"/>
      <c r="U1302" s="86"/>
    </row>
    <row r="1303" s="6" customFormat="1" ht="18.75" customHeight="1" spans="5:21">
      <c r="E1303" s="107"/>
      <c r="F1303" s="117"/>
      <c r="L1303" s="79"/>
      <c r="O1303" s="79"/>
      <c r="R1303" s="86"/>
      <c r="U1303" s="86"/>
    </row>
    <row r="1304" s="6" customFormat="1" ht="18.75" customHeight="1" spans="5:21">
      <c r="E1304" s="107"/>
      <c r="F1304" s="117"/>
      <c r="L1304" s="79"/>
      <c r="O1304" s="79"/>
      <c r="R1304" s="86"/>
      <c r="U1304" s="86"/>
    </row>
    <row r="1305" s="6" customFormat="1" ht="18.75" customHeight="1" spans="5:21">
      <c r="E1305" s="107"/>
      <c r="F1305" s="117"/>
      <c r="L1305" s="79"/>
      <c r="O1305" s="79"/>
      <c r="R1305" s="86"/>
      <c r="U1305" s="86"/>
    </row>
    <row r="1306" s="6" customFormat="1" ht="18.75" customHeight="1" spans="5:21">
      <c r="E1306" s="107"/>
      <c r="F1306" s="117"/>
      <c r="L1306" s="79"/>
      <c r="O1306" s="79"/>
      <c r="R1306" s="86"/>
      <c r="U1306" s="86"/>
    </row>
    <row r="1307" s="6" customFormat="1" ht="18.75" customHeight="1" spans="5:21">
      <c r="E1307" s="107"/>
      <c r="F1307" s="117"/>
      <c r="L1307" s="79"/>
      <c r="O1307" s="79"/>
      <c r="R1307" s="86"/>
      <c r="U1307" s="86"/>
    </row>
    <row r="1308" s="6" customFormat="1" ht="18.75" customHeight="1" spans="5:21">
      <c r="E1308" s="107"/>
      <c r="F1308" s="117"/>
      <c r="L1308" s="79"/>
      <c r="O1308" s="79"/>
      <c r="R1308" s="86"/>
      <c r="U1308" s="86"/>
    </row>
    <row r="1309" s="6" customFormat="1" ht="18.75" customHeight="1" spans="5:21">
      <c r="E1309" s="107"/>
      <c r="F1309" s="117"/>
      <c r="L1309" s="79"/>
      <c r="O1309" s="79"/>
      <c r="R1309" s="86"/>
      <c r="U1309" s="86"/>
    </row>
    <row r="1310" s="6" customFormat="1" ht="18.75" customHeight="1" spans="5:21">
      <c r="E1310" s="107"/>
      <c r="F1310" s="117"/>
      <c r="L1310" s="79"/>
      <c r="O1310" s="79"/>
      <c r="R1310" s="86"/>
      <c r="U1310" s="86"/>
    </row>
    <row r="1311" s="6" customFormat="1" ht="18.75" customHeight="1" spans="5:21">
      <c r="E1311" s="107"/>
      <c r="F1311" s="117"/>
      <c r="L1311" s="79"/>
      <c r="O1311" s="79"/>
      <c r="R1311" s="86"/>
      <c r="U1311" s="86"/>
    </row>
    <row r="1312" s="6" customFormat="1" ht="18.75" customHeight="1" spans="5:21">
      <c r="E1312" s="107"/>
      <c r="F1312" s="117"/>
      <c r="L1312" s="79"/>
      <c r="O1312" s="79"/>
      <c r="R1312" s="86"/>
      <c r="U1312" s="86"/>
    </row>
    <row r="1313" s="6" customFormat="1" ht="18.75" customHeight="1" spans="5:21">
      <c r="E1313" s="107"/>
      <c r="F1313" s="117"/>
      <c r="L1313" s="79"/>
      <c r="O1313" s="79"/>
      <c r="R1313" s="86"/>
      <c r="U1313" s="86"/>
    </row>
    <row r="1314" s="6" customFormat="1" ht="18.75" customHeight="1" spans="5:21">
      <c r="E1314" s="107"/>
      <c r="F1314" s="117"/>
      <c r="L1314" s="79"/>
      <c r="O1314" s="79"/>
      <c r="R1314" s="86"/>
      <c r="U1314" s="86"/>
    </row>
    <row r="1315" s="6" customFormat="1" ht="18.75" customHeight="1" spans="5:21">
      <c r="E1315" s="107"/>
      <c r="F1315" s="117"/>
      <c r="L1315" s="79"/>
      <c r="O1315" s="79"/>
      <c r="R1315" s="86"/>
      <c r="U1315" s="86"/>
    </row>
    <row r="1316" s="6" customFormat="1" ht="18.75" customHeight="1" spans="5:21">
      <c r="E1316" s="107"/>
      <c r="F1316" s="117"/>
      <c r="L1316" s="79"/>
      <c r="O1316" s="79"/>
      <c r="R1316" s="86"/>
      <c r="U1316" s="86"/>
    </row>
    <row r="1317" s="6" customFormat="1" ht="18.75" customHeight="1" spans="5:21">
      <c r="E1317" s="107"/>
      <c r="F1317" s="117"/>
      <c r="L1317" s="79"/>
      <c r="O1317" s="79"/>
      <c r="R1317" s="86"/>
      <c r="U1317" s="86"/>
    </row>
    <row r="1318" s="6" customFormat="1" ht="18.75" customHeight="1" spans="5:21">
      <c r="E1318" s="107"/>
      <c r="F1318" s="117"/>
      <c r="L1318" s="79"/>
      <c r="O1318" s="79"/>
      <c r="R1318" s="86"/>
      <c r="U1318" s="86"/>
    </row>
    <row r="1319" s="6" customFormat="1" ht="18.75" customHeight="1" spans="5:21">
      <c r="E1319" s="107"/>
      <c r="F1319" s="117"/>
      <c r="L1319" s="79"/>
      <c r="O1319" s="79"/>
      <c r="R1319" s="86"/>
      <c r="U1319" s="86"/>
    </row>
    <row r="1320" s="6" customFormat="1" ht="18.75" customHeight="1" spans="5:21">
      <c r="E1320" s="107"/>
      <c r="F1320" s="117"/>
      <c r="L1320" s="79"/>
      <c r="O1320" s="79"/>
      <c r="R1320" s="86"/>
      <c r="U1320" s="86"/>
    </row>
    <row r="1321" s="6" customFormat="1" ht="18.75" customHeight="1" spans="5:21">
      <c r="E1321" s="107"/>
      <c r="F1321" s="117"/>
      <c r="L1321" s="79"/>
      <c r="O1321" s="79"/>
      <c r="R1321" s="86"/>
      <c r="U1321" s="86"/>
    </row>
    <row r="1322" s="6" customFormat="1" ht="18.75" customHeight="1" spans="5:21">
      <c r="E1322" s="107"/>
      <c r="F1322" s="117"/>
      <c r="L1322" s="79"/>
      <c r="O1322" s="79"/>
      <c r="R1322" s="86"/>
      <c r="U1322" s="86"/>
    </row>
    <row r="1323" s="6" customFormat="1" ht="18.75" customHeight="1" spans="5:21">
      <c r="E1323" s="107"/>
      <c r="F1323" s="117"/>
      <c r="L1323" s="79"/>
      <c r="O1323" s="79"/>
      <c r="R1323" s="86"/>
      <c r="U1323" s="86"/>
    </row>
    <row r="1324" s="6" customFormat="1" ht="18.75" customHeight="1" spans="5:21">
      <c r="E1324" s="107"/>
      <c r="F1324" s="117"/>
      <c r="L1324" s="79"/>
      <c r="O1324" s="79"/>
      <c r="R1324" s="86"/>
      <c r="U1324" s="86"/>
    </row>
    <row r="1325" s="6" customFormat="1" ht="18.75" customHeight="1" spans="5:21">
      <c r="E1325" s="107"/>
      <c r="F1325" s="117"/>
      <c r="L1325" s="79"/>
      <c r="O1325" s="79"/>
      <c r="R1325" s="86"/>
      <c r="U1325" s="86"/>
    </row>
    <row r="1326" s="6" customFormat="1" ht="18.75" customHeight="1" spans="5:21">
      <c r="E1326" s="107"/>
      <c r="F1326" s="117"/>
      <c r="L1326" s="79"/>
      <c r="O1326" s="79"/>
      <c r="R1326" s="86"/>
      <c r="U1326" s="86"/>
    </row>
    <row r="1327" s="6" customFormat="1" ht="18.75" customHeight="1" spans="5:21">
      <c r="E1327" s="107"/>
      <c r="F1327" s="117"/>
      <c r="L1327" s="79"/>
      <c r="O1327" s="79"/>
      <c r="R1327" s="86"/>
      <c r="U1327" s="86"/>
    </row>
    <row r="1328" s="6" customFormat="1" ht="18.75" customHeight="1" spans="5:21">
      <c r="E1328" s="107"/>
      <c r="F1328" s="117"/>
      <c r="L1328" s="79"/>
      <c r="O1328" s="79"/>
      <c r="R1328" s="86"/>
      <c r="U1328" s="86"/>
    </row>
    <row r="1329" s="6" customFormat="1" ht="18.75" customHeight="1" spans="5:21">
      <c r="E1329" s="107"/>
      <c r="F1329" s="117"/>
      <c r="L1329" s="79"/>
      <c r="O1329" s="79"/>
      <c r="R1329" s="86"/>
      <c r="U1329" s="86"/>
    </row>
    <row r="1330" s="6" customFormat="1" ht="18.75" customHeight="1" spans="5:21">
      <c r="E1330" s="107"/>
      <c r="F1330" s="117"/>
      <c r="L1330" s="79"/>
      <c r="O1330" s="79"/>
      <c r="R1330" s="86"/>
      <c r="U1330" s="86"/>
    </row>
    <row r="1331" s="6" customFormat="1" ht="18.75" customHeight="1" spans="5:21">
      <c r="E1331" s="107"/>
      <c r="F1331" s="117"/>
      <c r="L1331" s="79"/>
      <c r="O1331" s="79"/>
      <c r="R1331" s="86"/>
      <c r="U1331" s="86"/>
    </row>
    <row r="1332" s="6" customFormat="1" ht="18.75" customHeight="1" spans="5:21">
      <c r="E1332" s="107"/>
      <c r="F1332" s="117"/>
      <c r="L1332" s="79"/>
      <c r="O1332" s="79"/>
      <c r="R1332" s="86"/>
      <c r="U1332" s="86"/>
    </row>
    <row r="1333" s="6" customFormat="1" ht="18.75" customHeight="1" spans="5:21">
      <c r="E1333" s="107"/>
      <c r="F1333" s="117"/>
      <c r="L1333" s="79"/>
      <c r="O1333" s="79"/>
      <c r="R1333" s="86"/>
      <c r="U1333" s="86"/>
    </row>
    <row r="1334" s="6" customFormat="1" ht="18.75" customHeight="1" spans="5:21">
      <c r="E1334" s="107"/>
      <c r="F1334" s="117"/>
      <c r="L1334" s="79"/>
      <c r="O1334" s="79"/>
      <c r="R1334" s="86"/>
      <c r="U1334" s="86"/>
    </row>
    <row r="1335" s="6" customFormat="1" ht="18.75" customHeight="1" spans="5:21">
      <c r="E1335" s="107"/>
      <c r="F1335" s="117"/>
      <c r="L1335" s="79"/>
      <c r="O1335" s="79"/>
      <c r="R1335" s="86"/>
      <c r="U1335" s="86"/>
    </row>
    <row r="1336" s="6" customFormat="1" ht="18.75" customHeight="1" spans="5:21">
      <c r="E1336" s="107"/>
      <c r="F1336" s="117"/>
      <c r="L1336" s="79"/>
      <c r="O1336" s="79"/>
      <c r="R1336" s="86"/>
      <c r="U1336" s="86"/>
    </row>
    <row r="1337" s="6" customFormat="1" ht="18.75" customHeight="1" spans="5:21">
      <c r="E1337" s="107"/>
      <c r="F1337" s="117"/>
      <c r="L1337" s="79"/>
      <c r="O1337" s="79"/>
      <c r="R1337" s="86"/>
      <c r="U1337" s="86"/>
    </row>
    <row r="1338" s="6" customFormat="1" ht="18.75" customHeight="1" spans="5:21">
      <c r="E1338" s="107"/>
      <c r="F1338" s="117"/>
      <c r="L1338" s="79"/>
      <c r="O1338" s="79"/>
      <c r="R1338" s="86"/>
      <c r="U1338" s="86"/>
    </row>
    <row r="1339" s="6" customFormat="1" ht="18.75" customHeight="1" spans="5:21">
      <c r="E1339" s="107"/>
      <c r="F1339" s="117"/>
      <c r="L1339" s="79"/>
      <c r="O1339" s="79"/>
      <c r="R1339" s="86"/>
      <c r="U1339" s="86"/>
    </row>
    <row r="1340" s="6" customFormat="1" ht="18.75" customHeight="1" spans="5:21">
      <c r="E1340" s="107"/>
      <c r="F1340" s="117"/>
      <c r="L1340" s="79"/>
      <c r="O1340" s="79"/>
      <c r="R1340" s="86"/>
      <c r="U1340" s="86"/>
    </row>
    <row r="1341" s="6" customFormat="1" ht="18.75" customHeight="1" spans="5:21">
      <c r="E1341" s="107"/>
      <c r="F1341" s="117"/>
      <c r="L1341" s="79"/>
      <c r="O1341" s="79"/>
      <c r="R1341" s="86"/>
      <c r="U1341" s="86"/>
    </row>
    <row r="1342" s="6" customFormat="1" ht="18.75" customHeight="1" spans="5:21">
      <c r="E1342" s="107"/>
      <c r="F1342" s="117"/>
      <c r="L1342" s="79"/>
      <c r="O1342" s="79"/>
      <c r="R1342" s="86"/>
      <c r="U1342" s="86"/>
    </row>
    <row r="1343" s="6" customFormat="1" ht="18.75" customHeight="1" spans="5:21">
      <c r="E1343" s="107"/>
      <c r="F1343" s="117"/>
      <c r="L1343" s="79"/>
      <c r="O1343" s="79"/>
      <c r="R1343" s="86"/>
      <c r="U1343" s="86"/>
    </row>
    <row r="1344" s="6" customFormat="1" ht="18.75" customHeight="1" spans="5:21">
      <c r="E1344" s="107"/>
      <c r="F1344" s="117"/>
      <c r="L1344" s="79"/>
      <c r="O1344" s="79"/>
      <c r="R1344" s="86"/>
      <c r="U1344" s="86"/>
    </row>
    <row r="1345" s="6" customFormat="1" ht="18.75" customHeight="1" spans="5:21">
      <c r="E1345" s="107"/>
      <c r="F1345" s="117"/>
      <c r="L1345" s="79"/>
      <c r="O1345" s="79"/>
      <c r="R1345" s="86"/>
      <c r="U1345" s="86"/>
    </row>
    <row r="1346" s="6" customFormat="1" ht="18.75" customHeight="1" spans="5:21">
      <c r="E1346" s="107"/>
      <c r="F1346" s="117"/>
      <c r="L1346" s="79"/>
      <c r="O1346" s="79"/>
      <c r="R1346" s="86"/>
      <c r="U1346" s="86"/>
    </row>
    <row r="1347" s="6" customFormat="1" ht="18.75" customHeight="1" spans="5:21">
      <c r="E1347" s="107"/>
      <c r="F1347" s="117"/>
      <c r="L1347" s="79"/>
      <c r="O1347" s="79"/>
      <c r="R1347" s="86"/>
      <c r="U1347" s="86"/>
    </row>
    <row r="1348" s="6" customFormat="1" ht="18.75" customHeight="1" spans="5:21">
      <c r="E1348" s="107"/>
      <c r="F1348" s="117"/>
      <c r="L1348" s="79"/>
      <c r="O1348" s="79"/>
      <c r="R1348" s="86"/>
      <c r="U1348" s="86"/>
    </row>
    <row r="1349" s="6" customFormat="1" ht="18.75" customHeight="1" spans="5:21">
      <c r="E1349" s="107"/>
      <c r="F1349" s="117"/>
      <c r="L1349" s="79"/>
      <c r="O1349" s="79"/>
      <c r="R1349" s="86"/>
      <c r="U1349" s="86"/>
    </row>
    <row r="1350" s="6" customFormat="1" ht="18.75" customHeight="1" spans="5:21">
      <c r="E1350" s="107"/>
      <c r="F1350" s="117"/>
      <c r="L1350" s="79"/>
      <c r="O1350" s="79"/>
      <c r="R1350" s="86"/>
      <c r="U1350" s="86"/>
    </row>
    <row r="1351" s="6" customFormat="1" ht="18.75" customHeight="1" spans="5:21">
      <c r="E1351" s="107"/>
      <c r="F1351" s="117"/>
      <c r="L1351" s="79"/>
      <c r="O1351" s="79"/>
      <c r="R1351" s="86"/>
      <c r="U1351" s="86"/>
    </row>
    <row r="1352" s="6" customFormat="1" ht="18.75" customHeight="1" spans="5:21">
      <c r="E1352" s="107"/>
      <c r="F1352" s="117"/>
      <c r="L1352" s="79"/>
      <c r="O1352" s="79"/>
      <c r="R1352" s="86"/>
      <c r="U1352" s="86"/>
    </row>
    <row r="1353" s="6" customFormat="1" ht="18.75" customHeight="1" spans="5:21">
      <c r="E1353" s="107"/>
      <c r="F1353" s="117"/>
      <c r="L1353" s="79"/>
      <c r="O1353" s="79"/>
      <c r="R1353" s="86"/>
      <c r="U1353" s="86"/>
    </row>
    <row r="1354" s="6" customFormat="1" ht="18.75" customHeight="1" spans="5:21">
      <c r="E1354" s="107"/>
      <c r="F1354" s="117"/>
      <c r="L1354" s="79"/>
      <c r="O1354" s="79"/>
      <c r="R1354" s="86"/>
      <c r="U1354" s="86"/>
    </row>
    <row r="1355" s="6" customFormat="1" ht="18.75" customHeight="1" spans="5:21">
      <c r="E1355" s="107"/>
      <c r="F1355" s="117"/>
      <c r="L1355" s="79"/>
      <c r="O1355" s="79"/>
      <c r="R1355" s="86"/>
      <c r="U1355" s="86"/>
    </row>
    <row r="1356" s="6" customFormat="1" ht="18.75" customHeight="1" spans="5:21">
      <c r="E1356" s="107"/>
      <c r="F1356" s="117"/>
      <c r="L1356" s="79"/>
      <c r="O1356" s="79"/>
      <c r="R1356" s="86"/>
      <c r="U1356" s="86"/>
    </row>
    <row r="1357" s="6" customFormat="1" ht="18.75" customHeight="1" spans="5:21">
      <c r="E1357" s="107"/>
      <c r="F1357" s="117"/>
      <c r="L1357" s="79"/>
      <c r="O1357" s="79"/>
      <c r="R1357" s="86"/>
      <c r="U1357" s="86"/>
    </row>
    <row r="1358" s="6" customFormat="1" ht="18.75" customHeight="1" spans="5:21">
      <c r="E1358" s="107"/>
      <c r="F1358" s="117"/>
      <c r="L1358" s="79"/>
      <c r="O1358" s="79"/>
      <c r="R1358" s="86"/>
      <c r="U1358" s="86"/>
    </row>
    <row r="1359" s="6" customFormat="1" ht="18.75" customHeight="1" spans="5:21">
      <c r="E1359" s="107"/>
      <c r="F1359" s="117"/>
      <c r="L1359" s="79"/>
      <c r="O1359" s="79"/>
      <c r="R1359" s="86"/>
      <c r="U1359" s="86"/>
    </row>
    <row r="1360" s="6" customFormat="1" ht="18.75" customHeight="1" spans="5:21">
      <c r="E1360" s="107"/>
      <c r="F1360" s="117"/>
      <c r="L1360" s="79"/>
      <c r="O1360" s="79"/>
      <c r="R1360" s="86"/>
      <c r="U1360" s="86"/>
    </row>
    <row r="1361" s="6" customFormat="1" ht="18.75" customHeight="1" spans="5:21">
      <c r="E1361" s="107"/>
      <c r="F1361" s="117"/>
      <c r="L1361" s="79"/>
      <c r="O1361" s="79"/>
      <c r="R1361" s="86"/>
      <c r="U1361" s="86"/>
    </row>
    <row r="1362" s="6" customFormat="1" ht="18.75" customHeight="1" spans="5:21">
      <c r="E1362" s="107"/>
      <c r="F1362" s="117"/>
      <c r="L1362" s="79"/>
      <c r="O1362" s="79"/>
      <c r="R1362" s="86"/>
      <c r="U1362" s="86"/>
    </row>
    <row r="1363" s="6" customFormat="1" ht="18.75" customHeight="1" spans="5:21">
      <c r="E1363" s="107"/>
      <c r="F1363" s="117"/>
      <c r="L1363" s="79"/>
      <c r="O1363" s="79"/>
      <c r="R1363" s="86"/>
      <c r="U1363" s="86"/>
    </row>
    <row r="1364" s="6" customFormat="1" ht="18.75" customHeight="1" spans="5:21">
      <c r="E1364" s="107"/>
      <c r="F1364" s="117"/>
      <c r="L1364" s="79"/>
      <c r="O1364" s="79"/>
      <c r="R1364" s="86"/>
      <c r="U1364" s="86"/>
    </row>
    <row r="1365" s="6" customFormat="1" ht="18.75" customHeight="1" spans="5:21">
      <c r="E1365" s="107"/>
      <c r="F1365" s="117"/>
      <c r="L1365" s="79"/>
      <c r="O1365" s="79"/>
      <c r="R1365" s="86"/>
      <c r="U1365" s="86"/>
    </row>
    <row r="1366" s="6" customFormat="1" ht="18.75" customHeight="1" spans="5:21">
      <c r="E1366" s="107"/>
      <c r="F1366" s="117"/>
      <c r="L1366" s="79"/>
      <c r="O1366" s="79"/>
      <c r="R1366" s="86"/>
      <c r="U1366" s="86"/>
    </row>
    <row r="1367" s="6" customFormat="1" ht="18.75" customHeight="1" spans="5:21">
      <c r="E1367" s="107"/>
      <c r="F1367" s="117"/>
      <c r="L1367" s="79"/>
      <c r="O1367" s="79"/>
      <c r="R1367" s="86"/>
      <c r="U1367" s="86"/>
    </row>
    <row r="1368" s="6" customFormat="1" ht="18.75" customHeight="1" spans="5:21">
      <c r="E1368" s="107"/>
      <c r="F1368" s="117"/>
      <c r="L1368" s="79"/>
      <c r="O1368" s="79"/>
      <c r="R1368" s="86"/>
      <c r="U1368" s="86"/>
    </row>
    <row r="1369" s="6" customFormat="1" ht="18.75" customHeight="1" spans="5:21">
      <c r="E1369" s="107"/>
      <c r="F1369" s="117"/>
      <c r="L1369" s="79"/>
      <c r="O1369" s="79"/>
      <c r="R1369" s="86"/>
      <c r="U1369" s="86"/>
    </row>
    <row r="1370" s="6" customFormat="1" ht="18.75" customHeight="1" spans="5:21">
      <c r="E1370" s="107"/>
      <c r="F1370" s="117"/>
      <c r="L1370" s="79"/>
      <c r="O1370" s="79"/>
      <c r="R1370" s="86"/>
      <c r="U1370" s="86"/>
    </row>
    <row r="1371" s="6" customFormat="1" ht="18.75" customHeight="1" spans="5:21">
      <c r="E1371" s="107"/>
      <c r="F1371" s="117"/>
      <c r="L1371" s="79"/>
      <c r="O1371" s="79"/>
      <c r="R1371" s="86"/>
      <c r="U1371" s="86"/>
    </row>
    <row r="1372" s="6" customFormat="1" ht="18.75" customHeight="1" spans="5:21">
      <c r="E1372" s="107"/>
      <c r="F1372" s="117"/>
      <c r="L1372" s="79"/>
      <c r="O1372" s="79"/>
      <c r="R1372" s="86"/>
      <c r="U1372" s="86"/>
    </row>
    <row r="1373" s="6" customFormat="1" ht="18.75" customHeight="1" spans="5:21">
      <c r="E1373" s="107"/>
      <c r="F1373" s="117"/>
      <c r="L1373" s="79"/>
      <c r="O1373" s="79"/>
      <c r="R1373" s="86"/>
      <c r="U1373" s="86"/>
    </row>
    <row r="1374" s="6" customFormat="1" ht="18.75" customHeight="1" spans="5:21">
      <c r="E1374" s="107"/>
      <c r="F1374" s="117"/>
      <c r="L1374" s="79"/>
      <c r="O1374" s="79"/>
      <c r="R1374" s="86"/>
      <c r="U1374" s="86"/>
    </row>
    <row r="1375" s="6" customFormat="1" ht="18.75" customHeight="1" spans="5:21">
      <c r="E1375" s="107"/>
      <c r="F1375" s="117"/>
      <c r="L1375" s="79"/>
      <c r="O1375" s="79"/>
      <c r="R1375" s="86"/>
      <c r="U1375" s="86"/>
    </row>
    <row r="1376" s="6" customFormat="1" ht="18.75" customHeight="1" spans="5:21">
      <c r="E1376" s="107"/>
      <c r="F1376" s="117"/>
      <c r="L1376" s="79"/>
      <c r="O1376" s="79"/>
      <c r="R1376" s="86"/>
      <c r="U1376" s="86"/>
    </row>
    <row r="1377" s="6" customFormat="1" ht="18.75" customHeight="1" spans="5:21">
      <c r="E1377" s="107"/>
      <c r="F1377" s="117"/>
      <c r="L1377" s="79"/>
      <c r="O1377" s="79"/>
      <c r="R1377" s="86"/>
      <c r="U1377" s="86"/>
    </row>
    <row r="1378" s="6" customFormat="1" ht="18.75" customHeight="1" spans="5:21">
      <c r="E1378" s="107"/>
      <c r="F1378" s="117"/>
      <c r="L1378" s="79"/>
      <c r="O1378" s="79"/>
      <c r="R1378" s="86"/>
      <c r="U1378" s="86"/>
    </row>
    <row r="1379" s="6" customFormat="1" ht="18.75" customHeight="1" spans="5:21">
      <c r="E1379" s="107"/>
      <c r="F1379" s="117"/>
      <c r="L1379" s="79"/>
      <c r="O1379" s="79"/>
      <c r="R1379" s="86"/>
      <c r="U1379" s="86"/>
    </row>
    <row r="1380" s="6" customFormat="1" ht="18.75" customHeight="1" spans="5:21">
      <c r="E1380" s="107"/>
      <c r="F1380" s="117"/>
      <c r="L1380" s="79"/>
      <c r="O1380" s="79"/>
      <c r="R1380" s="86"/>
      <c r="U1380" s="86"/>
    </row>
    <row r="1381" s="6" customFormat="1" ht="18.75" customHeight="1" spans="5:21">
      <c r="E1381" s="107"/>
      <c r="F1381" s="117"/>
      <c r="L1381" s="79"/>
      <c r="O1381" s="79"/>
      <c r="R1381" s="86"/>
      <c r="U1381" s="86"/>
    </row>
    <row r="1382" s="6" customFormat="1" ht="18.75" customHeight="1" spans="5:21">
      <c r="E1382" s="107"/>
      <c r="F1382" s="117"/>
      <c r="L1382" s="79"/>
      <c r="O1382" s="79"/>
      <c r="R1382" s="86"/>
      <c r="U1382" s="86"/>
    </row>
    <row r="1383" s="6" customFormat="1" ht="18.75" customHeight="1" spans="5:21">
      <c r="E1383" s="107"/>
      <c r="F1383" s="117"/>
      <c r="L1383" s="79"/>
      <c r="O1383" s="79"/>
      <c r="R1383" s="86"/>
      <c r="U1383" s="86"/>
    </row>
    <row r="1384" s="6" customFormat="1" ht="18.75" customHeight="1" spans="5:21">
      <c r="E1384" s="107"/>
      <c r="F1384" s="117"/>
      <c r="L1384" s="79"/>
      <c r="O1384" s="79"/>
      <c r="R1384" s="86"/>
      <c r="U1384" s="86"/>
    </row>
    <row r="1385" s="6" customFormat="1" ht="18.75" customHeight="1" spans="5:21">
      <c r="E1385" s="107"/>
      <c r="F1385" s="117"/>
      <c r="L1385" s="79"/>
      <c r="O1385" s="79"/>
      <c r="R1385" s="86"/>
      <c r="U1385" s="86"/>
    </row>
    <row r="1386" s="6" customFormat="1" ht="18.75" customHeight="1" spans="5:21">
      <c r="E1386" s="107"/>
      <c r="F1386" s="117"/>
      <c r="L1386" s="79"/>
      <c r="O1386" s="79"/>
      <c r="R1386" s="86"/>
      <c r="U1386" s="86"/>
    </row>
    <row r="1387" s="6" customFormat="1" ht="18.75" customHeight="1" spans="5:21">
      <c r="E1387" s="107"/>
      <c r="F1387" s="117"/>
      <c r="L1387" s="79"/>
      <c r="O1387" s="79"/>
      <c r="R1387" s="86"/>
      <c r="U1387" s="86"/>
    </row>
    <row r="1388" s="6" customFormat="1" ht="18.75" customHeight="1" spans="5:21">
      <c r="E1388" s="107"/>
      <c r="F1388" s="117"/>
      <c r="L1388" s="79"/>
      <c r="O1388" s="79"/>
      <c r="R1388" s="86"/>
      <c r="U1388" s="86"/>
    </row>
    <row r="1389" s="6" customFormat="1" ht="18.75" customHeight="1" spans="5:21">
      <c r="E1389" s="107"/>
      <c r="F1389" s="117"/>
      <c r="L1389" s="79"/>
      <c r="O1389" s="79"/>
      <c r="R1389" s="86"/>
      <c r="U1389" s="86"/>
    </row>
    <row r="1390" s="6" customFormat="1" ht="18.75" customHeight="1" spans="5:21">
      <c r="E1390" s="107"/>
      <c r="F1390" s="117"/>
      <c r="L1390" s="79"/>
      <c r="O1390" s="79"/>
      <c r="R1390" s="86"/>
      <c r="U1390" s="86"/>
    </row>
    <row r="1391" s="6" customFormat="1" ht="18.75" customHeight="1" spans="5:21">
      <c r="E1391" s="107"/>
      <c r="F1391" s="117"/>
      <c r="L1391" s="79"/>
      <c r="O1391" s="79"/>
      <c r="R1391" s="86"/>
      <c r="U1391" s="86"/>
    </row>
    <row r="1392" s="6" customFormat="1" ht="18.75" customHeight="1" spans="5:21">
      <c r="E1392" s="107"/>
      <c r="F1392" s="117"/>
      <c r="L1392" s="79"/>
      <c r="O1392" s="79"/>
      <c r="R1392" s="86"/>
      <c r="U1392" s="86"/>
    </row>
    <row r="1393" s="6" customFormat="1" ht="18.75" customHeight="1" spans="5:21">
      <c r="E1393" s="107"/>
      <c r="F1393" s="117"/>
      <c r="L1393" s="79"/>
      <c r="O1393" s="79"/>
      <c r="R1393" s="86"/>
      <c r="U1393" s="86"/>
    </row>
    <row r="1394" s="6" customFormat="1" ht="18.75" customHeight="1" spans="5:21">
      <c r="E1394" s="107"/>
      <c r="F1394" s="117"/>
      <c r="L1394" s="79"/>
      <c r="O1394" s="79"/>
      <c r="R1394" s="86"/>
      <c r="U1394" s="86"/>
    </row>
    <row r="1395" s="6" customFormat="1" ht="18.75" customHeight="1" spans="5:21">
      <c r="E1395" s="107"/>
      <c r="F1395" s="117"/>
      <c r="L1395" s="79"/>
      <c r="O1395" s="79"/>
      <c r="R1395" s="86"/>
      <c r="U1395" s="86"/>
    </row>
    <row r="1396" s="6" customFormat="1" ht="18.75" customHeight="1" spans="5:21">
      <c r="E1396" s="107"/>
      <c r="F1396" s="117"/>
      <c r="L1396" s="79"/>
      <c r="O1396" s="79"/>
      <c r="R1396" s="86"/>
      <c r="U1396" s="86"/>
    </row>
    <row r="1397" s="6" customFormat="1" ht="18.75" customHeight="1" spans="5:21">
      <c r="E1397" s="107"/>
      <c r="F1397" s="117"/>
      <c r="L1397" s="79"/>
      <c r="O1397" s="79"/>
      <c r="R1397" s="86"/>
      <c r="U1397" s="86"/>
    </row>
    <row r="1398" s="6" customFormat="1" ht="18.75" customHeight="1" spans="5:21">
      <c r="E1398" s="107"/>
      <c r="F1398" s="117"/>
      <c r="L1398" s="79"/>
      <c r="O1398" s="79"/>
      <c r="R1398" s="86"/>
      <c r="U1398" s="86"/>
    </row>
    <row r="1399" s="6" customFormat="1" ht="18.75" customHeight="1" spans="5:21">
      <c r="E1399" s="107"/>
      <c r="F1399" s="117"/>
      <c r="L1399" s="79"/>
      <c r="O1399" s="79"/>
      <c r="R1399" s="86"/>
      <c r="U1399" s="86"/>
    </row>
    <row r="1400" s="6" customFormat="1" ht="18.75" customHeight="1" spans="5:21">
      <c r="E1400" s="107"/>
      <c r="F1400" s="117"/>
      <c r="L1400" s="79"/>
      <c r="O1400" s="79"/>
      <c r="R1400" s="86"/>
      <c r="U1400" s="86"/>
    </row>
    <row r="1401" s="6" customFormat="1" ht="18.75" customHeight="1" spans="5:21">
      <c r="E1401" s="107"/>
      <c r="F1401" s="117"/>
      <c r="L1401" s="79"/>
      <c r="O1401" s="79"/>
      <c r="R1401" s="86"/>
      <c r="U1401" s="86"/>
    </row>
    <row r="1402" s="6" customFormat="1" ht="18.75" customHeight="1" spans="5:21">
      <c r="E1402" s="107"/>
      <c r="F1402" s="117"/>
      <c r="L1402" s="79"/>
      <c r="O1402" s="79"/>
      <c r="R1402" s="86"/>
      <c r="U1402" s="86"/>
    </row>
    <row r="1403" s="6" customFormat="1" ht="18.75" customHeight="1" spans="5:21">
      <c r="E1403" s="107"/>
      <c r="F1403" s="117"/>
      <c r="L1403" s="79"/>
      <c r="O1403" s="79"/>
      <c r="R1403" s="86"/>
      <c r="U1403" s="86"/>
    </row>
    <row r="1404" s="6" customFormat="1" ht="18.75" customHeight="1" spans="5:21">
      <c r="E1404" s="107"/>
      <c r="F1404" s="117"/>
      <c r="L1404" s="79"/>
      <c r="O1404" s="79"/>
      <c r="R1404" s="86"/>
      <c r="U1404" s="86"/>
    </row>
    <row r="1405" s="6" customFormat="1" ht="18.75" customHeight="1" spans="5:21">
      <c r="E1405" s="107"/>
      <c r="F1405" s="117"/>
      <c r="L1405" s="79"/>
      <c r="O1405" s="79"/>
      <c r="R1405" s="86"/>
      <c r="U1405" s="86"/>
    </row>
    <row r="1406" s="5" customFormat="1" spans="1:54">
      <c r="A1406" s="136"/>
      <c r="C1406" s="136"/>
      <c r="E1406" s="107"/>
      <c r="F1406" s="137"/>
      <c r="J1406" s="122"/>
      <c r="K1406" s="138"/>
      <c r="L1406" s="139"/>
      <c r="M1406" s="140"/>
      <c r="O1406" s="89"/>
      <c r="Q1406" s="138"/>
      <c r="R1406" s="91"/>
      <c r="S1406" s="138"/>
      <c r="T1406" s="138"/>
      <c r="U1406" s="91"/>
      <c r="V1406" s="141"/>
      <c r="Y1406" s="6"/>
      <c r="Z1406" s="16"/>
      <c r="AA1406" s="16"/>
      <c r="AB1406" s="16"/>
      <c r="AC1406" s="16"/>
      <c r="AD1406" s="16"/>
      <c r="AE1406" s="16"/>
      <c r="AF1406" s="16"/>
      <c r="AG1406" s="16"/>
      <c r="AH1406" s="16"/>
      <c r="AI1406" s="16"/>
      <c r="AJ1406" s="16"/>
      <c r="AK1406" s="16"/>
      <c r="AL1406" s="16"/>
      <c r="AM1406" s="16"/>
      <c r="AN1406" s="16"/>
      <c r="AO1406" s="16"/>
      <c r="AP1406" s="16"/>
      <c r="AQ1406" s="16"/>
      <c r="AR1406" s="16"/>
      <c r="AS1406" s="16"/>
      <c r="AT1406" s="16"/>
      <c r="AU1406" s="16"/>
      <c r="AV1406" s="16"/>
      <c r="AW1406" s="16"/>
      <c r="AX1406" s="16"/>
      <c r="AY1406" s="16"/>
      <c r="AZ1406" s="16"/>
      <c r="BA1406" s="16"/>
      <c r="BB1406" s="16"/>
    </row>
    <row r="1407" s="5" customFormat="1" spans="1:54">
      <c r="A1407" s="136"/>
      <c r="C1407" s="136"/>
      <c r="E1407" s="107"/>
      <c r="F1407" s="137"/>
      <c r="J1407" s="122"/>
      <c r="K1407" s="138"/>
      <c r="L1407" s="139"/>
      <c r="M1407" s="140"/>
      <c r="O1407" s="89"/>
      <c r="Q1407" s="138"/>
      <c r="R1407" s="91"/>
      <c r="S1407" s="138"/>
      <c r="T1407" s="138"/>
      <c r="U1407" s="91"/>
      <c r="V1407" s="141"/>
      <c r="Y1407" s="6"/>
      <c r="Z1407" s="16"/>
      <c r="AA1407" s="16"/>
      <c r="AB1407" s="16"/>
      <c r="AC1407" s="16"/>
      <c r="AD1407" s="16"/>
      <c r="AE1407" s="16"/>
      <c r="AF1407" s="16"/>
      <c r="AG1407" s="16"/>
      <c r="AH1407" s="16"/>
      <c r="AI1407" s="16"/>
      <c r="AJ1407" s="16"/>
      <c r="AK1407" s="16"/>
      <c r="AL1407" s="16"/>
      <c r="AM1407" s="16"/>
      <c r="AN1407" s="16"/>
      <c r="AO1407" s="16"/>
      <c r="AP1407" s="16"/>
      <c r="AQ1407" s="16"/>
      <c r="AR1407" s="16"/>
      <c r="AS1407" s="16"/>
      <c r="AT1407" s="16"/>
      <c r="AU1407" s="16"/>
      <c r="AV1407" s="16"/>
      <c r="AW1407" s="16"/>
      <c r="AX1407" s="16"/>
      <c r="AY1407" s="16"/>
      <c r="AZ1407" s="16"/>
      <c r="BA1407" s="16"/>
      <c r="BB1407" s="16"/>
    </row>
    <row r="1408" s="5" customFormat="1" spans="1:54">
      <c r="A1408" s="136"/>
      <c r="C1408" s="136"/>
      <c r="E1408" s="107"/>
      <c r="F1408" s="137"/>
      <c r="J1408" s="122"/>
      <c r="K1408" s="138"/>
      <c r="L1408" s="139"/>
      <c r="M1408" s="140"/>
      <c r="O1408" s="89"/>
      <c r="Q1408" s="138"/>
      <c r="R1408" s="91"/>
      <c r="S1408" s="138"/>
      <c r="T1408" s="138"/>
      <c r="U1408" s="91"/>
      <c r="V1408" s="141"/>
      <c r="Y1408" s="6"/>
      <c r="Z1408" s="16"/>
      <c r="AA1408" s="16"/>
      <c r="AB1408" s="16"/>
      <c r="AC1408" s="16"/>
      <c r="AD1408" s="16"/>
      <c r="AE1408" s="16"/>
      <c r="AF1408" s="16"/>
      <c r="AG1408" s="16"/>
      <c r="AH1408" s="16"/>
      <c r="AI1408" s="16"/>
      <c r="AJ1408" s="16"/>
      <c r="AK1408" s="16"/>
      <c r="AL1408" s="16"/>
      <c r="AM1408" s="16"/>
      <c r="AN1408" s="16"/>
      <c r="AO1408" s="16"/>
      <c r="AP1408" s="16"/>
      <c r="AQ1408" s="16"/>
      <c r="AR1408" s="16"/>
      <c r="AS1408" s="16"/>
      <c r="AT1408" s="16"/>
      <c r="AU1408" s="16"/>
      <c r="AV1408" s="16"/>
      <c r="AW1408" s="16"/>
      <c r="AX1408" s="16"/>
      <c r="AY1408" s="16"/>
      <c r="AZ1408" s="16"/>
      <c r="BA1408" s="16"/>
      <c r="BB1408" s="16"/>
    </row>
    <row r="1409" s="5" customFormat="1" spans="1:54">
      <c r="A1409" s="136"/>
      <c r="C1409" s="136"/>
      <c r="E1409" s="107"/>
      <c r="F1409" s="137"/>
      <c r="J1409" s="122"/>
      <c r="K1409" s="138"/>
      <c r="L1409" s="139"/>
      <c r="M1409" s="140"/>
      <c r="O1409" s="89"/>
      <c r="Q1409" s="138"/>
      <c r="R1409" s="91"/>
      <c r="S1409" s="138"/>
      <c r="T1409" s="138"/>
      <c r="U1409" s="91"/>
      <c r="V1409" s="141"/>
      <c r="Y1409" s="6"/>
      <c r="Z1409" s="16"/>
      <c r="AA1409" s="16"/>
      <c r="AB1409" s="16"/>
      <c r="AC1409" s="16"/>
      <c r="AD1409" s="16"/>
      <c r="AE1409" s="16"/>
      <c r="AF1409" s="16"/>
      <c r="AG1409" s="16"/>
      <c r="AH1409" s="16"/>
      <c r="AI1409" s="16"/>
      <c r="AJ1409" s="16"/>
      <c r="AK1409" s="16"/>
      <c r="AL1409" s="16"/>
      <c r="AM1409" s="16"/>
      <c r="AN1409" s="16"/>
      <c r="AO1409" s="16"/>
      <c r="AP1409" s="16"/>
      <c r="AQ1409" s="16"/>
      <c r="AR1409" s="16"/>
      <c r="AS1409" s="16"/>
      <c r="AT1409" s="16"/>
      <c r="AU1409" s="16"/>
      <c r="AV1409" s="16"/>
      <c r="AW1409" s="16"/>
      <c r="AX1409" s="16"/>
      <c r="AY1409" s="16"/>
      <c r="AZ1409" s="16"/>
      <c r="BA1409" s="16"/>
      <c r="BB1409" s="16"/>
    </row>
    <row r="1410" s="5" customFormat="1" spans="1:54">
      <c r="A1410" s="136"/>
      <c r="C1410" s="136"/>
      <c r="E1410" s="107"/>
      <c r="F1410" s="137"/>
      <c r="J1410" s="122"/>
      <c r="K1410" s="138"/>
      <c r="L1410" s="139"/>
      <c r="M1410" s="140"/>
      <c r="O1410" s="89"/>
      <c r="Q1410" s="138"/>
      <c r="R1410" s="91"/>
      <c r="S1410" s="138"/>
      <c r="T1410" s="138"/>
      <c r="U1410" s="91"/>
      <c r="V1410" s="141"/>
      <c r="Y1410" s="6"/>
      <c r="Z1410" s="16"/>
      <c r="AA1410" s="16"/>
      <c r="AB1410" s="16"/>
      <c r="AC1410" s="16"/>
      <c r="AD1410" s="16"/>
      <c r="AE1410" s="16"/>
      <c r="AF1410" s="16"/>
      <c r="AG1410" s="16"/>
      <c r="AH1410" s="16"/>
      <c r="AI1410" s="16"/>
      <c r="AJ1410" s="16"/>
      <c r="AK1410" s="16"/>
      <c r="AL1410" s="16"/>
      <c r="AM1410" s="16"/>
      <c r="AN1410" s="16"/>
      <c r="AO1410" s="16"/>
      <c r="AP1410" s="16"/>
      <c r="AQ1410" s="16"/>
      <c r="AR1410" s="16"/>
      <c r="AS1410" s="16"/>
      <c r="AT1410" s="16"/>
      <c r="AU1410" s="16"/>
      <c r="AV1410" s="16"/>
      <c r="AW1410" s="16"/>
      <c r="AX1410" s="16"/>
      <c r="AY1410" s="16"/>
      <c r="AZ1410" s="16"/>
      <c r="BA1410" s="16"/>
      <c r="BB1410" s="16"/>
    </row>
    <row r="1411" s="5" customFormat="1" spans="1:54">
      <c r="A1411" s="136"/>
      <c r="C1411" s="136"/>
      <c r="E1411" s="107"/>
      <c r="F1411" s="137"/>
      <c r="J1411" s="122"/>
      <c r="K1411" s="138"/>
      <c r="L1411" s="139"/>
      <c r="M1411" s="140"/>
      <c r="O1411" s="89"/>
      <c r="Q1411" s="138"/>
      <c r="R1411" s="91"/>
      <c r="S1411" s="138"/>
      <c r="T1411" s="138"/>
      <c r="U1411" s="91"/>
      <c r="V1411" s="141"/>
      <c r="Y1411" s="6"/>
      <c r="Z1411" s="16"/>
      <c r="AA1411" s="16"/>
      <c r="AB1411" s="16"/>
      <c r="AC1411" s="16"/>
      <c r="AD1411" s="16"/>
      <c r="AE1411" s="16"/>
      <c r="AF1411" s="16"/>
      <c r="AG1411" s="16"/>
      <c r="AH1411" s="16"/>
      <c r="AI1411" s="16"/>
      <c r="AJ1411" s="16"/>
      <c r="AK1411" s="16"/>
      <c r="AL1411" s="16"/>
      <c r="AM1411" s="16"/>
      <c r="AN1411" s="16"/>
      <c r="AO1411" s="16"/>
      <c r="AP1411" s="16"/>
      <c r="AQ1411" s="16"/>
      <c r="AR1411" s="16"/>
      <c r="AS1411" s="16"/>
      <c r="AT1411" s="16"/>
      <c r="AU1411" s="16"/>
      <c r="AV1411" s="16"/>
      <c r="AW1411" s="16"/>
      <c r="AX1411" s="16"/>
      <c r="AY1411" s="16"/>
      <c r="AZ1411" s="16"/>
      <c r="BA1411" s="16"/>
      <c r="BB1411" s="16"/>
    </row>
    <row r="1412" s="5" customFormat="1" spans="1:54">
      <c r="A1412" s="136"/>
      <c r="C1412" s="136"/>
      <c r="E1412" s="107"/>
      <c r="F1412" s="137"/>
      <c r="J1412" s="122"/>
      <c r="K1412" s="138"/>
      <c r="L1412" s="139"/>
      <c r="M1412" s="140"/>
      <c r="O1412" s="89"/>
      <c r="Q1412" s="138"/>
      <c r="R1412" s="91"/>
      <c r="S1412" s="138"/>
      <c r="T1412" s="138"/>
      <c r="U1412" s="91"/>
      <c r="V1412" s="141"/>
      <c r="Y1412" s="6"/>
      <c r="Z1412" s="16"/>
      <c r="AA1412" s="16"/>
      <c r="AB1412" s="16"/>
      <c r="AC1412" s="16"/>
      <c r="AD1412" s="16"/>
      <c r="AE1412" s="16"/>
      <c r="AF1412" s="16"/>
      <c r="AG1412" s="16"/>
      <c r="AH1412" s="16"/>
      <c r="AI1412" s="16"/>
      <c r="AJ1412" s="16"/>
      <c r="AK1412" s="16"/>
      <c r="AL1412" s="16"/>
      <c r="AM1412" s="16"/>
      <c r="AN1412" s="16"/>
      <c r="AO1412" s="16"/>
      <c r="AP1412" s="16"/>
      <c r="AQ1412" s="16"/>
      <c r="AR1412" s="16"/>
      <c r="AS1412" s="16"/>
      <c r="AT1412" s="16"/>
      <c r="AU1412" s="16"/>
      <c r="AV1412" s="16"/>
      <c r="AW1412" s="16"/>
      <c r="AX1412" s="16"/>
      <c r="AY1412" s="16"/>
      <c r="AZ1412" s="16"/>
      <c r="BA1412" s="16"/>
      <c r="BB1412" s="16"/>
    </row>
    <row r="1413" s="5" customFormat="1" spans="1:54">
      <c r="A1413" s="136"/>
      <c r="C1413" s="136"/>
      <c r="E1413" s="107"/>
      <c r="F1413" s="137"/>
      <c r="J1413" s="122"/>
      <c r="K1413" s="138"/>
      <c r="L1413" s="139"/>
      <c r="M1413" s="140"/>
      <c r="O1413" s="89"/>
      <c r="Q1413" s="138"/>
      <c r="R1413" s="91"/>
      <c r="S1413" s="138"/>
      <c r="T1413" s="138"/>
      <c r="U1413" s="91"/>
      <c r="V1413" s="141"/>
      <c r="Y1413" s="6"/>
      <c r="Z1413" s="16"/>
      <c r="AA1413" s="16"/>
      <c r="AB1413" s="16"/>
      <c r="AC1413" s="16"/>
      <c r="AD1413" s="16"/>
      <c r="AE1413" s="16"/>
      <c r="AF1413" s="16"/>
      <c r="AG1413" s="16"/>
      <c r="AH1413" s="16"/>
      <c r="AI1413" s="16"/>
      <c r="AJ1413" s="16"/>
      <c r="AK1413" s="16"/>
      <c r="AL1413" s="16"/>
      <c r="AM1413" s="16"/>
      <c r="AN1413" s="16"/>
      <c r="AO1413" s="16"/>
      <c r="AP1413" s="16"/>
      <c r="AQ1413" s="16"/>
      <c r="AR1413" s="16"/>
      <c r="AS1413" s="16"/>
      <c r="AT1413" s="16"/>
      <c r="AU1413" s="16"/>
      <c r="AV1413" s="16"/>
      <c r="AW1413" s="16"/>
      <c r="AX1413" s="16"/>
      <c r="AY1413" s="16"/>
      <c r="AZ1413" s="16"/>
      <c r="BA1413" s="16"/>
      <c r="BB1413" s="16"/>
    </row>
    <row r="1414" s="5" customFormat="1" spans="1:54">
      <c r="A1414" s="136"/>
      <c r="C1414" s="136"/>
      <c r="E1414" s="107"/>
      <c r="F1414" s="137"/>
      <c r="J1414" s="122"/>
      <c r="K1414" s="138"/>
      <c r="L1414" s="139"/>
      <c r="M1414" s="140"/>
      <c r="O1414" s="89"/>
      <c r="Q1414" s="138"/>
      <c r="R1414" s="91"/>
      <c r="S1414" s="138"/>
      <c r="T1414" s="138"/>
      <c r="U1414" s="91"/>
      <c r="V1414" s="141"/>
      <c r="Y1414" s="6"/>
      <c r="Z1414" s="16"/>
      <c r="AA1414" s="16"/>
      <c r="AB1414" s="16"/>
      <c r="AC1414" s="16"/>
      <c r="AD1414" s="16"/>
      <c r="AE1414" s="16"/>
      <c r="AF1414" s="16"/>
      <c r="AG1414" s="16"/>
      <c r="AH1414" s="16"/>
      <c r="AI1414" s="16"/>
      <c r="AJ1414" s="16"/>
      <c r="AK1414" s="16"/>
      <c r="AL1414" s="16"/>
      <c r="AM1414" s="16"/>
      <c r="AN1414" s="16"/>
      <c r="AO1414" s="16"/>
      <c r="AP1414" s="16"/>
      <c r="AQ1414" s="16"/>
      <c r="AR1414" s="16"/>
      <c r="AS1414" s="16"/>
      <c r="AT1414" s="16"/>
      <c r="AU1414" s="16"/>
      <c r="AV1414" s="16"/>
      <c r="AW1414" s="16"/>
      <c r="AX1414" s="16"/>
      <c r="AY1414" s="16"/>
      <c r="AZ1414" s="16"/>
      <c r="BA1414" s="16"/>
      <c r="BB1414" s="16"/>
    </row>
    <row r="1415" s="5" customFormat="1" spans="1:54">
      <c r="A1415" s="136"/>
      <c r="C1415" s="136"/>
      <c r="E1415" s="107"/>
      <c r="F1415" s="137"/>
      <c r="J1415" s="122"/>
      <c r="K1415" s="138"/>
      <c r="L1415" s="139"/>
      <c r="M1415" s="140"/>
      <c r="O1415" s="89"/>
      <c r="Q1415" s="138"/>
      <c r="R1415" s="91"/>
      <c r="S1415" s="138"/>
      <c r="T1415" s="138"/>
      <c r="U1415" s="91"/>
      <c r="V1415" s="141"/>
      <c r="Y1415" s="6"/>
      <c r="Z1415" s="16"/>
      <c r="AA1415" s="16"/>
      <c r="AB1415" s="16"/>
      <c r="AC1415" s="16"/>
      <c r="AD1415" s="16"/>
      <c r="AE1415" s="16"/>
      <c r="AF1415" s="16"/>
      <c r="AG1415" s="16"/>
      <c r="AH1415" s="16"/>
      <c r="AI1415" s="16"/>
      <c r="AJ1415" s="16"/>
      <c r="AK1415" s="16"/>
      <c r="AL1415" s="16"/>
      <c r="AM1415" s="16"/>
      <c r="AN1415" s="16"/>
      <c r="AO1415" s="16"/>
      <c r="AP1415" s="16"/>
      <c r="AQ1415" s="16"/>
      <c r="AR1415" s="16"/>
      <c r="AS1415" s="16"/>
      <c r="AT1415" s="16"/>
      <c r="AU1415" s="16"/>
      <c r="AV1415" s="16"/>
      <c r="AW1415" s="16"/>
      <c r="AX1415" s="16"/>
      <c r="AY1415" s="16"/>
      <c r="AZ1415" s="16"/>
      <c r="BA1415" s="16"/>
      <c r="BB1415" s="16"/>
    </row>
    <row r="1416" s="5" customFormat="1" spans="1:54">
      <c r="A1416" s="136"/>
      <c r="C1416" s="136"/>
      <c r="E1416" s="107"/>
      <c r="F1416" s="137"/>
      <c r="J1416" s="122"/>
      <c r="K1416" s="138"/>
      <c r="L1416" s="139"/>
      <c r="M1416" s="140"/>
      <c r="O1416" s="89"/>
      <c r="Q1416" s="138"/>
      <c r="R1416" s="91"/>
      <c r="S1416" s="138"/>
      <c r="T1416" s="138"/>
      <c r="U1416" s="91"/>
      <c r="V1416" s="141"/>
      <c r="Y1416" s="6"/>
      <c r="Z1416" s="16"/>
      <c r="AA1416" s="16"/>
      <c r="AB1416" s="16"/>
      <c r="AC1416" s="16"/>
      <c r="AD1416" s="16"/>
      <c r="AE1416" s="16"/>
      <c r="AF1416" s="16"/>
      <c r="AG1416" s="16"/>
      <c r="AH1416" s="16"/>
      <c r="AI1416" s="16"/>
      <c r="AJ1416" s="16"/>
      <c r="AK1416" s="16"/>
      <c r="AL1416" s="16"/>
      <c r="AM1416" s="16"/>
      <c r="AN1416" s="16"/>
      <c r="AO1416" s="16"/>
      <c r="AP1416" s="16"/>
      <c r="AQ1416" s="16"/>
      <c r="AR1416" s="16"/>
      <c r="AS1416" s="16"/>
      <c r="AT1416" s="16"/>
      <c r="AU1416" s="16"/>
      <c r="AV1416" s="16"/>
      <c r="AW1416" s="16"/>
      <c r="AX1416" s="16"/>
      <c r="AY1416" s="16"/>
      <c r="AZ1416" s="16"/>
      <c r="BA1416" s="16"/>
      <c r="BB1416" s="16"/>
    </row>
    <row r="1417" s="5" customFormat="1" spans="1:54">
      <c r="A1417" s="136"/>
      <c r="C1417" s="136"/>
      <c r="E1417" s="107"/>
      <c r="F1417" s="137"/>
      <c r="J1417" s="122"/>
      <c r="K1417" s="138"/>
      <c r="L1417" s="139"/>
      <c r="M1417" s="140"/>
      <c r="O1417" s="89"/>
      <c r="Q1417" s="138"/>
      <c r="R1417" s="91"/>
      <c r="S1417" s="138"/>
      <c r="T1417" s="138"/>
      <c r="U1417" s="91"/>
      <c r="V1417" s="141"/>
      <c r="Y1417" s="6"/>
      <c r="Z1417" s="16"/>
      <c r="AA1417" s="16"/>
      <c r="AB1417" s="16"/>
      <c r="AC1417" s="16"/>
      <c r="AD1417" s="16"/>
      <c r="AE1417" s="16"/>
      <c r="AF1417" s="16"/>
      <c r="AG1417" s="16"/>
      <c r="AH1417" s="16"/>
      <c r="AI1417" s="16"/>
      <c r="AJ1417" s="16"/>
      <c r="AK1417" s="16"/>
      <c r="AL1417" s="16"/>
      <c r="AM1417" s="16"/>
      <c r="AN1417" s="16"/>
      <c r="AO1417" s="16"/>
      <c r="AP1417" s="16"/>
      <c r="AQ1417" s="16"/>
      <c r="AR1417" s="16"/>
      <c r="AS1417" s="16"/>
      <c r="AT1417" s="16"/>
      <c r="AU1417" s="16"/>
      <c r="AV1417" s="16"/>
      <c r="AW1417" s="16"/>
      <c r="AX1417" s="16"/>
      <c r="AY1417" s="16"/>
      <c r="AZ1417" s="16"/>
      <c r="BA1417" s="16"/>
      <c r="BB1417" s="16"/>
    </row>
    <row r="1418" s="5" customFormat="1" spans="1:54">
      <c r="A1418" s="136"/>
      <c r="C1418" s="136"/>
      <c r="E1418" s="107"/>
      <c r="F1418" s="137"/>
      <c r="J1418" s="122"/>
      <c r="K1418" s="138"/>
      <c r="L1418" s="139"/>
      <c r="M1418" s="140"/>
      <c r="O1418" s="89"/>
      <c r="Q1418" s="138"/>
      <c r="R1418" s="91"/>
      <c r="S1418" s="138"/>
      <c r="T1418" s="138"/>
      <c r="U1418" s="91"/>
      <c r="V1418" s="141"/>
      <c r="Y1418" s="6"/>
      <c r="Z1418" s="16"/>
      <c r="AA1418" s="16"/>
      <c r="AB1418" s="16"/>
      <c r="AC1418" s="16"/>
      <c r="AD1418" s="16"/>
      <c r="AE1418" s="16"/>
      <c r="AF1418" s="16"/>
      <c r="AG1418" s="16"/>
      <c r="AH1418" s="16"/>
      <c r="AI1418" s="16"/>
      <c r="AJ1418" s="16"/>
      <c r="AK1418" s="16"/>
      <c r="AL1418" s="16"/>
      <c r="AM1418" s="16"/>
      <c r="AN1418" s="16"/>
      <c r="AO1418" s="16"/>
      <c r="AP1418" s="16"/>
      <c r="AQ1418" s="16"/>
      <c r="AR1418" s="16"/>
      <c r="AS1418" s="16"/>
      <c r="AT1418" s="16"/>
      <c r="AU1418" s="16"/>
      <c r="AV1418" s="16"/>
      <c r="AW1418" s="16"/>
      <c r="AX1418" s="16"/>
      <c r="AY1418" s="16"/>
      <c r="AZ1418" s="16"/>
      <c r="BA1418" s="16"/>
      <c r="BB1418" s="16"/>
    </row>
    <row r="1419" s="5" customFormat="1" spans="1:54">
      <c r="A1419" s="136"/>
      <c r="C1419" s="136"/>
      <c r="E1419" s="107"/>
      <c r="F1419" s="137"/>
      <c r="J1419" s="122"/>
      <c r="K1419" s="138"/>
      <c r="L1419" s="139"/>
      <c r="M1419" s="140"/>
      <c r="O1419" s="89"/>
      <c r="Q1419" s="138"/>
      <c r="R1419" s="91"/>
      <c r="S1419" s="138"/>
      <c r="T1419" s="138"/>
      <c r="U1419" s="91"/>
      <c r="V1419" s="141"/>
      <c r="Y1419" s="6"/>
      <c r="Z1419" s="16"/>
      <c r="AA1419" s="16"/>
      <c r="AB1419" s="16"/>
      <c r="AC1419" s="16"/>
      <c r="AD1419" s="16"/>
      <c r="AE1419" s="16"/>
      <c r="AF1419" s="16"/>
      <c r="AG1419" s="16"/>
      <c r="AH1419" s="16"/>
      <c r="AI1419" s="16"/>
      <c r="AJ1419" s="16"/>
      <c r="AK1419" s="16"/>
      <c r="AL1419" s="16"/>
      <c r="AM1419" s="16"/>
      <c r="AN1419" s="16"/>
      <c r="AO1419" s="16"/>
      <c r="AP1419" s="16"/>
      <c r="AQ1419" s="16"/>
      <c r="AR1419" s="16"/>
      <c r="AS1419" s="16"/>
      <c r="AT1419" s="16"/>
      <c r="AU1419" s="16"/>
      <c r="AV1419" s="16"/>
      <c r="AW1419" s="16"/>
      <c r="AX1419" s="16"/>
      <c r="AY1419" s="16"/>
      <c r="AZ1419" s="16"/>
      <c r="BA1419" s="16"/>
      <c r="BB1419" s="16"/>
    </row>
    <row r="1420" s="5" customFormat="1" spans="1:54">
      <c r="A1420" s="136"/>
      <c r="C1420" s="136"/>
      <c r="E1420" s="107"/>
      <c r="F1420" s="137"/>
      <c r="J1420" s="122"/>
      <c r="K1420" s="138"/>
      <c r="L1420" s="139"/>
      <c r="M1420" s="140"/>
      <c r="O1420" s="89"/>
      <c r="Q1420" s="138"/>
      <c r="R1420" s="91"/>
      <c r="S1420" s="138"/>
      <c r="T1420" s="138"/>
      <c r="U1420" s="91"/>
      <c r="V1420" s="141"/>
      <c r="Y1420" s="6"/>
      <c r="Z1420" s="16"/>
      <c r="AA1420" s="16"/>
      <c r="AB1420" s="16"/>
      <c r="AC1420" s="16"/>
      <c r="AD1420" s="16"/>
      <c r="AE1420" s="16"/>
      <c r="AF1420" s="16"/>
      <c r="AG1420" s="16"/>
      <c r="AH1420" s="16"/>
      <c r="AI1420" s="16"/>
      <c r="AJ1420" s="16"/>
      <c r="AK1420" s="16"/>
      <c r="AL1420" s="16"/>
      <c r="AM1420" s="16"/>
      <c r="AN1420" s="16"/>
      <c r="AO1420" s="16"/>
      <c r="AP1420" s="16"/>
      <c r="AQ1420" s="16"/>
      <c r="AR1420" s="16"/>
      <c r="AS1420" s="16"/>
      <c r="AT1420" s="16"/>
      <c r="AU1420" s="16"/>
      <c r="AV1420" s="16"/>
      <c r="AW1420" s="16"/>
      <c r="AX1420" s="16"/>
      <c r="AY1420" s="16"/>
      <c r="AZ1420" s="16"/>
      <c r="BA1420" s="16"/>
      <c r="BB1420" s="16"/>
    </row>
    <row r="1421" s="5" customFormat="1" spans="1:54">
      <c r="A1421" s="136"/>
      <c r="C1421" s="136"/>
      <c r="E1421" s="107"/>
      <c r="F1421" s="137"/>
      <c r="J1421" s="122"/>
      <c r="K1421" s="138"/>
      <c r="L1421" s="139"/>
      <c r="M1421" s="140"/>
      <c r="O1421" s="89"/>
      <c r="Q1421" s="138"/>
      <c r="R1421" s="91"/>
      <c r="S1421" s="138"/>
      <c r="T1421" s="138"/>
      <c r="U1421" s="91"/>
      <c r="V1421" s="141"/>
      <c r="Y1421" s="6"/>
      <c r="Z1421" s="16"/>
      <c r="AA1421" s="16"/>
      <c r="AB1421" s="16"/>
      <c r="AC1421" s="16"/>
      <c r="AD1421" s="16"/>
      <c r="AE1421" s="16"/>
      <c r="AF1421" s="16"/>
      <c r="AG1421" s="16"/>
      <c r="AH1421" s="16"/>
      <c r="AI1421" s="16"/>
      <c r="AJ1421" s="16"/>
      <c r="AK1421" s="16"/>
      <c r="AL1421" s="16"/>
      <c r="AM1421" s="16"/>
      <c r="AN1421" s="16"/>
      <c r="AO1421" s="16"/>
      <c r="AP1421" s="16"/>
      <c r="AQ1421" s="16"/>
      <c r="AR1421" s="16"/>
      <c r="AS1421" s="16"/>
      <c r="AT1421" s="16"/>
      <c r="AU1421" s="16"/>
      <c r="AV1421" s="16"/>
      <c r="AW1421" s="16"/>
      <c r="AX1421" s="16"/>
      <c r="AY1421" s="16"/>
      <c r="AZ1421" s="16"/>
      <c r="BA1421" s="16"/>
      <c r="BB1421" s="16"/>
    </row>
    <row r="1422" s="5" customFormat="1" spans="1:54">
      <c r="A1422" s="136"/>
      <c r="C1422" s="136"/>
      <c r="E1422" s="107"/>
      <c r="F1422" s="137"/>
      <c r="J1422" s="122"/>
      <c r="K1422" s="138"/>
      <c r="L1422" s="139"/>
      <c r="M1422" s="140"/>
      <c r="O1422" s="89"/>
      <c r="Q1422" s="138"/>
      <c r="R1422" s="91"/>
      <c r="S1422" s="138"/>
      <c r="T1422" s="138"/>
      <c r="U1422" s="91"/>
      <c r="V1422" s="141"/>
      <c r="Y1422" s="6"/>
      <c r="Z1422" s="16"/>
      <c r="AA1422" s="16"/>
      <c r="AB1422" s="16"/>
      <c r="AC1422" s="16"/>
      <c r="AD1422" s="16"/>
      <c r="AE1422" s="16"/>
      <c r="AF1422" s="16"/>
      <c r="AG1422" s="16"/>
      <c r="AH1422" s="16"/>
      <c r="AI1422" s="16"/>
      <c r="AJ1422" s="16"/>
      <c r="AK1422" s="16"/>
      <c r="AL1422" s="16"/>
      <c r="AM1422" s="16"/>
      <c r="AN1422" s="16"/>
      <c r="AO1422" s="16"/>
      <c r="AP1422" s="16"/>
      <c r="AQ1422" s="16"/>
      <c r="AR1422" s="16"/>
      <c r="AS1422" s="16"/>
      <c r="AT1422" s="16"/>
      <c r="AU1422" s="16"/>
      <c r="AV1422" s="16"/>
      <c r="AW1422" s="16"/>
      <c r="AX1422" s="16"/>
      <c r="AY1422" s="16"/>
      <c r="AZ1422" s="16"/>
      <c r="BA1422" s="16"/>
      <c r="BB1422" s="16"/>
    </row>
    <row r="1423" s="5" customFormat="1" spans="1:54">
      <c r="A1423" s="136"/>
      <c r="C1423" s="136"/>
      <c r="E1423" s="107"/>
      <c r="F1423" s="137"/>
      <c r="J1423" s="122"/>
      <c r="K1423" s="138"/>
      <c r="L1423" s="139"/>
      <c r="M1423" s="140"/>
      <c r="O1423" s="89"/>
      <c r="Q1423" s="138"/>
      <c r="R1423" s="91"/>
      <c r="S1423" s="138"/>
      <c r="T1423" s="138"/>
      <c r="U1423" s="91"/>
      <c r="V1423" s="141"/>
      <c r="Y1423" s="6"/>
      <c r="Z1423" s="16"/>
      <c r="AA1423" s="16"/>
      <c r="AB1423" s="16"/>
      <c r="AC1423" s="16"/>
      <c r="AD1423" s="16"/>
      <c r="AE1423" s="16"/>
      <c r="AF1423" s="16"/>
      <c r="AG1423" s="16"/>
      <c r="AH1423" s="16"/>
      <c r="AI1423" s="16"/>
      <c r="AJ1423" s="16"/>
      <c r="AK1423" s="16"/>
      <c r="AL1423" s="16"/>
      <c r="AM1423" s="16"/>
      <c r="AN1423" s="16"/>
      <c r="AO1423" s="16"/>
      <c r="AP1423" s="16"/>
      <c r="AQ1423" s="16"/>
      <c r="AR1423" s="16"/>
      <c r="AS1423" s="16"/>
      <c r="AT1423" s="16"/>
      <c r="AU1423" s="16"/>
      <c r="AV1423" s="16"/>
      <c r="AW1423" s="16"/>
      <c r="AX1423" s="16"/>
      <c r="AY1423" s="16"/>
      <c r="AZ1423" s="16"/>
      <c r="BA1423" s="16"/>
      <c r="BB1423" s="16"/>
    </row>
    <row r="1424" s="5" customFormat="1" spans="1:54">
      <c r="A1424" s="136"/>
      <c r="C1424" s="136"/>
      <c r="E1424" s="107"/>
      <c r="F1424" s="137"/>
      <c r="J1424" s="122"/>
      <c r="K1424" s="138"/>
      <c r="L1424" s="139"/>
      <c r="M1424" s="140"/>
      <c r="O1424" s="89"/>
      <c r="Q1424" s="138"/>
      <c r="R1424" s="91"/>
      <c r="S1424" s="138"/>
      <c r="T1424" s="138"/>
      <c r="U1424" s="91"/>
      <c r="V1424" s="141"/>
      <c r="Y1424" s="6"/>
      <c r="Z1424" s="16"/>
      <c r="AA1424" s="16"/>
      <c r="AB1424" s="16"/>
      <c r="AC1424" s="16"/>
      <c r="AD1424" s="16"/>
      <c r="AE1424" s="16"/>
      <c r="AF1424" s="16"/>
      <c r="AG1424" s="16"/>
      <c r="AH1424" s="16"/>
      <c r="AI1424" s="16"/>
      <c r="AJ1424" s="16"/>
      <c r="AK1424" s="16"/>
      <c r="AL1424" s="16"/>
      <c r="AM1424" s="16"/>
      <c r="AN1424" s="16"/>
      <c r="AO1424" s="16"/>
      <c r="AP1424" s="16"/>
      <c r="AQ1424" s="16"/>
      <c r="AR1424" s="16"/>
      <c r="AS1424" s="16"/>
      <c r="AT1424" s="16"/>
      <c r="AU1424" s="16"/>
      <c r="AV1424" s="16"/>
      <c r="AW1424" s="16"/>
      <c r="AX1424" s="16"/>
      <c r="AY1424" s="16"/>
      <c r="AZ1424" s="16"/>
      <c r="BA1424" s="16"/>
      <c r="BB1424" s="16"/>
    </row>
    <row r="1425" s="5" customFormat="1" spans="1:54">
      <c r="A1425" s="136"/>
      <c r="C1425" s="136"/>
      <c r="E1425" s="107"/>
      <c r="F1425" s="137"/>
      <c r="J1425" s="122"/>
      <c r="K1425" s="138"/>
      <c r="L1425" s="139"/>
      <c r="M1425" s="140"/>
      <c r="O1425" s="89"/>
      <c r="Q1425" s="138"/>
      <c r="R1425" s="91"/>
      <c r="S1425" s="138"/>
      <c r="T1425" s="138"/>
      <c r="U1425" s="91"/>
      <c r="V1425" s="141"/>
      <c r="Y1425" s="6"/>
      <c r="Z1425" s="16"/>
      <c r="AA1425" s="16"/>
      <c r="AB1425" s="16"/>
      <c r="AC1425" s="16"/>
      <c r="AD1425" s="16"/>
      <c r="AE1425" s="16"/>
      <c r="AF1425" s="16"/>
      <c r="AG1425" s="16"/>
      <c r="AH1425" s="16"/>
      <c r="AI1425" s="16"/>
      <c r="AJ1425" s="16"/>
      <c r="AK1425" s="16"/>
      <c r="AL1425" s="16"/>
      <c r="AM1425" s="16"/>
      <c r="AN1425" s="16"/>
      <c r="AO1425" s="16"/>
      <c r="AP1425" s="16"/>
      <c r="AQ1425" s="16"/>
      <c r="AR1425" s="16"/>
      <c r="AS1425" s="16"/>
      <c r="AT1425" s="16"/>
      <c r="AU1425" s="16"/>
      <c r="AV1425" s="16"/>
      <c r="AW1425" s="16"/>
      <c r="AX1425" s="16"/>
      <c r="AY1425" s="16"/>
      <c r="AZ1425" s="16"/>
      <c r="BA1425" s="16"/>
      <c r="BB1425" s="16"/>
    </row>
    <row r="1426" s="5" customFormat="1" spans="1:54">
      <c r="A1426" s="136"/>
      <c r="C1426" s="136"/>
      <c r="E1426" s="107"/>
      <c r="F1426" s="137"/>
      <c r="J1426" s="122"/>
      <c r="K1426" s="138"/>
      <c r="L1426" s="139"/>
      <c r="M1426" s="140"/>
      <c r="O1426" s="89"/>
      <c r="Q1426" s="138"/>
      <c r="R1426" s="91"/>
      <c r="S1426" s="138"/>
      <c r="T1426" s="138"/>
      <c r="U1426" s="91"/>
      <c r="V1426" s="141"/>
      <c r="Y1426" s="6"/>
      <c r="Z1426" s="16"/>
      <c r="AA1426" s="16"/>
      <c r="AB1426" s="16"/>
      <c r="AC1426" s="16"/>
      <c r="AD1426" s="16"/>
      <c r="AE1426" s="16"/>
      <c r="AF1426" s="16"/>
      <c r="AG1426" s="16"/>
      <c r="AH1426" s="16"/>
      <c r="AI1426" s="16"/>
      <c r="AJ1426" s="16"/>
      <c r="AK1426" s="16"/>
      <c r="AL1426" s="16"/>
      <c r="AM1426" s="16"/>
      <c r="AN1426" s="16"/>
      <c r="AO1426" s="16"/>
      <c r="AP1426" s="16"/>
      <c r="AQ1426" s="16"/>
      <c r="AR1426" s="16"/>
      <c r="AS1426" s="16"/>
      <c r="AT1426" s="16"/>
      <c r="AU1426" s="16"/>
      <c r="AV1426" s="16"/>
      <c r="AW1426" s="16"/>
      <c r="AX1426" s="16"/>
      <c r="AY1426" s="16"/>
      <c r="AZ1426" s="16"/>
      <c r="BA1426" s="16"/>
      <c r="BB1426" s="16"/>
    </row>
    <row r="1427" s="5" customFormat="1" spans="1:54">
      <c r="A1427" s="136"/>
      <c r="C1427" s="136"/>
      <c r="E1427" s="107"/>
      <c r="F1427" s="137"/>
      <c r="J1427" s="122"/>
      <c r="K1427" s="138"/>
      <c r="L1427" s="139"/>
      <c r="M1427" s="140"/>
      <c r="O1427" s="89"/>
      <c r="Q1427" s="138"/>
      <c r="R1427" s="91"/>
      <c r="S1427" s="138"/>
      <c r="T1427" s="138"/>
      <c r="U1427" s="91"/>
      <c r="V1427" s="141"/>
      <c r="Y1427" s="6"/>
      <c r="Z1427" s="16"/>
      <c r="AA1427" s="16"/>
      <c r="AB1427" s="16"/>
      <c r="AC1427" s="16"/>
      <c r="AD1427" s="16"/>
      <c r="AE1427" s="16"/>
      <c r="AF1427" s="16"/>
      <c r="AG1427" s="16"/>
      <c r="AH1427" s="16"/>
      <c r="AI1427" s="16"/>
      <c r="AJ1427" s="16"/>
      <c r="AK1427" s="16"/>
      <c r="AL1427" s="16"/>
      <c r="AM1427" s="16"/>
      <c r="AN1427" s="16"/>
      <c r="AO1427" s="16"/>
      <c r="AP1427" s="16"/>
      <c r="AQ1427" s="16"/>
      <c r="AR1427" s="16"/>
      <c r="AS1427" s="16"/>
      <c r="AT1427" s="16"/>
      <c r="AU1427" s="16"/>
      <c r="AV1427" s="16"/>
      <c r="AW1427" s="16"/>
      <c r="AX1427" s="16"/>
      <c r="AY1427" s="16"/>
      <c r="AZ1427" s="16"/>
      <c r="BA1427" s="16"/>
      <c r="BB1427" s="16"/>
    </row>
    <row r="1428" s="5" customFormat="1" spans="1:54">
      <c r="A1428" s="136"/>
      <c r="C1428" s="136"/>
      <c r="E1428" s="107"/>
      <c r="F1428" s="137"/>
      <c r="J1428" s="122"/>
      <c r="K1428" s="138"/>
      <c r="L1428" s="139"/>
      <c r="M1428" s="140"/>
      <c r="O1428" s="89"/>
      <c r="Q1428" s="138"/>
      <c r="R1428" s="91"/>
      <c r="S1428" s="138"/>
      <c r="T1428" s="138"/>
      <c r="U1428" s="91"/>
      <c r="V1428" s="141"/>
      <c r="Y1428" s="6"/>
      <c r="Z1428" s="16"/>
      <c r="AA1428" s="16"/>
      <c r="AB1428" s="16"/>
      <c r="AC1428" s="16"/>
      <c r="AD1428" s="16"/>
      <c r="AE1428" s="16"/>
      <c r="AF1428" s="16"/>
      <c r="AG1428" s="16"/>
      <c r="AH1428" s="16"/>
      <c r="AI1428" s="16"/>
      <c r="AJ1428" s="16"/>
      <c r="AK1428" s="16"/>
      <c r="AL1428" s="16"/>
      <c r="AM1428" s="16"/>
      <c r="AN1428" s="16"/>
      <c r="AO1428" s="16"/>
      <c r="AP1428" s="16"/>
      <c r="AQ1428" s="16"/>
      <c r="AR1428" s="16"/>
      <c r="AS1428" s="16"/>
      <c r="AT1428" s="16"/>
      <c r="AU1428" s="16"/>
      <c r="AV1428" s="16"/>
      <c r="AW1428" s="16"/>
      <c r="AX1428" s="16"/>
      <c r="AY1428" s="16"/>
      <c r="AZ1428" s="16"/>
      <c r="BA1428" s="16"/>
      <c r="BB1428" s="16"/>
    </row>
    <row r="1429" s="5" customFormat="1" spans="1:54">
      <c r="A1429" s="136"/>
      <c r="C1429" s="136"/>
      <c r="E1429" s="107"/>
      <c r="F1429" s="137"/>
      <c r="J1429" s="122"/>
      <c r="K1429" s="138"/>
      <c r="L1429" s="139"/>
      <c r="M1429" s="140"/>
      <c r="O1429" s="89"/>
      <c r="Q1429" s="138"/>
      <c r="R1429" s="91"/>
      <c r="S1429" s="138"/>
      <c r="T1429" s="138"/>
      <c r="U1429" s="91"/>
      <c r="V1429" s="141"/>
      <c r="Y1429" s="6"/>
      <c r="Z1429" s="16"/>
      <c r="AA1429" s="16"/>
      <c r="AB1429" s="16"/>
      <c r="AC1429" s="16"/>
      <c r="AD1429" s="16"/>
      <c r="AE1429" s="16"/>
      <c r="AF1429" s="16"/>
      <c r="AG1429" s="16"/>
      <c r="AH1429" s="16"/>
      <c r="AI1429" s="16"/>
      <c r="AJ1429" s="16"/>
      <c r="AK1429" s="16"/>
      <c r="AL1429" s="16"/>
      <c r="AM1429" s="16"/>
      <c r="AN1429" s="16"/>
      <c r="AO1429" s="16"/>
      <c r="AP1429" s="16"/>
      <c r="AQ1429" s="16"/>
      <c r="AR1429" s="16"/>
      <c r="AS1429" s="16"/>
      <c r="AT1429" s="16"/>
      <c r="AU1429" s="16"/>
      <c r="AV1429" s="16"/>
      <c r="AW1429" s="16"/>
      <c r="AX1429" s="16"/>
      <c r="AY1429" s="16"/>
      <c r="AZ1429" s="16"/>
      <c r="BA1429" s="16"/>
      <c r="BB1429" s="16"/>
    </row>
    <row r="1430" s="5" customFormat="1" spans="1:54">
      <c r="A1430" s="136"/>
      <c r="C1430" s="136"/>
      <c r="E1430" s="107"/>
      <c r="F1430" s="137"/>
      <c r="J1430" s="122"/>
      <c r="K1430" s="138"/>
      <c r="L1430" s="139"/>
      <c r="M1430" s="140"/>
      <c r="O1430" s="89"/>
      <c r="Q1430" s="138"/>
      <c r="R1430" s="91"/>
      <c r="S1430" s="138"/>
      <c r="T1430" s="138"/>
      <c r="U1430" s="91"/>
      <c r="V1430" s="141"/>
      <c r="Y1430" s="6"/>
      <c r="Z1430" s="16"/>
      <c r="AA1430" s="16"/>
      <c r="AB1430" s="16"/>
      <c r="AC1430" s="16"/>
      <c r="AD1430" s="16"/>
      <c r="AE1430" s="16"/>
      <c r="AF1430" s="16"/>
      <c r="AG1430" s="16"/>
      <c r="AH1430" s="16"/>
      <c r="AI1430" s="16"/>
      <c r="AJ1430" s="16"/>
      <c r="AK1430" s="16"/>
      <c r="AL1430" s="16"/>
      <c r="AM1430" s="16"/>
      <c r="AN1430" s="16"/>
      <c r="AO1430" s="16"/>
      <c r="AP1430" s="16"/>
      <c r="AQ1430" s="16"/>
      <c r="AR1430" s="16"/>
      <c r="AS1430" s="16"/>
      <c r="AT1430" s="16"/>
      <c r="AU1430" s="16"/>
      <c r="AV1430" s="16"/>
      <c r="AW1430" s="16"/>
      <c r="AX1430" s="16"/>
      <c r="AY1430" s="16"/>
      <c r="AZ1430" s="16"/>
      <c r="BA1430" s="16"/>
      <c r="BB1430" s="16"/>
    </row>
    <row r="1431" s="5" customFormat="1" spans="1:54">
      <c r="A1431" s="136"/>
      <c r="C1431" s="136"/>
      <c r="E1431" s="107"/>
      <c r="F1431" s="137"/>
      <c r="J1431" s="122"/>
      <c r="K1431" s="138"/>
      <c r="L1431" s="139"/>
      <c r="M1431" s="140"/>
      <c r="O1431" s="89"/>
      <c r="Q1431" s="138"/>
      <c r="R1431" s="91"/>
      <c r="S1431" s="138"/>
      <c r="T1431" s="138"/>
      <c r="U1431" s="91"/>
      <c r="V1431" s="141"/>
      <c r="Y1431" s="6"/>
      <c r="Z1431" s="16"/>
      <c r="AA1431" s="16"/>
      <c r="AB1431" s="16"/>
      <c r="AC1431" s="16"/>
      <c r="AD1431" s="16"/>
      <c r="AE1431" s="16"/>
      <c r="AF1431" s="16"/>
      <c r="AG1431" s="16"/>
      <c r="AH1431" s="16"/>
      <c r="AI1431" s="16"/>
      <c r="AJ1431" s="16"/>
      <c r="AK1431" s="16"/>
      <c r="AL1431" s="16"/>
      <c r="AM1431" s="16"/>
      <c r="AN1431" s="16"/>
      <c r="AO1431" s="16"/>
      <c r="AP1431" s="16"/>
      <c r="AQ1431" s="16"/>
      <c r="AR1431" s="16"/>
      <c r="AS1431" s="16"/>
      <c r="AT1431" s="16"/>
      <c r="AU1431" s="16"/>
      <c r="AV1431" s="16"/>
      <c r="AW1431" s="16"/>
      <c r="AX1431" s="16"/>
      <c r="AY1431" s="16"/>
      <c r="AZ1431" s="16"/>
      <c r="BA1431" s="16"/>
      <c r="BB1431" s="16"/>
    </row>
    <row r="1432" s="5" customFormat="1" spans="1:54">
      <c r="A1432" s="136"/>
      <c r="C1432" s="136"/>
      <c r="E1432" s="107"/>
      <c r="F1432" s="137"/>
      <c r="J1432" s="122"/>
      <c r="K1432" s="138"/>
      <c r="L1432" s="139"/>
      <c r="M1432" s="140"/>
      <c r="O1432" s="89"/>
      <c r="Q1432" s="138"/>
      <c r="R1432" s="91"/>
      <c r="S1432" s="138"/>
      <c r="T1432" s="138"/>
      <c r="U1432" s="91"/>
      <c r="V1432" s="141"/>
      <c r="Y1432" s="6"/>
      <c r="Z1432" s="16"/>
      <c r="AA1432" s="16"/>
      <c r="AB1432" s="16"/>
      <c r="AC1432" s="16"/>
      <c r="AD1432" s="16"/>
      <c r="AE1432" s="16"/>
      <c r="AF1432" s="16"/>
      <c r="AG1432" s="16"/>
      <c r="AH1432" s="16"/>
      <c r="AI1432" s="16"/>
      <c r="AJ1432" s="16"/>
      <c r="AK1432" s="16"/>
      <c r="AL1432" s="16"/>
      <c r="AM1432" s="16"/>
      <c r="AN1432" s="16"/>
      <c r="AO1432" s="16"/>
      <c r="AP1432" s="16"/>
      <c r="AQ1432" s="16"/>
      <c r="AR1432" s="16"/>
      <c r="AS1432" s="16"/>
      <c r="AT1432" s="16"/>
      <c r="AU1432" s="16"/>
      <c r="AV1432" s="16"/>
      <c r="AW1432" s="16"/>
      <c r="AX1432" s="16"/>
      <c r="AY1432" s="16"/>
      <c r="AZ1432" s="16"/>
      <c r="BA1432" s="16"/>
      <c r="BB1432" s="16"/>
    </row>
    <row r="1433" s="5" customFormat="1" spans="1:54">
      <c r="A1433" s="136"/>
      <c r="C1433" s="136"/>
      <c r="E1433" s="107"/>
      <c r="F1433" s="137"/>
      <c r="J1433" s="122"/>
      <c r="K1433" s="138"/>
      <c r="L1433" s="139"/>
      <c r="M1433" s="140"/>
      <c r="O1433" s="89"/>
      <c r="Q1433" s="138"/>
      <c r="R1433" s="91"/>
      <c r="S1433" s="138"/>
      <c r="T1433" s="138"/>
      <c r="U1433" s="91"/>
      <c r="V1433" s="141"/>
      <c r="Y1433" s="6"/>
      <c r="Z1433" s="16"/>
      <c r="AA1433" s="16"/>
      <c r="AB1433" s="16"/>
      <c r="AC1433" s="16"/>
      <c r="AD1433" s="16"/>
      <c r="AE1433" s="16"/>
      <c r="AF1433" s="16"/>
      <c r="AG1433" s="16"/>
      <c r="AH1433" s="16"/>
      <c r="AI1433" s="16"/>
      <c r="AJ1433" s="16"/>
      <c r="AK1433" s="16"/>
      <c r="AL1433" s="16"/>
      <c r="AM1433" s="16"/>
      <c r="AN1433" s="16"/>
      <c r="AO1433" s="16"/>
      <c r="AP1433" s="16"/>
      <c r="AQ1433" s="16"/>
      <c r="AR1433" s="16"/>
      <c r="AS1433" s="16"/>
      <c r="AT1433" s="16"/>
      <c r="AU1433" s="16"/>
      <c r="AV1433" s="16"/>
      <c r="AW1433" s="16"/>
      <c r="AX1433" s="16"/>
      <c r="AY1433" s="16"/>
      <c r="AZ1433" s="16"/>
      <c r="BA1433" s="16"/>
      <c r="BB1433" s="16"/>
    </row>
    <row r="1434" s="5" customFormat="1" spans="1:54">
      <c r="A1434" s="136"/>
      <c r="C1434" s="136"/>
      <c r="E1434" s="107"/>
      <c r="F1434" s="137"/>
      <c r="J1434" s="122"/>
      <c r="K1434" s="138"/>
      <c r="L1434" s="139"/>
      <c r="M1434" s="140"/>
      <c r="O1434" s="89"/>
      <c r="Q1434" s="138"/>
      <c r="R1434" s="91"/>
      <c r="S1434" s="138"/>
      <c r="T1434" s="138"/>
      <c r="U1434" s="91"/>
      <c r="V1434" s="141"/>
      <c r="Y1434" s="6"/>
      <c r="Z1434" s="16"/>
      <c r="AA1434" s="16"/>
      <c r="AB1434" s="16"/>
      <c r="AC1434" s="16"/>
      <c r="AD1434" s="16"/>
      <c r="AE1434" s="16"/>
      <c r="AF1434" s="16"/>
      <c r="AG1434" s="16"/>
      <c r="AH1434" s="16"/>
      <c r="AI1434" s="16"/>
      <c r="AJ1434" s="16"/>
      <c r="AK1434" s="16"/>
      <c r="AL1434" s="16"/>
      <c r="AM1434" s="16"/>
      <c r="AN1434" s="16"/>
      <c r="AO1434" s="16"/>
      <c r="AP1434" s="16"/>
      <c r="AQ1434" s="16"/>
      <c r="AR1434" s="16"/>
      <c r="AS1434" s="16"/>
      <c r="AT1434" s="16"/>
      <c r="AU1434" s="16"/>
      <c r="AV1434" s="16"/>
      <c r="AW1434" s="16"/>
      <c r="AX1434" s="16"/>
      <c r="AY1434" s="16"/>
      <c r="AZ1434" s="16"/>
      <c r="BA1434" s="16"/>
      <c r="BB1434" s="16"/>
    </row>
    <row r="1435" s="5" customFormat="1" spans="1:54">
      <c r="A1435" s="136"/>
      <c r="C1435" s="136"/>
      <c r="E1435" s="107"/>
      <c r="F1435" s="137"/>
      <c r="J1435" s="122"/>
      <c r="K1435" s="138"/>
      <c r="L1435" s="139"/>
      <c r="M1435" s="140"/>
      <c r="O1435" s="89"/>
      <c r="Q1435" s="138"/>
      <c r="R1435" s="91"/>
      <c r="S1435" s="138"/>
      <c r="T1435" s="138"/>
      <c r="U1435" s="91"/>
      <c r="V1435" s="141"/>
      <c r="Y1435" s="6"/>
      <c r="Z1435" s="16"/>
      <c r="AA1435" s="16"/>
      <c r="AB1435" s="16"/>
      <c r="AC1435" s="16"/>
      <c r="AD1435" s="16"/>
      <c r="AE1435" s="16"/>
      <c r="AF1435" s="16"/>
      <c r="AG1435" s="16"/>
      <c r="AH1435" s="16"/>
      <c r="AI1435" s="16"/>
      <c r="AJ1435" s="16"/>
      <c r="AK1435" s="16"/>
      <c r="AL1435" s="16"/>
      <c r="AM1435" s="16"/>
      <c r="AN1435" s="16"/>
      <c r="AO1435" s="16"/>
      <c r="AP1435" s="16"/>
      <c r="AQ1435" s="16"/>
      <c r="AR1435" s="16"/>
      <c r="AS1435" s="16"/>
      <c r="AT1435" s="16"/>
      <c r="AU1435" s="16"/>
      <c r="AV1435" s="16"/>
      <c r="AW1435" s="16"/>
      <c r="AX1435" s="16"/>
      <c r="AY1435" s="16"/>
      <c r="AZ1435" s="16"/>
      <c r="BA1435" s="16"/>
      <c r="BB1435" s="16"/>
    </row>
    <row r="1436" s="5" customFormat="1" spans="1:54">
      <c r="A1436" s="136"/>
      <c r="C1436" s="136"/>
      <c r="E1436" s="107"/>
      <c r="F1436" s="137"/>
      <c r="J1436" s="122"/>
      <c r="K1436" s="138"/>
      <c r="L1436" s="139"/>
      <c r="M1436" s="140"/>
      <c r="O1436" s="89"/>
      <c r="Q1436" s="138"/>
      <c r="R1436" s="91"/>
      <c r="S1436" s="138"/>
      <c r="T1436" s="138"/>
      <c r="U1436" s="91"/>
      <c r="V1436" s="141"/>
      <c r="Y1436" s="6"/>
      <c r="Z1436" s="16"/>
      <c r="AA1436" s="16"/>
      <c r="AB1436" s="16"/>
      <c r="AC1436" s="16"/>
      <c r="AD1436" s="16"/>
      <c r="AE1436" s="16"/>
      <c r="AF1436" s="16"/>
      <c r="AG1436" s="16"/>
      <c r="AH1436" s="16"/>
      <c r="AI1436" s="16"/>
      <c r="AJ1436" s="16"/>
      <c r="AK1436" s="16"/>
      <c r="AL1436" s="16"/>
      <c r="AM1436" s="16"/>
      <c r="AN1436" s="16"/>
      <c r="AO1436" s="16"/>
      <c r="AP1436" s="16"/>
      <c r="AQ1436" s="16"/>
      <c r="AR1436" s="16"/>
      <c r="AS1436" s="16"/>
      <c r="AT1436" s="16"/>
      <c r="AU1436" s="16"/>
      <c r="AV1436" s="16"/>
      <c r="AW1436" s="16"/>
      <c r="AX1436" s="16"/>
      <c r="AY1436" s="16"/>
      <c r="AZ1436" s="16"/>
      <c r="BA1436" s="16"/>
      <c r="BB1436" s="16"/>
    </row>
    <row r="1437" s="5" customFormat="1" spans="1:54">
      <c r="A1437" s="136"/>
      <c r="C1437" s="136"/>
      <c r="E1437" s="107"/>
      <c r="F1437" s="137"/>
      <c r="J1437" s="122"/>
      <c r="K1437" s="138"/>
      <c r="L1437" s="139"/>
      <c r="M1437" s="140"/>
      <c r="O1437" s="89"/>
      <c r="Q1437" s="138"/>
      <c r="R1437" s="91"/>
      <c r="S1437" s="138"/>
      <c r="T1437" s="138"/>
      <c r="U1437" s="91"/>
      <c r="V1437" s="141"/>
      <c r="Y1437" s="6"/>
      <c r="Z1437" s="16"/>
      <c r="AA1437" s="16"/>
      <c r="AB1437" s="16"/>
      <c r="AC1437" s="16"/>
      <c r="AD1437" s="16"/>
      <c r="AE1437" s="16"/>
      <c r="AF1437" s="16"/>
      <c r="AG1437" s="16"/>
      <c r="AH1437" s="16"/>
      <c r="AI1437" s="16"/>
      <c r="AJ1437" s="16"/>
      <c r="AK1437" s="16"/>
      <c r="AL1437" s="16"/>
      <c r="AM1437" s="16"/>
      <c r="AN1437" s="16"/>
      <c r="AO1437" s="16"/>
      <c r="AP1437" s="16"/>
      <c r="AQ1437" s="16"/>
      <c r="AR1437" s="16"/>
      <c r="AS1437" s="16"/>
      <c r="AT1437" s="16"/>
      <c r="AU1437" s="16"/>
      <c r="AV1437" s="16"/>
      <c r="AW1437" s="16"/>
      <c r="AX1437" s="16"/>
      <c r="AY1437" s="16"/>
      <c r="AZ1437" s="16"/>
      <c r="BA1437" s="16"/>
      <c r="BB1437" s="16"/>
    </row>
    <row r="1438" s="5" customFormat="1" spans="1:54">
      <c r="A1438" s="136"/>
      <c r="C1438" s="136"/>
      <c r="E1438" s="107"/>
      <c r="F1438" s="137"/>
      <c r="J1438" s="122"/>
      <c r="K1438" s="138"/>
      <c r="L1438" s="139"/>
      <c r="M1438" s="140"/>
      <c r="O1438" s="89"/>
      <c r="Q1438" s="138"/>
      <c r="R1438" s="91"/>
      <c r="S1438" s="138"/>
      <c r="T1438" s="138"/>
      <c r="U1438" s="91"/>
      <c r="V1438" s="141"/>
      <c r="Y1438" s="6"/>
      <c r="Z1438" s="16"/>
      <c r="AA1438" s="16"/>
      <c r="AB1438" s="16"/>
      <c r="AC1438" s="16"/>
      <c r="AD1438" s="16"/>
      <c r="AE1438" s="16"/>
      <c r="AF1438" s="16"/>
      <c r="AG1438" s="16"/>
      <c r="AH1438" s="16"/>
      <c r="AI1438" s="16"/>
      <c r="AJ1438" s="16"/>
      <c r="AK1438" s="16"/>
      <c r="AL1438" s="16"/>
      <c r="AM1438" s="16"/>
      <c r="AN1438" s="16"/>
      <c r="AO1438" s="16"/>
      <c r="AP1438" s="16"/>
      <c r="AQ1438" s="16"/>
      <c r="AR1438" s="16"/>
      <c r="AS1438" s="16"/>
      <c r="AT1438" s="16"/>
      <c r="AU1438" s="16"/>
      <c r="AV1438" s="16"/>
      <c r="AW1438" s="16"/>
      <c r="AX1438" s="16"/>
      <c r="AY1438" s="16"/>
      <c r="AZ1438" s="16"/>
      <c r="BA1438" s="16"/>
      <c r="BB1438" s="16"/>
    </row>
    <row r="1439" s="5" customFormat="1" spans="1:54">
      <c r="A1439" s="136"/>
      <c r="C1439" s="136"/>
      <c r="E1439" s="107"/>
      <c r="F1439" s="137"/>
      <c r="J1439" s="122"/>
      <c r="K1439" s="138"/>
      <c r="L1439" s="139"/>
      <c r="M1439" s="140"/>
      <c r="O1439" s="89"/>
      <c r="Q1439" s="138"/>
      <c r="R1439" s="91"/>
      <c r="S1439" s="138"/>
      <c r="T1439" s="138"/>
      <c r="U1439" s="91"/>
      <c r="V1439" s="141"/>
      <c r="Y1439" s="6"/>
      <c r="Z1439" s="16"/>
      <c r="AA1439" s="16"/>
      <c r="AB1439" s="16"/>
      <c r="AC1439" s="16"/>
      <c r="AD1439" s="16"/>
      <c r="AE1439" s="16"/>
      <c r="AF1439" s="16"/>
      <c r="AG1439" s="16"/>
      <c r="AH1439" s="16"/>
      <c r="AI1439" s="16"/>
      <c r="AJ1439" s="16"/>
      <c r="AK1439" s="16"/>
      <c r="AL1439" s="16"/>
      <c r="AM1439" s="16"/>
      <c r="AN1439" s="16"/>
      <c r="AO1439" s="16"/>
      <c r="AP1439" s="16"/>
      <c r="AQ1439" s="16"/>
      <c r="AR1439" s="16"/>
      <c r="AS1439" s="16"/>
      <c r="AT1439" s="16"/>
      <c r="AU1439" s="16"/>
      <c r="AV1439" s="16"/>
      <c r="AW1439" s="16"/>
      <c r="AX1439" s="16"/>
      <c r="AY1439" s="16"/>
      <c r="AZ1439" s="16"/>
      <c r="BA1439" s="16"/>
      <c r="BB1439" s="16"/>
    </row>
    <row r="1440" s="5" customFormat="1" spans="1:54">
      <c r="A1440" s="136"/>
      <c r="C1440" s="136"/>
      <c r="E1440" s="107"/>
      <c r="F1440" s="137"/>
      <c r="J1440" s="122"/>
      <c r="K1440" s="138"/>
      <c r="L1440" s="139"/>
      <c r="M1440" s="140"/>
      <c r="O1440" s="89"/>
      <c r="Q1440" s="138"/>
      <c r="R1440" s="91"/>
      <c r="S1440" s="138"/>
      <c r="T1440" s="138"/>
      <c r="U1440" s="91"/>
      <c r="V1440" s="141"/>
      <c r="Y1440" s="6"/>
      <c r="Z1440" s="16"/>
      <c r="AA1440" s="16"/>
      <c r="AB1440" s="16"/>
      <c r="AC1440" s="16"/>
      <c r="AD1440" s="16"/>
      <c r="AE1440" s="16"/>
      <c r="AF1440" s="16"/>
      <c r="AG1440" s="16"/>
      <c r="AH1440" s="16"/>
      <c r="AI1440" s="16"/>
      <c r="AJ1440" s="16"/>
      <c r="AK1440" s="16"/>
      <c r="AL1440" s="16"/>
      <c r="AM1440" s="16"/>
      <c r="AN1440" s="16"/>
      <c r="AO1440" s="16"/>
      <c r="AP1440" s="16"/>
      <c r="AQ1440" s="16"/>
      <c r="AR1440" s="16"/>
      <c r="AS1440" s="16"/>
      <c r="AT1440" s="16"/>
      <c r="AU1440" s="16"/>
      <c r="AV1440" s="16"/>
      <c r="AW1440" s="16"/>
      <c r="AX1440" s="16"/>
      <c r="AY1440" s="16"/>
      <c r="AZ1440" s="16"/>
      <c r="BA1440" s="16"/>
      <c r="BB1440" s="16"/>
    </row>
    <row r="1441" s="5" customFormat="1" spans="1:54">
      <c r="A1441" s="136"/>
      <c r="C1441" s="136"/>
      <c r="E1441" s="107"/>
      <c r="F1441" s="137"/>
      <c r="J1441" s="122"/>
      <c r="K1441" s="138"/>
      <c r="L1441" s="139"/>
      <c r="M1441" s="140"/>
      <c r="O1441" s="89"/>
      <c r="Q1441" s="138"/>
      <c r="R1441" s="91"/>
      <c r="S1441" s="138"/>
      <c r="T1441" s="138"/>
      <c r="U1441" s="91"/>
      <c r="V1441" s="141"/>
      <c r="Y1441" s="6"/>
      <c r="Z1441" s="16"/>
      <c r="AA1441" s="16"/>
      <c r="AB1441" s="16"/>
      <c r="AC1441" s="16"/>
      <c r="AD1441" s="16"/>
      <c r="AE1441" s="16"/>
      <c r="AF1441" s="16"/>
      <c r="AG1441" s="16"/>
      <c r="AH1441" s="16"/>
      <c r="AI1441" s="16"/>
      <c r="AJ1441" s="16"/>
      <c r="AK1441" s="16"/>
      <c r="AL1441" s="16"/>
      <c r="AM1441" s="16"/>
      <c r="AN1441" s="16"/>
      <c r="AO1441" s="16"/>
      <c r="AP1441" s="16"/>
      <c r="AQ1441" s="16"/>
      <c r="AR1441" s="16"/>
      <c r="AS1441" s="16"/>
      <c r="AT1441" s="16"/>
      <c r="AU1441" s="16"/>
      <c r="AV1441" s="16"/>
      <c r="AW1441" s="16"/>
      <c r="AX1441" s="16"/>
      <c r="AY1441" s="16"/>
      <c r="AZ1441" s="16"/>
      <c r="BA1441" s="16"/>
      <c r="BB1441" s="16"/>
    </row>
    <row r="1442" s="5" customFormat="1" spans="1:54">
      <c r="A1442" s="136"/>
      <c r="C1442" s="136"/>
      <c r="E1442" s="107"/>
      <c r="F1442" s="137"/>
      <c r="J1442" s="122"/>
      <c r="K1442" s="138"/>
      <c r="L1442" s="139"/>
      <c r="M1442" s="140"/>
      <c r="O1442" s="89"/>
      <c r="Q1442" s="138"/>
      <c r="R1442" s="91"/>
      <c r="S1442" s="138"/>
      <c r="T1442" s="138"/>
      <c r="U1442" s="91"/>
      <c r="V1442" s="141"/>
      <c r="Y1442" s="6"/>
      <c r="Z1442" s="16"/>
      <c r="AA1442" s="16"/>
      <c r="AB1442" s="16"/>
      <c r="AC1442" s="16"/>
      <c r="AD1442" s="16"/>
      <c r="AE1442" s="16"/>
      <c r="AF1442" s="16"/>
      <c r="AG1442" s="16"/>
      <c r="AH1442" s="16"/>
      <c r="AI1442" s="16"/>
      <c r="AJ1442" s="16"/>
      <c r="AK1442" s="16"/>
      <c r="AL1442" s="16"/>
      <c r="AM1442" s="16"/>
      <c r="AN1442" s="16"/>
      <c r="AO1442" s="16"/>
      <c r="AP1442" s="16"/>
      <c r="AQ1442" s="16"/>
      <c r="AR1442" s="16"/>
      <c r="AS1442" s="16"/>
      <c r="AT1442" s="16"/>
      <c r="AU1442" s="16"/>
      <c r="AV1442" s="16"/>
      <c r="AW1442" s="16"/>
      <c r="AX1442" s="16"/>
      <c r="AY1442" s="16"/>
      <c r="AZ1442" s="16"/>
      <c r="BA1442" s="16"/>
      <c r="BB1442" s="16"/>
    </row>
    <row r="1443" s="5" customFormat="1" spans="1:54">
      <c r="A1443" s="136"/>
      <c r="C1443" s="136"/>
      <c r="E1443" s="107"/>
      <c r="F1443" s="137"/>
      <c r="J1443" s="122"/>
      <c r="K1443" s="138"/>
      <c r="L1443" s="139"/>
      <c r="M1443" s="140"/>
      <c r="O1443" s="89"/>
      <c r="Q1443" s="138"/>
      <c r="R1443" s="91"/>
      <c r="S1443" s="138"/>
      <c r="T1443" s="138"/>
      <c r="U1443" s="91"/>
      <c r="V1443" s="141"/>
      <c r="Y1443" s="6"/>
      <c r="Z1443" s="16"/>
      <c r="AA1443" s="16"/>
      <c r="AB1443" s="16"/>
      <c r="AC1443" s="16"/>
      <c r="AD1443" s="16"/>
      <c r="AE1443" s="16"/>
      <c r="AF1443" s="16"/>
      <c r="AG1443" s="16"/>
      <c r="AH1443" s="16"/>
      <c r="AI1443" s="16"/>
      <c r="AJ1443" s="16"/>
      <c r="AK1443" s="16"/>
      <c r="AL1443" s="16"/>
      <c r="AM1443" s="16"/>
      <c r="AN1443" s="16"/>
      <c r="AO1443" s="16"/>
      <c r="AP1443" s="16"/>
      <c r="AQ1443" s="16"/>
      <c r="AR1443" s="16"/>
      <c r="AS1443" s="16"/>
      <c r="AT1443" s="16"/>
      <c r="AU1443" s="16"/>
      <c r="AV1443" s="16"/>
      <c r="AW1443" s="16"/>
      <c r="AX1443" s="16"/>
      <c r="AY1443" s="16"/>
      <c r="AZ1443" s="16"/>
      <c r="BA1443" s="16"/>
      <c r="BB1443" s="16"/>
    </row>
    <row r="1444" s="5" customFormat="1" spans="1:54">
      <c r="A1444" s="136"/>
      <c r="C1444" s="136"/>
      <c r="E1444" s="107"/>
      <c r="F1444" s="137"/>
      <c r="J1444" s="122"/>
      <c r="K1444" s="138"/>
      <c r="L1444" s="139"/>
      <c r="M1444" s="140"/>
      <c r="O1444" s="89"/>
      <c r="Q1444" s="138"/>
      <c r="R1444" s="91"/>
      <c r="S1444" s="138"/>
      <c r="T1444" s="138"/>
      <c r="U1444" s="91"/>
      <c r="V1444" s="141"/>
      <c r="Y1444" s="6"/>
      <c r="Z1444" s="16"/>
      <c r="AA1444" s="16"/>
      <c r="AB1444" s="16"/>
      <c r="AC1444" s="16"/>
      <c r="AD1444" s="16"/>
      <c r="AE1444" s="16"/>
      <c r="AF1444" s="16"/>
      <c r="AG1444" s="16"/>
      <c r="AH1444" s="16"/>
      <c r="AI1444" s="16"/>
      <c r="AJ1444" s="16"/>
      <c r="AK1444" s="16"/>
      <c r="AL1444" s="16"/>
      <c r="AM1444" s="16"/>
      <c r="AN1444" s="16"/>
      <c r="AO1444" s="16"/>
      <c r="AP1444" s="16"/>
      <c r="AQ1444" s="16"/>
      <c r="AR1444" s="16"/>
      <c r="AS1444" s="16"/>
      <c r="AT1444" s="16"/>
      <c r="AU1444" s="16"/>
      <c r="AV1444" s="16"/>
      <c r="AW1444" s="16"/>
      <c r="AX1444" s="16"/>
      <c r="AY1444" s="16"/>
      <c r="AZ1444" s="16"/>
      <c r="BA1444" s="16"/>
      <c r="BB1444" s="16"/>
    </row>
    <row r="1445" s="5" customFormat="1" spans="1:54">
      <c r="A1445" s="136"/>
      <c r="C1445" s="136"/>
      <c r="E1445" s="107"/>
      <c r="F1445" s="137"/>
      <c r="J1445" s="122"/>
      <c r="K1445" s="138"/>
      <c r="L1445" s="139"/>
      <c r="M1445" s="140"/>
      <c r="O1445" s="89"/>
      <c r="Q1445" s="138"/>
      <c r="R1445" s="91"/>
      <c r="S1445" s="138"/>
      <c r="T1445" s="138"/>
      <c r="U1445" s="91"/>
      <c r="V1445" s="141"/>
      <c r="Y1445" s="6"/>
      <c r="Z1445" s="16"/>
      <c r="AA1445" s="16"/>
      <c r="AB1445" s="16"/>
      <c r="AC1445" s="16"/>
      <c r="AD1445" s="16"/>
      <c r="AE1445" s="16"/>
      <c r="AF1445" s="16"/>
      <c r="AG1445" s="16"/>
      <c r="AH1445" s="16"/>
      <c r="AI1445" s="16"/>
      <c r="AJ1445" s="16"/>
      <c r="AK1445" s="16"/>
      <c r="AL1445" s="16"/>
      <c r="AM1445" s="16"/>
      <c r="AN1445" s="16"/>
      <c r="AO1445" s="16"/>
      <c r="AP1445" s="16"/>
      <c r="AQ1445" s="16"/>
      <c r="AR1445" s="16"/>
      <c r="AS1445" s="16"/>
      <c r="AT1445" s="16"/>
      <c r="AU1445" s="16"/>
      <c r="AV1445" s="16"/>
      <c r="AW1445" s="16"/>
      <c r="AX1445" s="16"/>
      <c r="AY1445" s="16"/>
      <c r="AZ1445" s="16"/>
      <c r="BA1445" s="16"/>
      <c r="BB1445" s="16"/>
    </row>
    <row r="1446" s="5" customFormat="1" spans="1:54">
      <c r="A1446" s="136"/>
      <c r="C1446" s="136"/>
      <c r="E1446" s="107"/>
      <c r="F1446" s="137"/>
      <c r="J1446" s="122"/>
      <c r="K1446" s="138"/>
      <c r="L1446" s="139"/>
      <c r="M1446" s="140"/>
      <c r="O1446" s="89"/>
      <c r="Q1446" s="138"/>
      <c r="R1446" s="91"/>
      <c r="S1446" s="138"/>
      <c r="T1446" s="138"/>
      <c r="U1446" s="91"/>
      <c r="V1446" s="141"/>
      <c r="Y1446" s="6"/>
      <c r="Z1446" s="16"/>
      <c r="AA1446" s="16"/>
      <c r="AB1446" s="16"/>
      <c r="AC1446" s="16"/>
      <c r="AD1446" s="16"/>
      <c r="AE1446" s="16"/>
      <c r="AF1446" s="16"/>
      <c r="AG1446" s="16"/>
      <c r="AH1446" s="16"/>
      <c r="AI1446" s="16"/>
      <c r="AJ1446" s="16"/>
      <c r="AK1446" s="16"/>
      <c r="AL1446" s="16"/>
      <c r="AM1446" s="16"/>
      <c r="AN1446" s="16"/>
      <c r="AO1446" s="16"/>
      <c r="AP1446" s="16"/>
      <c r="AQ1446" s="16"/>
      <c r="AR1446" s="16"/>
      <c r="AS1446" s="16"/>
      <c r="AT1446" s="16"/>
      <c r="AU1446" s="16"/>
      <c r="AV1446" s="16"/>
      <c r="AW1446" s="16"/>
      <c r="AX1446" s="16"/>
      <c r="AY1446" s="16"/>
      <c r="AZ1446" s="16"/>
      <c r="BA1446" s="16"/>
      <c r="BB1446" s="16"/>
    </row>
    <row r="1447" s="5" customFormat="1" spans="1:54">
      <c r="A1447" s="136"/>
      <c r="C1447" s="136"/>
      <c r="E1447" s="107"/>
      <c r="F1447" s="137"/>
      <c r="J1447" s="122"/>
      <c r="K1447" s="138"/>
      <c r="L1447" s="139"/>
      <c r="M1447" s="140"/>
      <c r="O1447" s="89"/>
      <c r="Q1447" s="138"/>
      <c r="R1447" s="91"/>
      <c r="S1447" s="138"/>
      <c r="T1447" s="138"/>
      <c r="U1447" s="91"/>
      <c r="V1447" s="141"/>
      <c r="Y1447" s="6"/>
      <c r="Z1447" s="16"/>
      <c r="AA1447" s="16"/>
      <c r="AB1447" s="16"/>
      <c r="AC1447" s="16"/>
      <c r="AD1447" s="16"/>
      <c r="AE1447" s="16"/>
      <c r="AF1447" s="16"/>
      <c r="AG1447" s="16"/>
      <c r="AH1447" s="16"/>
      <c r="AI1447" s="16"/>
      <c r="AJ1447" s="16"/>
      <c r="AK1447" s="16"/>
      <c r="AL1447" s="16"/>
      <c r="AM1447" s="16"/>
      <c r="AN1447" s="16"/>
      <c r="AO1447" s="16"/>
      <c r="AP1447" s="16"/>
      <c r="AQ1447" s="16"/>
      <c r="AR1447" s="16"/>
      <c r="AS1447" s="16"/>
      <c r="AT1447" s="16"/>
      <c r="AU1447" s="16"/>
      <c r="AV1447" s="16"/>
      <c r="AW1447" s="16"/>
      <c r="AX1447" s="16"/>
      <c r="AY1447" s="16"/>
      <c r="AZ1447" s="16"/>
      <c r="BA1447" s="16"/>
      <c r="BB1447" s="16"/>
    </row>
    <row r="1448" s="5" customFormat="1" spans="1:54">
      <c r="A1448" s="136"/>
      <c r="C1448" s="136"/>
      <c r="E1448" s="107"/>
      <c r="F1448" s="137"/>
      <c r="J1448" s="122"/>
      <c r="K1448" s="138"/>
      <c r="L1448" s="139"/>
      <c r="M1448" s="140"/>
      <c r="O1448" s="89"/>
      <c r="Q1448" s="138"/>
      <c r="R1448" s="91"/>
      <c r="S1448" s="138"/>
      <c r="T1448" s="138"/>
      <c r="U1448" s="91"/>
      <c r="V1448" s="141"/>
      <c r="Y1448" s="6"/>
      <c r="Z1448" s="16"/>
      <c r="AA1448" s="16"/>
      <c r="AB1448" s="16"/>
      <c r="AC1448" s="16"/>
      <c r="AD1448" s="16"/>
      <c r="AE1448" s="16"/>
      <c r="AF1448" s="16"/>
      <c r="AG1448" s="16"/>
      <c r="AH1448" s="16"/>
      <c r="AI1448" s="16"/>
      <c r="AJ1448" s="16"/>
      <c r="AK1448" s="16"/>
      <c r="AL1448" s="16"/>
      <c r="AM1448" s="16"/>
      <c r="AN1448" s="16"/>
      <c r="AO1448" s="16"/>
      <c r="AP1448" s="16"/>
      <c r="AQ1448" s="16"/>
      <c r="AR1448" s="16"/>
      <c r="AS1448" s="16"/>
      <c r="AT1448" s="16"/>
      <c r="AU1448" s="16"/>
      <c r="AV1448" s="16"/>
      <c r="AW1448" s="16"/>
      <c r="AX1448" s="16"/>
      <c r="AY1448" s="16"/>
      <c r="AZ1448" s="16"/>
      <c r="BA1448" s="16"/>
      <c r="BB1448" s="16"/>
    </row>
    <row r="1449" s="5" customFormat="1" spans="1:54">
      <c r="A1449" s="136"/>
      <c r="C1449" s="136"/>
      <c r="E1449" s="107"/>
      <c r="F1449" s="137"/>
      <c r="J1449" s="122"/>
      <c r="K1449" s="138"/>
      <c r="L1449" s="139"/>
      <c r="M1449" s="140"/>
      <c r="O1449" s="89"/>
      <c r="Q1449" s="138"/>
      <c r="R1449" s="91"/>
      <c r="S1449" s="138"/>
      <c r="T1449" s="138"/>
      <c r="U1449" s="91"/>
      <c r="V1449" s="141"/>
      <c r="Y1449" s="6"/>
      <c r="Z1449" s="16"/>
      <c r="AA1449" s="16"/>
      <c r="AB1449" s="16"/>
      <c r="AC1449" s="16"/>
      <c r="AD1449" s="16"/>
      <c r="AE1449" s="16"/>
      <c r="AF1449" s="16"/>
      <c r="AG1449" s="16"/>
      <c r="AH1449" s="16"/>
      <c r="AI1449" s="16"/>
      <c r="AJ1449" s="16"/>
      <c r="AK1449" s="16"/>
      <c r="AL1449" s="16"/>
      <c r="AM1449" s="16"/>
      <c r="AN1449" s="16"/>
      <c r="AO1449" s="16"/>
      <c r="AP1449" s="16"/>
      <c r="AQ1449" s="16"/>
      <c r="AR1449" s="16"/>
      <c r="AS1449" s="16"/>
      <c r="AT1449" s="16"/>
      <c r="AU1449" s="16"/>
      <c r="AV1449" s="16"/>
      <c r="AW1449" s="16"/>
      <c r="AX1449" s="16"/>
      <c r="AY1449" s="16"/>
      <c r="AZ1449" s="16"/>
      <c r="BA1449" s="16"/>
      <c r="BB1449" s="16"/>
    </row>
    <row r="1450" s="5" customFormat="1" spans="1:54">
      <c r="A1450" s="136"/>
      <c r="C1450" s="136"/>
      <c r="E1450" s="107"/>
      <c r="F1450" s="137"/>
      <c r="J1450" s="122"/>
      <c r="K1450" s="138"/>
      <c r="L1450" s="139"/>
      <c r="M1450" s="140"/>
      <c r="O1450" s="89"/>
      <c r="Q1450" s="138"/>
      <c r="R1450" s="91"/>
      <c r="S1450" s="138"/>
      <c r="T1450" s="138"/>
      <c r="U1450" s="91"/>
      <c r="V1450" s="141"/>
      <c r="Y1450" s="6"/>
      <c r="Z1450" s="16"/>
      <c r="AA1450" s="16"/>
      <c r="AB1450" s="16"/>
      <c r="AC1450" s="16"/>
      <c r="AD1450" s="16"/>
      <c r="AE1450" s="16"/>
      <c r="AF1450" s="16"/>
      <c r="AG1450" s="16"/>
      <c r="AH1450" s="16"/>
      <c r="AI1450" s="16"/>
      <c r="AJ1450" s="16"/>
      <c r="AK1450" s="16"/>
      <c r="AL1450" s="16"/>
      <c r="AM1450" s="16"/>
      <c r="AN1450" s="16"/>
      <c r="AO1450" s="16"/>
      <c r="AP1450" s="16"/>
      <c r="AQ1450" s="16"/>
      <c r="AR1450" s="16"/>
      <c r="AS1450" s="16"/>
      <c r="AT1450" s="16"/>
      <c r="AU1450" s="16"/>
      <c r="AV1450" s="16"/>
      <c r="AW1450" s="16"/>
      <c r="AX1450" s="16"/>
      <c r="AY1450" s="16"/>
      <c r="AZ1450" s="16"/>
      <c r="BA1450" s="16"/>
      <c r="BB1450" s="16"/>
    </row>
    <row r="1451" s="5" customFormat="1" spans="1:54">
      <c r="A1451" s="136"/>
      <c r="C1451" s="136"/>
      <c r="E1451" s="107"/>
      <c r="F1451" s="137"/>
      <c r="J1451" s="122"/>
      <c r="K1451" s="138"/>
      <c r="L1451" s="139"/>
      <c r="M1451" s="140"/>
      <c r="O1451" s="89"/>
      <c r="Q1451" s="138"/>
      <c r="R1451" s="91"/>
      <c r="S1451" s="138"/>
      <c r="T1451" s="138"/>
      <c r="U1451" s="91"/>
      <c r="V1451" s="141"/>
      <c r="Y1451" s="6"/>
      <c r="Z1451" s="16"/>
      <c r="AA1451" s="16"/>
      <c r="AB1451" s="16"/>
      <c r="AC1451" s="16"/>
      <c r="AD1451" s="16"/>
      <c r="AE1451" s="16"/>
      <c r="AF1451" s="16"/>
      <c r="AG1451" s="16"/>
      <c r="AH1451" s="16"/>
      <c r="AI1451" s="16"/>
      <c r="AJ1451" s="16"/>
      <c r="AK1451" s="16"/>
      <c r="AL1451" s="16"/>
      <c r="AM1451" s="16"/>
      <c r="AN1451" s="16"/>
      <c r="AO1451" s="16"/>
      <c r="AP1451" s="16"/>
      <c r="AQ1451" s="16"/>
      <c r="AR1451" s="16"/>
      <c r="AS1451" s="16"/>
      <c r="AT1451" s="16"/>
      <c r="AU1451" s="16"/>
      <c r="AV1451" s="16"/>
      <c r="AW1451" s="16"/>
      <c r="AX1451" s="16"/>
      <c r="AY1451" s="16"/>
      <c r="AZ1451" s="16"/>
      <c r="BA1451" s="16"/>
      <c r="BB1451" s="16"/>
    </row>
    <row r="1452" s="5" customFormat="1" spans="1:54">
      <c r="A1452" s="136"/>
      <c r="C1452" s="136"/>
      <c r="E1452" s="107"/>
      <c r="F1452" s="137"/>
      <c r="J1452" s="122"/>
      <c r="K1452" s="138"/>
      <c r="L1452" s="139"/>
      <c r="M1452" s="140"/>
      <c r="O1452" s="89"/>
      <c r="Q1452" s="138"/>
      <c r="R1452" s="91"/>
      <c r="S1452" s="138"/>
      <c r="T1452" s="138"/>
      <c r="U1452" s="91"/>
      <c r="V1452" s="141"/>
      <c r="Y1452" s="6"/>
      <c r="Z1452" s="16"/>
      <c r="AA1452" s="16"/>
      <c r="AB1452" s="16"/>
      <c r="AC1452" s="16"/>
      <c r="AD1452" s="16"/>
      <c r="AE1452" s="16"/>
      <c r="AF1452" s="16"/>
      <c r="AG1452" s="16"/>
      <c r="AH1452" s="16"/>
      <c r="AI1452" s="16"/>
      <c r="AJ1452" s="16"/>
      <c r="AK1452" s="16"/>
      <c r="AL1452" s="16"/>
      <c r="AM1452" s="16"/>
      <c r="AN1452" s="16"/>
      <c r="AO1452" s="16"/>
      <c r="AP1452" s="16"/>
      <c r="AQ1452" s="16"/>
      <c r="AR1452" s="16"/>
      <c r="AS1452" s="16"/>
      <c r="AT1452" s="16"/>
      <c r="AU1452" s="16"/>
      <c r="AV1452" s="16"/>
      <c r="AW1452" s="16"/>
      <c r="AX1452" s="16"/>
      <c r="AY1452" s="16"/>
      <c r="AZ1452" s="16"/>
      <c r="BA1452" s="16"/>
      <c r="BB1452" s="16"/>
    </row>
    <row r="1453" s="5" customFormat="1" spans="1:54">
      <c r="A1453" s="136"/>
      <c r="C1453" s="136"/>
      <c r="E1453" s="107"/>
      <c r="F1453" s="137"/>
      <c r="J1453" s="122"/>
      <c r="K1453" s="138"/>
      <c r="L1453" s="139"/>
      <c r="M1453" s="140"/>
      <c r="O1453" s="89"/>
      <c r="Q1453" s="138"/>
      <c r="R1453" s="91"/>
      <c r="S1453" s="138"/>
      <c r="T1453" s="138"/>
      <c r="U1453" s="91"/>
      <c r="V1453" s="141"/>
      <c r="Y1453" s="6"/>
      <c r="Z1453" s="16"/>
      <c r="AA1453" s="16"/>
      <c r="AB1453" s="16"/>
      <c r="AC1453" s="16"/>
      <c r="AD1453" s="16"/>
      <c r="AE1453" s="16"/>
      <c r="AF1453" s="16"/>
      <c r="AG1453" s="16"/>
      <c r="AH1453" s="16"/>
      <c r="AI1453" s="16"/>
      <c r="AJ1453" s="16"/>
      <c r="AK1453" s="16"/>
      <c r="AL1453" s="16"/>
      <c r="AM1453" s="16"/>
      <c r="AN1453" s="16"/>
      <c r="AO1453" s="16"/>
      <c r="AP1453" s="16"/>
      <c r="AQ1453" s="16"/>
      <c r="AR1453" s="16"/>
      <c r="AS1453" s="16"/>
      <c r="AT1453" s="16"/>
      <c r="AU1453" s="16"/>
      <c r="AV1453" s="16"/>
      <c r="AW1453" s="16"/>
      <c r="AX1453" s="16"/>
      <c r="AY1453" s="16"/>
      <c r="AZ1453" s="16"/>
      <c r="BA1453" s="16"/>
      <c r="BB1453" s="16"/>
    </row>
    <row r="1454" s="5" customFormat="1" spans="1:54">
      <c r="A1454" s="136"/>
      <c r="C1454" s="136"/>
      <c r="E1454" s="107"/>
      <c r="F1454" s="137"/>
      <c r="J1454" s="122"/>
      <c r="K1454" s="138"/>
      <c r="L1454" s="139"/>
      <c r="M1454" s="140"/>
      <c r="O1454" s="89"/>
      <c r="Q1454" s="138"/>
      <c r="R1454" s="91"/>
      <c r="S1454" s="138"/>
      <c r="T1454" s="138"/>
      <c r="U1454" s="91"/>
      <c r="V1454" s="141"/>
      <c r="Y1454" s="6"/>
      <c r="Z1454" s="16"/>
      <c r="AA1454" s="16"/>
      <c r="AB1454" s="16"/>
      <c r="AC1454" s="16"/>
      <c r="AD1454" s="16"/>
      <c r="AE1454" s="16"/>
      <c r="AF1454" s="16"/>
      <c r="AG1454" s="16"/>
      <c r="AH1454" s="16"/>
      <c r="AI1454" s="16"/>
      <c r="AJ1454" s="16"/>
      <c r="AK1454" s="16"/>
      <c r="AL1454" s="16"/>
      <c r="AM1454" s="16"/>
      <c r="AN1454" s="16"/>
      <c r="AO1454" s="16"/>
      <c r="AP1454" s="16"/>
      <c r="AQ1454" s="16"/>
      <c r="AR1454" s="16"/>
      <c r="AS1454" s="16"/>
      <c r="AT1454" s="16"/>
      <c r="AU1454" s="16"/>
      <c r="AV1454" s="16"/>
      <c r="AW1454" s="16"/>
      <c r="AX1454" s="16"/>
      <c r="AY1454" s="16"/>
      <c r="AZ1454" s="16"/>
      <c r="BA1454" s="16"/>
      <c r="BB1454" s="16"/>
    </row>
    <row r="1455" s="5" customFormat="1" spans="1:54">
      <c r="A1455" s="136"/>
      <c r="C1455" s="136"/>
      <c r="E1455" s="107"/>
      <c r="F1455" s="137"/>
      <c r="J1455" s="122"/>
      <c r="K1455" s="138"/>
      <c r="L1455" s="139"/>
      <c r="M1455" s="140"/>
      <c r="O1455" s="89"/>
      <c r="Q1455" s="138"/>
      <c r="R1455" s="91"/>
      <c r="S1455" s="138"/>
      <c r="T1455" s="138"/>
      <c r="U1455" s="91"/>
      <c r="V1455" s="141"/>
      <c r="Y1455" s="6"/>
      <c r="Z1455" s="16"/>
      <c r="AA1455" s="16"/>
      <c r="AB1455" s="16"/>
      <c r="AC1455" s="16"/>
      <c r="AD1455" s="16"/>
      <c r="AE1455" s="16"/>
      <c r="AF1455" s="16"/>
      <c r="AG1455" s="16"/>
      <c r="AH1455" s="16"/>
      <c r="AI1455" s="16"/>
      <c r="AJ1455" s="16"/>
      <c r="AK1455" s="16"/>
      <c r="AL1455" s="16"/>
      <c r="AM1455" s="16"/>
      <c r="AN1455" s="16"/>
      <c r="AO1455" s="16"/>
      <c r="AP1455" s="16"/>
      <c r="AQ1455" s="16"/>
      <c r="AR1455" s="16"/>
      <c r="AS1455" s="16"/>
      <c r="AT1455" s="16"/>
      <c r="AU1455" s="16"/>
      <c r="AV1455" s="16"/>
      <c r="AW1455" s="16"/>
      <c r="AX1455" s="16"/>
      <c r="AY1455" s="16"/>
      <c r="AZ1455" s="16"/>
      <c r="BA1455" s="16"/>
      <c r="BB1455" s="16"/>
    </row>
    <row r="1456" s="5" customFormat="1" spans="1:54">
      <c r="A1456" s="136"/>
      <c r="C1456" s="136"/>
      <c r="E1456" s="107"/>
      <c r="F1456" s="137"/>
      <c r="J1456" s="122"/>
      <c r="K1456" s="138"/>
      <c r="L1456" s="139"/>
      <c r="M1456" s="140"/>
      <c r="O1456" s="89"/>
      <c r="Q1456" s="138"/>
      <c r="R1456" s="91"/>
      <c r="S1456" s="138"/>
      <c r="T1456" s="138"/>
      <c r="U1456" s="91"/>
      <c r="V1456" s="141"/>
      <c r="Y1456" s="6"/>
      <c r="Z1456" s="16"/>
      <c r="AA1456" s="16"/>
      <c r="AB1456" s="16"/>
      <c r="AC1456" s="16"/>
      <c r="AD1456" s="16"/>
      <c r="AE1456" s="16"/>
      <c r="AF1456" s="16"/>
      <c r="AG1456" s="16"/>
      <c r="AH1456" s="16"/>
      <c r="AI1456" s="16"/>
      <c r="AJ1456" s="16"/>
      <c r="AK1456" s="16"/>
      <c r="AL1456" s="16"/>
      <c r="AM1456" s="16"/>
      <c r="AN1456" s="16"/>
      <c r="AO1456" s="16"/>
      <c r="AP1456" s="16"/>
      <c r="AQ1456" s="16"/>
      <c r="AR1456" s="16"/>
      <c r="AS1456" s="16"/>
      <c r="AT1456" s="16"/>
      <c r="AU1456" s="16"/>
      <c r="AV1456" s="16"/>
      <c r="AW1456" s="16"/>
      <c r="AX1456" s="16"/>
      <c r="AY1456" s="16"/>
      <c r="AZ1456" s="16"/>
      <c r="BA1456" s="16"/>
      <c r="BB1456" s="16"/>
    </row>
    <row r="1457" s="5" customFormat="1" spans="1:54">
      <c r="A1457" s="136"/>
      <c r="C1457" s="136"/>
      <c r="E1457" s="107"/>
      <c r="F1457" s="137"/>
      <c r="J1457" s="122"/>
      <c r="K1457" s="138"/>
      <c r="L1457" s="139"/>
      <c r="M1457" s="140"/>
      <c r="O1457" s="89"/>
      <c r="Q1457" s="138"/>
      <c r="R1457" s="91"/>
      <c r="S1457" s="138"/>
      <c r="T1457" s="138"/>
      <c r="U1457" s="91"/>
      <c r="V1457" s="141"/>
      <c r="Y1457" s="6"/>
      <c r="Z1457" s="16"/>
      <c r="AA1457" s="16"/>
      <c r="AB1457" s="16"/>
      <c r="AC1457" s="16"/>
      <c r="AD1457" s="16"/>
      <c r="AE1457" s="16"/>
      <c r="AF1457" s="16"/>
      <c r="AG1457" s="16"/>
      <c r="AH1457" s="16"/>
      <c r="AI1457" s="16"/>
      <c r="AJ1457" s="16"/>
      <c r="AK1457" s="16"/>
      <c r="AL1457" s="16"/>
      <c r="AM1457" s="16"/>
      <c r="AN1457" s="16"/>
      <c r="AO1457" s="16"/>
      <c r="AP1457" s="16"/>
      <c r="AQ1457" s="16"/>
      <c r="AR1457" s="16"/>
      <c r="AS1457" s="16"/>
      <c r="AT1457" s="16"/>
      <c r="AU1457" s="16"/>
      <c r="AV1457" s="16"/>
      <c r="AW1457" s="16"/>
      <c r="AX1457" s="16"/>
      <c r="AY1457" s="16"/>
      <c r="AZ1457" s="16"/>
      <c r="BA1457" s="16"/>
      <c r="BB1457" s="16"/>
    </row>
    <row r="1458" s="5" customFormat="1" spans="1:54">
      <c r="A1458" s="136"/>
      <c r="C1458" s="136"/>
      <c r="E1458" s="107"/>
      <c r="F1458" s="137"/>
      <c r="J1458" s="122"/>
      <c r="K1458" s="138"/>
      <c r="L1458" s="139"/>
      <c r="M1458" s="140"/>
      <c r="O1458" s="89"/>
      <c r="Q1458" s="138"/>
      <c r="R1458" s="91"/>
      <c r="S1458" s="138"/>
      <c r="T1458" s="138"/>
      <c r="U1458" s="91"/>
      <c r="V1458" s="141"/>
      <c r="Y1458" s="6"/>
      <c r="Z1458" s="16"/>
      <c r="AA1458" s="16"/>
      <c r="AB1458" s="16"/>
      <c r="AC1458" s="16"/>
      <c r="AD1458" s="16"/>
      <c r="AE1458" s="16"/>
      <c r="AF1458" s="16"/>
      <c r="AG1458" s="16"/>
      <c r="AH1458" s="16"/>
      <c r="AI1458" s="16"/>
      <c r="AJ1458" s="16"/>
      <c r="AK1458" s="16"/>
      <c r="AL1458" s="16"/>
      <c r="AM1458" s="16"/>
      <c r="AN1458" s="16"/>
      <c r="AO1458" s="16"/>
      <c r="AP1458" s="16"/>
      <c r="AQ1458" s="16"/>
      <c r="AR1458" s="16"/>
      <c r="AS1458" s="16"/>
      <c r="AT1458" s="16"/>
      <c r="AU1458" s="16"/>
      <c r="AV1458" s="16"/>
      <c r="AW1458" s="16"/>
      <c r="AX1458" s="16"/>
      <c r="AY1458" s="16"/>
      <c r="AZ1458" s="16"/>
      <c r="BA1458" s="16"/>
      <c r="BB1458" s="16"/>
    </row>
    <row r="1459" s="5" customFormat="1" spans="1:54">
      <c r="A1459" s="136"/>
      <c r="C1459" s="136"/>
      <c r="E1459" s="107"/>
      <c r="F1459" s="137"/>
      <c r="J1459" s="122"/>
      <c r="K1459" s="138"/>
      <c r="L1459" s="139"/>
      <c r="M1459" s="140"/>
      <c r="O1459" s="89"/>
      <c r="Q1459" s="138"/>
      <c r="R1459" s="91"/>
      <c r="S1459" s="138"/>
      <c r="T1459" s="138"/>
      <c r="U1459" s="91"/>
      <c r="V1459" s="141"/>
      <c r="Y1459" s="6"/>
      <c r="Z1459" s="16"/>
      <c r="AA1459" s="16"/>
      <c r="AB1459" s="16"/>
      <c r="AC1459" s="16"/>
      <c r="AD1459" s="16"/>
      <c r="AE1459" s="16"/>
      <c r="AF1459" s="16"/>
      <c r="AG1459" s="16"/>
      <c r="AH1459" s="16"/>
      <c r="AI1459" s="16"/>
      <c r="AJ1459" s="16"/>
      <c r="AK1459" s="16"/>
      <c r="AL1459" s="16"/>
      <c r="AM1459" s="16"/>
      <c r="AN1459" s="16"/>
      <c r="AO1459" s="16"/>
      <c r="AP1459" s="16"/>
      <c r="AQ1459" s="16"/>
      <c r="AR1459" s="16"/>
      <c r="AS1459" s="16"/>
      <c r="AT1459" s="16"/>
      <c r="AU1459" s="16"/>
      <c r="AV1459" s="16"/>
      <c r="AW1459" s="16"/>
      <c r="AX1459" s="16"/>
      <c r="AY1459" s="16"/>
      <c r="AZ1459" s="16"/>
      <c r="BA1459" s="16"/>
      <c r="BB1459" s="16"/>
    </row>
    <row r="1460" s="5" customFormat="1" spans="1:54">
      <c r="A1460" s="136"/>
      <c r="C1460" s="136"/>
      <c r="E1460" s="107"/>
      <c r="F1460" s="137"/>
      <c r="J1460" s="122"/>
      <c r="K1460" s="138"/>
      <c r="L1460" s="139"/>
      <c r="M1460" s="140"/>
      <c r="O1460" s="89"/>
      <c r="Q1460" s="138"/>
      <c r="R1460" s="91"/>
      <c r="S1460" s="138"/>
      <c r="T1460" s="138"/>
      <c r="U1460" s="91"/>
      <c r="V1460" s="141"/>
      <c r="Y1460" s="6"/>
      <c r="Z1460" s="16"/>
      <c r="AA1460" s="16"/>
      <c r="AB1460" s="16"/>
      <c r="AC1460" s="16"/>
      <c r="AD1460" s="16"/>
      <c r="AE1460" s="16"/>
      <c r="AF1460" s="16"/>
      <c r="AG1460" s="16"/>
      <c r="AH1460" s="16"/>
      <c r="AI1460" s="16"/>
      <c r="AJ1460" s="16"/>
      <c r="AK1460" s="16"/>
      <c r="AL1460" s="16"/>
      <c r="AM1460" s="16"/>
      <c r="AN1460" s="16"/>
      <c r="AO1460" s="16"/>
      <c r="AP1460" s="16"/>
      <c r="AQ1460" s="16"/>
      <c r="AR1460" s="16"/>
      <c r="AS1460" s="16"/>
      <c r="AT1460" s="16"/>
      <c r="AU1460" s="16"/>
      <c r="AV1460" s="16"/>
      <c r="AW1460" s="16"/>
      <c r="AX1460" s="16"/>
      <c r="AY1460" s="16"/>
      <c r="AZ1460" s="16"/>
      <c r="BA1460" s="16"/>
      <c r="BB1460" s="16"/>
    </row>
    <row r="1461" s="5" customFormat="1" spans="1:54">
      <c r="A1461" s="136"/>
      <c r="C1461" s="136"/>
      <c r="E1461" s="107"/>
      <c r="F1461" s="137"/>
      <c r="J1461" s="122"/>
      <c r="K1461" s="138"/>
      <c r="L1461" s="139"/>
      <c r="M1461" s="140"/>
      <c r="O1461" s="89"/>
      <c r="Q1461" s="138"/>
      <c r="R1461" s="91"/>
      <c r="S1461" s="138"/>
      <c r="T1461" s="138"/>
      <c r="U1461" s="91"/>
      <c r="V1461" s="141"/>
      <c r="Y1461" s="6"/>
      <c r="Z1461" s="16"/>
      <c r="AA1461" s="16"/>
      <c r="AB1461" s="16"/>
      <c r="AC1461" s="16"/>
      <c r="AD1461" s="16"/>
      <c r="AE1461" s="16"/>
      <c r="AF1461" s="16"/>
      <c r="AG1461" s="16"/>
      <c r="AH1461" s="16"/>
      <c r="AI1461" s="16"/>
      <c r="AJ1461" s="16"/>
      <c r="AK1461" s="16"/>
      <c r="AL1461" s="16"/>
      <c r="AM1461" s="16"/>
      <c r="AN1461" s="16"/>
      <c r="AO1461" s="16"/>
      <c r="AP1461" s="16"/>
      <c r="AQ1461" s="16"/>
      <c r="AR1461" s="16"/>
      <c r="AS1461" s="16"/>
      <c r="AT1461" s="16"/>
      <c r="AU1461" s="16"/>
      <c r="AV1461" s="16"/>
      <c r="AW1461" s="16"/>
      <c r="AX1461" s="16"/>
      <c r="AY1461" s="16"/>
      <c r="AZ1461" s="16"/>
      <c r="BA1461" s="16"/>
      <c r="BB1461" s="16"/>
    </row>
    <row r="1462" s="5" customFormat="1" spans="1:54">
      <c r="A1462" s="136"/>
      <c r="C1462" s="136"/>
      <c r="E1462" s="107"/>
      <c r="F1462" s="137"/>
      <c r="J1462" s="122"/>
      <c r="K1462" s="138"/>
      <c r="L1462" s="139"/>
      <c r="M1462" s="140"/>
      <c r="O1462" s="89"/>
      <c r="Q1462" s="138"/>
      <c r="R1462" s="91"/>
      <c r="S1462" s="138"/>
      <c r="T1462" s="138"/>
      <c r="U1462" s="91"/>
      <c r="V1462" s="141"/>
      <c r="Y1462" s="6"/>
      <c r="Z1462" s="16"/>
      <c r="AA1462" s="16"/>
      <c r="AB1462" s="16"/>
      <c r="AC1462" s="16"/>
      <c r="AD1462" s="16"/>
      <c r="AE1462" s="16"/>
      <c r="AF1462" s="16"/>
      <c r="AG1462" s="16"/>
      <c r="AH1462" s="16"/>
      <c r="AI1462" s="16"/>
      <c r="AJ1462" s="16"/>
      <c r="AK1462" s="16"/>
      <c r="AL1462" s="16"/>
      <c r="AM1462" s="16"/>
      <c r="AN1462" s="16"/>
      <c r="AO1462" s="16"/>
      <c r="AP1462" s="16"/>
      <c r="AQ1462" s="16"/>
      <c r="AR1462" s="16"/>
      <c r="AS1462" s="16"/>
      <c r="AT1462" s="16"/>
      <c r="AU1462" s="16"/>
      <c r="AV1462" s="16"/>
      <c r="AW1462" s="16"/>
      <c r="AX1462" s="16"/>
      <c r="AY1462" s="16"/>
      <c r="AZ1462" s="16"/>
      <c r="BA1462" s="16"/>
      <c r="BB1462" s="16"/>
    </row>
    <row r="1463" s="5" customFormat="1" spans="1:54">
      <c r="A1463" s="136"/>
      <c r="C1463" s="136"/>
      <c r="E1463" s="107"/>
      <c r="F1463" s="137"/>
      <c r="J1463" s="122"/>
      <c r="K1463" s="138"/>
      <c r="L1463" s="139"/>
      <c r="M1463" s="140"/>
      <c r="O1463" s="89"/>
      <c r="Q1463" s="138"/>
      <c r="R1463" s="91"/>
      <c r="S1463" s="138"/>
      <c r="T1463" s="138"/>
      <c r="U1463" s="91"/>
      <c r="V1463" s="141"/>
      <c r="Y1463" s="6"/>
      <c r="Z1463" s="16"/>
      <c r="AA1463" s="16"/>
      <c r="AB1463" s="16"/>
      <c r="AC1463" s="16"/>
      <c r="AD1463" s="16"/>
      <c r="AE1463" s="16"/>
      <c r="AF1463" s="16"/>
      <c r="AG1463" s="16"/>
      <c r="AH1463" s="16"/>
      <c r="AI1463" s="16"/>
      <c r="AJ1463" s="16"/>
      <c r="AK1463" s="16"/>
      <c r="AL1463" s="16"/>
      <c r="AM1463" s="16"/>
      <c r="AN1463" s="16"/>
      <c r="AO1463" s="16"/>
      <c r="AP1463" s="16"/>
      <c r="AQ1463" s="16"/>
      <c r="AR1463" s="16"/>
      <c r="AS1463" s="16"/>
      <c r="AT1463" s="16"/>
      <c r="AU1463" s="16"/>
      <c r="AV1463" s="16"/>
      <c r="AW1463" s="16"/>
      <c r="AX1463" s="16"/>
      <c r="AY1463" s="16"/>
      <c r="AZ1463" s="16"/>
      <c r="BA1463" s="16"/>
      <c r="BB1463" s="16"/>
    </row>
    <row r="1464" s="5" customFormat="1" spans="1:54">
      <c r="A1464" s="136"/>
      <c r="C1464" s="136"/>
      <c r="E1464" s="107"/>
      <c r="F1464" s="137"/>
      <c r="J1464" s="122"/>
      <c r="K1464" s="138"/>
      <c r="L1464" s="139"/>
      <c r="M1464" s="140"/>
      <c r="O1464" s="89"/>
      <c r="Q1464" s="138"/>
      <c r="R1464" s="91"/>
      <c r="S1464" s="138"/>
      <c r="T1464" s="138"/>
      <c r="U1464" s="91"/>
      <c r="V1464" s="141"/>
      <c r="Y1464" s="6"/>
      <c r="Z1464" s="16"/>
      <c r="AA1464" s="16"/>
      <c r="AB1464" s="16"/>
      <c r="AC1464" s="16"/>
      <c r="AD1464" s="16"/>
      <c r="AE1464" s="16"/>
      <c r="AF1464" s="16"/>
      <c r="AG1464" s="16"/>
      <c r="AH1464" s="16"/>
      <c r="AI1464" s="16"/>
      <c r="AJ1464" s="16"/>
      <c r="AK1464" s="16"/>
      <c r="AL1464" s="16"/>
      <c r="AM1464" s="16"/>
      <c r="AN1464" s="16"/>
      <c r="AO1464" s="16"/>
      <c r="AP1464" s="16"/>
      <c r="AQ1464" s="16"/>
      <c r="AR1464" s="16"/>
      <c r="AS1464" s="16"/>
      <c r="AT1464" s="16"/>
      <c r="AU1464" s="16"/>
      <c r="AV1464" s="16"/>
      <c r="AW1464" s="16"/>
      <c r="AX1464" s="16"/>
      <c r="AY1464" s="16"/>
      <c r="AZ1464" s="16"/>
      <c r="BA1464" s="16"/>
      <c r="BB1464" s="16"/>
    </row>
    <row r="1465" s="5" customFormat="1" spans="1:54">
      <c r="A1465" s="136"/>
      <c r="C1465" s="136"/>
      <c r="E1465" s="107"/>
      <c r="F1465" s="137"/>
      <c r="J1465" s="122"/>
      <c r="K1465" s="138"/>
      <c r="L1465" s="139"/>
      <c r="M1465" s="140"/>
      <c r="O1465" s="89"/>
      <c r="Q1465" s="138"/>
      <c r="R1465" s="91"/>
      <c r="S1465" s="138"/>
      <c r="T1465" s="138"/>
      <c r="U1465" s="91"/>
      <c r="V1465" s="141"/>
      <c r="Y1465" s="6"/>
      <c r="Z1465" s="16"/>
      <c r="AA1465" s="16"/>
      <c r="AB1465" s="16"/>
      <c r="AC1465" s="16"/>
      <c r="AD1465" s="16"/>
      <c r="AE1465" s="16"/>
      <c r="AF1465" s="16"/>
      <c r="AG1465" s="16"/>
      <c r="AH1465" s="16"/>
      <c r="AI1465" s="16"/>
      <c r="AJ1465" s="16"/>
      <c r="AK1465" s="16"/>
      <c r="AL1465" s="16"/>
      <c r="AM1465" s="16"/>
      <c r="AN1465" s="16"/>
      <c r="AO1465" s="16"/>
      <c r="AP1465" s="16"/>
      <c r="AQ1465" s="16"/>
      <c r="AR1465" s="16"/>
      <c r="AS1465" s="16"/>
      <c r="AT1465" s="16"/>
      <c r="AU1465" s="16"/>
      <c r="AV1465" s="16"/>
      <c r="AW1465" s="16"/>
      <c r="AX1465" s="16"/>
      <c r="AY1465" s="16"/>
      <c r="AZ1465" s="16"/>
      <c r="BA1465" s="16"/>
      <c r="BB1465" s="16"/>
    </row>
    <row r="1466" s="5" customFormat="1" spans="1:54">
      <c r="A1466" s="136"/>
      <c r="C1466" s="136"/>
      <c r="E1466" s="107"/>
      <c r="F1466" s="137"/>
      <c r="J1466" s="122"/>
      <c r="K1466" s="138"/>
      <c r="L1466" s="139"/>
      <c r="M1466" s="140"/>
      <c r="O1466" s="89"/>
      <c r="Q1466" s="138"/>
      <c r="R1466" s="91"/>
      <c r="S1466" s="138"/>
      <c r="T1466" s="138"/>
      <c r="U1466" s="91"/>
      <c r="V1466" s="141"/>
      <c r="Y1466" s="6"/>
      <c r="Z1466" s="16"/>
      <c r="AA1466" s="16"/>
      <c r="AB1466" s="16"/>
      <c r="AC1466" s="16"/>
      <c r="AD1466" s="16"/>
      <c r="AE1466" s="16"/>
      <c r="AF1466" s="16"/>
      <c r="AG1466" s="16"/>
      <c r="AH1466" s="16"/>
      <c r="AI1466" s="16"/>
      <c r="AJ1466" s="16"/>
      <c r="AK1466" s="16"/>
      <c r="AL1466" s="16"/>
      <c r="AM1466" s="16"/>
      <c r="AN1466" s="16"/>
      <c r="AO1466" s="16"/>
      <c r="AP1466" s="16"/>
      <c r="AQ1466" s="16"/>
      <c r="AR1466" s="16"/>
      <c r="AS1466" s="16"/>
      <c r="AT1466" s="16"/>
      <c r="AU1466" s="16"/>
      <c r="AV1466" s="16"/>
      <c r="AW1466" s="16"/>
      <c r="AX1466" s="16"/>
      <c r="AY1466" s="16"/>
      <c r="AZ1466" s="16"/>
      <c r="BA1466" s="16"/>
      <c r="BB1466" s="16"/>
    </row>
    <row r="1467" s="5" customFormat="1" spans="1:54">
      <c r="A1467" s="136"/>
      <c r="C1467" s="136"/>
      <c r="E1467" s="107"/>
      <c r="F1467" s="137"/>
      <c r="J1467" s="122"/>
      <c r="K1467" s="138"/>
      <c r="L1467" s="139"/>
      <c r="M1467" s="140"/>
      <c r="O1467" s="89"/>
      <c r="Q1467" s="138"/>
      <c r="R1467" s="91"/>
      <c r="S1467" s="138"/>
      <c r="T1467" s="138"/>
      <c r="U1467" s="91"/>
      <c r="V1467" s="141"/>
      <c r="Y1467" s="6"/>
      <c r="Z1467" s="16"/>
      <c r="AA1467" s="16"/>
      <c r="AB1467" s="16"/>
      <c r="AC1467" s="16"/>
      <c r="AD1467" s="16"/>
      <c r="AE1467" s="16"/>
      <c r="AF1467" s="16"/>
      <c r="AG1467" s="16"/>
      <c r="AH1467" s="16"/>
      <c r="AI1467" s="16"/>
      <c r="AJ1467" s="16"/>
      <c r="AK1467" s="16"/>
      <c r="AL1467" s="16"/>
      <c r="AM1467" s="16"/>
      <c r="AN1467" s="16"/>
      <c r="AO1467" s="16"/>
      <c r="AP1467" s="16"/>
      <c r="AQ1467" s="16"/>
      <c r="AR1467" s="16"/>
      <c r="AS1467" s="16"/>
      <c r="AT1467" s="16"/>
      <c r="AU1467" s="16"/>
      <c r="AV1467" s="16"/>
      <c r="AW1467" s="16"/>
      <c r="AX1467" s="16"/>
      <c r="AY1467" s="16"/>
      <c r="AZ1467" s="16"/>
      <c r="BA1467" s="16"/>
      <c r="BB1467" s="16"/>
    </row>
    <row r="1468" s="5" customFormat="1" spans="1:54">
      <c r="A1468" s="136"/>
      <c r="C1468" s="136"/>
      <c r="E1468" s="107"/>
      <c r="F1468" s="137"/>
      <c r="J1468" s="122"/>
      <c r="K1468" s="138"/>
      <c r="L1468" s="139"/>
      <c r="M1468" s="140"/>
      <c r="O1468" s="89"/>
      <c r="Q1468" s="138"/>
      <c r="R1468" s="91"/>
      <c r="S1468" s="138"/>
      <c r="T1468" s="138"/>
      <c r="U1468" s="91"/>
      <c r="V1468" s="141"/>
      <c r="Y1468" s="6"/>
      <c r="Z1468" s="16"/>
      <c r="AA1468" s="16"/>
      <c r="AB1468" s="16"/>
      <c r="AC1468" s="16"/>
      <c r="AD1468" s="16"/>
      <c r="AE1468" s="16"/>
      <c r="AF1468" s="16"/>
      <c r="AG1468" s="16"/>
      <c r="AH1468" s="16"/>
      <c r="AI1468" s="16"/>
      <c r="AJ1468" s="16"/>
      <c r="AK1468" s="16"/>
      <c r="AL1468" s="16"/>
      <c r="AM1468" s="16"/>
      <c r="AN1468" s="16"/>
      <c r="AO1468" s="16"/>
      <c r="AP1468" s="16"/>
      <c r="AQ1468" s="16"/>
      <c r="AR1468" s="16"/>
      <c r="AS1468" s="16"/>
      <c r="AT1468" s="16"/>
      <c r="AU1468" s="16"/>
      <c r="AV1468" s="16"/>
      <c r="AW1468" s="16"/>
      <c r="AX1468" s="16"/>
      <c r="AY1468" s="16"/>
      <c r="AZ1468" s="16"/>
      <c r="BA1468" s="16"/>
      <c r="BB1468" s="16"/>
    </row>
    <row r="1469" s="5" customFormat="1" spans="1:54">
      <c r="A1469" s="136"/>
      <c r="C1469" s="136"/>
      <c r="E1469" s="107"/>
      <c r="F1469" s="137"/>
      <c r="J1469" s="122"/>
      <c r="K1469" s="138"/>
      <c r="L1469" s="139"/>
      <c r="M1469" s="140"/>
      <c r="O1469" s="89"/>
      <c r="Q1469" s="138"/>
      <c r="R1469" s="91"/>
      <c r="S1469" s="138"/>
      <c r="T1469" s="138"/>
      <c r="U1469" s="91"/>
      <c r="V1469" s="141"/>
      <c r="Y1469" s="6"/>
      <c r="Z1469" s="16"/>
      <c r="AA1469" s="16"/>
      <c r="AB1469" s="16"/>
      <c r="AC1469" s="16"/>
      <c r="AD1469" s="16"/>
      <c r="AE1469" s="16"/>
      <c r="AF1469" s="16"/>
      <c r="AG1469" s="16"/>
      <c r="AH1469" s="16"/>
      <c r="AI1469" s="16"/>
      <c r="AJ1469" s="16"/>
      <c r="AK1469" s="16"/>
      <c r="AL1469" s="16"/>
      <c r="AM1469" s="16"/>
      <c r="AN1469" s="16"/>
      <c r="AO1469" s="16"/>
      <c r="AP1469" s="16"/>
      <c r="AQ1469" s="16"/>
      <c r="AR1469" s="16"/>
      <c r="AS1469" s="16"/>
      <c r="AT1469" s="16"/>
      <c r="AU1469" s="16"/>
      <c r="AV1469" s="16"/>
      <c r="AW1469" s="16"/>
      <c r="AX1469" s="16"/>
      <c r="AY1469" s="16"/>
      <c r="AZ1469" s="16"/>
      <c r="BA1469" s="16"/>
      <c r="BB1469" s="16"/>
    </row>
    <row r="1470" s="5" customFormat="1" spans="1:54">
      <c r="A1470" s="136"/>
      <c r="C1470" s="136"/>
      <c r="E1470" s="107"/>
      <c r="F1470" s="137"/>
      <c r="J1470" s="122"/>
      <c r="K1470" s="138"/>
      <c r="L1470" s="139"/>
      <c r="M1470" s="140"/>
      <c r="O1470" s="89"/>
      <c r="Q1470" s="138"/>
      <c r="R1470" s="91"/>
      <c r="S1470" s="138"/>
      <c r="T1470" s="138"/>
      <c r="U1470" s="91"/>
      <c r="V1470" s="141"/>
      <c r="Y1470" s="6"/>
      <c r="Z1470" s="16"/>
      <c r="AA1470" s="16"/>
      <c r="AB1470" s="16"/>
      <c r="AC1470" s="16"/>
      <c r="AD1470" s="16"/>
      <c r="AE1470" s="16"/>
      <c r="AF1470" s="16"/>
      <c r="AG1470" s="16"/>
      <c r="AH1470" s="16"/>
      <c r="AI1470" s="16"/>
      <c r="AJ1470" s="16"/>
      <c r="AK1470" s="16"/>
      <c r="AL1470" s="16"/>
      <c r="AM1470" s="16"/>
      <c r="AN1470" s="16"/>
      <c r="AO1470" s="16"/>
      <c r="AP1470" s="16"/>
      <c r="AQ1470" s="16"/>
      <c r="AR1470" s="16"/>
      <c r="AS1470" s="16"/>
      <c r="AT1470" s="16"/>
      <c r="AU1470" s="16"/>
      <c r="AV1470" s="16"/>
      <c r="AW1470" s="16"/>
      <c r="AX1470" s="16"/>
      <c r="AY1470" s="16"/>
      <c r="AZ1470" s="16"/>
      <c r="BA1470" s="16"/>
      <c r="BB1470" s="16"/>
    </row>
    <row r="1471" s="5" customFormat="1" spans="1:54">
      <c r="A1471" s="136"/>
      <c r="C1471" s="136"/>
      <c r="E1471" s="107"/>
      <c r="F1471" s="137"/>
      <c r="J1471" s="122"/>
      <c r="K1471" s="138"/>
      <c r="L1471" s="139"/>
      <c r="M1471" s="140"/>
      <c r="O1471" s="89"/>
      <c r="Q1471" s="138"/>
      <c r="R1471" s="91"/>
      <c r="S1471" s="138"/>
      <c r="T1471" s="138"/>
      <c r="U1471" s="91"/>
      <c r="V1471" s="141"/>
      <c r="Y1471" s="6"/>
      <c r="Z1471" s="16"/>
      <c r="AA1471" s="16"/>
      <c r="AB1471" s="16"/>
      <c r="AC1471" s="16"/>
      <c r="AD1471" s="16"/>
      <c r="AE1471" s="16"/>
      <c r="AF1471" s="16"/>
      <c r="AG1471" s="16"/>
      <c r="AH1471" s="16"/>
      <c r="AI1471" s="16"/>
      <c r="AJ1471" s="16"/>
      <c r="AK1471" s="16"/>
      <c r="AL1471" s="16"/>
      <c r="AM1471" s="16"/>
      <c r="AN1471" s="16"/>
      <c r="AO1471" s="16"/>
      <c r="AP1471" s="16"/>
      <c r="AQ1471" s="16"/>
      <c r="AR1471" s="16"/>
      <c r="AS1471" s="16"/>
      <c r="AT1471" s="16"/>
      <c r="AU1471" s="16"/>
      <c r="AV1471" s="16"/>
      <c r="AW1471" s="16"/>
      <c r="AX1471" s="16"/>
      <c r="AY1471" s="16"/>
      <c r="AZ1471" s="16"/>
      <c r="BA1471" s="16"/>
      <c r="BB1471" s="16"/>
    </row>
    <row r="1472" s="5" customFormat="1" spans="1:54">
      <c r="A1472" s="136"/>
      <c r="C1472" s="136"/>
      <c r="E1472" s="107"/>
      <c r="F1472" s="137"/>
      <c r="J1472" s="122"/>
      <c r="K1472" s="138"/>
      <c r="L1472" s="139"/>
      <c r="M1472" s="140"/>
      <c r="O1472" s="89"/>
      <c r="Q1472" s="138"/>
      <c r="R1472" s="91"/>
      <c r="S1472" s="138"/>
      <c r="T1472" s="138"/>
      <c r="U1472" s="91"/>
      <c r="V1472" s="141"/>
      <c r="Y1472" s="6"/>
      <c r="Z1472" s="16"/>
      <c r="AA1472" s="16"/>
      <c r="AB1472" s="16"/>
      <c r="AC1472" s="16"/>
      <c r="AD1472" s="16"/>
      <c r="AE1472" s="16"/>
      <c r="AF1472" s="16"/>
      <c r="AG1472" s="16"/>
      <c r="AH1472" s="16"/>
      <c r="AI1472" s="16"/>
      <c r="AJ1472" s="16"/>
      <c r="AK1472" s="16"/>
      <c r="AL1472" s="16"/>
      <c r="AM1472" s="16"/>
      <c r="AN1472" s="16"/>
      <c r="AO1472" s="16"/>
      <c r="AP1472" s="16"/>
      <c r="AQ1472" s="16"/>
      <c r="AR1472" s="16"/>
      <c r="AS1472" s="16"/>
      <c r="AT1472" s="16"/>
      <c r="AU1472" s="16"/>
      <c r="AV1472" s="16"/>
      <c r="AW1472" s="16"/>
      <c r="AX1472" s="16"/>
      <c r="AY1472" s="16"/>
      <c r="AZ1472" s="16"/>
      <c r="BA1472" s="16"/>
      <c r="BB1472" s="16"/>
    </row>
    <row r="1473" s="5" customFormat="1" spans="1:54">
      <c r="A1473" s="136"/>
      <c r="C1473" s="136"/>
      <c r="E1473" s="107"/>
      <c r="F1473" s="137"/>
      <c r="J1473" s="122"/>
      <c r="K1473" s="138"/>
      <c r="L1473" s="139"/>
      <c r="M1473" s="140"/>
      <c r="O1473" s="89"/>
      <c r="Q1473" s="138"/>
      <c r="R1473" s="91"/>
      <c r="S1473" s="138"/>
      <c r="T1473" s="138"/>
      <c r="U1473" s="91"/>
      <c r="V1473" s="141"/>
      <c r="Y1473" s="6"/>
      <c r="Z1473" s="16"/>
      <c r="AA1473" s="16"/>
      <c r="AB1473" s="16"/>
      <c r="AC1473" s="16"/>
      <c r="AD1473" s="16"/>
      <c r="AE1473" s="16"/>
      <c r="AF1473" s="16"/>
      <c r="AG1473" s="16"/>
      <c r="AH1473" s="16"/>
      <c r="AI1473" s="16"/>
      <c r="AJ1473" s="16"/>
      <c r="AK1473" s="16"/>
      <c r="AL1473" s="16"/>
      <c r="AM1473" s="16"/>
      <c r="AN1473" s="16"/>
      <c r="AO1473" s="16"/>
      <c r="AP1473" s="16"/>
      <c r="AQ1473" s="16"/>
      <c r="AR1473" s="16"/>
      <c r="AS1473" s="16"/>
      <c r="AT1473" s="16"/>
      <c r="AU1473" s="16"/>
      <c r="AV1473" s="16"/>
      <c r="AW1473" s="16"/>
      <c r="AX1473" s="16"/>
      <c r="AY1473" s="16"/>
      <c r="AZ1473" s="16"/>
      <c r="BA1473" s="16"/>
      <c r="BB1473" s="16"/>
    </row>
    <row r="1474" s="5" customFormat="1" spans="1:54">
      <c r="A1474" s="136"/>
      <c r="C1474" s="136"/>
      <c r="E1474" s="107"/>
      <c r="F1474" s="137"/>
      <c r="J1474" s="122"/>
      <c r="K1474" s="138"/>
      <c r="L1474" s="139"/>
      <c r="M1474" s="140"/>
      <c r="O1474" s="89"/>
      <c r="Q1474" s="138"/>
      <c r="R1474" s="91"/>
      <c r="S1474" s="138"/>
      <c r="T1474" s="138"/>
      <c r="U1474" s="91"/>
      <c r="V1474" s="141"/>
      <c r="Y1474" s="6"/>
      <c r="Z1474" s="16"/>
      <c r="AA1474" s="16"/>
      <c r="AB1474" s="16"/>
      <c r="AC1474" s="16"/>
      <c r="AD1474" s="16"/>
      <c r="AE1474" s="16"/>
      <c r="AF1474" s="16"/>
      <c r="AG1474" s="16"/>
      <c r="AH1474" s="16"/>
      <c r="AI1474" s="16"/>
      <c r="AJ1474" s="16"/>
      <c r="AK1474" s="16"/>
      <c r="AL1474" s="16"/>
      <c r="AM1474" s="16"/>
      <c r="AN1474" s="16"/>
      <c r="AO1474" s="16"/>
      <c r="AP1474" s="16"/>
      <c r="AQ1474" s="16"/>
      <c r="AR1474" s="16"/>
      <c r="AS1474" s="16"/>
      <c r="AT1474" s="16"/>
      <c r="AU1474" s="16"/>
      <c r="AV1474" s="16"/>
      <c r="AW1474" s="16"/>
      <c r="AX1474" s="16"/>
      <c r="AY1474" s="16"/>
      <c r="AZ1474" s="16"/>
      <c r="BA1474" s="16"/>
      <c r="BB1474" s="16"/>
    </row>
    <row r="1475" s="5" customFormat="1" spans="1:54">
      <c r="A1475" s="136"/>
      <c r="C1475" s="136"/>
      <c r="E1475" s="107"/>
      <c r="F1475" s="137"/>
      <c r="J1475" s="122"/>
      <c r="K1475" s="138"/>
      <c r="L1475" s="139"/>
      <c r="M1475" s="140"/>
      <c r="O1475" s="89"/>
      <c r="Q1475" s="138"/>
      <c r="R1475" s="91"/>
      <c r="S1475" s="138"/>
      <c r="T1475" s="138"/>
      <c r="U1475" s="91"/>
      <c r="V1475" s="141"/>
      <c r="Y1475" s="6"/>
      <c r="Z1475" s="16"/>
      <c r="AA1475" s="16"/>
      <c r="AB1475" s="16"/>
      <c r="AC1475" s="16"/>
      <c r="AD1475" s="16"/>
      <c r="AE1475" s="16"/>
      <c r="AF1475" s="16"/>
      <c r="AG1475" s="16"/>
      <c r="AH1475" s="16"/>
      <c r="AI1475" s="16"/>
      <c r="AJ1475" s="16"/>
      <c r="AK1475" s="16"/>
      <c r="AL1475" s="16"/>
      <c r="AM1475" s="16"/>
      <c r="AN1475" s="16"/>
      <c r="AO1475" s="16"/>
      <c r="AP1475" s="16"/>
      <c r="AQ1475" s="16"/>
      <c r="AR1475" s="16"/>
      <c r="AS1475" s="16"/>
      <c r="AT1475" s="16"/>
      <c r="AU1475" s="16"/>
      <c r="AV1475" s="16"/>
      <c r="AW1475" s="16"/>
      <c r="AX1475" s="16"/>
      <c r="AY1475" s="16"/>
      <c r="AZ1475" s="16"/>
      <c r="BA1475" s="16"/>
      <c r="BB1475" s="16"/>
    </row>
    <row r="1476" s="5" customFormat="1" spans="1:54">
      <c r="A1476" s="136"/>
      <c r="C1476" s="136"/>
      <c r="E1476" s="107"/>
      <c r="F1476" s="137"/>
      <c r="J1476" s="122"/>
      <c r="K1476" s="138"/>
      <c r="L1476" s="139"/>
      <c r="M1476" s="140"/>
      <c r="O1476" s="89"/>
      <c r="Q1476" s="138"/>
      <c r="R1476" s="91"/>
      <c r="S1476" s="138"/>
      <c r="T1476" s="138"/>
      <c r="U1476" s="91"/>
      <c r="V1476" s="141"/>
      <c r="Y1476" s="6"/>
      <c r="Z1476" s="16"/>
      <c r="AA1476" s="16"/>
      <c r="AB1476" s="16"/>
      <c r="AC1476" s="16"/>
      <c r="AD1476" s="16"/>
      <c r="AE1476" s="16"/>
      <c r="AF1476" s="16"/>
      <c r="AG1476" s="16"/>
      <c r="AH1476" s="16"/>
      <c r="AI1476" s="16"/>
      <c r="AJ1476" s="16"/>
      <c r="AK1476" s="16"/>
      <c r="AL1476" s="16"/>
      <c r="AM1476" s="16"/>
      <c r="AN1476" s="16"/>
      <c r="AO1476" s="16"/>
      <c r="AP1476" s="16"/>
      <c r="AQ1476" s="16"/>
      <c r="AR1476" s="16"/>
      <c r="AS1476" s="16"/>
      <c r="AT1476" s="16"/>
      <c r="AU1476" s="16"/>
      <c r="AV1476" s="16"/>
      <c r="AW1476" s="16"/>
      <c r="AX1476" s="16"/>
      <c r="AY1476" s="16"/>
      <c r="AZ1476" s="16"/>
      <c r="BA1476" s="16"/>
      <c r="BB1476" s="16"/>
    </row>
    <row r="1477" s="5" customFormat="1" spans="1:54">
      <c r="A1477" s="136"/>
      <c r="C1477" s="136"/>
      <c r="E1477" s="107"/>
      <c r="F1477" s="137"/>
      <c r="J1477" s="122"/>
      <c r="K1477" s="138"/>
      <c r="L1477" s="139"/>
      <c r="M1477" s="140"/>
      <c r="O1477" s="89"/>
      <c r="Q1477" s="138"/>
      <c r="R1477" s="91"/>
      <c r="S1477" s="138"/>
      <c r="T1477" s="138"/>
      <c r="U1477" s="91"/>
      <c r="V1477" s="141"/>
      <c r="Y1477" s="6"/>
      <c r="Z1477" s="16"/>
      <c r="AA1477" s="16"/>
      <c r="AB1477" s="16"/>
      <c r="AC1477" s="16"/>
      <c r="AD1477" s="16"/>
      <c r="AE1477" s="16"/>
      <c r="AF1477" s="16"/>
      <c r="AG1477" s="16"/>
      <c r="AH1477" s="16"/>
      <c r="AI1477" s="16"/>
      <c r="AJ1477" s="16"/>
      <c r="AK1477" s="16"/>
      <c r="AL1477" s="16"/>
      <c r="AM1477" s="16"/>
      <c r="AN1477" s="16"/>
      <c r="AO1477" s="16"/>
      <c r="AP1477" s="16"/>
      <c r="AQ1477" s="16"/>
      <c r="AR1477" s="16"/>
      <c r="AS1477" s="16"/>
      <c r="AT1477" s="16"/>
      <c r="AU1477" s="16"/>
      <c r="AV1477" s="16"/>
      <c r="AW1477" s="16"/>
      <c r="AX1477" s="16"/>
      <c r="AY1477" s="16"/>
      <c r="AZ1477" s="16"/>
      <c r="BA1477" s="16"/>
      <c r="BB1477" s="16"/>
    </row>
    <row r="1478" s="5" customFormat="1" spans="1:54">
      <c r="A1478" s="136"/>
      <c r="C1478" s="136"/>
      <c r="E1478" s="107"/>
      <c r="F1478" s="137"/>
      <c r="J1478" s="122"/>
      <c r="K1478" s="138"/>
      <c r="L1478" s="139"/>
      <c r="M1478" s="140"/>
      <c r="O1478" s="89"/>
      <c r="Q1478" s="138"/>
      <c r="R1478" s="91"/>
      <c r="S1478" s="138"/>
      <c r="T1478" s="138"/>
      <c r="U1478" s="91"/>
      <c r="V1478" s="141"/>
      <c r="Y1478" s="6"/>
      <c r="Z1478" s="16"/>
      <c r="AA1478" s="16"/>
      <c r="AB1478" s="16"/>
      <c r="AC1478" s="16"/>
      <c r="AD1478" s="16"/>
      <c r="AE1478" s="16"/>
      <c r="AF1478" s="16"/>
      <c r="AG1478" s="16"/>
      <c r="AH1478" s="16"/>
      <c r="AI1478" s="16"/>
      <c r="AJ1478" s="16"/>
      <c r="AK1478" s="16"/>
      <c r="AL1478" s="16"/>
      <c r="AM1478" s="16"/>
      <c r="AN1478" s="16"/>
      <c r="AO1478" s="16"/>
      <c r="AP1478" s="16"/>
      <c r="AQ1478" s="16"/>
      <c r="AR1478" s="16"/>
      <c r="AS1478" s="16"/>
      <c r="AT1478" s="16"/>
      <c r="AU1478" s="16"/>
      <c r="AV1478" s="16"/>
      <c r="AW1478" s="16"/>
      <c r="AX1478" s="16"/>
      <c r="AY1478" s="16"/>
      <c r="AZ1478" s="16"/>
      <c r="BA1478" s="16"/>
      <c r="BB1478" s="16"/>
    </row>
    <row r="1479" s="5" customFormat="1" spans="1:54">
      <c r="A1479" s="136"/>
      <c r="C1479" s="136"/>
      <c r="E1479" s="107"/>
      <c r="F1479" s="137"/>
      <c r="J1479" s="122"/>
      <c r="K1479" s="138"/>
      <c r="L1479" s="139"/>
      <c r="M1479" s="140"/>
      <c r="O1479" s="89"/>
      <c r="Q1479" s="138"/>
      <c r="R1479" s="91"/>
      <c r="S1479" s="138"/>
      <c r="T1479" s="138"/>
      <c r="U1479" s="91"/>
      <c r="V1479" s="141"/>
      <c r="Y1479" s="6"/>
      <c r="Z1479" s="16"/>
      <c r="AA1479" s="16"/>
      <c r="AB1479" s="16"/>
      <c r="AC1479" s="16"/>
      <c r="AD1479" s="16"/>
      <c r="AE1479" s="16"/>
      <c r="AF1479" s="16"/>
      <c r="AG1479" s="16"/>
      <c r="AH1479" s="16"/>
      <c r="AI1479" s="16"/>
      <c r="AJ1479" s="16"/>
      <c r="AK1479" s="16"/>
      <c r="AL1479" s="16"/>
      <c r="AM1479" s="16"/>
      <c r="AN1479" s="16"/>
      <c r="AO1479" s="16"/>
      <c r="AP1479" s="16"/>
      <c r="AQ1479" s="16"/>
      <c r="AR1479" s="16"/>
      <c r="AS1479" s="16"/>
      <c r="AT1479" s="16"/>
      <c r="AU1479" s="16"/>
      <c r="AV1479" s="16"/>
      <c r="AW1479" s="16"/>
      <c r="AX1479" s="16"/>
      <c r="AY1479" s="16"/>
      <c r="AZ1479" s="16"/>
      <c r="BA1479" s="16"/>
      <c r="BB1479" s="16"/>
    </row>
    <row r="1480" s="5" customFormat="1" spans="1:54">
      <c r="A1480" s="136"/>
      <c r="C1480" s="136"/>
      <c r="E1480" s="107"/>
      <c r="F1480" s="137"/>
      <c r="J1480" s="122"/>
      <c r="K1480" s="138"/>
      <c r="L1480" s="139"/>
      <c r="M1480" s="140"/>
      <c r="O1480" s="89"/>
      <c r="Q1480" s="138"/>
      <c r="R1480" s="91"/>
      <c r="S1480" s="138"/>
      <c r="T1480" s="138"/>
      <c r="U1480" s="91"/>
      <c r="V1480" s="141"/>
      <c r="Y1480" s="6"/>
      <c r="Z1480" s="16"/>
      <c r="AA1480" s="16"/>
      <c r="AB1480" s="16"/>
      <c r="AC1480" s="16"/>
      <c r="AD1480" s="16"/>
      <c r="AE1480" s="16"/>
      <c r="AF1480" s="16"/>
      <c r="AG1480" s="16"/>
      <c r="AH1480" s="16"/>
      <c r="AI1480" s="16"/>
      <c r="AJ1480" s="16"/>
      <c r="AK1480" s="16"/>
      <c r="AL1480" s="16"/>
      <c r="AM1480" s="16"/>
      <c r="AN1480" s="16"/>
      <c r="AO1480" s="16"/>
      <c r="AP1480" s="16"/>
      <c r="AQ1480" s="16"/>
      <c r="AR1480" s="16"/>
      <c r="AS1480" s="16"/>
      <c r="AT1480" s="16"/>
      <c r="AU1480" s="16"/>
      <c r="AV1480" s="16"/>
      <c r="AW1480" s="16"/>
      <c r="AX1480" s="16"/>
      <c r="AY1480" s="16"/>
      <c r="AZ1480" s="16"/>
      <c r="BA1480" s="16"/>
      <c r="BB1480" s="16"/>
    </row>
    <row r="1481" s="5" customFormat="1" spans="1:54">
      <c r="A1481" s="136"/>
      <c r="C1481" s="136"/>
      <c r="E1481" s="107"/>
      <c r="F1481" s="137"/>
      <c r="J1481" s="122"/>
      <c r="K1481" s="138"/>
      <c r="L1481" s="139"/>
      <c r="M1481" s="140"/>
      <c r="O1481" s="89"/>
      <c r="Q1481" s="138"/>
      <c r="R1481" s="91"/>
      <c r="S1481" s="138"/>
      <c r="T1481" s="138"/>
      <c r="U1481" s="91"/>
      <c r="V1481" s="141"/>
      <c r="Y1481" s="6"/>
      <c r="Z1481" s="16"/>
      <c r="AA1481" s="16"/>
      <c r="AB1481" s="16"/>
      <c r="AC1481" s="16"/>
      <c r="AD1481" s="16"/>
      <c r="AE1481" s="16"/>
      <c r="AF1481" s="16"/>
      <c r="AG1481" s="16"/>
      <c r="AH1481" s="16"/>
      <c r="AI1481" s="16"/>
      <c r="AJ1481" s="16"/>
      <c r="AK1481" s="16"/>
      <c r="AL1481" s="16"/>
      <c r="AM1481" s="16"/>
      <c r="AN1481" s="16"/>
      <c r="AO1481" s="16"/>
      <c r="AP1481" s="16"/>
      <c r="AQ1481" s="16"/>
      <c r="AR1481" s="16"/>
      <c r="AS1481" s="16"/>
      <c r="AT1481" s="16"/>
      <c r="AU1481" s="16"/>
      <c r="AV1481" s="16"/>
      <c r="AW1481" s="16"/>
      <c r="AX1481" s="16"/>
      <c r="AY1481" s="16"/>
      <c r="AZ1481" s="16"/>
      <c r="BA1481" s="16"/>
      <c r="BB1481" s="16"/>
    </row>
    <row r="1482" s="5" customFormat="1" spans="1:54">
      <c r="A1482" s="136"/>
      <c r="C1482" s="136"/>
      <c r="E1482" s="107"/>
      <c r="F1482" s="137"/>
      <c r="J1482" s="122"/>
      <c r="K1482" s="138"/>
      <c r="L1482" s="139"/>
      <c r="M1482" s="140"/>
      <c r="O1482" s="89"/>
      <c r="Q1482" s="138"/>
      <c r="R1482" s="91"/>
      <c r="S1482" s="138"/>
      <c r="T1482" s="138"/>
      <c r="U1482" s="91"/>
      <c r="V1482" s="141"/>
      <c r="Y1482" s="6"/>
      <c r="Z1482" s="16"/>
      <c r="AA1482" s="16"/>
      <c r="AB1482" s="16"/>
      <c r="AC1482" s="16"/>
      <c r="AD1482" s="16"/>
      <c r="AE1482" s="16"/>
      <c r="AF1482" s="16"/>
      <c r="AG1482" s="16"/>
      <c r="AH1482" s="16"/>
      <c r="AI1482" s="16"/>
      <c r="AJ1482" s="16"/>
      <c r="AK1482" s="16"/>
      <c r="AL1482" s="16"/>
      <c r="AM1482" s="16"/>
      <c r="AN1482" s="16"/>
      <c r="AO1482" s="16"/>
      <c r="AP1482" s="16"/>
      <c r="AQ1482" s="16"/>
      <c r="AR1482" s="16"/>
      <c r="AS1482" s="16"/>
      <c r="AT1482" s="16"/>
      <c r="AU1482" s="16"/>
      <c r="AV1482" s="16"/>
      <c r="AW1482" s="16"/>
      <c r="AX1482" s="16"/>
      <c r="AY1482" s="16"/>
      <c r="AZ1482" s="16"/>
      <c r="BA1482" s="16"/>
      <c r="BB1482" s="16"/>
    </row>
    <row r="1483" s="5" customFormat="1" spans="1:54">
      <c r="A1483" s="136"/>
      <c r="C1483" s="136"/>
      <c r="E1483" s="107"/>
      <c r="F1483" s="137"/>
      <c r="J1483" s="122"/>
      <c r="K1483" s="138"/>
      <c r="L1483" s="139"/>
      <c r="M1483" s="140"/>
      <c r="O1483" s="89"/>
      <c r="Q1483" s="138"/>
      <c r="R1483" s="91"/>
      <c r="S1483" s="138"/>
      <c r="T1483" s="138"/>
      <c r="U1483" s="91"/>
      <c r="V1483" s="141"/>
      <c r="Y1483" s="6"/>
      <c r="Z1483" s="16"/>
      <c r="AA1483" s="16"/>
      <c r="AB1483" s="16"/>
      <c r="AC1483" s="16"/>
      <c r="AD1483" s="16"/>
      <c r="AE1483" s="16"/>
      <c r="AF1483" s="16"/>
      <c r="AG1483" s="16"/>
      <c r="AH1483" s="16"/>
      <c r="AI1483" s="16"/>
      <c r="AJ1483" s="16"/>
      <c r="AK1483" s="16"/>
      <c r="AL1483" s="16"/>
      <c r="AM1483" s="16"/>
      <c r="AN1483" s="16"/>
      <c r="AO1483" s="16"/>
      <c r="AP1483" s="16"/>
      <c r="AQ1483" s="16"/>
      <c r="AR1483" s="16"/>
      <c r="AS1483" s="16"/>
      <c r="AT1483" s="16"/>
      <c r="AU1483" s="16"/>
      <c r="AV1483" s="16"/>
      <c r="AW1483" s="16"/>
      <c r="AX1483" s="16"/>
      <c r="AY1483" s="16"/>
      <c r="AZ1483" s="16"/>
      <c r="BA1483" s="16"/>
      <c r="BB1483" s="16"/>
    </row>
    <row r="1484" s="5" customFormat="1" spans="1:54">
      <c r="A1484" s="136"/>
      <c r="C1484" s="136"/>
      <c r="E1484" s="107"/>
      <c r="F1484" s="137"/>
      <c r="J1484" s="122"/>
      <c r="K1484" s="138"/>
      <c r="L1484" s="139"/>
      <c r="M1484" s="140"/>
      <c r="O1484" s="89"/>
      <c r="Q1484" s="138"/>
      <c r="R1484" s="91"/>
      <c r="S1484" s="138"/>
      <c r="T1484" s="138"/>
      <c r="U1484" s="91"/>
      <c r="V1484" s="141"/>
      <c r="Y1484" s="6"/>
      <c r="Z1484" s="16"/>
      <c r="AA1484" s="16"/>
      <c r="AB1484" s="16"/>
      <c r="AC1484" s="16"/>
      <c r="AD1484" s="16"/>
      <c r="AE1484" s="16"/>
      <c r="AF1484" s="16"/>
      <c r="AG1484" s="16"/>
      <c r="AH1484" s="16"/>
      <c r="AI1484" s="16"/>
      <c r="AJ1484" s="16"/>
      <c r="AK1484" s="16"/>
      <c r="AL1484" s="16"/>
      <c r="AM1484" s="16"/>
      <c r="AN1484" s="16"/>
      <c r="AO1484" s="16"/>
      <c r="AP1484" s="16"/>
      <c r="AQ1484" s="16"/>
      <c r="AR1484" s="16"/>
      <c r="AS1484" s="16"/>
      <c r="AT1484" s="16"/>
      <c r="AU1484" s="16"/>
      <c r="AV1484" s="16"/>
      <c r="AW1484" s="16"/>
      <c r="AX1484" s="16"/>
      <c r="AY1484" s="16"/>
      <c r="AZ1484" s="16"/>
      <c r="BA1484" s="16"/>
      <c r="BB1484" s="16"/>
    </row>
    <row r="1485" s="5" customFormat="1" spans="1:54">
      <c r="A1485" s="136"/>
      <c r="C1485" s="136"/>
      <c r="E1485" s="107"/>
      <c r="F1485" s="137"/>
      <c r="J1485" s="122"/>
      <c r="K1485" s="138"/>
      <c r="L1485" s="139"/>
      <c r="M1485" s="140"/>
      <c r="O1485" s="89"/>
      <c r="Q1485" s="138"/>
      <c r="R1485" s="91"/>
      <c r="S1485" s="138"/>
      <c r="T1485" s="138"/>
      <c r="U1485" s="91"/>
      <c r="V1485" s="141"/>
      <c r="Y1485" s="6"/>
      <c r="Z1485" s="16"/>
      <c r="AA1485" s="16"/>
      <c r="AB1485" s="16"/>
      <c r="AC1485" s="16"/>
      <c r="AD1485" s="16"/>
      <c r="AE1485" s="16"/>
      <c r="AF1485" s="16"/>
      <c r="AG1485" s="16"/>
      <c r="AH1485" s="16"/>
      <c r="AI1485" s="16"/>
      <c r="AJ1485" s="16"/>
      <c r="AK1485" s="16"/>
      <c r="AL1485" s="16"/>
      <c r="AM1485" s="16"/>
      <c r="AN1485" s="16"/>
      <c r="AO1485" s="16"/>
      <c r="AP1485" s="16"/>
      <c r="AQ1485" s="16"/>
      <c r="AR1485" s="16"/>
      <c r="AS1485" s="16"/>
      <c r="AT1485" s="16"/>
      <c r="AU1485" s="16"/>
      <c r="AV1485" s="16"/>
      <c r="AW1485" s="16"/>
      <c r="AX1485" s="16"/>
      <c r="AY1485" s="16"/>
      <c r="AZ1485" s="16"/>
      <c r="BA1485" s="16"/>
      <c r="BB1485" s="16"/>
    </row>
    <row r="1486" s="5" customFormat="1" spans="1:54">
      <c r="A1486" s="136"/>
      <c r="C1486" s="136"/>
      <c r="E1486" s="107"/>
      <c r="F1486" s="137"/>
      <c r="J1486" s="122"/>
      <c r="K1486" s="138"/>
      <c r="L1486" s="139"/>
      <c r="M1486" s="140"/>
      <c r="O1486" s="89"/>
      <c r="Q1486" s="138"/>
      <c r="R1486" s="91"/>
      <c r="S1486" s="138"/>
      <c r="T1486" s="138"/>
      <c r="U1486" s="91"/>
      <c r="V1486" s="141"/>
      <c r="Y1486" s="6"/>
      <c r="Z1486" s="16"/>
      <c r="AA1486" s="16"/>
      <c r="AB1486" s="16"/>
      <c r="AC1486" s="16"/>
      <c r="AD1486" s="16"/>
      <c r="AE1486" s="16"/>
      <c r="AF1486" s="16"/>
      <c r="AG1486" s="16"/>
      <c r="AH1486" s="16"/>
      <c r="AI1486" s="16"/>
      <c r="AJ1486" s="16"/>
      <c r="AK1486" s="16"/>
      <c r="AL1486" s="16"/>
      <c r="AM1486" s="16"/>
      <c r="AN1486" s="16"/>
      <c r="AO1486" s="16"/>
      <c r="AP1486" s="16"/>
      <c r="AQ1486" s="16"/>
      <c r="AR1486" s="16"/>
      <c r="AS1486" s="16"/>
      <c r="AT1486" s="16"/>
      <c r="AU1486" s="16"/>
      <c r="AV1486" s="16"/>
      <c r="AW1486" s="16"/>
      <c r="AX1486" s="16"/>
      <c r="AY1486" s="16"/>
      <c r="AZ1486" s="16"/>
      <c r="BA1486" s="16"/>
      <c r="BB1486" s="16"/>
    </row>
    <row r="1487" s="5" customFormat="1" spans="1:54">
      <c r="A1487" s="136"/>
      <c r="C1487" s="136"/>
      <c r="E1487" s="107"/>
      <c r="F1487" s="137"/>
      <c r="J1487" s="122"/>
      <c r="K1487" s="138"/>
      <c r="L1487" s="139"/>
      <c r="M1487" s="140"/>
      <c r="O1487" s="89"/>
      <c r="Q1487" s="138"/>
      <c r="R1487" s="91"/>
      <c r="S1487" s="138"/>
      <c r="T1487" s="138"/>
      <c r="U1487" s="91"/>
      <c r="V1487" s="141"/>
      <c r="Y1487" s="6"/>
      <c r="Z1487" s="16"/>
      <c r="AA1487" s="16"/>
      <c r="AB1487" s="16"/>
      <c r="AC1487" s="16"/>
      <c r="AD1487" s="16"/>
      <c r="AE1487" s="16"/>
      <c r="AF1487" s="16"/>
      <c r="AG1487" s="16"/>
      <c r="AH1487" s="16"/>
      <c r="AI1487" s="16"/>
      <c r="AJ1487" s="16"/>
      <c r="AK1487" s="16"/>
      <c r="AL1487" s="16"/>
      <c r="AM1487" s="16"/>
      <c r="AN1487" s="16"/>
      <c r="AO1487" s="16"/>
      <c r="AP1487" s="16"/>
      <c r="AQ1487" s="16"/>
      <c r="AR1487" s="16"/>
      <c r="AS1487" s="16"/>
      <c r="AT1487" s="16"/>
      <c r="AU1487" s="16"/>
      <c r="AV1487" s="16"/>
      <c r="AW1487" s="16"/>
      <c r="AX1487" s="16"/>
      <c r="AY1487" s="16"/>
      <c r="AZ1487" s="16"/>
      <c r="BA1487" s="16"/>
      <c r="BB1487" s="16"/>
    </row>
    <row r="1488" s="5" customFormat="1" spans="1:54">
      <c r="A1488" s="136"/>
      <c r="C1488" s="136"/>
      <c r="E1488" s="107"/>
      <c r="F1488" s="137"/>
      <c r="J1488" s="122"/>
      <c r="K1488" s="138"/>
      <c r="L1488" s="139"/>
      <c r="M1488" s="140"/>
      <c r="O1488" s="89"/>
      <c r="Q1488" s="138"/>
      <c r="R1488" s="91"/>
      <c r="S1488" s="138"/>
      <c r="T1488" s="138"/>
      <c r="U1488" s="91"/>
      <c r="V1488" s="141"/>
      <c r="Y1488" s="6"/>
      <c r="Z1488" s="16"/>
      <c r="AA1488" s="16"/>
      <c r="AB1488" s="16"/>
      <c r="AC1488" s="16"/>
      <c r="AD1488" s="16"/>
      <c r="AE1488" s="16"/>
      <c r="AF1488" s="16"/>
      <c r="AG1488" s="16"/>
      <c r="AH1488" s="16"/>
      <c r="AI1488" s="16"/>
      <c r="AJ1488" s="16"/>
      <c r="AK1488" s="16"/>
      <c r="AL1488" s="16"/>
      <c r="AM1488" s="16"/>
      <c r="AN1488" s="16"/>
      <c r="AO1488" s="16"/>
      <c r="AP1488" s="16"/>
      <c r="AQ1488" s="16"/>
      <c r="AR1488" s="16"/>
      <c r="AS1488" s="16"/>
      <c r="AT1488" s="16"/>
      <c r="AU1488" s="16"/>
      <c r="AV1488" s="16"/>
      <c r="AW1488" s="16"/>
      <c r="AX1488" s="16"/>
      <c r="AY1488" s="16"/>
      <c r="AZ1488" s="16"/>
      <c r="BA1488" s="16"/>
      <c r="BB1488" s="16"/>
    </row>
    <row r="1489" s="5" customFormat="1" spans="1:54">
      <c r="A1489" s="136"/>
      <c r="C1489" s="136"/>
      <c r="E1489" s="107"/>
      <c r="F1489" s="137"/>
      <c r="J1489" s="122"/>
      <c r="K1489" s="138"/>
      <c r="L1489" s="139"/>
      <c r="M1489" s="140"/>
      <c r="O1489" s="89"/>
      <c r="Q1489" s="138"/>
      <c r="R1489" s="91"/>
      <c r="S1489" s="138"/>
      <c r="T1489" s="138"/>
      <c r="U1489" s="91"/>
      <c r="V1489" s="141"/>
      <c r="Y1489" s="6"/>
      <c r="Z1489" s="16"/>
      <c r="AA1489" s="16"/>
      <c r="AB1489" s="16"/>
      <c r="AC1489" s="16"/>
      <c r="AD1489" s="16"/>
      <c r="AE1489" s="16"/>
      <c r="AF1489" s="16"/>
      <c r="AG1489" s="16"/>
      <c r="AH1489" s="16"/>
      <c r="AI1489" s="16"/>
      <c r="AJ1489" s="16"/>
      <c r="AK1489" s="16"/>
      <c r="AL1489" s="16"/>
      <c r="AM1489" s="16"/>
      <c r="AN1489" s="16"/>
      <c r="AO1489" s="16"/>
      <c r="AP1489" s="16"/>
      <c r="AQ1489" s="16"/>
      <c r="AR1489" s="16"/>
      <c r="AS1489" s="16"/>
      <c r="AT1489" s="16"/>
      <c r="AU1489" s="16"/>
      <c r="AV1489" s="16"/>
      <c r="AW1489" s="16"/>
      <c r="AX1489" s="16"/>
      <c r="AY1489" s="16"/>
      <c r="AZ1489" s="16"/>
      <c r="BA1489" s="16"/>
      <c r="BB1489" s="16"/>
    </row>
    <row r="1490" s="5" customFormat="1" spans="1:54">
      <c r="A1490" s="136"/>
      <c r="C1490" s="136"/>
      <c r="E1490" s="107"/>
      <c r="F1490" s="137"/>
      <c r="J1490" s="122"/>
      <c r="K1490" s="138"/>
      <c r="L1490" s="139"/>
      <c r="M1490" s="140"/>
      <c r="O1490" s="89"/>
      <c r="Q1490" s="138"/>
      <c r="R1490" s="91"/>
      <c r="S1490" s="138"/>
      <c r="T1490" s="138"/>
      <c r="U1490" s="91"/>
      <c r="V1490" s="141"/>
      <c r="Y1490" s="6"/>
      <c r="Z1490" s="16"/>
      <c r="AA1490" s="16"/>
      <c r="AB1490" s="16"/>
      <c r="AC1490" s="16"/>
      <c r="AD1490" s="16"/>
      <c r="AE1490" s="16"/>
      <c r="AF1490" s="16"/>
      <c r="AG1490" s="16"/>
      <c r="AH1490" s="16"/>
      <c r="AI1490" s="16"/>
      <c r="AJ1490" s="16"/>
      <c r="AK1490" s="16"/>
      <c r="AL1490" s="16"/>
      <c r="AM1490" s="16"/>
      <c r="AN1490" s="16"/>
      <c r="AO1490" s="16"/>
      <c r="AP1490" s="16"/>
      <c r="AQ1490" s="16"/>
      <c r="AR1490" s="16"/>
      <c r="AS1490" s="16"/>
      <c r="AT1490" s="16"/>
      <c r="AU1490" s="16"/>
      <c r="AV1490" s="16"/>
      <c r="AW1490" s="16"/>
      <c r="AX1490" s="16"/>
      <c r="AY1490" s="16"/>
      <c r="AZ1490" s="16"/>
      <c r="BA1490" s="16"/>
      <c r="BB1490" s="16"/>
    </row>
    <row r="1491" s="5" customFormat="1" spans="1:54">
      <c r="A1491" s="136"/>
      <c r="C1491" s="136"/>
      <c r="E1491" s="107"/>
      <c r="F1491" s="137"/>
      <c r="J1491" s="122"/>
      <c r="K1491" s="138"/>
      <c r="L1491" s="139"/>
      <c r="M1491" s="140"/>
      <c r="O1491" s="89"/>
      <c r="Q1491" s="138"/>
      <c r="R1491" s="91"/>
      <c r="S1491" s="138"/>
      <c r="T1491" s="138"/>
      <c r="U1491" s="91"/>
      <c r="V1491" s="141"/>
      <c r="Y1491" s="6"/>
      <c r="Z1491" s="16"/>
      <c r="AA1491" s="16"/>
      <c r="AB1491" s="16"/>
      <c r="AC1491" s="16"/>
      <c r="AD1491" s="16"/>
      <c r="AE1491" s="16"/>
      <c r="AF1491" s="16"/>
      <c r="AG1491" s="16"/>
      <c r="AH1491" s="16"/>
      <c r="AI1491" s="16"/>
      <c r="AJ1491" s="16"/>
      <c r="AK1491" s="16"/>
      <c r="AL1491" s="16"/>
      <c r="AM1491" s="16"/>
      <c r="AN1491" s="16"/>
      <c r="AO1491" s="16"/>
      <c r="AP1491" s="16"/>
      <c r="AQ1491" s="16"/>
      <c r="AR1491" s="16"/>
      <c r="AS1491" s="16"/>
      <c r="AT1491" s="16"/>
      <c r="AU1491" s="16"/>
      <c r="AV1491" s="16"/>
      <c r="AW1491" s="16"/>
      <c r="AX1491" s="16"/>
      <c r="AY1491" s="16"/>
      <c r="AZ1491" s="16"/>
      <c r="BA1491" s="16"/>
      <c r="BB1491" s="16"/>
    </row>
    <row r="1492" s="5" customFormat="1" spans="1:54">
      <c r="A1492" s="136"/>
      <c r="C1492" s="136"/>
      <c r="E1492" s="107"/>
      <c r="F1492" s="137"/>
      <c r="J1492" s="122"/>
      <c r="K1492" s="138"/>
      <c r="L1492" s="139"/>
      <c r="M1492" s="140"/>
      <c r="O1492" s="89"/>
      <c r="Q1492" s="138"/>
      <c r="R1492" s="91"/>
      <c r="S1492" s="138"/>
      <c r="T1492" s="138"/>
      <c r="U1492" s="91"/>
      <c r="V1492" s="141"/>
      <c r="Y1492" s="6"/>
      <c r="Z1492" s="16"/>
      <c r="AA1492" s="16"/>
      <c r="AB1492" s="16"/>
      <c r="AC1492" s="16"/>
      <c r="AD1492" s="16"/>
      <c r="AE1492" s="16"/>
      <c r="AF1492" s="16"/>
      <c r="AG1492" s="16"/>
      <c r="AH1492" s="16"/>
      <c r="AI1492" s="16"/>
      <c r="AJ1492" s="16"/>
      <c r="AK1492" s="16"/>
      <c r="AL1492" s="16"/>
      <c r="AM1492" s="16"/>
      <c r="AN1492" s="16"/>
      <c r="AO1492" s="16"/>
      <c r="AP1492" s="16"/>
      <c r="AQ1492" s="16"/>
      <c r="AR1492" s="16"/>
      <c r="AS1492" s="16"/>
      <c r="AT1492" s="16"/>
      <c r="AU1492" s="16"/>
      <c r="AV1492" s="16"/>
      <c r="AW1492" s="16"/>
      <c r="AX1492" s="16"/>
      <c r="AY1492" s="16"/>
      <c r="AZ1492" s="16"/>
      <c r="BA1492" s="16"/>
      <c r="BB1492" s="16"/>
    </row>
    <row r="1493" s="5" customFormat="1" spans="1:54">
      <c r="A1493" s="136"/>
      <c r="C1493" s="136"/>
      <c r="E1493" s="107"/>
      <c r="F1493" s="137"/>
      <c r="J1493" s="122"/>
      <c r="K1493" s="138"/>
      <c r="L1493" s="139"/>
      <c r="M1493" s="140"/>
      <c r="O1493" s="89"/>
      <c r="Q1493" s="138"/>
      <c r="R1493" s="91"/>
      <c r="S1493" s="138"/>
      <c r="T1493" s="138"/>
      <c r="U1493" s="91"/>
      <c r="V1493" s="141"/>
      <c r="Y1493" s="6"/>
      <c r="Z1493" s="16"/>
      <c r="AA1493" s="16"/>
      <c r="AB1493" s="16"/>
      <c r="AC1493" s="16"/>
      <c r="AD1493" s="16"/>
      <c r="AE1493" s="16"/>
      <c r="AF1493" s="16"/>
      <c r="AG1493" s="16"/>
      <c r="AH1493" s="16"/>
      <c r="AI1493" s="16"/>
      <c r="AJ1493" s="16"/>
      <c r="AK1493" s="16"/>
      <c r="AL1493" s="16"/>
      <c r="AM1493" s="16"/>
      <c r="AN1493" s="16"/>
      <c r="AO1493" s="16"/>
      <c r="AP1493" s="16"/>
      <c r="AQ1493" s="16"/>
      <c r="AR1493" s="16"/>
      <c r="AS1493" s="16"/>
      <c r="AT1493" s="16"/>
      <c r="AU1493" s="16"/>
      <c r="AV1493" s="16"/>
      <c r="AW1493" s="16"/>
      <c r="AX1493" s="16"/>
      <c r="AY1493" s="16"/>
      <c r="AZ1493" s="16"/>
      <c r="BA1493" s="16"/>
      <c r="BB1493" s="16"/>
    </row>
    <row r="1494" s="5" customFormat="1" spans="1:54">
      <c r="A1494" s="136"/>
      <c r="C1494" s="136"/>
      <c r="E1494" s="107"/>
      <c r="F1494" s="137"/>
      <c r="J1494" s="122"/>
      <c r="K1494" s="138"/>
      <c r="L1494" s="139"/>
      <c r="M1494" s="140"/>
      <c r="O1494" s="89"/>
      <c r="Q1494" s="138"/>
      <c r="R1494" s="91"/>
      <c r="S1494" s="138"/>
      <c r="T1494" s="138"/>
      <c r="U1494" s="91"/>
      <c r="V1494" s="141"/>
      <c r="Y1494" s="6"/>
      <c r="Z1494" s="16"/>
      <c r="AA1494" s="16"/>
      <c r="AB1494" s="16"/>
      <c r="AC1494" s="16"/>
      <c r="AD1494" s="16"/>
      <c r="AE1494" s="16"/>
      <c r="AF1494" s="16"/>
      <c r="AG1494" s="16"/>
      <c r="AH1494" s="16"/>
      <c r="AI1494" s="16"/>
      <c r="AJ1494" s="16"/>
      <c r="AK1494" s="16"/>
      <c r="AL1494" s="16"/>
      <c r="AM1494" s="16"/>
      <c r="AN1494" s="16"/>
      <c r="AO1494" s="16"/>
      <c r="AP1494" s="16"/>
      <c r="AQ1494" s="16"/>
      <c r="AR1494" s="16"/>
      <c r="AS1494" s="16"/>
      <c r="AT1494" s="16"/>
      <c r="AU1494" s="16"/>
      <c r="AV1494" s="16"/>
      <c r="AW1494" s="16"/>
      <c r="AX1494" s="16"/>
      <c r="AY1494" s="16"/>
      <c r="AZ1494" s="16"/>
      <c r="BA1494" s="16"/>
      <c r="BB1494" s="16"/>
    </row>
    <row r="1495" s="5" customFormat="1" spans="1:54">
      <c r="A1495" s="136"/>
      <c r="C1495" s="136"/>
      <c r="E1495" s="107"/>
      <c r="F1495" s="137"/>
      <c r="J1495" s="122"/>
      <c r="K1495" s="138"/>
      <c r="L1495" s="139"/>
      <c r="M1495" s="140"/>
      <c r="O1495" s="89"/>
      <c r="Q1495" s="138"/>
      <c r="R1495" s="91"/>
      <c r="S1495" s="138"/>
      <c r="T1495" s="138"/>
      <c r="U1495" s="91"/>
      <c r="V1495" s="141"/>
      <c r="Y1495" s="6"/>
      <c r="Z1495" s="16"/>
      <c r="AA1495" s="16"/>
      <c r="AB1495" s="16"/>
      <c r="AC1495" s="16"/>
      <c r="AD1495" s="16"/>
      <c r="AE1495" s="16"/>
      <c r="AF1495" s="16"/>
      <c r="AG1495" s="16"/>
      <c r="AH1495" s="16"/>
      <c r="AI1495" s="16"/>
      <c r="AJ1495" s="16"/>
      <c r="AK1495" s="16"/>
      <c r="AL1495" s="16"/>
      <c r="AM1495" s="16"/>
      <c r="AN1495" s="16"/>
      <c r="AO1495" s="16"/>
      <c r="AP1495" s="16"/>
      <c r="AQ1495" s="16"/>
      <c r="AR1495" s="16"/>
      <c r="AS1495" s="16"/>
      <c r="AT1495" s="16"/>
      <c r="AU1495" s="16"/>
      <c r="AV1495" s="16"/>
      <c r="AW1495" s="16"/>
      <c r="AX1495" s="16"/>
      <c r="AY1495" s="16"/>
      <c r="AZ1495" s="16"/>
      <c r="BA1495" s="16"/>
      <c r="BB1495" s="16"/>
    </row>
    <row r="1496" s="5" customFormat="1" spans="1:54">
      <c r="A1496" s="136"/>
      <c r="C1496" s="136"/>
      <c r="E1496" s="107"/>
      <c r="F1496" s="137"/>
      <c r="J1496" s="122"/>
      <c r="K1496" s="138"/>
      <c r="L1496" s="139"/>
      <c r="M1496" s="140"/>
      <c r="O1496" s="89"/>
      <c r="Q1496" s="138"/>
      <c r="R1496" s="91"/>
      <c r="S1496" s="138"/>
      <c r="T1496" s="138"/>
      <c r="U1496" s="91"/>
      <c r="V1496" s="141"/>
      <c r="Y1496" s="6"/>
      <c r="Z1496" s="16"/>
      <c r="AA1496" s="16"/>
      <c r="AB1496" s="16"/>
      <c r="AC1496" s="16"/>
      <c r="AD1496" s="16"/>
      <c r="AE1496" s="16"/>
      <c r="AF1496" s="16"/>
      <c r="AG1496" s="16"/>
      <c r="AH1496" s="16"/>
      <c r="AI1496" s="16"/>
      <c r="AJ1496" s="16"/>
      <c r="AK1496" s="16"/>
      <c r="AL1496" s="16"/>
      <c r="AM1496" s="16"/>
      <c r="AN1496" s="16"/>
      <c r="AO1496" s="16"/>
      <c r="AP1496" s="16"/>
      <c r="AQ1496" s="16"/>
      <c r="AR1496" s="16"/>
      <c r="AS1496" s="16"/>
      <c r="AT1496" s="16"/>
      <c r="AU1496" s="16"/>
      <c r="AV1496" s="16"/>
      <c r="AW1496" s="16"/>
      <c r="AX1496" s="16"/>
      <c r="AY1496" s="16"/>
      <c r="AZ1496" s="16"/>
      <c r="BA1496" s="16"/>
      <c r="BB1496" s="16"/>
    </row>
    <row r="1497" s="5" customFormat="1" spans="1:54">
      <c r="A1497" s="136"/>
      <c r="C1497" s="136"/>
      <c r="E1497" s="107"/>
      <c r="F1497" s="137"/>
      <c r="J1497" s="122"/>
      <c r="K1497" s="138"/>
      <c r="L1497" s="139"/>
      <c r="M1497" s="140"/>
      <c r="O1497" s="89"/>
      <c r="Q1497" s="138"/>
      <c r="R1497" s="91"/>
      <c r="S1497" s="138"/>
      <c r="T1497" s="138"/>
      <c r="U1497" s="91"/>
      <c r="V1497" s="141"/>
      <c r="Y1497" s="6"/>
      <c r="Z1497" s="16"/>
      <c r="AA1497" s="16"/>
      <c r="AB1497" s="16"/>
      <c r="AC1497" s="16"/>
      <c r="AD1497" s="16"/>
      <c r="AE1497" s="16"/>
      <c r="AF1497" s="16"/>
      <c r="AG1497" s="16"/>
      <c r="AH1497" s="16"/>
      <c r="AI1497" s="16"/>
      <c r="AJ1497" s="16"/>
      <c r="AK1497" s="16"/>
      <c r="AL1497" s="16"/>
      <c r="AM1497" s="16"/>
      <c r="AN1497" s="16"/>
      <c r="AO1497" s="16"/>
      <c r="AP1497" s="16"/>
      <c r="AQ1497" s="16"/>
      <c r="AR1497" s="16"/>
      <c r="AS1497" s="16"/>
      <c r="AT1497" s="16"/>
      <c r="AU1497" s="16"/>
      <c r="AV1497" s="16"/>
      <c r="AW1497" s="16"/>
      <c r="AX1497" s="16"/>
      <c r="AY1497" s="16"/>
      <c r="AZ1497" s="16"/>
      <c r="BA1497" s="16"/>
      <c r="BB1497" s="16"/>
    </row>
    <row r="1498" s="5" customFormat="1" spans="1:54">
      <c r="A1498" s="136"/>
      <c r="C1498" s="136"/>
      <c r="E1498" s="107"/>
      <c r="F1498" s="137"/>
      <c r="J1498" s="122"/>
      <c r="K1498" s="138"/>
      <c r="L1498" s="139"/>
      <c r="M1498" s="140"/>
      <c r="O1498" s="89"/>
      <c r="Q1498" s="138"/>
      <c r="R1498" s="91"/>
      <c r="S1498" s="138"/>
      <c r="T1498" s="138"/>
      <c r="U1498" s="91"/>
      <c r="V1498" s="141"/>
      <c r="Y1498" s="6"/>
      <c r="Z1498" s="16"/>
      <c r="AA1498" s="16"/>
      <c r="AB1498" s="16"/>
      <c r="AC1498" s="16"/>
      <c r="AD1498" s="16"/>
      <c r="AE1498" s="16"/>
      <c r="AF1498" s="16"/>
      <c r="AG1498" s="16"/>
      <c r="AH1498" s="16"/>
      <c r="AI1498" s="16"/>
      <c r="AJ1498" s="16"/>
      <c r="AK1498" s="16"/>
      <c r="AL1498" s="16"/>
      <c r="AM1498" s="16"/>
      <c r="AN1498" s="16"/>
      <c r="AO1498" s="16"/>
      <c r="AP1498" s="16"/>
      <c r="AQ1498" s="16"/>
      <c r="AR1498" s="16"/>
      <c r="AS1498" s="16"/>
      <c r="AT1498" s="16"/>
      <c r="AU1498" s="16"/>
      <c r="AV1498" s="16"/>
      <c r="AW1498" s="16"/>
      <c r="AX1498" s="16"/>
      <c r="AY1498" s="16"/>
      <c r="AZ1498" s="16"/>
      <c r="BA1498" s="16"/>
      <c r="BB1498" s="16"/>
    </row>
    <row r="1499" s="5" customFormat="1" spans="1:54">
      <c r="A1499" s="136"/>
      <c r="C1499" s="136"/>
      <c r="E1499" s="107"/>
      <c r="F1499" s="137"/>
      <c r="J1499" s="122"/>
      <c r="K1499" s="138"/>
      <c r="L1499" s="139"/>
      <c r="M1499" s="140"/>
      <c r="O1499" s="89"/>
      <c r="Q1499" s="138"/>
      <c r="R1499" s="91"/>
      <c r="S1499" s="138"/>
      <c r="T1499" s="138"/>
      <c r="U1499" s="91"/>
      <c r="V1499" s="141"/>
      <c r="Y1499" s="6"/>
      <c r="Z1499" s="16"/>
      <c r="AA1499" s="16"/>
      <c r="AB1499" s="16"/>
      <c r="AC1499" s="16"/>
      <c r="AD1499" s="16"/>
      <c r="AE1499" s="16"/>
      <c r="AF1499" s="16"/>
      <c r="AG1499" s="16"/>
      <c r="AH1499" s="16"/>
      <c r="AI1499" s="16"/>
      <c r="AJ1499" s="16"/>
      <c r="AK1499" s="16"/>
      <c r="AL1499" s="16"/>
      <c r="AM1499" s="16"/>
      <c r="AN1499" s="16"/>
      <c r="AO1499" s="16"/>
      <c r="AP1499" s="16"/>
      <c r="AQ1499" s="16"/>
      <c r="AR1499" s="16"/>
      <c r="AS1499" s="16"/>
      <c r="AT1499" s="16"/>
      <c r="AU1499" s="16"/>
      <c r="AV1499" s="16"/>
      <c r="AW1499" s="16"/>
      <c r="AX1499" s="16"/>
      <c r="AY1499" s="16"/>
      <c r="AZ1499" s="16"/>
      <c r="BA1499" s="16"/>
      <c r="BB1499" s="16"/>
    </row>
    <row r="1500" s="5" customFormat="1" spans="1:54">
      <c r="A1500" s="136"/>
      <c r="C1500" s="136"/>
      <c r="E1500" s="107"/>
      <c r="F1500" s="137"/>
      <c r="J1500" s="122"/>
      <c r="K1500" s="138"/>
      <c r="L1500" s="139"/>
      <c r="M1500" s="140"/>
      <c r="O1500" s="89"/>
      <c r="Q1500" s="138"/>
      <c r="R1500" s="91"/>
      <c r="S1500" s="138"/>
      <c r="T1500" s="138"/>
      <c r="U1500" s="91"/>
      <c r="V1500" s="141"/>
      <c r="Y1500" s="6"/>
      <c r="Z1500" s="16"/>
      <c r="AA1500" s="16"/>
      <c r="AB1500" s="16"/>
      <c r="AC1500" s="16"/>
      <c r="AD1500" s="16"/>
      <c r="AE1500" s="16"/>
      <c r="AF1500" s="16"/>
      <c r="AG1500" s="16"/>
      <c r="AH1500" s="16"/>
      <c r="AI1500" s="16"/>
      <c r="AJ1500" s="16"/>
      <c r="AK1500" s="16"/>
      <c r="AL1500" s="16"/>
      <c r="AM1500" s="16"/>
      <c r="AN1500" s="16"/>
      <c r="AO1500" s="16"/>
      <c r="AP1500" s="16"/>
      <c r="AQ1500" s="16"/>
      <c r="AR1500" s="16"/>
      <c r="AS1500" s="16"/>
      <c r="AT1500" s="16"/>
      <c r="AU1500" s="16"/>
      <c r="AV1500" s="16"/>
      <c r="AW1500" s="16"/>
      <c r="AX1500" s="16"/>
      <c r="AY1500" s="16"/>
      <c r="AZ1500" s="16"/>
      <c r="BA1500" s="16"/>
      <c r="BB1500" s="16"/>
    </row>
    <row r="1501" s="5" customFormat="1" spans="1:54">
      <c r="A1501" s="136"/>
      <c r="C1501" s="136"/>
      <c r="E1501" s="107"/>
      <c r="F1501" s="137"/>
      <c r="J1501" s="122"/>
      <c r="K1501" s="138"/>
      <c r="L1501" s="139"/>
      <c r="M1501" s="140"/>
      <c r="O1501" s="89"/>
      <c r="Q1501" s="138"/>
      <c r="R1501" s="91"/>
      <c r="S1501" s="138"/>
      <c r="T1501" s="138"/>
      <c r="U1501" s="91"/>
      <c r="V1501" s="141"/>
      <c r="Y1501" s="6"/>
      <c r="Z1501" s="16"/>
      <c r="AA1501" s="16"/>
      <c r="AB1501" s="16"/>
      <c r="AC1501" s="16"/>
      <c r="AD1501" s="16"/>
      <c r="AE1501" s="16"/>
      <c r="AF1501" s="16"/>
      <c r="AG1501" s="16"/>
      <c r="AH1501" s="16"/>
      <c r="AI1501" s="16"/>
      <c r="AJ1501" s="16"/>
      <c r="AK1501" s="16"/>
      <c r="AL1501" s="16"/>
      <c r="AM1501" s="16"/>
      <c r="AN1501" s="16"/>
      <c r="AO1501" s="16"/>
      <c r="AP1501" s="16"/>
      <c r="AQ1501" s="16"/>
      <c r="AR1501" s="16"/>
      <c r="AS1501" s="16"/>
      <c r="AT1501" s="16"/>
      <c r="AU1501" s="16"/>
      <c r="AV1501" s="16"/>
      <c r="AW1501" s="16"/>
      <c r="AX1501" s="16"/>
      <c r="AY1501" s="16"/>
      <c r="AZ1501" s="16"/>
      <c r="BA1501" s="16"/>
      <c r="BB1501" s="16"/>
    </row>
    <row r="1502" s="5" customFormat="1" spans="1:54">
      <c r="A1502" s="136"/>
      <c r="C1502" s="136"/>
      <c r="E1502" s="107"/>
      <c r="F1502" s="137"/>
      <c r="J1502" s="122"/>
      <c r="K1502" s="138"/>
      <c r="L1502" s="139"/>
      <c r="M1502" s="140"/>
      <c r="O1502" s="89"/>
      <c r="Q1502" s="138"/>
      <c r="R1502" s="91"/>
      <c r="S1502" s="138"/>
      <c r="T1502" s="138"/>
      <c r="U1502" s="91"/>
      <c r="V1502" s="141"/>
      <c r="Y1502" s="6"/>
      <c r="Z1502" s="16"/>
      <c r="AA1502" s="16"/>
      <c r="AB1502" s="16"/>
      <c r="AC1502" s="16"/>
      <c r="AD1502" s="16"/>
      <c r="AE1502" s="16"/>
      <c r="AF1502" s="16"/>
      <c r="AG1502" s="16"/>
      <c r="AH1502" s="16"/>
      <c r="AI1502" s="16"/>
      <c r="AJ1502" s="16"/>
      <c r="AK1502" s="16"/>
      <c r="AL1502" s="16"/>
      <c r="AM1502" s="16"/>
      <c r="AN1502" s="16"/>
      <c r="AO1502" s="16"/>
      <c r="AP1502" s="16"/>
      <c r="AQ1502" s="16"/>
      <c r="AR1502" s="16"/>
      <c r="AS1502" s="16"/>
      <c r="AT1502" s="16"/>
      <c r="AU1502" s="16"/>
      <c r="AV1502" s="16"/>
      <c r="AW1502" s="16"/>
      <c r="AX1502" s="16"/>
      <c r="AY1502" s="16"/>
      <c r="AZ1502" s="16"/>
      <c r="BA1502" s="16"/>
      <c r="BB1502" s="16"/>
    </row>
    <row r="1503" s="5" customFormat="1" spans="1:54">
      <c r="A1503" s="136"/>
      <c r="C1503" s="136"/>
      <c r="E1503" s="107"/>
      <c r="F1503" s="137"/>
      <c r="J1503" s="122"/>
      <c r="K1503" s="138"/>
      <c r="L1503" s="139"/>
      <c r="M1503" s="140"/>
      <c r="O1503" s="89"/>
      <c r="Q1503" s="138"/>
      <c r="R1503" s="91"/>
      <c r="S1503" s="138"/>
      <c r="T1503" s="138"/>
      <c r="U1503" s="91"/>
      <c r="V1503" s="141"/>
      <c r="Y1503" s="6"/>
      <c r="Z1503" s="16"/>
      <c r="AA1503" s="16"/>
      <c r="AB1503" s="16"/>
      <c r="AC1503" s="16"/>
      <c r="AD1503" s="16"/>
      <c r="AE1503" s="16"/>
      <c r="AF1503" s="16"/>
      <c r="AG1503" s="16"/>
      <c r="AH1503" s="16"/>
      <c r="AI1503" s="16"/>
      <c r="AJ1503" s="16"/>
      <c r="AK1503" s="16"/>
      <c r="AL1503" s="16"/>
      <c r="AM1503" s="16"/>
      <c r="AN1503" s="16"/>
      <c r="AO1503" s="16"/>
      <c r="AP1503" s="16"/>
      <c r="AQ1503" s="16"/>
      <c r="AR1503" s="16"/>
      <c r="AS1503" s="16"/>
      <c r="AT1503" s="16"/>
      <c r="AU1503" s="16"/>
      <c r="AV1503" s="16"/>
      <c r="AW1503" s="16"/>
      <c r="AX1503" s="16"/>
      <c r="AY1503" s="16"/>
      <c r="AZ1503" s="16"/>
      <c r="BA1503" s="16"/>
      <c r="BB1503" s="16"/>
    </row>
    <row r="1504" s="5" customFormat="1" spans="1:54">
      <c r="A1504" s="136"/>
      <c r="C1504" s="136"/>
      <c r="E1504" s="107"/>
      <c r="F1504" s="137"/>
      <c r="J1504" s="122"/>
      <c r="K1504" s="138"/>
      <c r="L1504" s="139"/>
      <c r="M1504" s="140"/>
      <c r="O1504" s="89"/>
      <c r="Q1504" s="138"/>
      <c r="R1504" s="91"/>
      <c r="S1504" s="138"/>
      <c r="T1504" s="138"/>
      <c r="U1504" s="91"/>
      <c r="V1504" s="141"/>
      <c r="Y1504" s="6"/>
      <c r="Z1504" s="16"/>
      <c r="AA1504" s="16"/>
      <c r="AB1504" s="16"/>
      <c r="AC1504" s="16"/>
      <c r="AD1504" s="16"/>
      <c r="AE1504" s="16"/>
      <c r="AF1504" s="16"/>
      <c r="AG1504" s="16"/>
      <c r="AH1504" s="16"/>
      <c r="AI1504" s="16"/>
      <c r="AJ1504" s="16"/>
      <c r="AK1504" s="16"/>
      <c r="AL1504" s="16"/>
      <c r="AM1504" s="16"/>
      <c r="AN1504" s="16"/>
      <c r="AO1504" s="16"/>
      <c r="AP1504" s="16"/>
      <c r="AQ1504" s="16"/>
      <c r="AR1504" s="16"/>
      <c r="AS1504" s="16"/>
      <c r="AT1504" s="16"/>
      <c r="AU1504" s="16"/>
      <c r="AV1504" s="16"/>
      <c r="AW1504" s="16"/>
      <c r="AX1504" s="16"/>
      <c r="AY1504" s="16"/>
      <c r="AZ1504" s="16"/>
      <c r="BA1504" s="16"/>
      <c r="BB1504" s="16"/>
    </row>
    <row r="1505" s="5" customFormat="1" spans="1:54">
      <c r="A1505" s="136"/>
      <c r="C1505" s="136"/>
      <c r="E1505" s="107"/>
      <c r="F1505" s="137"/>
      <c r="J1505" s="122"/>
      <c r="K1505" s="138"/>
      <c r="L1505" s="139"/>
      <c r="M1505" s="140"/>
      <c r="O1505" s="89"/>
      <c r="Q1505" s="138"/>
      <c r="R1505" s="91"/>
      <c r="S1505" s="138"/>
      <c r="T1505" s="138"/>
      <c r="U1505" s="91"/>
      <c r="V1505" s="141"/>
      <c r="Y1505" s="6"/>
      <c r="Z1505" s="16"/>
      <c r="AA1505" s="16"/>
      <c r="AB1505" s="16"/>
      <c r="AC1505" s="16"/>
      <c r="AD1505" s="16"/>
      <c r="AE1505" s="16"/>
      <c r="AF1505" s="16"/>
      <c r="AG1505" s="16"/>
      <c r="AH1505" s="16"/>
      <c r="AI1505" s="16"/>
      <c r="AJ1505" s="16"/>
      <c r="AK1505" s="16"/>
      <c r="AL1505" s="16"/>
      <c r="AM1505" s="16"/>
      <c r="AN1505" s="16"/>
      <c r="AO1505" s="16"/>
      <c r="AP1505" s="16"/>
      <c r="AQ1505" s="16"/>
      <c r="AR1505" s="16"/>
      <c r="AS1505" s="16"/>
      <c r="AT1505" s="16"/>
      <c r="AU1505" s="16"/>
      <c r="AV1505" s="16"/>
      <c r="AW1505" s="16"/>
      <c r="AX1505" s="16"/>
      <c r="AY1505" s="16"/>
      <c r="AZ1505" s="16"/>
      <c r="BA1505" s="16"/>
      <c r="BB1505" s="16"/>
    </row>
    <row r="1506" s="5" customFormat="1" spans="1:54">
      <c r="A1506" s="136"/>
      <c r="C1506" s="136"/>
      <c r="E1506" s="107"/>
      <c r="F1506" s="137"/>
      <c r="J1506" s="122"/>
      <c r="K1506" s="138"/>
      <c r="L1506" s="139"/>
      <c r="M1506" s="140"/>
      <c r="O1506" s="89"/>
      <c r="Q1506" s="138"/>
      <c r="R1506" s="91"/>
      <c r="S1506" s="138"/>
      <c r="T1506" s="138"/>
      <c r="U1506" s="91"/>
      <c r="V1506" s="141"/>
      <c r="Y1506" s="6"/>
      <c r="Z1506" s="16"/>
      <c r="AA1506" s="16"/>
      <c r="AB1506" s="16"/>
      <c r="AC1506" s="16"/>
      <c r="AD1506" s="16"/>
      <c r="AE1506" s="16"/>
      <c r="AF1506" s="16"/>
      <c r="AG1506" s="16"/>
      <c r="AH1506" s="16"/>
      <c r="AI1506" s="16"/>
      <c r="AJ1506" s="16"/>
      <c r="AK1506" s="16"/>
      <c r="AL1506" s="16"/>
      <c r="AM1506" s="16"/>
      <c r="AN1506" s="16"/>
      <c r="AO1506" s="16"/>
      <c r="AP1506" s="16"/>
      <c r="AQ1506" s="16"/>
      <c r="AR1506" s="16"/>
      <c r="AS1506" s="16"/>
      <c r="AT1506" s="16"/>
      <c r="AU1506" s="16"/>
      <c r="AV1506" s="16"/>
      <c r="AW1506" s="16"/>
      <c r="AX1506" s="16"/>
      <c r="AY1506" s="16"/>
      <c r="AZ1506" s="16"/>
      <c r="BA1506" s="16"/>
      <c r="BB1506" s="16"/>
    </row>
    <row r="1507" s="5" customFormat="1" spans="1:54">
      <c r="A1507" s="136"/>
      <c r="C1507" s="136"/>
      <c r="E1507" s="107"/>
      <c r="F1507" s="137"/>
      <c r="J1507" s="122"/>
      <c r="K1507" s="138"/>
      <c r="L1507" s="139"/>
      <c r="M1507" s="140"/>
      <c r="O1507" s="89"/>
      <c r="Q1507" s="138"/>
      <c r="R1507" s="91"/>
      <c r="S1507" s="138"/>
      <c r="T1507" s="138"/>
      <c r="U1507" s="91"/>
      <c r="V1507" s="141"/>
      <c r="Y1507" s="6"/>
      <c r="Z1507" s="16"/>
      <c r="AA1507" s="16"/>
      <c r="AB1507" s="16"/>
      <c r="AC1507" s="16"/>
      <c r="AD1507" s="16"/>
      <c r="AE1507" s="16"/>
      <c r="AF1507" s="16"/>
      <c r="AG1507" s="16"/>
      <c r="AH1507" s="16"/>
      <c r="AI1507" s="16"/>
      <c r="AJ1507" s="16"/>
      <c r="AK1507" s="16"/>
      <c r="AL1507" s="16"/>
      <c r="AM1507" s="16"/>
      <c r="AN1507" s="16"/>
      <c r="AO1507" s="16"/>
      <c r="AP1507" s="16"/>
      <c r="AQ1507" s="16"/>
      <c r="AR1507" s="16"/>
      <c r="AS1507" s="16"/>
      <c r="AT1507" s="16"/>
      <c r="AU1507" s="16"/>
      <c r="AV1507" s="16"/>
      <c r="AW1507" s="16"/>
      <c r="AX1507" s="16"/>
      <c r="AY1507" s="16"/>
      <c r="AZ1507" s="16"/>
      <c r="BA1507" s="16"/>
      <c r="BB1507" s="16"/>
    </row>
    <row r="1508" s="5" customFormat="1" spans="1:54">
      <c r="A1508" s="136"/>
      <c r="C1508" s="136"/>
      <c r="E1508" s="107"/>
      <c r="F1508" s="137"/>
      <c r="J1508" s="122"/>
      <c r="K1508" s="138"/>
      <c r="L1508" s="139"/>
      <c r="M1508" s="140"/>
      <c r="O1508" s="89"/>
      <c r="Q1508" s="138"/>
      <c r="R1508" s="91"/>
      <c r="S1508" s="138"/>
      <c r="T1508" s="138"/>
      <c r="U1508" s="91"/>
      <c r="V1508" s="141"/>
      <c r="Y1508" s="6"/>
      <c r="Z1508" s="16"/>
      <c r="AA1508" s="16"/>
      <c r="AB1508" s="16"/>
      <c r="AC1508" s="16"/>
      <c r="AD1508" s="16"/>
      <c r="AE1508" s="16"/>
      <c r="AF1508" s="16"/>
      <c r="AG1508" s="16"/>
      <c r="AH1508" s="16"/>
      <c r="AI1508" s="16"/>
      <c r="AJ1508" s="16"/>
      <c r="AK1508" s="16"/>
      <c r="AL1508" s="16"/>
      <c r="AM1508" s="16"/>
      <c r="AN1508" s="16"/>
      <c r="AO1508" s="16"/>
      <c r="AP1508" s="16"/>
      <c r="AQ1508" s="16"/>
      <c r="AR1508" s="16"/>
      <c r="AS1508" s="16"/>
      <c r="AT1508" s="16"/>
      <c r="AU1508" s="16"/>
      <c r="AV1508" s="16"/>
      <c r="AW1508" s="16"/>
      <c r="AX1508" s="16"/>
      <c r="AY1508" s="16"/>
      <c r="AZ1508" s="16"/>
      <c r="BA1508" s="16"/>
      <c r="BB1508" s="16"/>
    </row>
    <row r="1509" s="5" customFormat="1" spans="1:54">
      <c r="A1509" s="136"/>
      <c r="C1509" s="136"/>
      <c r="E1509" s="107"/>
      <c r="F1509" s="137"/>
      <c r="J1509" s="122"/>
      <c r="K1509" s="138"/>
      <c r="L1509" s="139"/>
      <c r="M1509" s="140"/>
      <c r="O1509" s="89"/>
      <c r="Q1509" s="138"/>
      <c r="R1509" s="91"/>
      <c r="S1509" s="138"/>
      <c r="T1509" s="138"/>
      <c r="U1509" s="91"/>
      <c r="V1509" s="141"/>
      <c r="Y1509" s="6"/>
      <c r="Z1509" s="16"/>
      <c r="AA1509" s="16"/>
      <c r="AB1509" s="16"/>
      <c r="AC1509" s="16"/>
      <c r="AD1509" s="16"/>
      <c r="AE1509" s="16"/>
      <c r="AF1509" s="16"/>
      <c r="AG1509" s="16"/>
      <c r="AH1509" s="16"/>
      <c r="AI1509" s="16"/>
      <c r="AJ1509" s="16"/>
      <c r="AK1509" s="16"/>
      <c r="AL1509" s="16"/>
      <c r="AM1509" s="16"/>
      <c r="AN1509" s="16"/>
      <c r="AO1509" s="16"/>
      <c r="AP1509" s="16"/>
      <c r="AQ1509" s="16"/>
      <c r="AR1509" s="16"/>
      <c r="AS1509" s="16"/>
      <c r="AT1509" s="16"/>
      <c r="AU1509" s="16"/>
      <c r="AV1509" s="16"/>
      <c r="AW1509" s="16"/>
      <c r="AX1509" s="16"/>
      <c r="AY1509" s="16"/>
      <c r="AZ1509" s="16"/>
      <c r="BA1509" s="16"/>
      <c r="BB1509" s="16"/>
    </row>
    <row r="1510" s="5" customFormat="1" spans="1:54">
      <c r="A1510" s="136"/>
      <c r="C1510" s="136"/>
      <c r="E1510" s="107"/>
      <c r="F1510" s="137"/>
      <c r="J1510" s="122"/>
      <c r="K1510" s="138"/>
      <c r="L1510" s="139"/>
      <c r="M1510" s="140"/>
      <c r="O1510" s="89"/>
      <c r="Q1510" s="138"/>
      <c r="R1510" s="91"/>
      <c r="S1510" s="138"/>
      <c r="T1510" s="138"/>
      <c r="U1510" s="91"/>
      <c r="V1510" s="141"/>
      <c r="Y1510" s="6"/>
      <c r="Z1510" s="16"/>
      <c r="AA1510" s="16"/>
      <c r="AB1510" s="16"/>
      <c r="AC1510" s="16"/>
      <c r="AD1510" s="16"/>
      <c r="AE1510" s="16"/>
      <c r="AF1510" s="16"/>
      <c r="AG1510" s="16"/>
      <c r="AH1510" s="16"/>
      <c r="AI1510" s="16"/>
      <c r="AJ1510" s="16"/>
      <c r="AK1510" s="16"/>
      <c r="AL1510" s="16"/>
      <c r="AM1510" s="16"/>
      <c r="AN1510" s="16"/>
      <c r="AO1510" s="16"/>
      <c r="AP1510" s="16"/>
      <c r="AQ1510" s="16"/>
      <c r="AR1510" s="16"/>
      <c r="AS1510" s="16"/>
      <c r="AT1510" s="16"/>
      <c r="AU1510" s="16"/>
      <c r="AV1510" s="16"/>
      <c r="AW1510" s="16"/>
      <c r="AX1510" s="16"/>
      <c r="AY1510" s="16"/>
      <c r="AZ1510" s="16"/>
      <c r="BA1510" s="16"/>
      <c r="BB1510" s="16"/>
    </row>
    <row r="1511" s="5" customFormat="1" spans="1:54">
      <c r="A1511" s="136"/>
      <c r="C1511" s="136"/>
      <c r="E1511" s="107"/>
      <c r="F1511" s="137"/>
      <c r="J1511" s="122"/>
      <c r="K1511" s="138"/>
      <c r="L1511" s="139"/>
      <c r="M1511" s="140"/>
      <c r="O1511" s="89"/>
      <c r="Q1511" s="138"/>
      <c r="R1511" s="91"/>
      <c r="S1511" s="138"/>
      <c r="T1511" s="138"/>
      <c r="U1511" s="91"/>
      <c r="V1511" s="141"/>
      <c r="Y1511" s="6"/>
      <c r="Z1511" s="16"/>
      <c r="AA1511" s="16"/>
      <c r="AB1511" s="16"/>
      <c r="AC1511" s="16"/>
      <c r="AD1511" s="16"/>
      <c r="AE1511" s="16"/>
      <c r="AF1511" s="16"/>
      <c r="AG1511" s="16"/>
      <c r="AH1511" s="16"/>
      <c r="AI1511" s="16"/>
      <c r="AJ1511" s="16"/>
      <c r="AK1511" s="16"/>
      <c r="AL1511" s="16"/>
      <c r="AM1511" s="16"/>
      <c r="AN1511" s="16"/>
      <c r="AO1511" s="16"/>
      <c r="AP1511" s="16"/>
      <c r="AQ1511" s="16"/>
      <c r="AR1511" s="16"/>
      <c r="AS1511" s="16"/>
      <c r="AT1511" s="16"/>
      <c r="AU1511" s="16"/>
      <c r="AV1511" s="16"/>
      <c r="AW1511" s="16"/>
      <c r="AX1511" s="16"/>
      <c r="AY1511" s="16"/>
      <c r="AZ1511" s="16"/>
      <c r="BA1511" s="16"/>
      <c r="BB1511" s="16"/>
    </row>
    <row r="1512" s="5" customFormat="1" spans="1:54">
      <c r="A1512" s="136"/>
      <c r="C1512" s="136"/>
      <c r="E1512" s="107"/>
      <c r="F1512" s="137"/>
      <c r="J1512" s="122"/>
      <c r="K1512" s="138"/>
      <c r="L1512" s="139"/>
      <c r="M1512" s="140"/>
      <c r="O1512" s="89"/>
      <c r="Q1512" s="138"/>
      <c r="R1512" s="91"/>
      <c r="S1512" s="138"/>
      <c r="T1512" s="138"/>
      <c r="U1512" s="91"/>
      <c r="V1512" s="141"/>
      <c r="Y1512" s="6"/>
      <c r="Z1512" s="16"/>
      <c r="AA1512" s="16"/>
      <c r="AB1512" s="16"/>
      <c r="AC1512" s="16"/>
      <c r="AD1512" s="16"/>
      <c r="AE1512" s="16"/>
      <c r="AF1512" s="16"/>
      <c r="AG1512" s="16"/>
      <c r="AH1512" s="16"/>
      <c r="AI1512" s="16"/>
      <c r="AJ1512" s="16"/>
      <c r="AK1512" s="16"/>
      <c r="AL1512" s="16"/>
      <c r="AM1512" s="16"/>
      <c r="AN1512" s="16"/>
      <c r="AO1512" s="16"/>
      <c r="AP1512" s="16"/>
      <c r="AQ1512" s="16"/>
      <c r="AR1512" s="16"/>
      <c r="AS1512" s="16"/>
      <c r="AT1512" s="16"/>
      <c r="AU1512" s="16"/>
      <c r="AV1512" s="16"/>
      <c r="AW1512" s="16"/>
      <c r="AX1512" s="16"/>
      <c r="AY1512" s="16"/>
      <c r="AZ1512" s="16"/>
      <c r="BA1512" s="16"/>
      <c r="BB1512" s="16"/>
    </row>
    <row r="1513" s="5" customFormat="1" spans="1:54">
      <c r="A1513" s="136"/>
      <c r="C1513" s="136"/>
      <c r="E1513" s="107"/>
      <c r="F1513" s="137"/>
      <c r="J1513" s="122"/>
      <c r="K1513" s="138"/>
      <c r="L1513" s="139"/>
      <c r="M1513" s="140"/>
      <c r="O1513" s="89"/>
      <c r="Q1513" s="138"/>
      <c r="R1513" s="91"/>
      <c r="S1513" s="138"/>
      <c r="T1513" s="138"/>
      <c r="U1513" s="91"/>
      <c r="V1513" s="141"/>
      <c r="Y1513" s="6"/>
      <c r="Z1513" s="16"/>
      <c r="AA1513" s="16"/>
      <c r="AB1513" s="16"/>
      <c r="AC1513" s="16"/>
      <c r="AD1513" s="16"/>
      <c r="AE1513" s="16"/>
      <c r="AF1513" s="16"/>
      <c r="AG1513" s="16"/>
      <c r="AH1513" s="16"/>
      <c r="AI1513" s="16"/>
      <c r="AJ1513" s="16"/>
      <c r="AK1513" s="16"/>
      <c r="AL1513" s="16"/>
      <c r="AM1513" s="16"/>
      <c r="AN1513" s="16"/>
      <c r="AO1513" s="16"/>
      <c r="AP1513" s="16"/>
      <c r="AQ1513" s="16"/>
      <c r="AR1513" s="16"/>
      <c r="AS1513" s="16"/>
      <c r="AT1513" s="16"/>
      <c r="AU1513" s="16"/>
      <c r="AV1513" s="16"/>
      <c r="AW1513" s="16"/>
      <c r="AX1513" s="16"/>
      <c r="AY1513" s="16"/>
      <c r="AZ1513" s="16"/>
      <c r="BA1513" s="16"/>
      <c r="BB1513" s="16"/>
    </row>
    <row r="1514" s="5" customFormat="1" spans="1:54">
      <c r="A1514" s="136"/>
      <c r="C1514" s="136"/>
      <c r="E1514" s="107"/>
      <c r="F1514" s="137"/>
      <c r="J1514" s="122"/>
      <c r="K1514" s="138"/>
      <c r="L1514" s="139"/>
      <c r="M1514" s="140"/>
      <c r="O1514" s="89"/>
      <c r="Q1514" s="138"/>
      <c r="R1514" s="91"/>
      <c r="S1514" s="138"/>
      <c r="T1514" s="138"/>
      <c r="U1514" s="91"/>
      <c r="V1514" s="141"/>
      <c r="Y1514" s="6"/>
      <c r="Z1514" s="16"/>
      <c r="AA1514" s="16"/>
      <c r="AB1514" s="16"/>
      <c r="AC1514" s="16"/>
      <c r="AD1514" s="16"/>
      <c r="AE1514" s="16"/>
      <c r="AF1514" s="16"/>
      <c r="AG1514" s="16"/>
      <c r="AH1514" s="16"/>
      <c r="AI1514" s="16"/>
      <c r="AJ1514" s="16"/>
      <c r="AK1514" s="16"/>
      <c r="AL1514" s="16"/>
      <c r="AM1514" s="16"/>
      <c r="AN1514" s="16"/>
      <c r="AO1514" s="16"/>
      <c r="AP1514" s="16"/>
      <c r="AQ1514" s="16"/>
      <c r="AR1514" s="16"/>
      <c r="AS1514" s="16"/>
      <c r="AT1514" s="16"/>
      <c r="AU1514" s="16"/>
      <c r="AV1514" s="16"/>
      <c r="AW1514" s="16"/>
      <c r="AX1514" s="16"/>
      <c r="AY1514" s="16"/>
      <c r="AZ1514" s="16"/>
      <c r="BA1514" s="16"/>
      <c r="BB1514" s="16"/>
    </row>
    <row r="1515" s="5" customFormat="1" spans="1:54">
      <c r="A1515" s="136"/>
      <c r="C1515" s="136"/>
      <c r="E1515" s="107"/>
      <c r="F1515" s="137"/>
      <c r="J1515" s="122"/>
      <c r="K1515" s="138"/>
      <c r="L1515" s="139"/>
      <c r="M1515" s="140"/>
      <c r="O1515" s="89"/>
      <c r="Q1515" s="138"/>
      <c r="R1515" s="91"/>
      <c r="S1515" s="138"/>
      <c r="T1515" s="138"/>
      <c r="U1515" s="91"/>
      <c r="V1515" s="141"/>
      <c r="Y1515" s="6"/>
      <c r="Z1515" s="16"/>
      <c r="AA1515" s="16"/>
      <c r="AB1515" s="16"/>
      <c r="AC1515" s="16"/>
      <c r="AD1515" s="16"/>
      <c r="AE1515" s="16"/>
      <c r="AF1515" s="16"/>
      <c r="AG1515" s="16"/>
      <c r="AH1515" s="16"/>
      <c r="AI1515" s="16"/>
      <c r="AJ1515" s="16"/>
      <c r="AK1515" s="16"/>
      <c r="AL1515" s="16"/>
      <c r="AM1515" s="16"/>
      <c r="AN1515" s="16"/>
      <c r="AO1515" s="16"/>
      <c r="AP1515" s="16"/>
      <c r="AQ1515" s="16"/>
      <c r="AR1515" s="16"/>
      <c r="AS1515" s="16"/>
      <c r="AT1515" s="16"/>
      <c r="AU1515" s="16"/>
      <c r="AV1515" s="16"/>
      <c r="AW1515" s="16"/>
      <c r="AX1515" s="16"/>
      <c r="AY1515" s="16"/>
      <c r="AZ1515" s="16"/>
      <c r="BA1515" s="16"/>
      <c r="BB1515" s="16"/>
    </row>
    <row r="1516" s="5" customFormat="1" spans="1:54">
      <c r="A1516" s="136"/>
      <c r="C1516" s="136"/>
      <c r="E1516" s="107"/>
      <c r="F1516" s="137"/>
      <c r="J1516" s="122"/>
      <c r="K1516" s="138"/>
      <c r="L1516" s="139"/>
      <c r="M1516" s="140"/>
      <c r="O1516" s="89"/>
      <c r="Q1516" s="138"/>
      <c r="R1516" s="91"/>
      <c r="S1516" s="138"/>
      <c r="T1516" s="138"/>
      <c r="U1516" s="91"/>
      <c r="V1516" s="141"/>
      <c r="Y1516" s="6"/>
      <c r="Z1516" s="16"/>
      <c r="AA1516" s="16"/>
      <c r="AB1516" s="16"/>
      <c r="AC1516" s="16"/>
      <c r="AD1516" s="16"/>
      <c r="AE1516" s="16"/>
      <c r="AF1516" s="16"/>
      <c r="AG1516" s="16"/>
      <c r="AH1516" s="16"/>
      <c r="AI1516" s="16"/>
      <c r="AJ1516" s="16"/>
      <c r="AK1516" s="16"/>
      <c r="AL1516" s="16"/>
      <c r="AM1516" s="16"/>
      <c r="AN1516" s="16"/>
      <c r="AO1516" s="16"/>
      <c r="AP1516" s="16"/>
      <c r="AQ1516" s="16"/>
      <c r="AR1516" s="16"/>
      <c r="AS1516" s="16"/>
      <c r="AT1516" s="16"/>
      <c r="AU1516" s="16"/>
      <c r="AV1516" s="16"/>
      <c r="AW1516" s="16"/>
      <c r="AX1516" s="16"/>
      <c r="AY1516" s="16"/>
      <c r="AZ1516" s="16"/>
      <c r="BA1516" s="16"/>
      <c r="BB1516" s="16"/>
    </row>
    <row r="1517" s="5" customFormat="1" spans="1:54">
      <c r="A1517" s="136"/>
      <c r="C1517" s="136"/>
      <c r="E1517" s="107"/>
      <c r="F1517" s="137"/>
      <c r="J1517" s="122"/>
      <c r="K1517" s="138"/>
      <c r="L1517" s="139"/>
      <c r="M1517" s="140"/>
      <c r="O1517" s="89"/>
      <c r="Q1517" s="138"/>
      <c r="R1517" s="91"/>
      <c r="S1517" s="138"/>
      <c r="T1517" s="138"/>
      <c r="U1517" s="91"/>
      <c r="V1517" s="141"/>
      <c r="Y1517" s="6"/>
      <c r="Z1517" s="16"/>
      <c r="AA1517" s="16"/>
      <c r="AB1517" s="16"/>
      <c r="AC1517" s="16"/>
      <c r="AD1517" s="16"/>
      <c r="AE1517" s="16"/>
      <c r="AF1517" s="16"/>
      <c r="AG1517" s="16"/>
      <c r="AH1517" s="16"/>
      <c r="AI1517" s="16"/>
      <c r="AJ1517" s="16"/>
      <c r="AK1517" s="16"/>
      <c r="AL1517" s="16"/>
      <c r="AM1517" s="16"/>
      <c r="AN1517" s="16"/>
      <c r="AO1517" s="16"/>
      <c r="AP1517" s="16"/>
      <c r="AQ1517" s="16"/>
      <c r="AR1517" s="16"/>
      <c r="AS1517" s="16"/>
      <c r="AT1517" s="16"/>
      <c r="AU1517" s="16"/>
      <c r="AV1517" s="16"/>
      <c r="AW1517" s="16"/>
      <c r="AX1517" s="16"/>
      <c r="AY1517" s="16"/>
      <c r="AZ1517" s="16"/>
      <c r="BA1517" s="16"/>
      <c r="BB1517" s="16"/>
    </row>
    <row r="1518" s="5" customFormat="1" spans="1:54">
      <c r="A1518" s="136"/>
      <c r="C1518" s="136"/>
      <c r="E1518" s="107"/>
      <c r="F1518" s="137"/>
      <c r="J1518" s="122"/>
      <c r="K1518" s="138"/>
      <c r="L1518" s="139"/>
      <c r="M1518" s="140"/>
      <c r="O1518" s="89"/>
      <c r="Q1518" s="138"/>
      <c r="R1518" s="91"/>
      <c r="S1518" s="138"/>
      <c r="T1518" s="138"/>
      <c r="U1518" s="91"/>
      <c r="V1518" s="141"/>
      <c r="Y1518" s="6"/>
      <c r="Z1518" s="16"/>
      <c r="AA1518" s="16"/>
      <c r="AB1518" s="16"/>
      <c r="AC1518" s="16"/>
      <c r="AD1518" s="16"/>
      <c r="AE1518" s="16"/>
      <c r="AF1518" s="16"/>
      <c r="AG1518" s="16"/>
      <c r="AH1518" s="16"/>
      <c r="AI1518" s="16"/>
      <c r="AJ1518" s="16"/>
      <c r="AK1518" s="16"/>
      <c r="AL1518" s="16"/>
      <c r="AM1518" s="16"/>
      <c r="AN1518" s="16"/>
      <c r="AO1518" s="16"/>
      <c r="AP1518" s="16"/>
      <c r="AQ1518" s="16"/>
      <c r="AR1518" s="16"/>
      <c r="AS1518" s="16"/>
      <c r="AT1518" s="16"/>
      <c r="AU1518" s="16"/>
      <c r="AV1518" s="16"/>
      <c r="AW1518" s="16"/>
      <c r="AX1518" s="16"/>
      <c r="AY1518" s="16"/>
      <c r="AZ1518" s="16"/>
      <c r="BA1518" s="16"/>
      <c r="BB1518" s="16"/>
    </row>
    <row r="1519" s="5" customFormat="1" spans="1:54">
      <c r="A1519" s="136"/>
      <c r="C1519" s="136"/>
      <c r="E1519" s="107"/>
      <c r="F1519" s="137"/>
      <c r="J1519" s="122"/>
      <c r="K1519" s="138"/>
      <c r="L1519" s="139"/>
      <c r="M1519" s="140"/>
      <c r="O1519" s="89"/>
      <c r="Q1519" s="138"/>
      <c r="R1519" s="91"/>
      <c r="S1519" s="138"/>
      <c r="T1519" s="138"/>
      <c r="U1519" s="91"/>
      <c r="V1519" s="141"/>
      <c r="Y1519" s="6"/>
      <c r="Z1519" s="16"/>
      <c r="AA1519" s="16"/>
      <c r="AB1519" s="16"/>
      <c r="AC1519" s="16"/>
      <c r="AD1519" s="16"/>
      <c r="AE1519" s="16"/>
      <c r="AF1519" s="16"/>
      <c r="AG1519" s="16"/>
      <c r="AH1519" s="16"/>
      <c r="AI1519" s="16"/>
      <c r="AJ1519" s="16"/>
      <c r="AK1519" s="16"/>
      <c r="AL1519" s="16"/>
      <c r="AM1519" s="16"/>
      <c r="AN1519" s="16"/>
      <c r="AO1519" s="16"/>
      <c r="AP1519" s="16"/>
      <c r="AQ1519" s="16"/>
      <c r="AR1519" s="16"/>
      <c r="AS1519" s="16"/>
      <c r="AT1519" s="16"/>
      <c r="AU1519" s="16"/>
      <c r="AV1519" s="16"/>
      <c r="AW1519" s="16"/>
      <c r="AX1519" s="16"/>
      <c r="AY1519" s="16"/>
      <c r="AZ1519" s="16"/>
      <c r="BA1519" s="16"/>
      <c r="BB1519" s="16"/>
    </row>
    <row r="1520" s="5" customFormat="1" spans="1:54">
      <c r="A1520" s="136"/>
      <c r="C1520" s="136"/>
      <c r="E1520" s="107"/>
      <c r="F1520" s="137"/>
      <c r="J1520" s="122"/>
      <c r="K1520" s="138"/>
      <c r="L1520" s="139"/>
      <c r="M1520" s="140"/>
      <c r="O1520" s="89"/>
      <c r="Q1520" s="138"/>
      <c r="R1520" s="91"/>
      <c r="S1520" s="138"/>
      <c r="T1520" s="138"/>
      <c r="U1520" s="91"/>
      <c r="V1520" s="141"/>
      <c r="Y1520" s="6"/>
      <c r="Z1520" s="16"/>
      <c r="AA1520" s="16"/>
      <c r="AB1520" s="16"/>
      <c r="AC1520" s="16"/>
      <c r="AD1520" s="16"/>
      <c r="AE1520" s="16"/>
      <c r="AF1520" s="16"/>
      <c r="AG1520" s="16"/>
      <c r="AH1520" s="16"/>
      <c r="AI1520" s="16"/>
      <c r="AJ1520" s="16"/>
      <c r="AK1520" s="16"/>
      <c r="AL1520" s="16"/>
      <c r="AM1520" s="16"/>
      <c r="AN1520" s="16"/>
      <c r="AO1520" s="16"/>
      <c r="AP1520" s="16"/>
      <c r="AQ1520" s="16"/>
      <c r="AR1520" s="16"/>
      <c r="AS1520" s="16"/>
      <c r="AT1520" s="16"/>
      <c r="AU1520" s="16"/>
      <c r="AV1520" s="16"/>
      <c r="AW1520" s="16"/>
      <c r="AX1520" s="16"/>
      <c r="AY1520" s="16"/>
      <c r="AZ1520" s="16"/>
      <c r="BA1520" s="16"/>
      <c r="BB1520" s="16"/>
    </row>
    <row r="1521" s="5" customFormat="1" spans="1:54">
      <c r="A1521" s="136"/>
      <c r="C1521" s="136"/>
      <c r="E1521" s="107"/>
      <c r="F1521" s="137"/>
      <c r="J1521" s="122"/>
      <c r="K1521" s="138"/>
      <c r="L1521" s="139"/>
      <c r="M1521" s="140"/>
      <c r="O1521" s="89"/>
      <c r="Q1521" s="138"/>
      <c r="R1521" s="91"/>
      <c r="S1521" s="138"/>
      <c r="T1521" s="138"/>
      <c r="U1521" s="91"/>
      <c r="V1521" s="141"/>
      <c r="Y1521" s="6"/>
      <c r="Z1521" s="16"/>
      <c r="AA1521" s="16"/>
      <c r="AB1521" s="16"/>
      <c r="AC1521" s="16"/>
      <c r="AD1521" s="16"/>
      <c r="AE1521" s="16"/>
      <c r="AF1521" s="16"/>
      <c r="AG1521" s="16"/>
      <c r="AH1521" s="16"/>
      <c r="AI1521" s="16"/>
      <c r="AJ1521" s="16"/>
      <c r="AK1521" s="16"/>
      <c r="AL1521" s="16"/>
      <c r="AM1521" s="16"/>
      <c r="AN1521" s="16"/>
      <c r="AO1521" s="16"/>
      <c r="AP1521" s="16"/>
      <c r="AQ1521" s="16"/>
      <c r="AR1521" s="16"/>
      <c r="AS1521" s="16"/>
      <c r="AT1521" s="16"/>
      <c r="AU1521" s="16"/>
      <c r="AV1521" s="16"/>
      <c r="AW1521" s="16"/>
      <c r="AX1521" s="16"/>
      <c r="AY1521" s="16"/>
      <c r="AZ1521" s="16"/>
      <c r="BA1521" s="16"/>
      <c r="BB1521" s="16"/>
    </row>
    <row r="1522" s="5" customFormat="1" spans="1:54">
      <c r="A1522" s="136"/>
      <c r="C1522" s="136"/>
      <c r="E1522" s="107"/>
      <c r="F1522" s="137"/>
      <c r="J1522" s="122"/>
      <c r="K1522" s="138"/>
      <c r="L1522" s="139"/>
      <c r="M1522" s="140"/>
      <c r="O1522" s="89"/>
      <c r="Q1522" s="138"/>
      <c r="R1522" s="91"/>
      <c r="S1522" s="138"/>
      <c r="T1522" s="138"/>
      <c r="U1522" s="91"/>
      <c r="V1522" s="141"/>
      <c r="Y1522" s="6"/>
      <c r="Z1522" s="16"/>
      <c r="AA1522" s="16"/>
      <c r="AB1522" s="16"/>
      <c r="AC1522" s="16"/>
      <c r="AD1522" s="16"/>
      <c r="AE1522" s="16"/>
      <c r="AF1522" s="16"/>
      <c r="AG1522" s="16"/>
      <c r="AH1522" s="16"/>
      <c r="AI1522" s="16"/>
      <c r="AJ1522" s="16"/>
      <c r="AK1522" s="16"/>
      <c r="AL1522" s="16"/>
      <c r="AM1522" s="16"/>
      <c r="AN1522" s="16"/>
      <c r="AO1522" s="16"/>
      <c r="AP1522" s="16"/>
      <c r="AQ1522" s="16"/>
      <c r="AR1522" s="16"/>
      <c r="AS1522" s="16"/>
      <c r="AT1522" s="16"/>
      <c r="AU1522" s="16"/>
      <c r="AV1522" s="16"/>
      <c r="AW1522" s="16"/>
      <c r="AX1522" s="16"/>
      <c r="AY1522" s="16"/>
      <c r="AZ1522" s="16"/>
      <c r="BA1522" s="16"/>
      <c r="BB1522" s="16"/>
    </row>
    <row r="1523" s="5" customFormat="1" spans="1:54">
      <c r="A1523" s="136"/>
      <c r="C1523" s="136"/>
      <c r="E1523" s="107"/>
      <c r="F1523" s="137"/>
      <c r="J1523" s="122"/>
      <c r="K1523" s="138"/>
      <c r="L1523" s="139"/>
      <c r="M1523" s="140"/>
      <c r="O1523" s="89"/>
      <c r="Q1523" s="138"/>
      <c r="R1523" s="91"/>
      <c r="S1523" s="138"/>
      <c r="T1523" s="138"/>
      <c r="U1523" s="91"/>
      <c r="V1523" s="141"/>
      <c r="Y1523" s="6"/>
      <c r="Z1523" s="16"/>
      <c r="AA1523" s="16"/>
      <c r="AB1523" s="16"/>
      <c r="AC1523" s="16"/>
      <c r="AD1523" s="16"/>
      <c r="AE1523" s="16"/>
      <c r="AF1523" s="16"/>
      <c r="AG1523" s="16"/>
      <c r="AH1523" s="16"/>
      <c r="AI1523" s="16"/>
      <c r="AJ1523" s="16"/>
      <c r="AK1523" s="16"/>
      <c r="AL1523" s="16"/>
      <c r="AM1523" s="16"/>
      <c r="AN1523" s="16"/>
      <c r="AO1523" s="16"/>
      <c r="AP1523" s="16"/>
      <c r="AQ1523" s="16"/>
      <c r="AR1523" s="16"/>
      <c r="AS1523" s="16"/>
      <c r="AT1523" s="16"/>
      <c r="AU1523" s="16"/>
      <c r="AV1523" s="16"/>
      <c r="AW1523" s="16"/>
      <c r="AX1523" s="16"/>
      <c r="AY1523" s="16"/>
      <c r="AZ1523" s="16"/>
      <c r="BA1523" s="16"/>
      <c r="BB1523" s="16"/>
    </row>
    <row r="1524" s="5" customFormat="1" spans="1:54">
      <c r="A1524" s="136"/>
      <c r="C1524" s="136"/>
      <c r="E1524" s="107"/>
      <c r="F1524" s="137"/>
      <c r="J1524" s="122"/>
      <c r="K1524" s="138"/>
      <c r="L1524" s="139"/>
      <c r="M1524" s="140"/>
      <c r="O1524" s="89"/>
      <c r="Q1524" s="138"/>
      <c r="R1524" s="91"/>
      <c r="S1524" s="138"/>
      <c r="T1524" s="138"/>
      <c r="U1524" s="91"/>
      <c r="V1524" s="141"/>
      <c r="Y1524" s="6"/>
      <c r="Z1524" s="16"/>
      <c r="AA1524" s="16"/>
      <c r="AB1524" s="16"/>
      <c r="AC1524" s="16"/>
      <c r="AD1524" s="16"/>
      <c r="AE1524" s="16"/>
      <c r="AF1524" s="16"/>
      <c r="AG1524" s="16"/>
      <c r="AH1524" s="16"/>
      <c r="AI1524" s="16"/>
      <c r="AJ1524" s="16"/>
      <c r="AK1524" s="16"/>
      <c r="AL1524" s="16"/>
      <c r="AM1524" s="16"/>
      <c r="AN1524" s="16"/>
      <c r="AO1524" s="16"/>
      <c r="AP1524" s="16"/>
      <c r="AQ1524" s="16"/>
      <c r="AR1524" s="16"/>
      <c r="AS1524" s="16"/>
      <c r="AT1524" s="16"/>
      <c r="AU1524" s="16"/>
      <c r="AV1524" s="16"/>
      <c r="AW1524" s="16"/>
      <c r="AX1524" s="16"/>
      <c r="AY1524" s="16"/>
      <c r="AZ1524" s="16"/>
      <c r="BA1524" s="16"/>
      <c r="BB1524" s="16"/>
    </row>
    <row r="1525" s="5" customFormat="1" spans="1:54">
      <c r="A1525" s="136"/>
      <c r="C1525" s="136"/>
      <c r="E1525" s="107"/>
      <c r="F1525" s="137"/>
      <c r="J1525" s="122"/>
      <c r="K1525" s="138"/>
      <c r="L1525" s="139"/>
      <c r="M1525" s="140"/>
      <c r="O1525" s="89"/>
      <c r="Q1525" s="138"/>
      <c r="R1525" s="91"/>
      <c r="S1525" s="138"/>
      <c r="T1525" s="138"/>
      <c r="U1525" s="91"/>
      <c r="V1525" s="141"/>
      <c r="Y1525" s="6"/>
      <c r="Z1525" s="16"/>
      <c r="AA1525" s="16"/>
      <c r="AB1525" s="16"/>
      <c r="AC1525" s="16"/>
      <c r="AD1525" s="16"/>
      <c r="AE1525" s="16"/>
      <c r="AF1525" s="16"/>
      <c r="AG1525" s="16"/>
      <c r="AH1525" s="16"/>
      <c r="AI1525" s="16"/>
      <c r="AJ1525" s="16"/>
      <c r="AK1525" s="16"/>
      <c r="AL1525" s="16"/>
      <c r="AM1525" s="16"/>
      <c r="AN1525" s="16"/>
      <c r="AO1525" s="16"/>
      <c r="AP1525" s="16"/>
      <c r="AQ1525" s="16"/>
      <c r="AR1525" s="16"/>
      <c r="AS1525" s="16"/>
      <c r="AT1525" s="16"/>
      <c r="AU1525" s="16"/>
      <c r="AV1525" s="16"/>
      <c r="AW1525" s="16"/>
      <c r="AX1525" s="16"/>
      <c r="AY1525" s="16"/>
      <c r="AZ1525" s="16"/>
      <c r="BA1525" s="16"/>
      <c r="BB1525" s="16"/>
    </row>
    <row r="1526" s="5" customFormat="1" spans="1:54">
      <c r="A1526" s="136"/>
      <c r="C1526" s="136"/>
      <c r="E1526" s="107"/>
      <c r="F1526" s="137"/>
      <c r="J1526" s="122"/>
      <c r="K1526" s="138"/>
      <c r="L1526" s="139"/>
      <c r="M1526" s="140"/>
      <c r="O1526" s="89"/>
      <c r="Q1526" s="138"/>
      <c r="R1526" s="91"/>
      <c r="S1526" s="138"/>
      <c r="T1526" s="138"/>
      <c r="U1526" s="91"/>
      <c r="V1526" s="141"/>
      <c r="Y1526" s="6"/>
      <c r="Z1526" s="16"/>
      <c r="AA1526" s="16"/>
      <c r="AB1526" s="16"/>
      <c r="AC1526" s="16"/>
      <c r="AD1526" s="16"/>
      <c r="AE1526" s="16"/>
      <c r="AF1526" s="16"/>
      <c r="AG1526" s="16"/>
      <c r="AH1526" s="16"/>
      <c r="AI1526" s="16"/>
      <c r="AJ1526" s="16"/>
      <c r="AK1526" s="16"/>
      <c r="AL1526" s="16"/>
      <c r="AM1526" s="16"/>
      <c r="AN1526" s="16"/>
      <c r="AO1526" s="16"/>
      <c r="AP1526" s="16"/>
      <c r="AQ1526" s="16"/>
      <c r="AR1526" s="16"/>
      <c r="AS1526" s="16"/>
      <c r="AT1526" s="16"/>
      <c r="AU1526" s="16"/>
      <c r="AV1526" s="16"/>
      <c r="AW1526" s="16"/>
      <c r="AX1526" s="16"/>
      <c r="AY1526" s="16"/>
      <c r="AZ1526" s="16"/>
      <c r="BA1526" s="16"/>
      <c r="BB1526" s="16"/>
    </row>
    <row r="1527" s="5" customFormat="1" spans="1:54">
      <c r="A1527" s="136"/>
      <c r="C1527" s="136"/>
      <c r="E1527" s="107"/>
      <c r="F1527" s="137"/>
      <c r="J1527" s="122"/>
      <c r="K1527" s="138"/>
      <c r="L1527" s="139"/>
      <c r="M1527" s="140"/>
      <c r="O1527" s="89"/>
      <c r="Q1527" s="138"/>
      <c r="R1527" s="91"/>
      <c r="S1527" s="138"/>
      <c r="T1527" s="138"/>
      <c r="U1527" s="91"/>
      <c r="V1527" s="141"/>
      <c r="Y1527" s="6"/>
      <c r="Z1527" s="16"/>
      <c r="AA1527" s="16"/>
      <c r="AB1527" s="16"/>
      <c r="AC1527" s="16"/>
      <c r="AD1527" s="16"/>
      <c r="AE1527" s="16"/>
      <c r="AF1527" s="16"/>
      <c r="AG1527" s="16"/>
      <c r="AH1527" s="16"/>
      <c r="AI1527" s="16"/>
      <c r="AJ1527" s="16"/>
      <c r="AK1527" s="16"/>
      <c r="AL1527" s="16"/>
      <c r="AM1527" s="16"/>
      <c r="AN1527" s="16"/>
      <c r="AO1527" s="16"/>
      <c r="AP1527" s="16"/>
      <c r="AQ1527" s="16"/>
      <c r="AR1527" s="16"/>
      <c r="AS1527" s="16"/>
      <c r="AT1527" s="16"/>
      <c r="AU1527" s="16"/>
      <c r="AV1527" s="16"/>
      <c r="AW1527" s="16"/>
      <c r="AX1527" s="16"/>
      <c r="AY1527" s="16"/>
      <c r="AZ1527" s="16"/>
      <c r="BA1527" s="16"/>
      <c r="BB1527" s="16"/>
    </row>
    <row r="1528" s="5" customFormat="1" spans="1:54">
      <c r="A1528" s="136"/>
      <c r="C1528" s="136"/>
      <c r="E1528" s="107"/>
      <c r="F1528" s="137"/>
      <c r="J1528" s="122"/>
      <c r="K1528" s="138"/>
      <c r="L1528" s="139"/>
      <c r="M1528" s="140"/>
      <c r="O1528" s="89"/>
      <c r="Q1528" s="138"/>
      <c r="R1528" s="91"/>
      <c r="S1528" s="138"/>
      <c r="T1528" s="138"/>
      <c r="U1528" s="91"/>
      <c r="V1528" s="141"/>
      <c r="Y1528" s="6"/>
      <c r="Z1528" s="16"/>
      <c r="AA1528" s="16"/>
      <c r="AB1528" s="16"/>
      <c r="AC1528" s="16"/>
      <c r="AD1528" s="16"/>
      <c r="AE1528" s="16"/>
      <c r="AF1528" s="16"/>
      <c r="AG1528" s="16"/>
      <c r="AH1528" s="16"/>
      <c r="AI1528" s="16"/>
      <c r="AJ1528" s="16"/>
      <c r="AK1528" s="16"/>
      <c r="AL1528" s="16"/>
      <c r="AM1528" s="16"/>
      <c r="AN1528" s="16"/>
      <c r="AO1528" s="16"/>
      <c r="AP1528" s="16"/>
      <c r="AQ1528" s="16"/>
      <c r="AR1528" s="16"/>
      <c r="AS1528" s="16"/>
      <c r="AT1528" s="16"/>
      <c r="AU1528" s="16"/>
      <c r="AV1528" s="16"/>
      <c r="AW1528" s="16"/>
      <c r="AX1528" s="16"/>
      <c r="AY1528" s="16"/>
      <c r="AZ1528" s="16"/>
      <c r="BA1528" s="16"/>
      <c r="BB1528" s="16"/>
    </row>
    <row r="1529" s="5" customFormat="1" spans="1:54">
      <c r="A1529" s="136"/>
      <c r="C1529" s="136"/>
      <c r="E1529" s="107"/>
      <c r="F1529" s="137"/>
      <c r="J1529" s="122"/>
      <c r="K1529" s="138"/>
      <c r="L1529" s="139"/>
      <c r="M1529" s="140"/>
      <c r="O1529" s="89"/>
      <c r="Q1529" s="138"/>
      <c r="R1529" s="91"/>
      <c r="S1529" s="138"/>
      <c r="T1529" s="138"/>
      <c r="U1529" s="91"/>
      <c r="V1529" s="141"/>
      <c r="Y1529" s="6"/>
      <c r="Z1529" s="16"/>
      <c r="AA1529" s="16"/>
      <c r="AB1529" s="16"/>
      <c r="AC1529" s="16"/>
      <c r="AD1529" s="16"/>
      <c r="AE1529" s="16"/>
      <c r="AF1529" s="16"/>
      <c r="AG1529" s="16"/>
      <c r="AH1529" s="16"/>
      <c r="AI1529" s="16"/>
      <c r="AJ1529" s="16"/>
      <c r="AK1529" s="16"/>
      <c r="AL1529" s="16"/>
      <c r="AM1529" s="16"/>
      <c r="AN1529" s="16"/>
      <c r="AO1529" s="16"/>
      <c r="AP1529" s="16"/>
      <c r="AQ1529" s="16"/>
      <c r="AR1529" s="16"/>
      <c r="AS1529" s="16"/>
      <c r="AT1529" s="16"/>
      <c r="AU1529" s="16"/>
      <c r="AV1529" s="16"/>
      <c r="AW1529" s="16"/>
      <c r="AX1529" s="16"/>
      <c r="AY1529" s="16"/>
      <c r="AZ1529" s="16"/>
      <c r="BA1529" s="16"/>
      <c r="BB1529" s="16"/>
    </row>
    <row r="1530" s="5" customFormat="1" spans="1:54">
      <c r="A1530" s="136"/>
      <c r="C1530" s="136"/>
      <c r="E1530" s="107"/>
      <c r="F1530" s="137"/>
      <c r="J1530" s="122"/>
      <c r="K1530" s="138"/>
      <c r="L1530" s="139"/>
      <c r="M1530" s="140"/>
      <c r="O1530" s="89"/>
      <c r="Q1530" s="138"/>
      <c r="R1530" s="91"/>
      <c r="S1530" s="138"/>
      <c r="T1530" s="138"/>
      <c r="U1530" s="91"/>
      <c r="V1530" s="141"/>
      <c r="Y1530" s="6"/>
      <c r="Z1530" s="16"/>
      <c r="AA1530" s="16"/>
      <c r="AB1530" s="16"/>
      <c r="AC1530" s="16"/>
      <c r="AD1530" s="16"/>
      <c r="AE1530" s="16"/>
      <c r="AF1530" s="16"/>
      <c r="AG1530" s="16"/>
      <c r="AH1530" s="16"/>
      <c r="AI1530" s="16"/>
      <c r="AJ1530" s="16"/>
      <c r="AK1530" s="16"/>
      <c r="AL1530" s="16"/>
      <c r="AM1530" s="16"/>
      <c r="AN1530" s="16"/>
      <c r="AO1530" s="16"/>
      <c r="AP1530" s="16"/>
      <c r="AQ1530" s="16"/>
      <c r="AR1530" s="16"/>
      <c r="AS1530" s="16"/>
      <c r="AT1530" s="16"/>
      <c r="AU1530" s="16"/>
      <c r="AV1530" s="16"/>
      <c r="AW1530" s="16"/>
      <c r="AX1530" s="16"/>
      <c r="AY1530" s="16"/>
      <c r="AZ1530" s="16"/>
      <c r="BA1530" s="16"/>
      <c r="BB1530" s="16"/>
    </row>
    <row r="1531" s="5" customFormat="1" spans="1:54">
      <c r="A1531" s="136"/>
      <c r="C1531" s="136"/>
      <c r="E1531" s="107"/>
      <c r="F1531" s="137"/>
      <c r="J1531" s="122"/>
      <c r="K1531" s="138"/>
      <c r="L1531" s="139"/>
      <c r="M1531" s="140"/>
      <c r="O1531" s="89"/>
      <c r="Q1531" s="138"/>
      <c r="R1531" s="91"/>
      <c r="S1531" s="138"/>
      <c r="T1531" s="138"/>
      <c r="U1531" s="91"/>
      <c r="V1531" s="141"/>
      <c r="Y1531" s="6"/>
      <c r="Z1531" s="16"/>
      <c r="AA1531" s="16"/>
      <c r="AB1531" s="16"/>
      <c r="AC1531" s="16"/>
      <c r="AD1531" s="16"/>
      <c r="AE1531" s="16"/>
      <c r="AF1531" s="16"/>
      <c r="AG1531" s="16"/>
      <c r="AH1531" s="16"/>
      <c r="AI1531" s="16"/>
      <c r="AJ1531" s="16"/>
      <c r="AK1531" s="16"/>
      <c r="AL1531" s="16"/>
      <c r="AM1531" s="16"/>
      <c r="AN1531" s="16"/>
      <c r="AO1531" s="16"/>
      <c r="AP1531" s="16"/>
      <c r="AQ1531" s="16"/>
      <c r="AR1531" s="16"/>
      <c r="AS1531" s="16"/>
      <c r="AT1531" s="16"/>
      <c r="AU1531" s="16"/>
      <c r="AV1531" s="16"/>
      <c r="AW1531" s="16"/>
      <c r="AX1531" s="16"/>
      <c r="AY1531" s="16"/>
      <c r="AZ1531" s="16"/>
      <c r="BA1531" s="16"/>
      <c r="BB1531" s="16"/>
    </row>
    <row r="1532" s="5" customFormat="1" spans="1:54">
      <c r="A1532" s="136"/>
      <c r="C1532" s="136"/>
      <c r="E1532" s="107"/>
      <c r="F1532" s="137"/>
      <c r="J1532" s="122"/>
      <c r="K1532" s="138"/>
      <c r="L1532" s="139"/>
      <c r="M1532" s="140"/>
      <c r="O1532" s="89"/>
      <c r="Q1532" s="138"/>
      <c r="R1532" s="91"/>
      <c r="S1532" s="138"/>
      <c r="T1532" s="138"/>
      <c r="U1532" s="91"/>
      <c r="V1532" s="141"/>
      <c r="Y1532" s="6"/>
      <c r="Z1532" s="16"/>
      <c r="AA1532" s="16"/>
      <c r="AB1532" s="16"/>
      <c r="AC1532" s="16"/>
      <c r="AD1532" s="16"/>
      <c r="AE1532" s="16"/>
      <c r="AF1532" s="16"/>
      <c r="AG1532" s="16"/>
      <c r="AH1532" s="16"/>
      <c r="AI1532" s="16"/>
      <c r="AJ1532" s="16"/>
      <c r="AK1532" s="16"/>
      <c r="AL1532" s="16"/>
      <c r="AM1532" s="16"/>
      <c r="AN1532" s="16"/>
      <c r="AO1532" s="16"/>
      <c r="AP1532" s="16"/>
      <c r="AQ1532" s="16"/>
      <c r="AR1532" s="16"/>
      <c r="AS1532" s="16"/>
      <c r="AT1532" s="16"/>
      <c r="AU1532" s="16"/>
      <c r="AV1532" s="16"/>
      <c r="AW1532" s="16"/>
      <c r="AX1532" s="16"/>
      <c r="AY1532" s="16"/>
      <c r="AZ1532" s="16"/>
      <c r="BA1532" s="16"/>
      <c r="BB1532" s="16"/>
    </row>
    <row r="1533" s="5" customFormat="1" spans="1:54">
      <c r="A1533" s="136"/>
      <c r="C1533" s="136"/>
      <c r="E1533" s="107"/>
      <c r="F1533" s="137"/>
      <c r="J1533" s="122"/>
      <c r="K1533" s="138"/>
      <c r="L1533" s="139"/>
      <c r="M1533" s="140"/>
      <c r="O1533" s="89"/>
      <c r="Q1533" s="138"/>
      <c r="R1533" s="91"/>
      <c r="S1533" s="138"/>
      <c r="T1533" s="138"/>
      <c r="U1533" s="91"/>
      <c r="V1533" s="141"/>
      <c r="Y1533" s="6"/>
      <c r="Z1533" s="16"/>
      <c r="AA1533" s="16"/>
      <c r="AB1533" s="16"/>
      <c r="AC1533" s="16"/>
      <c r="AD1533" s="16"/>
      <c r="AE1533" s="16"/>
      <c r="AF1533" s="16"/>
      <c r="AG1533" s="16"/>
      <c r="AH1533" s="16"/>
      <c r="AI1533" s="16"/>
      <c r="AJ1533" s="16"/>
      <c r="AK1533" s="16"/>
      <c r="AL1533" s="16"/>
      <c r="AM1533" s="16"/>
      <c r="AN1533" s="16"/>
      <c r="AO1533" s="16"/>
      <c r="AP1533" s="16"/>
      <c r="AQ1533" s="16"/>
      <c r="AR1533" s="16"/>
      <c r="AS1533" s="16"/>
      <c r="AT1533" s="16"/>
      <c r="AU1533" s="16"/>
      <c r="AV1533" s="16"/>
      <c r="AW1533" s="16"/>
      <c r="AX1533" s="16"/>
      <c r="AY1533" s="16"/>
      <c r="AZ1533" s="16"/>
      <c r="BA1533" s="16"/>
      <c r="BB1533" s="16"/>
    </row>
    <row r="1534" s="5" customFormat="1" spans="1:54">
      <c r="A1534" s="136"/>
      <c r="C1534" s="136"/>
      <c r="E1534" s="107"/>
      <c r="F1534" s="137"/>
      <c r="J1534" s="122"/>
      <c r="K1534" s="138"/>
      <c r="L1534" s="139"/>
      <c r="M1534" s="140"/>
      <c r="O1534" s="89"/>
      <c r="Q1534" s="138"/>
      <c r="R1534" s="91"/>
      <c r="S1534" s="138"/>
      <c r="T1534" s="138"/>
      <c r="U1534" s="91"/>
      <c r="V1534" s="141"/>
      <c r="Y1534" s="6"/>
      <c r="Z1534" s="16"/>
      <c r="AA1534" s="16"/>
      <c r="AB1534" s="16"/>
      <c r="AC1534" s="16"/>
      <c r="AD1534" s="16"/>
      <c r="AE1534" s="16"/>
      <c r="AF1534" s="16"/>
      <c r="AG1534" s="16"/>
      <c r="AH1534" s="16"/>
      <c r="AI1534" s="16"/>
      <c r="AJ1534" s="16"/>
      <c r="AK1534" s="16"/>
      <c r="AL1534" s="16"/>
      <c r="AM1534" s="16"/>
      <c r="AN1534" s="16"/>
      <c r="AO1534" s="16"/>
      <c r="AP1534" s="16"/>
      <c r="AQ1534" s="16"/>
      <c r="AR1534" s="16"/>
      <c r="AS1534" s="16"/>
      <c r="AT1534" s="16"/>
      <c r="AU1534" s="16"/>
      <c r="AV1534" s="16"/>
      <c r="AW1534" s="16"/>
      <c r="AX1534" s="16"/>
      <c r="AY1534" s="16"/>
      <c r="AZ1534" s="16"/>
      <c r="BA1534" s="16"/>
      <c r="BB1534" s="16"/>
    </row>
    <row r="1535" s="5" customFormat="1" spans="1:54">
      <c r="A1535" s="136"/>
      <c r="C1535" s="136"/>
      <c r="E1535" s="107"/>
      <c r="F1535" s="137"/>
      <c r="J1535" s="122"/>
      <c r="K1535" s="138"/>
      <c r="L1535" s="139"/>
      <c r="M1535" s="140"/>
      <c r="O1535" s="89"/>
      <c r="Q1535" s="138"/>
      <c r="R1535" s="91"/>
      <c r="S1535" s="138"/>
      <c r="T1535" s="138"/>
      <c r="U1535" s="91"/>
      <c r="V1535" s="141"/>
      <c r="Y1535" s="6"/>
      <c r="Z1535" s="16"/>
      <c r="AA1535" s="16"/>
      <c r="AB1535" s="16"/>
      <c r="AC1535" s="16"/>
      <c r="AD1535" s="16"/>
      <c r="AE1535" s="16"/>
      <c r="AF1535" s="16"/>
      <c r="AG1535" s="16"/>
      <c r="AH1535" s="16"/>
      <c r="AI1535" s="16"/>
      <c r="AJ1535" s="16"/>
      <c r="AK1535" s="16"/>
      <c r="AL1535" s="16"/>
      <c r="AM1535" s="16"/>
      <c r="AN1535" s="16"/>
      <c r="AO1535" s="16"/>
      <c r="AP1535" s="16"/>
      <c r="AQ1535" s="16"/>
      <c r="AR1535" s="16"/>
      <c r="AS1535" s="16"/>
      <c r="AT1535" s="16"/>
      <c r="AU1535" s="16"/>
      <c r="AV1535" s="16"/>
      <c r="AW1535" s="16"/>
      <c r="AX1535" s="16"/>
      <c r="AY1535" s="16"/>
      <c r="AZ1535" s="16"/>
      <c r="BA1535" s="16"/>
      <c r="BB1535" s="16"/>
    </row>
    <row r="1536" s="5" customFormat="1" spans="1:54">
      <c r="A1536" s="136"/>
      <c r="C1536" s="136"/>
      <c r="E1536" s="107"/>
      <c r="F1536" s="137"/>
      <c r="J1536" s="122"/>
      <c r="K1536" s="138"/>
      <c r="L1536" s="139"/>
      <c r="M1536" s="140"/>
      <c r="O1536" s="89"/>
      <c r="Q1536" s="138"/>
      <c r="R1536" s="91"/>
      <c r="S1536" s="138"/>
      <c r="T1536" s="138"/>
      <c r="U1536" s="91"/>
      <c r="V1536" s="141"/>
      <c r="Y1536" s="6"/>
      <c r="Z1536" s="16"/>
      <c r="AA1536" s="16"/>
      <c r="AB1536" s="16"/>
      <c r="AC1536" s="16"/>
      <c r="AD1536" s="16"/>
      <c r="AE1536" s="16"/>
      <c r="AF1536" s="16"/>
      <c r="AG1536" s="16"/>
      <c r="AH1536" s="16"/>
      <c r="AI1536" s="16"/>
      <c r="AJ1536" s="16"/>
      <c r="AK1536" s="16"/>
      <c r="AL1536" s="16"/>
      <c r="AM1536" s="16"/>
      <c r="AN1536" s="16"/>
      <c r="AO1536" s="16"/>
      <c r="AP1536" s="16"/>
      <c r="AQ1536" s="16"/>
      <c r="AR1536" s="16"/>
      <c r="AS1536" s="16"/>
      <c r="AT1536" s="16"/>
      <c r="AU1536" s="16"/>
      <c r="AV1536" s="16"/>
      <c r="AW1536" s="16"/>
      <c r="AX1536" s="16"/>
      <c r="AY1536" s="16"/>
      <c r="AZ1536" s="16"/>
      <c r="BA1536" s="16"/>
      <c r="BB1536" s="16"/>
    </row>
    <row r="1537" s="5" customFormat="1" spans="1:54">
      <c r="A1537" s="136"/>
      <c r="C1537" s="136"/>
      <c r="E1537" s="107"/>
      <c r="F1537" s="137"/>
      <c r="J1537" s="122"/>
      <c r="K1537" s="138"/>
      <c r="L1537" s="139"/>
      <c r="M1537" s="140"/>
      <c r="O1537" s="89"/>
      <c r="Q1537" s="138"/>
      <c r="R1537" s="91"/>
      <c r="S1537" s="138"/>
      <c r="T1537" s="138"/>
      <c r="U1537" s="91"/>
      <c r="V1537" s="141"/>
      <c r="Y1537" s="6"/>
      <c r="Z1537" s="16"/>
      <c r="AA1537" s="16"/>
      <c r="AB1537" s="16"/>
      <c r="AC1537" s="16"/>
      <c r="AD1537" s="16"/>
      <c r="AE1537" s="16"/>
      <c r="AF1537" s="16"/>
      <c r="AG1537" s="16"/>
      <c r="AH1537" s="16"/>
      <c r="AI1537" s="16"/>
      <c r="AJ1537" s="16"/>
      <c r="AK1537" s="16"/>
      <c r="AL1537" s="16"/>
      <c r="AM1537" s="16"/>
      <c r="AN1537" s="16"/>
      <c r="AO1537" s="16"/>
      <c r="AP1537" s="16"/>
      <c r="AQ1537" s="16"/>
      <c r="AR1537" s="16"/>
      <c r="AS1537" s="16"/>
      <c r="AT1537" s="16"/>
      <c r="AU1537" s="16"/>
      <c r="AV1537" s="16"/>
      <c r="AW1537" s="16"/>
      <c r="AX1537" s="16"/>
      <c r="AY1537" s="16"/>
      <c r="AZ1537" s="16"/>
      <c r="BA1537" s="16"/>
      <c r="BB1537" s="16"/>
    </row>
    <row r="1538" s="5" customFormat="1" spans="1:54">
      <c r="A1538" s="136"/>
      <c r="C1538" s="136"/>
      <c r="E1538" s="107"/>
      <c r="F1538" s="137"/>
      <c r="J1538" s="122"/>
      <c r="K1538" s="138"/>
      <c r="L1538" s="139"/>
      <c r="M1538" s="140"/>
      <c r="O1538" s="89"/>
      <c r="Q1538" s="138"/>
      <c r="R1538" s="91"/>
      <c r="S1538" s="138"/>
      <c r="T1538" s="138"/>
      <c r="U1538" s="91"/>
      <c r="V1538" s="141"/>
      <c r="Y1538" s="6"/>
      <c r="Z1538" s="16"/>
      <c r="AA1538" s="16"/>
      <c r="AB1538" s="16"/>
      <c r="AC1538" s="16"/>
      <c r="AD1538" s="16"/>
      <c r="AE1538" s="16"/>
      <c r="AF1538" s="16"/>
      <c r="AG1538" s="16"/>
      <c r="AH1538" s="16"/>
      <c r="AI1538" s="16"/>
      <c r="AJ1538" s="16"/>
      <c r="AK1538" s="16"/>
      <c r="AL1538" s="16"/>
      <c r="AM1538" s="16"/>
      <c r="AN1538" s="16"/>
      <c r="AO1538" s="16"/>
      <c r="AP1538" s="16"/>
      <c r="AQ1538" s="16"/>
      <c r="AR1538" s="16"/>
      <c r="AS1538" s="16"/>
      <c r="AT1538" s="16"/>
      <c r="AU1538" s="16"/>
      <c r="AV1538" s="16"/>
      <c r="AW1538" s="16"/>
      <c r="AX1538" s="16"/>
      <c r="AY1538" s="16"/>
      <c r="AZ1538" s="16"/>
      <c r="BA1538" s="16"/>
      <c r="BB1538" s="16"/>
    </row>
    <row r="1539" s="5" customFormat="1" spans="1:54">
      <c r="A1539" s="136"/>
      <c r="C1539" s="136"/>
      <c r="E1539" s="107"/>
      <c r="F1539" s="137"/>
      <c r="J1539" s="122"/>
      <c r="K1539" s="138"/>
      <c r="L1539" s="139"/>
      <c r="M1539" s="140"/>
      <c r="O1539" s="89"/>
      <c r="Q1539" s="138"/>
      <c r="R1539" s="91"/>
      <c r="S1539" s="138"/>
      <c r="T1539" s="138"/>
      <c r="U1539" s="91"/>
      <c r="V1539" s="141"/>
      <c r="Y1539" s="6"/>
      <c r="Z1539" s="16"/>
      <c r="AA1539" s="16"/>
      <c r="AB1539" s="16"/>
      <c r="AC1539" s="16"/>
      <c r="AD1539" s="16"/>
      <c r="AE1539" s="16"/>
      <c r="AF1539" s="16"/>
      <c r="AG1539" s="16"/>
      <c r="AH1539" s="16"/>
      <c r="AI1539" s="16"/>
      <c r="AJ1539" s="16"/>
      <c r="AK1539" s="16"/>
      <c r="AL1539" s="16"/>
      <c r="AM1539" s="16"/>
      <c r="AN1539" s="16"/>
      <c r="AO1539" s="16"/>
      <c r="AP1539" s="16"/>
      <c r="AQ1539" s="16"/>
      <c r="AR1539" s="16"/>
      <c r="AS1539" s="16"/>
      <c r="AT1539" s="16"/>
      <c r="AU1539" s="16"/>
      <c r="AV1539" s="16"/>
      <c r="AW1539" s="16"/>
      <c r="AX1539" s="16"/>
      <c r="AY1539" s="16"/>
      <c r="AZ1539" s="16"/>
      <c r="BA1539" s="16"/>
      <c r="BB1539" s="16"/>
    </row>
    <row r="1540" s="5" customFormat="1" spans="1:54">
      <c r="A1540" s="136"/>
      <c r="C1540" s="136"/>
      <c r="E1540" s="107"/>
      <c r="F1540" s="137"/>
      <c r="J1540" s="122"/>
      <c r="K1540" s="138"/>
      <c r="L1540" s="139"/>
      <c r="M1540" s="140"/>
      <c r="O1540" s="89"/>
      <c r="Q1540" s="138"/>
      <c r="R1540" s="91"/>
      <c r="S1540" s="138"/>
      <c r="T1540" s="138"/>
      <c r="U1540" s="91"/>
      <c r="V1540" s="141"/>
      <c r="Y1540" s="6"/>
      <c r="Z1540" s="16"/>
      <c r="AA1540" s="16"/>
      <c r="AB1540" s="16"/>
      <c r="AC1540" s="16"/>
      <c r="AD1540" s="16"/>
      <c r="AE1540" s="16"/>
      <c r="AF1540" s="16"/>
      <c r="AG1540" s="16"/>
      <c r="AH1540" s="16"/>
      <c r="AI1540" s="16"/>
      <c r="AJ1540" s="16"/>
      <c r="AK1540" s="16"/>
      <c r="AL1540" s="16"/>
      <c r="AM1540" s="16"/>
      <c r="AN1540" s="16"/>
      <c r="AO1540" s="16"/>
      <c r="AP1540" s="16"/>
      <c r="AQ1540" s="16"/>
      <c r="AR1540" s="16"/>
      <c r="AS1540" s="16"/>
      <c r="AT1540" s="16"/>
      <c r="AU1540" s="16"/>
      <c r="AV1540" s="16"/>
      <c r="AW1540" s="16"/>
      <c r="AX1540" s="16"/>
      <c r="AY1540" s="16"/>
      <c r="AZ1540" s="16"/>
      <c r="BA1540" s="16"/>
      <c r="BB1540" s="16"/>
    </row>
    <row r="1541" s="5" customFormat="1" spans="1:54">
      <c r="A1541" s="136"/>
      <c r="C1541" s="136"/>
      <c r="E1541" s="107"/>
      <c r="F1541" s="137"/>
      <c r="J1541" s="122"/>
      <c r="K1541" s="138"/>
      <c r="L1541" s="139"/>
      <c r="M1541" s="140"/>
      <c r="O1541" s="89"/>
      <c r="Q1541" s="138"/>
      <c r="R1541" s="91"/>
      <c r="S1541" s="138"/>
      <c r="T1541" s="138"/>
      <c r="U1541" s="91"/>
      <c r="V1541" s="141"/>
      <c r="Y1541" s="6"/>
      <c r="Z1541" s="16"/>
      <c r="AA1541" s="16"/>
      <c r="AB1541" s="16"/>
      <c r="AC1541" s="16"/>
      <c r="AD1541" s="16"/>
      <c r="AE1541" s="16"/>
      <c r="AF1541" s="16"/>
      <c r="AG1541" s="16"/>
      <c r="AH1541" s="16"/>
      <c r="AI1541" s="16"/>
      <c r="AJ1541" s="16"/>
      <c r="AK1541" s="16"/>
      <c r="AL1541" s="16"/>
      <c r="AM1541" s="16"/>
      <c r="AN1541" s="16"/>
      <c r="AO1541" s="16"/>
      <c r="AP1541" s="16"/>
      <c r="AQ1541" s="16"/>
      <c r="AR1541" s="16"/>
      <c r="AS1541" s="16"/>
      <c r="AT1541" s="16"/>
      <c r="AU1541" s="16"/>
      <c r="AV1541" s="16"/>
      <c r="AW1541" s="16"/>
      <c r="AX1541" s="16"/>
      <c r="AY1541" s="16"/>
      <c r="AZ1541" s="16"/>
      <c r="BA1541" s="16"/>
      <c r="BB1541" s="16"/>
    </row>
    <row r="1542" s="5" customFormat="1" spans="1:54">
      <c r="A1542" s="136"/>
      <c r="C1542" s="136"/>
      <c r="E1542" s="107"/>
      <c r="F1542" s="137"/>
      <c r="J1542" s="122"/>
      <c r="K1542" s="138"/>
      <c r="L1542" s="139"/>
      <c r="M1542" s="140"/>
      <c r="O1542" s="89"/>
      <c r="Q1542" s="138"/>
      <c r="R1542" s="91"/>
      <c r="S1542" s="138"/>
      <c r="T1542" s="138"/>
      <c r="U1542" s="91"/>
      <c r="V1542" s="141"/>
      <c r="Y1542" s="6"/>
      <c r="Z1542" s="16"/>
      <c r="AA1542" s="16"/>
      <c r="AB1542" s="16"/>
      <c r="AC1542" s="16"/>
      <c r="AD1542" s="16"/>
      <c r="AE1542" s="16"/>
      <c r="AF1542" s="16"/>
      <c r="AG1542" s="16"/>
      <c r="AH1542" s="16"/>
      <c r="AI1542" s="16"/>
      <c r="AJ1542" s="16"/>
      <c r="AK1542" s="16"/>
      <c r="AL1542" s="16"/>
      <c r="AM1542" s="16"/>
      <c r="AN1542" s="16"/>
      <c r="AO1542" s="16"/>
      <c r="AP1542" s="16"/>
      <c r="AQ1542" s="16"/>
      <c r="AR1542" s="16"/>
      <c r="AS1542" s="16"/>
      <c r="AT1542" s="16"/>
      <c r="AU1542" s="16"/>
      <c r="AV1542" s="16"/>
      <c r="AW1542" s="16"/>
      <c r="AX1542" s="16"/>
      <c r="AY1542" s="16"/>
      <c r="AZ1542" s="16"/>
      <c r="BA1542" s="16"/>
      <c r="BB1542" s="16"/>
    </row>
    <row r="1543" s="5" customFormat="1" spans="1:54">
      <c r="A1543" s="136"/>
      <c r="C1543" s="136"/>
      <c r="E1543" s="107"/>
      <c r="F1543" s="137"/>
      <c r="J1543" s="122"/>
      <c r="K1543" s="138"/>
      <c r="L1543" s="139"/>
      <c r="M1543" s="140"/>
      <c r="O1543" s="89"/>
      <c r="Q1543" s="138"/>
      <c r="R1543" s="91"/>
      <c r="S1543" s="138"/>
      <c r="T1543" s="138"/>
      <c r="U1543" s="91"/>
      <c r="V1543" s="141"/>
      <c r="Y1543" s="6"/>
      <c r="Z1543" s="16"/>
      <c r="AA1543" s="16"/>
      <c r="AB1543" s="16"/>
      <c r="AC1543" s="16"/>
      <c r="AD1543" s="16"/>
      <c r="AE1543" s="16"/>
      <c r="AF1543" s="16"/>
      <c r="AG1543" s="16"/>
      <c r="AH1543" s="16"/>
      <c r="AI1543" s="16"/>
      <c r="AJ1543" s="16"/>
      <c r="AK1543" s="16"/>
      <c r="AL1543" s="16"/>
      <c r="AM1543" s="16"/>
      <c r="AN1543" s="16"/>
      <c r="AO1543" s="16"/>
      <c r="AP1543" s="16"/>
      <c r="AQ1543" s="16"/>
      <c r="AR1543" s="16"/>
      <c r="AS1543" s="16"/>
      <c r="AT1543" s="16"/>
      <c r="AU1543" s="16"/>
      <c r="AV1543" s="16"/>
      <c r="AW1543" s="16"/>
      <c r="AX1543" s="16"/>
      <c r="AY1543" s="16"/>
      <c r="AZ1543" s="16"/>
      <c r="BA1543" s="16"/>
      <c r="BB1543" s="16"/>
    </row>
    <row r="1544" s="5" customFormat="1" spans="1:54">
      <c r="A1544" s="136"/>
      <c r="C1544" s="136"/>
      <c r="E1544" s="107"/>
      <c r="F1544" s="137"/>
      <c r="J1544" s="122"/>
      <c r="K1544" s="138"/>
      <c r="L1544" s="139"/>
      <c r="M1544" s="140"/>
      <c r="O1544" s="89"/>
      <c r="Q1544" s="138"/>
      <c r="R1544" s="91"/>
      <c r="S1544" s="138"/>
      <c r="T1544" s="138"/>
      <c r="U1544" s="91"/>
      <c r="V1544" s="141"/>
      <c r="Y1544" s="6"/>
      <c r="Z1544" s="16"/>
      <c r="AA1544" s="16"/>
      <c r="AB1544" s="16"/>
      <c r="AC1544" s="16"/>
      <c r="AD1544" s="16"/>
      <c r="AE1544" s="16"/>
      <c r="AF1544" s="16"/>
      <c r="AG1544" s="16"/>
      <c r="AH1544" s="16"/>
      <c r="AI1544" s="16"/>
      <c r="AJ1544" s="16"/>
      <c r="AK1544" s="16"/>
      <c r="AL1544" s="16"/>
      <c r="AM1544" s="16"/>
      <c r="AN1544" s="16"/>
      <c r="AO1544" s="16"/>
      <c r="AP1544" s="16"/>
      <c r="AQ1544" s="16"/>
      <c r="AR1544" s="16"/>
      <c r="AS1544" s="16"/>
      <c r="AT1544" s="16"/>
      <c r="AU1544" s="16"/>
      <c r="AV1544" s="16"/>
      <c r="AW1544" s="16"/>
      <c r="AX1544" s="16"/>
      <c r="AY1544" s="16"/>
      <c r="AZ1544" s="16"/>
      <c r="BA1544" s="16"/>
      <c r="BB1544" s="16"/>
    </row>
    <row r="1545" s="5" customFormat="1" spans="1:54">
      <c r="A1545" s="136"/>
      <c r="C1545" s="136"/>
      <c r="E1545" s="107"/>
      <c r="F1545" s="137"/>
      <c r="J1545" s="122"/>
      <c r="K1545" s="138"/>
      <c r="L1545" s="139"/>
      <c r="M1545" s="140"/>
      <c r="O1545" s="89"/>
      <c r="Q1545" s="138"/>
      <c r="R1545" s="91"/>
      <c r="S1545" s="138"/>
      <c r="T1545" s="138"/>
      <c r="U1545" s="91"/>
      <c r="V1545" s="141"/>
      <c r="Y1545" s="6"/>
      <c r="Z1545" s="16"/>
      <c r="AA1545" s="16"/>
      <c r="AB1545" s="16"/>
      <c r="AC1545" s="16"/>
      <c r="AD1545" s="16"/>
      <c r="AE1545" s="16"/>
      <c r="AF1545" s="16"/>
      <c r="AG1545" s="16"/>
      <c r="AH1545" s="16"/>
      <c r="AI1545" s="16"/>
      <c r="AJ1545" s="16"/>
      <c r="AK1545" s="16"/>
      <c r="AL1545" s="16"/>
      <c r="AM1545" s="16"/>
      <c r="AN1545" s="16"/>
      <c r="AO1545" s="16"/>
      <c r="AP1545" s="16"/>
      <c r="AQ1545" s="16"/>
      <c r="AR1545" s="16"/>
      <c r="AS1545" s="16"/>
      <c r="AT1545" s="16"/>
      <c r="AU1545" s="16"/>
      <c r="AV1545" s="16"/>
      <c r="AW1545" s="16"/>
      <c r="AX1545" s="16"/>
      <c r="AY1545" s="16"/>
      <c r="AZ1545" s="16"/>
      <c r="BA1545" s="16"/>
      <c r="BB1545" s="16"/>
    </row>
    <row r="1546" s="5" customFormat="1" spans="1:54">
      <c r="A1546" s="136"/>
      <c r="C1546" s="136"/>
      <c r="E1546" s="107"/>
      <c r="F1546" s="137"/>
      <c r="J1546" s="122"/>
      <c r="K1546" s="138"/>
      <c r="L1546" s="139"/>
      <c r="M1546" s="140"/>
      <c r="O1546" s="89"/>
      <c r="Q1546" s="138"/>
      <c r="R1546" s="91"/>
      <c r="S1546" s="138"/>
      <c r="T1546" s="138"/>
      <c r="U1546" s="91"/>
      <c r="V1546" s="141"/>
      <c r="Y1546" s="6"/>
      <c r="Z1546" s="16"/>
      <c r="AA1546" s="16"/>
      <c r="AB1546" s="16"/>
      <c r="AC1546" s="16"/>
      <c r="AD1546" s="16"/>
      <c r="AE1546" s="16"/>
      <c r="AF1546" s="16"/>
      <c r="AG1546" s="16"/>
      <c r="AH1546" s="16"/>
      <c r="AI1546" s="16"/>
      <c r="AJ1546" s="16"/>
      <c r="AK1546" s="16"/>
      <c r="AL1546" s="16"/>
      <c r="AM1546" s="16"/>
      <c r="AN1546" s="16"/>
      <c r="AO1546" s="16"/>
      <c r="AP1546" s="16"/>
      <c r="AQ1546" s="16"/>
      <c r="AR1546" s="16"/>
      <c r="AS1546" s="16"/>
      <c r="AT1546" s="16"/>
      <c r="AU1546" s="16"/>
      <c r="AV1546" s="16"/>
      <c r="AW1546" s="16"/>
      <c r="AX1546" s="16"/>
      <c r="AY1546" s="16"/>
      <c r="AZ1546" s="16"/>
      <c r="BA1546" s="16"/>
      <c r="BB1546" s="16"/>
    </row>
    <row r="1547" s="5" customFormat="1" spans="1:54">
      <c r="A1547" s="136"/>
      <c r="C1547" s="136"/>
      <c r="E1547" s="107"/>
      <c r="F1547" s="137"/>
      <c r="J1547" s="122"/>
      <c r="K1547" s="138"/>
      <c r="L1547" s="139"/>
      <c r="M1547" s="140"/>
      <c r="O1547" s="89"/>
      <c r="Q1547" s="138"/>
      <c r="R1547" s="91"/>
      <c r="S1547" s="138"/>
      <c r="T1547" s="138"/>
      <c r="U1547" s="91"/>
      <c r="V1547" s="141"/>
      <c r="Y1547" s="6"/>
      <c r="Z1547" s="16"/>
      <c r="AA1547" s="16"/>
      <c r="AB1547" s="16"/>
      <c r="AC1547" s="16"/>
      <c r="AD1547" s="16"/>
      <c r="AE1547" s="16"/>
      <c r="AF1547" s="16"/>
      <c r="AG1547" s="16"/>
      <c r="AH1547" s="16"/>
      <c r="AI1547" s="16"/>
      <c r="AJ1547" s="16"/>
      <c r="AK1547" s="16"/>
      <c r="AL1547" s="16"/>
      <c r="AM1547" s="16"/>
      <c r="AN1547" s="16"/>
      <c r="AO1547" s="16"/>
      <c r="AP1547" s="16"/>
      <c r="AQ1547" s="16"/>
      <c r="AR1547" s="16"/>
      <c r="AS1547" s="16"/>
      <c r="AT1547" s="16"/>
      <c r="AU1547" s="16"/>
      <c r="AV1547" s="16"/>
      <c r="AW1547" s="16"/>
      <c r="AX1547" s="16"/>
      <c r="AY1547" s="16"/>
      <c r="AZ1547" s="16"/>
      <c r="BA1547" s="16"/>
      <c r="BB1547" s="16"/>
    </row>
    <row r="1548" s="5" customFormat="1" spans="1:54">
      <c r="A1548" s="136"/>
      <c r="C1548" s="136"/>
      <c r="E1548" s="107"/>
      <c r="F1548" s="137"/>
      <c r="J1548" s="122"/>
      <c r="K1548" s="138"/>
      <c r="L1548" s="139"/>
      <c r="M1548" s="140"/>
      <c r="O1548" s="89"/>
      <c r="Q1548" s="138"/>
      <c r="R1548" s="91"/>
      <c r="S1548" s="138"/>
      <c r="T1548" s="138"/>
      <c r="U1548" s="91"/>
      <c r="V1548" s="141"/>
      <c r="Y1548" s="6"/>
      <c r="Z1548" s="16"/>
      <c r="AA1548" s="16"/>
      <c r="AB1548" s="16"/>
      <c r="AC1548" s="16"/>
      <c r="AD1548" s="16"/>
      <c r="AE1548" s="16"/>
      <c r="AF1548" s="16"/>
      <c r="AG1548" s="16"/>
      <c r="AH1548" s="16"/>
      <c r="AI1548" s="16"/>
      <c r="AJ1548" s="16"/>
      <c r="AK1548" s="16"/>
      <c r="AL1548" s="16"/>
      <c r="AM1548" s="16"/>
      <c r="AN1548" s="16"/>
      <c r="AO1548" s="16"/>
      <c r="AP1548" s="16"/>
      <c r="AQ1548" s="16"/>
      <c r="AR1548" s="16"/>
      <c r="AS1548" s="16"/>
      <c r="AT1548" s="16"/>
      <c r="AU1548" s="16"/>
      <c r="AV1548" s="16"/>
      <c r="AW1548" s="16"/>
      <c r="AX1548" s="16"/>
      <c r="AY1548" s="16"/>
      <c r="AZ1548" s="16"/>
      <c r="BA1548" s="16"/>
      <c r="BB1548" s="16"/>
    </row>
    <row r="1549" s="5" customFormat="1" spans="1:54">
      <c r="A1549" s="136"/>
      <c r="C1549" s="136"/>
      <c r="E1549" s="107"/>
      <c r="F1549" s="137"/>
      <c r="J1549" s="122"/>
      <c r="K1549" s="138"/>
      <c r="L1549" s="139"/>
      <c r="M1549" s="140"/>
      <c r="O1549" s="89"/>
      <c r="Q1549" s="138"/>
      <c r="R1549" s="91"/>
      <c r="S1549" s="138"/>
      <c r="T1549" s="138"/>
      <c r="U1549" s="91"/>
      <c r="V1549" s="141"/>
      <c r="Y1549" s="6"/>
      <c r="Z1549" s="16"/>
      <c r="AA1549" s="16"/>
      <c r="AB1549" s="16"/>
      <c r="AC1549" s="16"/>
      <c r="AD1549" s="16"/>
      <c r="AE1549" s="16"/>
      <c r="AF1549" s="16"/>
      <c r="AG1549" s="16"/>
      <c r="AH1549" s="16"/>
      <c r="AI1549" s="16"/>
      <c r="AJ1549" s="16"/>
      <c r="AK1549" s="16"/>
      <c r="AL1549" s="16"/>
      <c r="AM1549" s="16"/>
      <c r="AN1549" s="16"/>
      <c r="AO1549" s="16"/>
      <c r="AP1549" s="16"/>
      <c r="AQ1549" s="16"/>
      <c r="AR1549" s="16"/>
      <c r="AS1549" s="16"/>
      <c r="AT1549" s="16"/>
      <c r="AU1549" s="16"/>
      <c r="AV1549" s="16"/>
      <c r="AW1549" s="16"/>
      <c r="AX1549" s="16"/>
      <c r="AY1549" s="16"/>
      <c r="AZ1549" s="16"/>
      <c r="BA1549" s="16"/>
      <c r="BB1549" s="16"/>
    </row>
    <row r="1550" s="5" customFormat="1" spans="1:54">
      <c r="A1550" s="136"/>
      <c r="C1550" s="136"/>
      <c r="E1550" s="107"/>
      <c r="F1550" s="137"/>
      <c r="J1550" s="122"/>
      <c r="K1550" s="138"/>
      <c r="L1550" s="139"/>
      <c r="M1550" s="140"/>
      <c r="O1550" s="89"/>
      <c r="Q1550" s="138"/>
      <c r="R1550" s="91"/>
      <c r="S1550" s="138"/>
      <c r="T1550" s="138"/>
      <c r="U1550" s="91"/>
      <c r="V1550" s="141"/>
      <c r="Y1550" s="6"/>
      <c r="Z1550" s="16"/>
      <c r="AA1550" s="16"/>
      <c r="AB1550" s="16"/>
      <c r="AC1550" s="16"/>
      <c r="AD1550" s="16"/>
      <c r="AE1550" s="16"/>
      <c r="AF1550" s="16"/>
      <c r="AG1550" s="16"/>
      <c r="AH1550" s="16"/>
      <c r="AI1550" s="16"/>
      <c r="AJ1550" s="16"/>
      <c r="AK1550" s="16"/>
      <c r="AL1550" s="16"/>
      <c r="AM1550" s="16"/>
      <c r="AN1550" s="16"/>
      <c r="AO1550" s="16"/>
      <c r="AP1550" s="16"/>
      <c r="AQ1550" s="16"/>
      <c r="AR1550" s="16"/>
      <c r="AS1550" s="16"/>
      <c r="AT1550" s="16"/>
      <c r="AU1550" s="16"/>
      <c r="AV1550" s="16"/>
      <c r="AW1550" s="16"/>
      <c r="AX1550" s="16"/>
      <c r="AY1550" s="16"/>
      <c r="AZ1550" s="16"/>
      <c r="BA1550" s="16"/>
      <c r="BB1550" s="16"/>
    </row>
    <row r="1551" s="5" customFormat="1" spans="1:54">
      <c r="A1551" s="136"/>
      <c r="C1551" s="136"/>
      <c r="E1551" s="107"/>
      <c r="F1551" s="137"/>
      <c r="J1551" s="122"/>
      <c r="K1551" s="138"/>
      <c r="L1551" s="139"/>
      <c r="M1551" s="140"/>
      <c r="O1551" s="89"/>
      <c r="Q1551" s="138"/>
      <c r="R1551" s="91"/>
      <c r="S1551" s="138"/>
      <c r="T1551" s="138"/>
      <c r="U1551" s="91"/>
      <c r="V1551" s="141"/>
      <c r="Y1551" s="6"/>
      <c r="Z1551" s="16"/>
      <c r="AA1551" s="16"/>
      <c r="AB1551" s="16"/>
      <c r="AC1551" s="16"/>
      <c r="AD1551" s="16"/>
      <c r="AE1551" s="16"/>
      <c r="AF1551" s="16"/>
      <c r="AG1551" s="16"/>
      <c r="AH1551" s="16"/>
      <c r="AI1551" s="16"/>
      <c r="AJ1551" s="16"/>
      <c r="AK1551" s="16"/>
      <c r="AL1551" s="16"/>
      <c r="AM1551" s="16"/>
      <c r="AN1551" s="16"/>
      <c r="AO1551" s="16"/>
      <c r="AP1551" s="16"/>
      <c r="AQ1551" s="16"/>
      <c r="AR1551" s="16"/>
      <c r="AS1551" s="16"/>
      <c r="AT1551" s="16"/>
      <c r="AU1551" s="16"/>
      <c r="AV1551" s="16"/>
      <c r="AW1551" s="16"/>
      <c r="AX1551" s="16"/>
      <c r="AY1551" s="16"/>
      <c r="AZ1551" s="16"/>
      <c r="BA1551" s="16"/>
      <c r="BB1551" s="16"/>
    </row>
    <row r="1552" s="5" customFormat="1" spans="1:54">
      <c r="A1552" s="136"/>
      <c r="C1552" s="136"/>
      <c r="E1552" s="107"/>
      <c r="F1552" s="137"/>
      <c r="J1552" s="122"/>
      <c r="K1552" s="138"/>
      <c r="L1552" s="139"/>
      <c r="M1552" s="140"/>
      <c r="O1552" s="89"/>
      <c r="Q1552" s="138"/>
      <c r="R1552" s="91"/>
      <c r="S1552" s="138"/>
      <c r="T1552" s="138"/>
      <c r="U1552" s="91"/>
      <c r="V1552" s="141"/>
      <c r="Y1552" s="6"/>
      <c r="Z1552" s="16"/>
      <c r="AA1552" s="16"/>
      <c r="AB1552" s="16"/>
      <c r="AC1552" s="16"/>
      <c r="AD1552" s="16"/>
      <c r="AE1552" s="16"/>
      <c r="AF1552" s="16"/>
      <c r="AG1552" s="16"/>
      <c r="AH1552" s="16"/>
      <c r="AI1552" s="16"/>
      <c r="AJ1552" s="16"/>
      <c r="AK1552" s="16"/>
      <c r="AL1552" s="16"/>
      <c r="AM1552" s="16"/>
      <c r="AN1552" s="16"/>
      <c r="AO1552" s="16"/>
      <c r="AP1552" s="16"/>
      <c r="AQ1552" s="16"/>
      <c r="AR1552" s="16"/>
      <c r="AS1552" s="16"/>
      <c r="AT1552" s="16"/>
      <c r="AU1552" s="16"/>
      <c r="AV1552" s="16"/>
      <c r="AW1552" s="16"/>
      <c r="AX1552" s="16"/>
      <c r="AY1552" s="16"/>
      <c r="AZ1552" s="16"/>
      <c r="BA1552" s="16"/>
      <c r="BB1552" s="16"/>
    </row>
    <row r="1553" s="5" customFormat="1" spans="1:54">
      <c r="A1553" s="136"/>
      <c r="C1553" s="136"/>
      <c r="E1553" s="107"/>
      <c r="F1553" s="137"/>
      <c r="J1553" s="122"/>
      <c r="K1553" s="138"/>
      <c r="L1553" s="139"/>
      <c r="M1553" s="140"/>
      <c r="O1553" s="89"/>
      <c r="Q1553" s="138"/>
      <c r="R1553" s="91"/>
      <c r="S1553" s="138"/>
      <c r="T1553" s="138"/>
      <c r="U1553" s="91"/>
      <c r="V1553" s="141"/>
      <c r="Y1553" s="6"/>
      <c r="Z1553" s="16"/>
      <c r="AA1553" s="16"/>
      <c r="AB1553" s="16"/>
      <c r="AC1553" s="16"/>
      <c r="AD1553" s="16"/>
      <c r="AE1553" s="16"/>
      <c r="AF1553" s="16"/>
      <c r="AG1553" s="16"/>
      <c r="AH1553" s="16"/>
      <c r="AI1553" s="16"/>
      <c r="AJ1553" s="16"/>
      <c r="AK1553" s="16"/>
      <c r="AL1553" s="16"/>
      <c r="AM1553" s="16"/>
      <c r="AN1553" s="16"/>
      <c r="AO1553" s="16"/>
      <c r="AP1553" s="16"/>
      <c r="AQ1553" s="16"/>
      <c r="AR1553" s="16"/>
      <c r="AS1553" s="16"/>
      <c r="AT1553" s="16"/>
      <c r="AU1553" s="16"/>
      <c r="AV1553" s="16"/>
      <c r="AW1553" s="16"/>
      <c r="AX1553" s="16"/>
      <c r="AY1553" s="16"/>
      <c r="AZ1553" s="16"/>
      <c r="BA1553" s="16"/>
      <c r="BB1553" s="16"/>
    </row>
    <row r="1554" s="5" customFormat="1" spans="1:54">
      <c r="A1554" s="136"/>
      <c r="C1554" s="136"/>
      <c r="E1554" s="107"/>
      <c r="F1554" s="137"/>
      <c r="J1554" s="122"/>
      <c r="K1554" s="138"/>
      <c r="L1554" s="139"/>
      <c r="M1554" s="140"/>
      <c r="O1554" s="89"/>
      <c r="Q1554" s="138"/>
      <c r="R1554" s="91"/>
      <c r="S1554" s="138"/>
      <c r="T1554" s="138"/>
      <c r="U1554" s="91"/>
      <c r="V1554" s="141"/>
      <c r="Y1554" s="6"/>
      <c r="Z1554" s="16"/>
      <c r="AA1554" s="16"/>
      <c r="AB1554" s="16"/>
      <c r="AC1554" s="16"/>
      <c r="AD1554" s="16"/>
      <c r="AE1554" s="16"/>
      <c r="AF1554" s="16"/>
      <c r="AG1554" s="16"/>
      <c r="AH1554" s="16"/>
      <c r="AI1554" s="16"/>
      <c r="AJ1554" s="16"/>
      <c r="AK1554" s="16"/>
      <c r="AL1554" s="16"/>
      <c r="AM1554" s="16"/>
      <c r="AN1554" s="16"/>
      <c r="AO1554" s="16"/>
      <c r="AP1554" s="16"/>
      <c r="AQ1554" s="16"/>
      <c r="AR1554" s="16"/>
      <c r="AS1554" s="16"/>
      <c r="AT1554" s="16"/>
      <c r="AU1554" s="16"/>
      <c r="AV1554" s="16"/>
      <c r="AW1554" s="16"/>
      <c r="AX1554" s="16"/>
      <c r="AY1554" s="16"/>
      <c r="AZ1554" s="16"/>
      <c r="BA1554" s="16"/>
      <c r="BB1554" s="16"/>
    </row>
    <row r="1555" s="5" customFormat="1" spans="1:54">
      <c r="A1555" s="136"/>
      <c r="C1555" s="136"/>
      <c r="E1555" s="107"/>
      <c r="F1555" s="137"/>
      <c r="J1555" s="122"/>
      <c r="K1555" s="138"/>
      <c r="L1555" s="139"/>
      <c r="M1555" s="140"/>
      <c r="O1555" s="89"/>
      <c r="Q1555" s="138"/>
      <c r="R1555" s="91"/>
      <c r="S1555" s="138"/>
      <c r="T1555" s="138"/>
      <c r="U1555" s="91"/>
      <c r="V1555" s="141"/>
      <c r="Y1555" s="6"/>
      <c r="Z1555" s="16"/>
      <c r="AA1555" s="16"/>
      <c r="AB1555" s="16"/>
      <c r="AC1555" s="16"/>
      <c r="AD1555" s="16"/>
      <c r="AE1555" s="16"/>
      <c r="AF1555" s="16"/>
      <c r="AG1555" s="16"/>
      <c r="AH1555" s="16"/>
      <c r="AI1555" s="16"/>
      <c r="AJ1555" s="16"/>
      <c r="AK1555" s="16"/>
      <c r="AL1555" s="16"/>
      <c r="AM1555" s="16"/>
      <c r="AN1555" s="16"/>
      <c r="AO1555" s="16"/>
      <c r="AP1555" s="16"/>
      <c r="AQ1555" s="16"/>
      <c r="AR1555" s="16"/>
      <c r="AS1555" s="16"/>
      <c r="AT1555" s="16"/>
      <c r="AU1555" s="16"/>
      <c r="AV1555" s="16"/>
      <c r="AW1555" s="16"/>
      <c r="AX1555" s="16"/>
      <c r="AY1555" s="16"/>
      <c r="AZ1555" s="16"/>
      <c r="BA1555" s="16"/>
      <c r="BB1555" s="16"/>
    </row>
    <row r="1556" s="5" customFormat="1" spans="1:54">
      <c r="A1556" s="136"/>
      <c r="C1556" s="136"/>
      <c r="E1556" s="107"/>
      <c r="F1556" s="137"/>
      <c r="J1556" s="122"/>
      <c r="K1556" s="138"/>
      <c r="L1556" s="139"/>
      <c r="M1556" s="140"/>
      <c r="O1556" s="89"/>
      <c r="Q1556" s="138"/>
      <c r="R1556" s="91"/>
      <c r="S1556" s="138"/>
      <c r="T1556" s="138"/>
      <c r="U1556" s="91"/>
      <c r="V1556" s="141"/>
      <c r="Y1556" s="6"/>
      <c r="Z1556" s="16"/>
      <c r="AA1556" s="16"/>
      <c r="AB1556" s="16"/>
      <c r="AC1556" s="16"/>
      <c r="AD1556" s="16"/>
      <c r="AE1556" s="16"/>
      <c r="AF1556" s="16"/>
      <c r="AG1556" s="16"/>
      <c r="AH1556" s="16"/>
      <c r="AI1556" s="16"/>
      <c r="AJ1556" s="16"/>
      <c r="AK1556" s="16"/>
      <c r="AL1556" s="16"/>
      <c r="AM1556" s="16"/>
      <c r="AN1556" s="16"/>
      <c r="AO1556" s="16"/>
      <c r="AP1556" s="16"/>
      <c r="AQ1556" s="16"/>
      <c r="AR1556" s="16"/>
      <c r="AS1556" s="16"/>
      <c r="AT1556" s="16"/>
      <c r="AU1556" s="16"/>
      <c r="AV1556" s="16"/>
      <c r="AW1556" s="16"/>
      <c r="AX1556" s="16"/>
      <c r="AY1556" s="16"/>
      <c r="AZ1556" s="16"/>
      <c r="BA1556" s="16"/>
      <c r="BB1556" s="16"/>
    </row>
    <row r="1557" s="5" customFormat="1" spans="1:54">
      <c r="A1557" s="136"/>
      <c r="C1557" s="136"/>
      <c r="E1557" s="107"/>
      <c r="F1557" s="137"/>
      <c r="J1557" s="122"/>
      <c r="K1557" s="138"/>
      <c r="L1557" s="139"/>
      <c r="M1557" s="140"/>
      <c r="O1557" s="89"/>
      <c r="Q1557" s="138"/>
      <c r="R1557" s="91"/>
      <c r="S1557" s="138"/>
      <c r="T1557" s="138"/>
      <c r="U1557" s="91"/>
      <c r="V1557" s="141"/>
      <c r="Y1557" s="6"/>
      <c r="Z1557" s="16"/>
      <c r="AA1557" s="16"/>
      <c r="AB1557" s="16"/>
      <c r="AC1557" s="16"/>
      <c r="AD1557" s="16"/>
      <c r="AE1557" s="16"/>
      <c r="AF1557" s="16"/>
      <c r="AG1557" s="16"/>
      <c r="AH1557" s="16"/>
      <c r="AI1557" s="16"/>
      <c r="AJ1557" s="16"/>
      <c r="AK1557" s="16"/>
      <c r="AL1557" s="16"/>
      <c r="AM1557" s="16"/>
      <c r="AN1557" s="16"/>
      <c r="AO1557" s="16"/>
      <c r="AP1557" s="16"/>
      <c r="AQ1557" s="16"/>
      <c r="AR1557" s="16"/>
      <c r="AS1557" s="16"/>
      <c r="AT1557" s="16"/>
      <c r="AU1557" s="16"/>
      <c r="AV1557" s="16"/>
      <c r="AW1557" s="16"/>
      <c r="AX1557" s="16"/>
      <c r="AY1557" s="16"/>
      <c r="AZ1557" s="16"/>
      <c r="BA1557" s="16"/>
      <c r="BB1557" s="16"/>
    </row>
    <row r="1558" s="5" customFormat="1" spans="1:54">
      <c r="A1558" s="136"/>
      <c r="C1558" s="136"/>
      <c r="E1558" s="107"/>
      <c r="F1558" s="137"/>
      <c r="J1558" s="122"/>
      <c r="K1558" s="138"/>
      <c r="L1558" s="139"/>
      <c r="M1558" s="140"/>
      <c r="O1558" s="89"/>
      <c r="Q1558" s="138"/>
      <c r="R1558" s="91"/>
      <c r="S1558" s="138"/>
      <c r="T1558" s="138"/>
      <c r="U1558" s="91"/>
      <c r="V1558" s="141"/>
      <c r="Y1558" s="6"/>
      <c r="Z1558" s="16"/>
      <c r="AA1558" s="16"/>
      <c r="AB1558" s="16"/>
      <c r="AC1558" s="16"/>
      <c r="AD1558" s="16"/>
      <c r="AE1558" s="16"/>
      <c r="AF1558" s="16"/>
      <c r="AG1558" s="16"/>
      <c r="AH1558" s="16"/>
      <c r="AI1558" s="16"/>
      <c r="AJ1558" s="16"/>
      <c r="AK1558" s="16"/>
      <c r="AL1558" s="16"/>
      <c r="AM1558" s="16"/>
      <c r="AN1558" s="16"/>
      <c r="AO1558" s="16"/>
      <c r="AP1558" s="16"/>
      <c r="AQ1558" s="16"/>
      <c r="AR1558" s="16"/>
      <c r="AS1558" s="16"/>
      <c r="AT1558" s="16"/>
      <c r="AU1558" s="16"/>
      <c r="AV1558" s="16"/>
      <c r="AW1558" s="16"/>
      <c r="AX1558" s="16"/>
      <c r="AY1558" s="16"/>
      <c r="AZ1558" s="16"/>
      <c r="BA1558" s="16"/>
      <c r="BB1558" s="16"/>
    </row>
    <row r="1559" s="5" customFormat="1" spans="1:54">
      <c r="A1559" s="136"/>
      <c r="C1559" s="136"/>
      <c r="E1559" s="107"/>
      <c r="F1559" s="137"/>
      <c r="J1559" s="122"/>
      <c r="K1559" s="138"/>
      <c r="L1559" s="139"/>
      <c r="M1559" s="140"/>
      <c r="O1559" s="89"/>
      <c r="Q1559" s="138"/>
      <c r="R1559" s="91"/>
      <c r="S1559" s="138"/>
      <c r="T1559" s="138"/>
      <c r="U1559" s="91"/>
      <c r="V1559" s="141"/>
      <c r="Y1559" s="6"/>
      <c r="Z1559" s="16"/>
      <c r="AA1559" s="16"/>
      <c r="AB1559" s="16"/>
      <c r="AC1559" s="16"/>
      <c r="AD1559" s="16"/>
      <c r="AE1559" s="16"/>
      <c r="AF1559" s="16"/>
      <c r="AG1559" s="16"/>
      <c r="AH1559" s="16"/>
      <c r="AI1559" s="16"/>
      <c r="AJ1559" s="16"/>
      <c r="AK1559" s="16"/>
      <c r="AL1559" s="16"/>
      <c r="AM1559" s="16"/>
      <c r="AN1559" s="16"/>
      <c r="AO1559" s="16"/>
      <c r="AP1559" s="16"/>
      <c r="AQ1559" s="16"/>
      <c r="AR1559" s="16"/>
      <c r="AS1559" s="16"/>
      <c r="AT1559" s="16"/>
      <c r="AU1559" s="16"/>
      <c r="AV1559" s="16"/>
      <c r="AW1559" s="16"/>
      <c r="AX1559" s="16"/>
      <c r="AY1559" s="16"/>
      <c r="AZ1559" s="16"/>
      <c r="BA1559" s="16"/>
      <c r="BB1559" s="16"/>
    </row>
    <row r="1560" s="5" customFormat="1" spans="1:54">
      <c r="A1560" s="136"/>
      <c r="C1560" s="136"/>
      <c r="E1560" s="107"/>
      <c r="F1560" s="137"/>
      <c r="J1560" s="122"/>
      <c r="K1560" s="138"/>
      <c r="L1560" s="139"/>
      <c r="M1560" s="140"/>
      <c r="O1560" s="89"/>
      <c r="Q1560" s="138"/>
      <c r="R1560" s="91"/>
      <c r="S1560" s="138"/>
      <c r="T1560" s="138"/>
      <c r="U1560" s="91"/>
      <c r="V1560" s="141"/>
      <c r="Y1560" s="6"/>
      <c r="Z1560" s="16"/>
      <c r="AA1560" s="16"/>
      <c r="AB1560" s="16"/>
      <c r="AC1560" s="16"/>
      <c r="AD1560" s="16"/>
      <c r="AE1560" s="16"/>
      <c r="AF1560" s="16"/>
      <c r="AG1560" s="16"/>
      <c r="AH1560" s="16"/>
      <c r="AI1560" s="16"/>
      <c r="AJ1560" s="16"/>
      <c r="AK1560" s="16"/>
      <c r="AL1560" s="16"/>
      <c r="AM1560" s="16"/>
      <c r="AN1560" s="16"/>
      <c r="AO1560" s="16"/>
      <c r="AP1560" s="16"/>
      <c r="AQ1560" s="16"/>
      <c r="AR1560" s="16"/>
      <c r="AS1560" s="16"/>
      <c r="AT1560" s="16"/>
      <c r="AU1560" s="16"/>
      <c r="AV1560" s="16"/>
      <c r="AW1560" s="16"/>
      <c r="AX1560" s="16"/>
      <c r="AY1560" s="16"/>
      <c r="AZ1560" s="16"/>
      <c r="BA1560" s="16"/>
      <c r="BB1560" s="16"/>
    </row>
    <row r="1561" s="5" customFormat="1" spans="1:54">
      <c r="A1561" s="136"/>
      <c r="C1561" s="136"/>
      <c r="E1561" s="107"/>
      <c r="F1561" s="137"/>
      <c r="J1561" s="122"/>
      <c r="K1561" s="138"/>
      <c r="L1561" s="139"/>
      <c r="M1561" s="140"/>
      <c r="O1561" s="89"/>
      <c r="Q1561" s="138"/>
      <c r="R1561" s="91"/>
      <c r="S1561" s="138"/>
      <c r="T1561" s="138"/>
      <c r="U1561" s="91"/>
      <c r="V1561" s="141"/>
      <c r="Y1561" s="6"/>
      <c r="Z1561" s="16"/>
      <c r="AA1561" s="16"/>
      <c r="AB1561" s="16"/>
      <c r="AC1561" s="16"/>
      <c r="AD1561" s="16"/>
      <c r="AE1561" s="16"/>
      <c r="AF1561" s="16"/>
      <c r="AG1561" s="16"/>
      <c r="AH1561" s="16"/>
      <c r="AI1561" s="16"/>
      <c r="AJ1561" s="16"/>
      <c r="AK1561" s="16"/>
      <c r="AL1561" s="16"/>
      <c r="AM1561" s="16"/>
      <c r="AN1561" s="16"/>
      <c r="AO1561" s="16"/>
      <c r="AP1561" s="16"/>
      <c r="AQ1561" s="16"/>
      <c r="AR1561" s="16"/>
      <c r="AS1561" s="16"/>
      <c r="AT1561" s="16"/>
      <c r="AU1561" s="16"/>
      <c r="AV1561" s="16"/>
      <c r="AW1561" s="16"/>
      <c r="AX1561" s="16"/>
      <c r="AY1561" s="16"/>
      <c r="AZ1561" s="16"/>
      <c r="BA1561" s="16"/>
      <c r="BB1561" s="16"/>
    </row>
    <row r="1562" s="5" customFormat="1" spans="1:54">
      <c r="A1562" s="136"/>
      <c r="C1562" s="136"/>
      <c r="E1562" s="107"/>
      <c r="F1562" s="137"/>
      <c r="J1562" s="122"/>
      <c r="K1562" s="138"/>
      <c r="L1562" s="139"/>
      <c r="M1562" s="140"/>
      <c r="O1562" s="89"/>
      <c r="Q1562" s="138"/>
      <c r="R1562" s="91"/>
      <c r="S1562" s="138"/>
      <c r="T1562" s="138"/>
      <c r="U1562" s="91"/>
      <c r="V1562" s="141"/>
      <c r="Y1562" s="6"/>
      <c r="Z1562" s="16"/>
      <c r="AA1562" s="16"/>
      <c r="AB1562" s="16"/>
      <c r="AC1562" s="16"/>
      <c r="AD1562" s="16"/>
      <c r="AE1562" s="16"/>
      <c r="AF1562" s="16"/>
      <c r="AG1562" s="16"/>
      <c r="AH1562" s="16"/>
      <c r="AI1562" s="16"/>
      <c r="AJ1562" s="16"/>
      <c r="AK1562" s="16"/>
      <c r="AL1562" s="16"/>
      <c r="AM1562" s="16"/>
      <c r="AN1562" s="16"/>
      <c r="AO1562" s="16"/>
      <c r="AP1562" s="16"/>
      <c r="AQ1562" s="16"/>
      <c r="AR1562" s="16"/>
      <c r="AS1562" s="16"/>
      <c r="AT1562" s="16"/>
      <c r="AU1562" s="16"/>
      <c r="AV1562" s="16"/>
      <c r="AW1562" s="16"/>
      <c r="AX1562" s="16"/>
      <c r="AY1562" s="16"/>
      <c r="AZ1562" s="16"/>
      <c r="BA1562" s="16"/>
      <c r="BB1562" s="16"/>
    </row>
    <row r="1563" s="5" customFormat="1" spans="1:54">
      <c r="A1563" s="136"/>
      <c r="C1563" s="136"/>
      <c r="E1563" s="107"/>
      <c r="F1563" s="137"/>
      <c r="J1563" s="122"/>
      <c r="K1563" s="138"/>
      <c r="L1563" s="139"/>
      <c r="M1563" s="140"/>
      <c r="O1563" s="89"/>
      <c r="Q1563" s="138"/>
      <c r="R1563" s="91"/>
      <c r="S1563" s="138"/>
      <c r="T1563" s="138"/>
      <c r="U1563" s="91"/>
      <c r="V1563" s="141"/>
      <c r="Y1563" s="6"/>
      <c r="Z1563" s="16"/>
      <c r="AA1563" s="16"/>
      <c r="AB1563" s="16"/>
      <c r="AC1563" s="16"/>
      <c r="AD1563" s="16"/>
      <c r="AE1563" s="16"/>
      <c r="AF1563" s="16"/>
      <c r="AG1563" s="16"/>
      <c r="AH1563" s="16"/>
      <c r="AI1563" s="16"/>
      <c r="AJ1563" s="16"/>
      <c r="AK1563" s="16"/>
      <c r="AL1563" s="16"/>
      <c r="AM1563" s="16"/>
      <c r="AN1563" s="16"/>
      <c r="AO1563" s="16"/>
      <c r="AP1563" s="16"/>
      <c r="AQ1563" s="16"/>
      <c r="AR1563" s="16"/>
      <c r="AS1563" s="16"/>
      <c r="AT1563" s="16"/>
      <c r="AU1563" s="16"/>
      <c r="AV1563" s="16"/>
      <c r="AW1563" s="16"/>
      <c r="AX1563" s="16"/>
      <c r="AY1563" s="16"/>
      <c r="AZ1563" s="16"/>
      <c r="BA1563" s="16"/>
      <c r="BB1563" s="16"/>
    </row>
    <row r="1564" s="5" customFormat="1" spans="1:54">
      <c r="A1564" s="136"/>
      <c r="C1564" s="136"/>
      <c r="E1564" s="107"/>
      <c r="F1564" s="137"/>
      <c r="J1564" s="122"/>
      <c r="K1564" s="138"/>
      <c r="L1564" s="139"/>
      <c r="M1564" s="140"/>
      <c r="O1564" s="89"/>
      <c r="Q1564" s="138"/>
      <c r="R1564" s="91"/>
      <c r="S1564" s="138"/>
      <c r="T1564" s="138"/>
      <c r="U1564" s="91"/>
      <c r="V1564" s="141"/>
      <c r="Y1564" s="6"/>
      <c r="Z1564" s="16"/>
      <c r="AA1564" s="16"/>
      <c r="AB1564" s="16"/>
      <c r="AC1564" s="16"/>
      <c r="AD1564" s="16"/>
      <c r="AE1564" s="16"/>
      <c r="AF1564" s="16"/>
      <c r="AG1564" s="16"/>
      <c r="AH1564" s="16"/>
      <c r="AI1564" s="16"/>
      <c r="AJ1564" s="16"/>
      <c r="AK1564" s="16"/>
      <c r="AL1564" s="16"/>
      <c r="AM1564" s="16"/>
      <c r="AN1564" s="16"/>
      <c r="AO1564" s="16"/>
      <c r="AP1564" s="16"/>
      <c r="AQ1564" s="16"/>
      <c r="AR1564" s="16"/>
      <c r="AS1564" s="16"/>
      <c r="AT1564" s="16"/>
      <c r="AU1564" s="16"/>
      <c r="AV1564" s="16"/>
      <c r="AW1564" s="16"/>
      <c r="AX1564" s="16"/>
      <c r="AY1564" s="16"/>
      <c r="AZ1564" s="16"/>
      <c r="BA1564" s="16"/>
      <c r="BB1564" s="16"/>
    </row>
    <row r="1565" s="5" customFormat="1" spans="1:54">
      <c r="A1565" s="136"/>
      <c r="C1565" s="136"/>
      <c r="E1565" s="107"/>
      <c r="F1565" s="137"/>
      <c r="J1565" s="122"/>
      <c r="K1565" s="138"/>
      <c r="L1565" s="139"/>
      <c r="M1565" s="140"/>
      <c r="O1565" s="89"/>
      <c r="Q1565" s="138"/>
      <c r="R1565" s="91"/>
      <c r="S1565" s="138"/>
      <c r="T1565" s="138"/>
      <c r="U1565" s="91"/>
      <c r="V1565" s="141"/>
      <c r="Y1565" s="6"/>
      <c r="Z1565" s="16"/>
      <c r="AA1565" s="16"/>
      <c r="AB1565" s="16"/>
      <c r="AC1565" s="16"/>
      <c r="AD1565" s="16"/>
      <c r="AE1565" s="16"/>
      <c r="AF1565" s="16"/>
      <c r="AG1565" s="16"/>
      <c r="AH1565" s="16"/>
      <c r="AI1565" s="16"/>
      <c r="AJ1565" s="16"/>
      <c r="AK1565" s="16"/>
      <c r="AL1565" s="16"/>
      <c r="AM1565" s="16"/>
      <c r="AN1565" s="16"/>
      <c r="AO1565" s="16"/>
      <c r="AP1565" s="16"/>
      <c r="AQ1565" s="16"/>
      <c r="AR1565" s="16"/>
      <c r="AS1565" s="16"/>
      <c r="AT1565" s="16"/>
      <c r="AU1565" s="16"/>
      <c r="AV1565" s="16"/>
      <c r="AW1565" s="16"/>
      <c r="AX1565" s="16"/>
      <c r="AY1565" s="16"/>
      <c r="AZ1565" s="16"/>
      <c r="BA1565" s="16"/>
      <c r="BB1565" s="16"/>
    </row>
    <row r="1566" s="5" customFormat="1" spans="1:54">
      <c r="A1566" s="136"/>
      <c r="C1566" s="136"/>
      <c r="E1566" s="107"/>
      <c r="F1566" s="137"/>
      <c r="J1566" s="122"/>
      <c r="K1566" s="138"/>
      <c r="L1566" s="139"/>
      <c r="M1566" s="140"/>
      <c r="O1566" s="89"/>
      <c r="Q1566" s="138"/>
      <c r="R1566" s="91"/>
      <c r="S1566" s="138"/>
      <c r="T1566" s="138"/>
      <c r="U1566" s="91"/>
      <c r="V1566" s="141"/>
      <c r="Y1566" s="6"/>
      <c r="Z1566" s="16"/>
      <c r="AA1566" s="16"/>
      <c r="AB1566" s="16"/>
      <c r="AC1566" s="16"/>
      <c r="AD1566" s="16"/>
      <c r="AE1566" s="16"/>
      <c r="AF1566" s="16"/>
      <c r="AG1566" s="16"/>
      <c r="AH1566" s="16"/>
      <c r="AI1566" s="16"/>
      <c r="AJ1566" s="16"/>
      <c r="AK1566" s="16"/>
      <c r="AL1566" s="16"/>
      <c r="AM1566" s="16"/>
      <c r="AN1566" s="16"/>
      <c r="AO1566" s="16"/>
      <c r="AP1566" s="16"/>
      <c r="AQ1566" s="16"/>
      <c r="AR1566" s="16"/>
      <c r="AS1566" s="16"/>
      <c r="AT1566" s="16"/>
      <c r="AU1566" s="16"/>
      <c r="AV1566" s="16"/>
      <c r="AW1566" s="16"/>
      <c r="AX1566" s="16"/>
      <c r="AY1566" s="16"/>
      <c r="AZ1566" s="16"/>
      <c r="BA1566" s="16"/>
      <c r="BB1566" s="16"/>
    </row>
    <row r="1567" s="5" customFormat="1" spans="1:54">
      <c r="A1567" s="136"/>
      <c r="C1567" s="136"/>
      <c r="E1567" s="107"/>
      <c r="F1567" s="137"/>
      <c r="J1567" s="122"/>
      <c r="K1567" s="138"/>
      <c r="L1567" s="139"/>
      <c r="M1567" s="140"/>
      <c r="O1567" s="89"/>
      <c r="Q1567" s="138"/>
      <c r="R1567" s="91"/>
      <c r="S1567" s="138"/>
      <c r="T1567" s="138"/>
      <c r="U1567" s="91"/>
      <c r="V1567" s="141"/>
      <c r="Y1567" s="6"/>
      <c r="Z1567" s="16"/>
      <c r="AA1567" s="16"/>
      <c r="AB1567" s="16"/>
      <c r="AC1567" s="16"/>
      <c r="AD1567" s="16"/>
      <c r="AE1567" s="16"/>
      <c r="AF1567" s="16"/>
      <c r="AG1567" s="16"/>
      <c r="AH1567" s="16"/>
      <c r="AI1567" s="16"/>
      <c r="AJ1567" s="16"/>
      <c r="AK1567" s="16"/>
      <c r="AL1567" s="16"/>
      <c r="AM1567" s="16"/>
      <c r="AN1567" s="16"/>
      <c r="AO1567" s="16"/>
      <c r="AP1567" s="16"/>
      <c r="AQ1567" s="16"/>
      <c r="AR1567" s="16"/>
      <c r="AS1567" s="16"/>
      <c r="AT1567" s="16"/>
      <c r="AU1567" s="16"/>
      <c r="AV1567" s="16"/>
      <c r="AW1567" s="16"/>
      <c r="AX1567" s="16"/>
      <c r="AY1567" s="16"/>
      <c r="AZ1567" s="16"/>
      <c r="BA1567" s="16"/>
      <c r="BB1567" s="16"/>
    </row>
    <row r="1568" s="5" customFormat="1" spans="1:54">
      <c r="A1568" s="136"/>
      <c r="C1568" s="136"/>
      <c r="E1568" s="107"/>
      <c r="F1568" s="137"/>
      <c r="J1568" s="122"/>
      <c r="K1568" s="138"/>
      <c r="L1568" s="139"/>
      <c r="M1568" s="140"/>
      <c r="O1568" s="89"/>
      <c r="Q1568" s="138"/>
      <c r="R1568" s="91"/>
      <c r="S1568" s="138"/>
      <c r="T1568" s="138"/>
      <c r="U1568" s="91"/>
      <c r="V1568" s="141"/>
      <c r="Y1568" s="6"/>
      <c r="Z1568" s="16"/>
      <c r="AA1568" s="16"/>
      <c r="AB1568" s="16"/>
      <c r="AC1568" s="16"/>
      <c r="AD1568" s="16"/>
      <c r="AE1568" s="16"/>
      <c r="AF1568" s="16"/>
      <c r="AG1568" s="16"/>
      <c r="AH1568" s="16"/>
      <c r="AI1568" s="16"/>
      <c r="AJ1568" s="16"/>
      <c r="AK1568" s="16"/>
      <c r="AL1568" s="16"/>
      <c r="AM1568" s="16"/>
      <c r="AN1568" s="16"/>
      <c r="AO1568" s="16"/>
      <c r="AP1568" s="16"/>
      <c r="AQ1568" s="16"/>
      <c r="AR1568" s="16"/>
      <c r="AS1568" s="16"/>
      <c r="AT1568" s="16"/>
      <c r="AU1568" s="16"/>
      <c r="AV1568" s="16"/>
      <c r="AW1568" s="16"/>
      <c r="AX1568" s="16"/>
      <c r="AY1568" s="16"/>
      <c r="AZ1568" s="16"/>
      <c r="BA1568" s="16"/>
      <c r="BB1568" s="16"/>
    </row>
    <row r="1569" s="5" customFormat="1" spans="1:54">
      <c r="A1569" s="136"/>
      <c r="C1569" s="136"/>
      <c r="E1569" s="107"/>
      <c r="F1569" s="137"/>
      <c r="J1569" s="122"/>
      <c r="K1569" s="138"/>
      <c r="L1569" s="139"/>
      <c r="M1569" s="140"/>
      <c r="O1569" s="89"/>
      <c r="Q1569" s="138"/>
      <c r="R1569" s="91"/>
      <c r="S1569" s="138"/>
      <c r="T1569" s="138"/>
      <c r="U1569" s="91"/>
      <c r="V1569" s="141"/>
      <c r="Y1569" s="6"/>
      <c r="Z1569" s="16"/>
      <c r="AA1569" s="16"/>
      <c r="AB1569" s="16"/>
      <c r="AC1569" s="16"/>
      <c r="AD1569" s="16"/>
      <c r="AE1569" s="16"/>
      <c r="AF1569" s="16"/>
      <c r="AG1569" s="16"/>
      <c r="AH1569" s="16"/>
      <c r="AI1569" s="16"/>
      <c r="AJ1569" s="16"/>
      <c r="AK1569" s="16"/>
      <c r="AL1569" s="16"/>
      <c r="AM1569" s="16"/>
      <c r="AN1569" s="16"/>
      <c r="AO1569" s="16"/>
      <c r="AP1569" s="16"/>
      <c r="AQ1569" s="16"/>
      <c r="AR1569" s="16"/>
      <c r="AS1569" s="16"/>
      <c r="AT1569" s="16"/>
      <c r="AU1569" s="16"/>
      <c r="AV1569" s="16"/>
      <c r="AW1569" s="16"/>
      <c r="AX1569" s="16"/>
      <c r="AY1569" s="16"/>
      <c r="AZ1569" s="16"/>
      <c r="BA1569" s="16"/>
      <c r="BB1569" s="16"/>
    </row>
    <row r="1570" s="5" customFormat="1" spans="1:54">
      <c r="A1570" s="136"/>
      <c r="C1570" s="136"/>
      <c r="E1570" s="107"/>
      <c r="F1570" s="137"/>
      <c r="J1570" s="122"/>
      <c r="K1570" s="138"/>
      <c r="L1570" s="139"/>
      <c r="M1570" s="140"/>
      <c r="O1570" s="89"/>
      <c r="Q1570" s="138"/>
      <c r="R1570" s="91"/>
      <c r="S1570" s="138"/>
      <c r="T1570" s="138"/>
      <c r="U1570" s="91"/>
      <c r="V1570" s="141"/>
      <c r="Y1570" s="6"/>
      <c r="Z1570" s="16"/>
      <c r="AA1570" s="16"/>
      <c r="AB1570" s="16"/>
      <c r="AC1570" s="16"/>
      <c r="AD1570" s="16"/>
      <c r="AE1570" s="16"/>
      <c r="AF1570" s="16"/>
      <c r="AG1570" s="16"/>
      <c r="AH1570" s="16"/>
      <c r="AI1570" s="16"/>
      <c r="AJ1570" s="16"/>
      <c r="AK1570" s="16"/>
      <c r="AL1570" s="16"/>
      <c r="AM1570" s="16"/>
      <c r="AN1570" s="16"/>
      <c r="AO1570" s="16"/>
      <c r="AP1570" s="16"/>
      <c r="AQ1570" s="16"/>
      <c r="AR1570" s="16"/>
      <c r="AS1570" s="16"/>
      <c r="AT1570" s="16"/>
      <c r="AU1570" s="16"/>
      <c r="AV1570" s="16"/>
      <c r="AW1570" s="16"/>
      <c r="AX1570" s="16"/>
      <c r="AY1570" s="16"/>
      <c r="AZ1570" s="16"/>
      <c r="BA1570" s="16"/>
      <c r="BB1570" s="16"/>
    </row>
    <row r="1571" s="5" customFormat="1" spans="1:54">
      <c r="A1571" s="136"/>
      <c r="C1571" s="136"/>
      <c r="E1571" s="107"/>
      <c r="F1571" s="137"/>
      <c r="J1571" s="122"/>
      <c r="K1571" s="138"/>
      <c r="L1571" s="139"/>
      <c r="M1571" s="140"/>
      <c r="O1571" s="89"/>
      <c r="Q1571" s="138"/>
      <c r="R1571" s="91"/>
      <c r="S1571" s="138"/>
      <c r="T1571" s="138"/>
      <c r="U1571" s="91"/>
      <c r="V1571" s="141"/>
      <c r="Y1571" s="6"/>
      <c r="Z1571" s="16"/>
      <c r="AA1571" s="16"/>
      <c r="AB1571" s="16"/>
      <c r="AC1571" s="16"/>
      <c r="AD1571" s="16"/>
      <c r="AE1571" s="16"/>
      <c r="AF1571" s="16"/>
      <c r="AG1571" s="16"/>
      <c r="AH1571" s="16"/>
      <c r="AI1571" s="16"/>
      <c r="AJ1571" s="16"/>
      <c r="AK1571" s="16"/>
      <c r="AL1571" s="16"/>
      <c r="AM1571" s="16"/>
      <c r="AN1571" s="16"/>
      <c r="AO1571" s="16"/>
      <c r="AP1571" s="16"/>
      <c r="AQ1571" s="16"/>
      <c r="AR1571" s="16"/>
      <c r="AS1571" s="16"/>
      <c r="AT1571" s="16"/>
      <c r="AU1571" s="16"/>
      <c r="AV1571" s="16"/>
      <c r="AW1571" s="16"/>
      <c r="AX1571" s="16"/>
      <c r="AY1571" s="16"/>
      <c r="AZ1571" s="16"/>
      <c r="BA1571" s="16"/>
      <c r="BB1571" s="16"/>
    </row>
    <row r="1572" s="5" customFormat="1" spans="1:54">
      <c r="A1572" s="136"/>
      <c r="C1572" s="136"/>
      <c r="E1572" s="107"/>
      <c r="F1572" s="137"/>
      <c r="J1572" s="122"/>
      <c r="K1572" s="138"/>
      <c r="L1572" s="139"/>
      <c r="M1572" s="140"/>
      <c r="O1572" s="89"/>
      <c r="Q1572" s="138"/>
      <c r="R1572" s="91"/>
      <c r="S1572" s="138"/>
      <c r="T1572" s="138"/>
      <c r="U1572" s="91"/>
      <c r="V1572" s="141"/>
      <c r="Y1572" s="6"/>
      <c r="Z1572" s="16"/>
      <c r="AA1572" s="16"/>
      <c r="AB1572" s="16"/>
      <c r="AC1572" s="16"/>
      <c r="AD1572" s="16"/>
      <c r="AE1572" s="16"/>
      <c r="AF1572" s="16"/>
      <c r="AG1572" s="16"/>
      <c r="AH1572" s="16"/>
      <c r="AI1572" s="16"/>
      <c r="AJ1572" s="16"/>
      <c r="AK1572" s="16"/>
      <c r="AL1572" s="16"/>
      <c r="AM1572" s="16"/>
      <c r="AN1572" s="16"/>
      <c r="AO1572" s="16"/>
      <c r="AP1572" s="16"/>
      <c r="AQ1572" s="16"/>
      <c r="AR1572" s="16"/>
      <c r="AS1572" s="16"/>
      <c r="AT1572" s="16"/>
      <c r="AU1572" s="16"/>
      <c r="AV1572" s="16"/>
      <c r="AW1572" s="16"/>
      <c r="AX1572" s="16"/>
      <c r="AY1572" s="16"/>
      <c r="AZ1572" s="16"/>
      <c r="BA1572" s="16"/>
      <c r="BB1572" s="16"/>
    </row>
    <row r="1573" s="5" customFormat="1" spans="1:54">
      <c r="A1573" s="136"/>
      <c r="C1573" s="136"/>
      <c r="E1573" s="107"/>
      <c r="F1573" s="137"/>
      <c r="J1573" s="122"/>
      <c r="K1573" s="138"/>
      <c r="L1573" s="139"/>
      <c r="M1573" s="140"/>
      <c r="O1573" s="89"/>
      <c r="Q1573" s="138"/>
      <c r="R1573" s="91"/>
      <c r="S1573" s="138"/>
      <c r="T1573" s="138"/>
      <c r="U1573" s="91"/>
      <c r="V1573" s="141"/>
      <c r="Y1573" s="6"/>
      <c r="Z1573" s="16"/>
      <c r="AA1573" s="16"/>
      <c r="AB1573" s="16"/>
      <c r="AC1573" s="16"/>
      <c r="AD1573" s="16"/>
      <c r="AE1573" s="16"/>
      <c r="AF1573" s="16"/>
      <c r="AG1573" s="16"/>
      <c r="AH1573" s="16"/>
      <c r="AI1573" s="16"/>
      <c r="AJ1573" s="16"/>
      <c r="AK1573" s="16"/>
      <c r="AL1573" s="16"/>
      <c r="AM1573" s="16"/>
      <c r="AN1573" s="16"/>
      <c r="AO1573" s="16"/>
      <c r="AP1573" s="16"/>
      <c r="AQ1573" s="16"/>
      <c r="AR1573" s="16"/>
      <c r="AS1573" s="16"/>
      <c r="AT1573" s="16"/>
      <c r="AU1573" s="16"/>
      <c r="AV1573" s="16"/>
      <c r="AW1573" s="16"/>
      <c r="AX1573" s="16"/>
      <c r="AY1573" s="16"/>
      <c r="AZ1573" s="16"/>
      <c r="BA1573" s="16"/>
      <c r="BB1573" s="16"/>
    </row>
    <row r="1574" s="5" customFormat="1" spans="1:54">
      <c r="A1574" s="136"/>
      <c r="C1574" s="136"/>
      <c r="E1574" s="107"/>
      <c r="F1574" s="137"/>
      <c r="J1574" s="122"/>
      <c r="K1574" s="138"/>
      <c r="L1574" s="139"/>
      <c r="M1574" s="140"/>
      <c r="O1574" s="89"/>
      <c r="Q1574" s="138"/>
      <c r="R1574" s="91"/>
      <c r="S1574" s="138"/>
      <c r="T1574" s="138"/>
      <c r="U1574" s="91"/>
      <c r="V1574" s="141"/>
      <c r="Y1574" s="6"/>
      <c r="Z1574" s="16"/>
      <c r="AA1574" s="16"/>
      <c r="AB1574" s="16"/>
      <c r="AC1574" s="16"/>
      <c r="AD1574" s="16"/>
      <c r="AE1574" s="16"/>
      <c r="AF1574" s="16"/>
      <c r="AG1574" s="16"/>
      <c r="AH1574" s="16"/>
      <c r="AI1574" s="16"/>
      <c r="AJ1574" s="16"/>
      <c r="AK1574" s="16"/>
      <c r="AL1574" s="16"/>
      <c r="AM1574" s="16"/>
      <c r="AN1574" s="16"/>
      <c r="AO1574" s="16"/>
      <c r="AP1574" s="16"/>
      <c r="AQ1574" s="16"/>
      <c r="AR1574" s="16"/>
      <c r="AS1574" s="16"/>
      <c r="AT1574" s="16"/>
      <c r="AU1574" s="16"/>
      <c r="AV1574" s="16"/>
      <c r="AW1574" s="16"/>
      <c r="AX1574" s="16"/>
      <c r="AY1574" s="16"/>
      <c r="AZ1574" s="16"/>
      <c r="BA1574" s="16"/>
      <c r="BB1574" s="16"/>
    </row>
    <row r="1575" s="5" customFormat="1" spans="1:54">
      <c r="A1575" s="136"/>
      <c r="C1575" s="136"/>
      <c r="E1575" s="107"/>
      <c r="F1575" s="137"/>
      <c r="J1575" s="122"/>
      <c r="K1575" s="138"/>
      <c r="L1575" s="139"/>
      <c r="M1575" s="140"/>
      <c r="O1575" s="89"/>
      <c r="Q1575" s="138"/>
      <c r="R1575" s="91"/>
      <c r="S1575" s="138"/>
      <c r="T1575" s="138"/>
      <c r="U1575" s="91"/>
      <c r="V1575" s="141"/>
      <c r="Y1575" s="6"/>
      <c r="Z1575" s="16"/>
      <c r="AA1575" s="16"/>
      <c r="AB1575" s="16"/>
      <c r="AC1575" s="16"/>
      <c r="AD1575" s="16"/>
      <c r="AE1575" s="16"/>
      <c r="AF1575" s="16"/>
      <c r="AG1575" s="16"/>
      <c r="AH1575" s="16"/>
      <c r="AI1575" s="16"/>
      <c r="AJ1575" s="16"/>
      <c r="AK1575" s="16"/>
      <c r="AL1575" s="16"/>
      <c r="AM1575" s="16"/>
      <c r="AN1575" s="16"/>
      <c r="AO1575" s="16"/>
      <c r="AP1575" s="16"/>
      <c r="AQ1575" s="16"/>
      <c r="AR1575" s="16"/>
      <c r="AS1575" s="16"/>
      <c r="AT1575" s="16"/>
      <c r="AU1575" s="16"/>
      <c r="AV1575" s="16"/>
      <c r="AW1575" s="16"/>
      <c r="AX1575" s="16"/>
      <c r="AY1575" s="16"/>
      <c r="AZ1575" s="16"/>
      <c r="BA1575" s="16"/>
      <c r="BB1575" s="16"/>
    </row>
    <row r="1576" s="5" customFormat="1" spans="1:54">
      <c r="A1576" s="136"/>
      <c r="C1576" s="136"/>
      <c r="E1576" s="107"/>
      <c r="F1576" s="137"/>
      <c r="J1576" s="122"/>
      <c r="K1576" s="138"/>
      <c r="L1576" s="139"/>
      <c r="M1576" s="140"/>
      <c r="O1576" s="89"/>
      <c r="Q1576" s="138"/>
      <c r="R1576" s="91"/>
      <c r="S1576" s="138"/>
      <c r="T1576" s="138"/>
      <c r="U1576" s="91"/>
      <c r="V1576" s="141"/>
      <c r="Y1576" s="6"/>
      <c r="Z1576" s="16"/>
      <c r="AA1576" s="16"/>
      <c r="AB1576" s="16"/>
      <c r="AC1576" s="16"/>
      <c r="AD1576" s="16"/>
      <c r="AE1576" s="16"/>
      <c r="AF1576" s="16"/>
      <c r="AG1576" s="16"/>
      <c r="AH1576" s="16"/>
      <c r="AI1576" s="16"/>
      <c r="AJ1576" s="16"/>
      <c r="AK1576" s="16"/>
      <c r="AL1576" s="16"/>
      <c r="AM1576" s="16"/>
      <c r="AN1576" s="16"/>
      <c r="AO1576" s="16"/>
      <c r="AP1576" s="16"/>
      <c r="AQ1576" s="16"/>
      <c r="AR1576" s="16"/>
      <c r="AS1576" s="16"/>
      <c r="AT1576" s="16"/>
      <c r="AU1576" s="16"/>
      <c r="AV1576" s="16"/>
      <c r="AW1576" s="16"/>
      <c r="AX1576" s="16"/>
      <c r="AY1576" s="16"/>
      <c r="AZ1576" s="16"/>
      <c r="BA1576" s="16"/>
      <c r="BB1576" s="16"/>
    </row>
    <row r="1577" s="5" customFormat="1" spans="1:54">
      <c r="A1577" s="136"/>
      <c r="C1577" s="136"/>
      <c r="E1577" s="107"/>
      <c r="F1577" s="137"/>
      <c r="J1577" s="122"/>
      <c r="K1577" s="138"/>
      <c r="L1577" s="139"/>
      <c r="M1577" s="140"/>
      <c r="O1577" s="89"/>
      <c r="Q1577" s="138"/>
      <c r="R1577" s="91"/>
      <c r="S1577" s="138"/>
      <c r="T1577" s="138"/>
      <c r="U1577" s="91"/>
      <c r="V1577" s="141"/>
      <c r="Y1577" s="6"/>
      <c r="Z1577" s="16"/>
      <c r="AA1577" s="16"/>
      <c r="AB1577" s="16"/>
      <c r="AC1577" s="16"/>
      <c r="AD1577" s="16"/>
      <c r="AE1577" s="16"/>
      <c r="AF1577" s="16"/>
      <c r="AG1577" s="16"/>
      <c r="AH1577" s="16"/>
      <c r="AI1577" s="16"/>
      <c r="AJ1577" s="16"/>
      <c r="AK1577" s="16"/>
      <c r="AL1577" s="16"/>
      <c r="AM1577" s="16"/>
      <c r="AN1577" s="16"/>
      <c r="AO1577" s="16"/>
      <c r="AP1577" s="16"/>
      <c r="AQ1577" s="16"/>
      <c r="AR1577" s="16"/>
      <c r="AS1577" s="16"/>
      <c r="AT1577" s="16"/>
      <c r="AU1577" s="16"/>
      <c r="AV1577" s="16"/>
      <c r="AW1577" s="16"/>
      <c r="AX1577" s="16"/>
      <c r="AY1577" s="16"/>
      <c r="AZ1577" s="16"/>
      <c r="BA1577" s="16"/>
      <c r="BB1577" s="16"/>
    </row>
    <row r="1578" s="5" customFormat="1" spans="1:54">
      <c r="A1578" s="136"/>
      <c r="C1578" s="136"/>
      <c r="E1578" s="107"/>
      <c r="F1578" s="137"/>
      <c r="J1578" s="122"/>
      <c r="K1578" s="138"/>
      <c r="L1578" s="139"/>
      <c r="M1578" s="140"/>
      <c r="O1578" s="89"/>
      <c r="Q1578" s="138"/>
      <c r="R1578" s="91"/>
      <c r="S1578" s="138"/>
      <c r="T1578" s="138"/>
      <c r="U1578" s="91"/>
      <c r="V1578" s="141"/>
      <c r="Y1578" s="6"/>
      <c r="Z1578" s="16"/>
      <c r="AA1578" s="16"/>
      <c r="AB1578" s="16"/>
      <c r="AC1578" s="16"/>
      <c r="AD1578" s="16"/>
      <c r="AE1578" s="16"/>
      <c r="AF1578" s="16"/>
      <c r="AG1578" s="16"/>
      <c r="AH1578" s="16"/>
      <c r="AI1578" s="16"/>
      <c r="AJ1578" s="16"/>
      <c r="AK1578" s="16"/>
      <c r="AL1578" s="16"/>
      <c r="AM1578" s="16"/>
      <c r="AN1578" s="16"/>
      <c r="AO1578" s="16"/>
      <c r="AP1578" s="16"/>
      <c r="AQ1578" s="16"/>
      <c r="AR1578" s="16"/>
      <c r="AS1578" s="16"/>
      <c r="AT1578" s="16"/>
      <c r="AU1578" s="16"/>
      <c r="AV1578" s="16"/>
      <c r="AW1578" s="16"/>
      <c r="AX1578" s="16"/>
      <c r="AY1578" s="16"/>
      <c r="AZ1578" s="16"/>
      <c r="BA1578" s="16"/>
      <c r="BB1578" s="16"/>
    </row>
    <row r="1579" s="5" customFormat="1" spans="1:54">
      <c r="A1579" s="136"/>
      <c r="C1579" s="136"/>
      <c r="E1579" s="107"/>
      <c r="F1579" s="137"/>
      <c r="J1579" s="122"/>
      <c r="K1579" s="138"/>
      <c r="L1579" s="139"/>
      <c r="M1579" s="140"/>
      <c r="O1579" s="89"/>
      <c r="Q1579" s="138"/>
      <c r="R1579" s="91"/>
      <c r="S1579" s="138"/>
      <c r="T1579" s="138"/>
      <c r="U1579" s="91"/>
      <c r="V1579" s="141"/>
      <c r="Y1579" s="6"/>
      <c r="Z1579" s="16"/>
      <c r="AA1579" s="16"/>
      <c r="AB1579" s="16"/>
      <c r="AC1579" s="16"/>
      <c r="AD1579" s="16"/>
      <c r="AE1579" s="16"/>
      <c r="AF1579" s="16"/>
      <c r="AG1579" s="16"/>
      <c r="AH1579" s="16"/>
      <c r="AI1579" s="16"/>
      <c r="AJ1579" s="16"/>
      <c r="AK1579" s="16"/>
      <c r="AL1579" s="16"/>
      <c r="AM1579" s="16"/>
      <c r="AN1579" s="16"/>
      <c r="AO1579" s="16"/>
      <c r="AP1579" s="16"/>
      <c r="AQ1579" s="16"/>
      <c r="AR1579" s="16"/>
      <c r="AS1579" s="16"/>
      <c r="AT1579" s="16"/>
      <c r="AU1579" s="16"/>
      <c r="AV1579" s="16"/>
      <c r="AW1579" s="16"/>
      <c r="AX1579" s="16"/>
      <c r="AY1579" s="16"/>
      <c r="AZ1579" s="16"/>
      <c r="BA1579" s="16"/>
      <c r="BB1579" s="16"/>
    </row>
    <row r="1580" s="5" customFormat="1" spans="1:54">
      <c r="A1580" s="136"/>
      <c r="C1580" s="136"/>
      <c r="E1580" s="107"/>
      <c r="F1580" s="137"/>
      <c r="J1580" s="122"/>
      <c r="K1580" s="138"/>
      <c r="L1580" s="139"/>
      <c r="M1580" s="140"/>
      <c r="O1580" s="89"/>
      <c r="Q1580" s="138"/>
      <c r="R1580" s="91"/>
      <c r="S1580" s="138"/>
      <c r="T1580" s="138"/>
      <c r="U1580" s="91"/>
      <c r="V1580" s="141"/>
      <c r="Y1580" s="6"/>
      <c r="Z1580" s="16"/>
      <c r="AA1580" s="16"/>
      <c r="AB1580" s="16"/>
      <c r="AC1580" s="16"/>
      <c r="AD1580" s="16"/>
      <c r="AE1580" s="16"/>
      <c r="AF1580" s="16"/>
      <c r="AG1580" s="16"/>
      <c r="AH1580" s="16"/>
      <c r="AI1580" s="16"/>
      <c r="AJ1580" s="16"/>
      <c r="AK1580" s="16"/>
      <c r="AL1580" s="16"/>
      <c r="AM1580" s="16"/>
      <c r="AN1580" s="16"/>
      <c r="AO1580" s="16"/>
      <c r="AP1580" s="16"/>
      <c r="AQ1580" s="16"/>
      <c r="AR1580" s="16"/>
      <c r="AS1580" s="16"/>
      <c r="AT1580" s="16"/>
      <c r="AU1580" s="16"/>
      <c r="AV1580" s="16"/>
      <c r="AW1580" s="16"/>
      <c r="AX1580" s="16"/>
      <c r="AY1580" s="16"/>
      <c r="AZ1580" s="16"/>
      <c r="BA1580" s="16"/>
      <c r="BB1580" s="16"/>
    </row>
    <row r="1581" s="5" customFormat="1" spans="1:54">
      <c r="A1581" s="136"/>
      <c r="C1581" s="136"/>
      <c r="E1581" s="107"/>
      <c r="F1581" s="137"/>
      <c r="J1581" s="122"/>
      <c r="K1581" s="138"/>
      <c r="L1581" s="139"/>
      <c r="M1581" s="140"/>
      <c r="O1581" s="89"/>
      <c r="Q1581" s="138"/>
      <c r="R1581" s="91"/>
      <c r="S1581" s="138"/>
      <c r="T1581" s="138"/>
      <c r="U1581" s="91"/>
      <c r="V1581" s="141"/>
      <c r="Y1581" s="6"/>
      <c r="Z1581" s="16"/>
      <c r="AA1581" s="16"/>
      <c r="AB1581" s="16"/>
      <c r="AC1581" s="16"/>
      <c r="AD1581" s="16"/>
      <c r="AE1581" s="16"/>
      <c r="AF1581" s="16"/>
      <c r="AG1581" s="16"/>
      <c r="AH1581" s="16"/>
      <c r="AI1581" s="16"/>
      <c r="AJ1581" s="16"/>
      <c r="AK1581" s="16"/>
      <c r="AL1581" s="16"/>
      <c r="AM1581" s="16"/>
      <c r="AN1581" s="16"/>
      <c r="AO1581" s="16"/>
      <c r="AP1581" s="16"/>
      <c r="AQ1581" s="16"/>
      <c r="AR1581" s="16"/>
      <c r="AS1581" s="16"/>
      <c r="AT1581" s="16"/>
      <c r="AU1581" s="16"/>
      <c r="AV1581" s="16"/>
      <c r="AW1581" s="16"/>
      <c r="AX1581" s="16"/>
      <c r="AY1581" s="16"/>
      <c r="AZ1581" s="16"/>
      <c r="BA1581" s="16"/>
      <c r="BB1581" s="16"/>
    </row>
    <row r="1582" s="5" customFormat="1" spans="1:54">
      <c r="A1582" s="136"/>
      <c r="C1582" s="136"/>
      <c r="E1582" s="107"/>
      <c r="F1582" s="137"/>
      <c r="J1582" s="122"/>
      <c r="K1582" s="138"/>
      <c r="L1582" s="139"/>
      <c r="M1582" s="140"/>
      <c r="O1582" s="89"/>
      <c r="Q1582" s="138"/>
      <c r="R1582" s="91"/>
      <c r="S1582" s="138"/>
      <c r="T1582" s="138"/>
      <c r="U1582" s="91"/>
      <c r="V1582" s="141"/>
      <c r="Y1582" s="6"/>
      <c r="Z1582" s="16"/>
      <c r="AA1582" s="16"/>
      <c r="AB1582" s="16"/>
      <c r="AC1582" s="16"/>
      <c r="AD1582" s="16"/>
      <c r="AE1582" s="16"/>
      <c r="AF1582" s="16"/>
      <c r="AG1582" s="16"/>
      <c r="AH1582" s="16"/>
      <c r="AI1582" s="16"/>
      <c r="AJ1582" s="16"/>
      <c r="AK1582" s="16"/>
      <c r="AL1582" s="16"/>
      <c r="AM1582" s="16"/>
      <c r="AN1582" s="16"/>
      <c r="AO1582" s="16"/>
      <c r="AP1582" s="16"/>
      <c r="AQ1582" s="16"/>
      <c r="AR1582" s="16"/>
      <c r="AS1582" s="16"/>
      <c r="AT1582" s="16"/>
      <c r="AU1582" s="16"/>
      <c r="AV1582" s="16"/>
      <c r="AW1582" s="16"/>
      <c r="AX1582" s="16"/>
      <c r="AY1582" s="16"/>
      <c r="AZ1582" s="16"/>
      <c r="BA1582" s="16"/>
      <c r="BB1582" s="16"/>
    </row>
    <row r="1583" s="5" customFormat="1" spans="1:54">
      <c r="A1583" s="136"/>
      <c r="C1583" s="136"/>
      <c r="E1583" s="107"/>
      <c r="F1583" s="137"/>
      <c r="J1583" s="122"/>
      <c r="K1583" s="138"/>
      <c r="L1583" s="139"/>
      <c r="M1583" s="140"/>
      <c r="O1583" s="89"/>
      <c r="Q1583" s="138"/>
      <c r="R1583" s="91"/>
      <c r="S1583" s="138"/>
      <c r="T1583" s="138"/>
      <c r="U1583" s="91"/>
      <c r="V1583" s="141"/>
      <c r="Y1583" s="6"/>
      <c r="Z1583" s="16"/>
      <c r="AA1583" s="16"/>
      <c r="AB1583" s="16"/>
      <c r="AC1583" s="16"/>
      <c r="AD1583" s="16"/>
      <c r="AE1583" s="16"/>
      <c r="AF1583" s="16"/>
      <c r="AG1583" s="16"/>
      <c r="AH1583" s="16"/>
      <c r="AI1583" s="16"/>
      <c r="AJ1583" s="16"/>
      <c r="AK1583" s="16"/>
      <c r="AL1583" s="16"/>
      <c r="AM1583" s="16"/>
      <c r="AN1583" s="16"/>
      <c r="AO1583" s="16"/>
      <c r="AP1583" s="16"/>
      <c r="AQ1583" s="16"/>
      <c r="AR1583" s="16"/>
      <c r="AS1583" s="16"/>
      <c r="AT1583" s="16"/>
      <c r="AU1583" s="16"/>
      <c r="AV1583" s="16"/>
      <c r="AW1583" s="16"/>
      <c r="AX1583" s="16"/>
      <c r="AY1583" s="16"/>
      <c r="AZ1583" s="16"/>
      <c r="BA1583" s="16"/>
      <c r="BB1583" s="16"/>
    </row>
    <row r="1584" s="5" customFormat="1" spans="1:54">
      <c r="A1584" s="136"/>
      <c r="C1584" s="136"/>
      <c r="E1584" s="107"/>
      <c r="F1584" s="137"/>
      <c r="J1584" s="122"/>
      <c r="K1584" s="138"/>
      <c r="L1584" s="139"/>
      <c r="M1584" s="140"/>
      <c r="O1584" s="89"/>
      <c r="Q1584" s="138"/>
      <c r="R1584" s="91"/>
      <c r="S1584" s="138"/>
      <c r="T1584" s="138"/>
      <c r="U1584" s="91"/>
      <c r="V1584" s="141"/>
      <c r="Y1584" s="6"/>
      <c r="Z1584" s="16"/>
      <c r="AA1584" s="16"/>
      <c r="AB1584" s="16"/>
      <c r="AC1584" s="16"/>
      <c r="AD1584" s="16"/>
      <c r="AE1584" s="16"/>
      <c r="AF1584" s="16"/>
      <c r="AG1584" s="16"/>
      <c r="AH1584" s="16"/>
      <c r="AI1584" s="16"/>
      <c r="AJ1584" s="16"/>
      <c r="AK1584" s="16"/>
      <c r="AL1584" s="16"/>
      <c r="AM1584" s="16"/>
      <c r="AN1584" s="16"/>
      <c r="AO1584" s="16"/>
      <c r="AP1584" s="16"/>
      <c r="AQ1584" s="16"/>
      <c r="AR1584" s="16"/>
      <c r="AS1584" s="16"/>
      <c r="AT1584" s="16"/>
      <c r="AU1584" s="16"/>
      <c r="AV1584" s="16"/>
      <c r="AW1584" s="16"/>
      <c r="AX1584" s="16"/>
      <c r="AY1584" s="16"/>
      <c r="AZ1584" s="16"/>
      <c r="BA1584" s="16"/>
      <c r="BB1584" s="16"/>
    </row>
    <row r="1585" s="5" customFormat="1" spans="1:54">
      <c r="A1585" s="136"/>
      <c r="C1585" s="136"/>
      <c r="E1585" s="107"/>
      <c r="F1585" s="137"/>
      <c r="J1585" s="122"/>
      <c r="K1585" s="138"/>
      <c r="L1585" s="139"/>
      <c r="M1585" s="140"/>
      <c r="O1585" s="89"/>
      <c r="Q1585" s="138"/>
      <c r="R1585" s="91"/>
      <c r="S1585" s="138"/>
      <c r="T1585" s="138"/>
      <c r="U1585" s="91"/>
      <c r="V1585" s="141"/>
      <c r="Y1585" s="6"/>
      <c r="Z1585" s="16"/>
      <c r="AA1585" s="16"/>
      <c r="AB1585" s="16"/>
      <c r="AC1585" s="16"/>
      <c r="AD1585" s="16"/>
      <c r="AE1585" s="16"/>
      <c r="AF1585" s="16"/>
      <c r="AG1585" s="16"/>
      <c r="AH1585" s="16"/>
      <c r="AI1585" s="16"/>
      <c r="AJ1585" s="16"/>
      <c r="AK1585" s="16"/>
      <c r="AL1585" s="16"/>
      <c r="AM1585" s="16"/>
      <c r="AN1585" s="16"/>
      <c r="AO1585" s="16"/>
      <c r="AP1585" s="16"/>
      <c r="AQ1585" s="16"/>
      <c r="AR1585" s="16"/>
      <c r="AS1585" s="16"/>
      <c r="AT1585" s="16"/>
      <c r="AU1585" s="16"/>
      <c r="AV1585" s="16"/>
      <c r="AW1585" s="16"/>
      <c r="AX1585" s="16"/>
      <c r="AY1585" s="16"/>
      <c r="AZ1585" s="16"/>
      <c r="BA1585" s="16"/>
      <c r="BB1585" s="16"/>
    </row>
    <row r="1586" s="5" customFormat="1" spans="1:54">
      <c r="A1586" s="136"/>
      <c r="C1586" s="136"/>
      <c r="E1586" s="107"/>
      <c r="F1586" s="137"/>
      <c r="J1586" s="122"/>
      <c r="K1586" s="138"/>
      <c r="L1586" s="139"/>
      <c r="M1586" s="140"/>
      <c r="O1586" s="89"/>
      <c r="Q1586" s="138"/>
      <c r="R1586" s="91"/>
      <c r="S1586" s="138"/>
      <c r="T1586" s="138"/>
      <c r="U1586" s="91"/>
      <c r="V1586" s="141"/>
      <c r="Y1586" s="6"/>
      <c r="Z1586" s="16"/>
      <c r="AA1586" s="16"/>
      <c r="AB1586" s="16"/>
      <c r="AC1586" s="16"/>
      <c r="AD1586" s="16"/>
      <c r="AE1586" s="16"/>
      <c r="AF1586" s="16"/>
      <c r="AG1586" s="16"/>
      <c r="AH1586" s="16"/>
      <c r="AI1586" s="16"/>
      <c r="AJ1586" s="16"/>
      <c r="AK1586" s="16"/>
      <c r="AL1586" s="16"/>
      <c r="AM1586" s="16"/>
      <c r="AN1586" s="16"/>
      <c r="AO1586" s="16"/>
      <c r="AP1586" s="16"/>
      <c r="AQ1586" s="16"/>
      <c r="AR1586" s="16"/>
      <c r="AS1586" s="16"/>
      <c r="AT1586" s="16"/>
      <c r="AU1586" s="16"/>
      <c r="AV1586" s="16"/>
      <c r="AW1586" s="16"/>
      <c r="AX1586" s="16"/>
      <c r="AY1586" s="16"/>
      <c r="AZ1586" s="16"/>
      <c r="BA1586" s="16"/>
      <c r="BB1586" s="16"/>
    </row>
    <row r="1587" s="5" customFormat="1" spans="1:54">
      <c r="A1587" s="136"/>
      <c r="C1587" s="136"/>
      <c r="E1587" s="107"/>
      <c r="F1587" s="137"/>
      <c r="J1587" s="122"/>
      <c r="K1587" s="138"/>
      <c r="L1587" s="139"/>
      <c r="M1587" s="140"/>
      <c r="O1587" s="89"/>
      <c r="Q1587" s="138"/>
      <c r="R1587" s="91"/>
      <c r="S1587" s="138"/>
      <c r="T1587" s="138"/>
      <c r="U1587" s="91"/>
      <c r="V1587" s="141"/>
      <c r="Y1587" s="6"/>
      <c r="Z1587" s="16"/>
      <c r="AA1587" s="16"/>
      <c r="AB1587" s="16"/>
      <c r="AC1587" s="16"/>
      <c r="AD1587" s="16"/>
      <c r="AE1587" s="16"/>
      <c r="AF1587" s="16"/>
      <c r="AG1587" s="16"/>
      <c r="AH1587" s="16"/>
      <c r="AI1587" s="16"/>
      <c r="AJ1587" s="16"/>
      <c r="AK1587" s="16"/>
      <c r="AL1587" s="16"/>
      <c r="AM1587" s="16"/>
      <c r="AN1587" s="16"/>
      <c r="AO1587" s="16"/>
      <c r="AP1587" s="16"/>
      <c r="AQ1587" s="16"/>
      <c r="AR1587" s="16"/>
      <c r="AS1587" s="16"/>
      <c r="AT1587" s="16"/>
      <c r="AU1587" s="16"/>
      <c r="AV1587" s="16"/>
      <c r="AW1587" s="16"/>
      <c r="AX1587" s="16"/>
      <c r="AY1587" s="16"/>
      <c r="AZ1587" s="16"/>
      <c r="BA1587" s="16"/>
      <c r="BB1587" s="16"/>
    </row>
    <row r="1588" s="5" customFormat="1" spans="1:54">
      <c r="A1588" s="136"/>
      <c r="C1588" s="136"/>
      <c r="E1588" s="107"/>
      <c r="F1588" s="137"/>
      <c r="J1588" s="122"/>
      <c r="K1588" s="138"/>
      <c r="L1588" s="139"/>
      <c r="M1588" s="140"/>
      <c r="O1588" s="89"/>
      <c r="Q1588" s="138"/>
      <c r="R1588" s="91"/>
      <c r="S1588" s="138"/>
      <c r="T1588" s="138"/>
      <c r="U1588" s="91"/>
      <c r="V1588" s="141"/>
      <c r="Y1588" s="6"/>
      <c r="Z1588" s="16"/>
      <c r="AA1588" s="16"/>
      <c r="AB1588" s="16"/>
      <c r="AC1588" s="16"/>
      <c r="AD1588" s="16"/>
      <c r="AE1588" s="16"/>
      <c r="AF1588" s="16"/>
      <c r="AG1588" s="16"/>
      <c r="AH1588" s="16"/>
      <c r="AI1588" s="16"/>
      <c r="AJ1588" s="16"/>
      <c r="AK1588" s="16"/>
      <c r="AL1588" s="16"/>
      <c r="AM1588" s="16"/>
      <c r="AN1588" s="16"/>
      <c r="AO1588" s="16"/>
      <c r="AP1588" s="16"/>
      <c r="AQ1588" s="16"/>
      <c r="AR1588" s="16"/>
      <c r="AS1588" s="16"/>
      <c r="AT1588" s="16"/>
      <c r="AU1588" s="16"/>
      <c r="AV1588" s="16"/>
      <c r="AW1588" s="16"/>
      <c r="AX1588" s="16"/>
      <c r="AY1588" s="16"/>
      <c r="AZ1588" s="16"/>
      <c r="BA1588" s="16"/>
      <c r="BB1588" s="16"/>
    </row>
    <row r="1589" s="5" customFormat="1" spans="1:54">
      <c r="A1589" s="136"/>
      <c r="C1589" s="136"/>
      <c r="E1589" s="107"/>
      <c r="F1589" s="137"/>
      <c r="J1589" s="122"/>
      <c r="K1589" s="138"/>
      <c r="L1589" s="139"/>
      <c r="M1589" s="140"/>
      <c r="O1589" s="89"/>
      <c r="Q1589" s="138"/>
      <c r="R1589" s="91"/>
      <c r="S1589" s="138"/>
      <c r="T1589" s="138"/>
      <c r="U1589" s="91"/>
      <c r="V1589" s="141"/>
      <c r="Y1589" s="6"/>
      <c r="Z1589" s="16"/>
      <c r="AA1589" s="16"/>
      <c r="AB1589" s="16"/>
      <c r="AC1589" s="16"/>
      <c r="AD1589" s="16"/>
      <c r="AE1589" s="16"/>
      <c r="AF1589" s="16"/>
      <c r="AG1589" s="16"/>
      <c r="AH1589" s="16"/>
      <c r="AI1589" s="16"/>
      <c r="AJ1589" s="16"/>
      <c r="AK1589" s="16"/>
      <c r="AL1589" s="16"/>
      <c r="AM1589" s="16"/>
      <c r="AN1589" s="16"/>
      <c r="AO1589" s="16"/>
      <c r="AP1589" s="16"/>
      <c r="AQ1589" s="16"/>
      <c r="AR1589" s="16"/>
      <c r="AS1589" s="16"/>
      <c r="AT1589" s="16"/>
      <c r="AU1589" s="16"/>
      <c r="AV1589" s="16"/>
      <c r="AW1589" s="16"/>
      <c r="AX1589" s="16"/>
      <c r="AY1589" s="16"/>
      <c r="AZ1589" s="16"/>
      <c r="BA1589" s="16"/>
      <c r="BB1589" s="16"/>
    </row>
    <row r="1590" s="5" customFormat="1" spans="1:54">
      <c r="A1590" s="136"/>
      <c r="C1590" s="136"/>
      <c r="E1590" s="107"/>
      <c r="F1590" s="137"/>
      <c r="J1590" s="122"/>
      <c r="K1590" s="138"/>
      <c r="L1590" s="139"/>
      <c r="M1590" s="140"/>
      <c r="O1590" s="89"/>
      <c r="Q1590" s="138"/>
      <c r="R1590" s="91"/>
      <c r="S1590" s="138"/>
      <c r="T1590" s="138"/>
      <c r="U1590" s="91"/>
      <c r="V1590" s="141"/>
      <c r="Y1590" s="6"/>
      <c r="Z1590" s="16"/>
      <c r="AA1590" s="16"/>
      <c r="AB1590" s="16"/>
      <c r="AC1590" s="16"/>
      <c r="AD1590" s="16"/>
      <c r="AE1590" s="16"/>
      <c r="AF1590" s="16"/>
      <c r="AG1590" s="16"/>
      <c r="AH1590" s="16"/>
      <c r="AI1590" s="16"/>
      <c r="AJ1590" s="16"/>
      <c r="AK1590" s="16"/>
      <c r="AL1590" s="16"/>
      <c r="AM1590" s="16"/>
      <c r="AN1590" s="16"/>
      <c r="AO1590" s="16"/>
      <c r="AP1590" s="16"/>
      <c r="AQ1590" s="16"/>
      <c r="AR1590" s="16"/>
      <c r="AS1590" s="16"/>
      <c r="AT1590" s="16"/>
      <c r="AU1590" s="16"/>
      <c r="AV1590" s="16"/>
      <c r="AW1590" s="16"/>
      <c r="AX1590" s="16"/>
      <c r="AY1590" s="16"/>
      <c r="AZ1590" s="16"/>
      <c r="BA1590" s="16"/>
      <c r="BB1590" s="16"/>
    </row>
    <row r="1591" s="5" customFormat="1" spans="1:54">
      <c r="A1591" s="136"/>
      <c r="C1591" s="136"/>
      <c r="E1591" s="107"/>
      <c r="F1591" s="137"/>
      <c r="J1591" s="122"/>
      <c r="K1591" s="138"/>
      <c r="L1591" s="139"/>
      <c r="M1591" s="140"/>
      <c r="O1591" s="89"/>
      <c r="Q1591" s="138"/>
      <c r="R1591" s="91"/>
      <c r="S1591" s="138"/>
      <c r="T1591" s="138"/>
      <c r="U1591" s="91"/>
      <c r="V1591" s="141"/>
      <c r="Y1591" s="6"/>
      <c r="Z1591" s="16"/>
      <c r="AA1591" s="16"/>
      <c r="AB1591" s="16"/>
      <c r="AC1591" s="16"/>
      <c r="AD1591" s="16"/>
      <c r="AE1591" s="16"/>
      <c r="AF1591" s="16"/>
      <c r="AG1591" s="16"/>
      <c r="AH1591" s="16"/>
      <c r="AI1591" s="16"/>
      <c r="AJ1591" s="16"/>
      <c r="AK1591" s="16"/>
      <c r="AL1591" s="16"/>
      <c r="AM1591" s="16"/>
      <c r="AN1591" s="16"/>
      <c r="AO1591" s="16"/>
      <c r="AP1591" s="16"/>
      <c r="AQ1591" s="16"/>
      <c r="AR1591" s="16"/>
      <c r="AS1591" s="16"/>
      <c r="AT1591" s="16"/>
      <c r="AU1591" s="16"/>
      <c r="AV1591" s="16"/>
      <c r="AW1591" s="16"/>
      <c r="AX1591" s="16"/>
      <c r="AY1591" s="16"/>
      <c r="AZ1591" s="16"/>
      <c r="BA1591" s="16"/>
      <c r="BB1591" s="16"/>
    </row>
    <row r="1592" s="5" customFormat="1" spans="1:54">
      <c r="A1592" s="136"/>
      <c r="C1592" s="136"/>
      <c r="E1592" s="107"/>
      <c r="F1592" s="137"/>
      <c r="J1592" s="122"/>
      <c r="K1592" s="138"/>
      <c r="L1592" s="139"/>
      <c r="M1592" s="140"/>
      <c r="O1592" s="89"/>
      <c r="Q1592" s="138"/>
      <c r="R1592" s="91"/>
      <c r="S1592" s="138"/>
      <c r="T1592" s="138"/>
      <c r="U1592" s="91"/>
      <c r="V1592" s="141"/>
      <c r="Y1592" s="6"/>
      <c r="Z1592" s="16"/>
      <c r="AA1592" s="16"/>
      <c r="AB1592" s="16"/>
      <c r="AC1592" s="16"/>
      <c r="AD1592" s="16"/>
      <c r="AE1592" s="16"/>
      <c r="AF1592" s="16"/>
      <c r="AG1592" s="16"/>
      <c r="AH1592" s="16"/>
      <c r="AI1592" s="16"/>
      <c r="AJ1592" s="16"/>
      <c r="AK1592" s="16"/>
      <c r="AL1592" s="16"/>
      <c r="AM1592" s="16"/>
      <c r="AN1592" s="16"/>
      <c r="AO1592" s="16"/>
      <c r="AP1592" s="16"/>
      <c r="AQ1592" s="16"/>
      <c r="AR1592" s="16"/>
      <c r="AS1592" s="16"/>
      <c r="AT1592" s="16"/>
      <c r="AU1592" s="16"/>
      <c r="AV1592" s="16"/>
      <c r="AW1592" s="16"/>
      <c r="AX1592" s="16"/>
      <c r="AY1592" s="16"/>
      <c r="AZ1592" s="16"/>
      <c r="BA1592" s="16"/>
      <c r="BB1592" s="16"/>
    </row>
    <row r="1593" s="5" customFormat="1" spans="1:54">
      <c r="A1593" s="136"/>
      <c r="C1593" s="136"/>
      <c r="E1593" s="107"/>
      <c r="F1593" s="137"/>
      <c r="J1593" s="122"/>
      <c r="K1593" s="138"/>
      <c r="L1593" s="139"/>
      <c r="M1593" s="140"/>
      <c r="O1593" s="89"/>
      <c r="Q1593" s="138"/>
      <c r="R1593" s="91"/>
      <c r="S1593" s="138"/>
      <c r="T1593" s="138"/>
      <c r="U1593" s="91"/>
      <c r="V1593" s="141"/>
      <c r="Y1593" s="6"/>
      <c r="Z1593" s="16"/>
      <c r="AA1593" s="16"/>
      <c r="AB1593" s="16"/>
      <c r="AC1593" s="16"/>
      <c r="AD1593" s="16"/>
      <c r="AE1593" s="16"/>
      <c r="AF1593" s="16"/>
      <c r="AG1593" s="16"/>
      <c r="AH1593" s="16"/>
      <c r="AI1593" s="16"/>
      <c r="AJ1593" s="16"/>
      <c r="AK1593" s="16"/>
      <c r="AL1593" s="16"/>
      <c r="AM1593" s="16"/>
      <c r="AN1593" s="16"/>
      <c r="AO1593" s="16"/>
      <c r="AP1593" s="16"/>
      <c r="AQ1593" s="16"/>
      <c r="AR1593" s="16"/>
      <c r="AS1593" s="16"/>
      <c r="AT1593" s="16"/>
      <c r="AU1593" s="16"/>
      <c r="AV1593" s="16"/>
      <c r="AW1593" s="16"/>
      <c r="AX1593" s="16"/>
      <c r="AY1593" s="16"/>
      <c r="AZ1593" s="16"/>
      <c r="BA1593" s="16"/>
      <c r="BB1593" s="16"/>
    </row>
    <row r="1594" s="5" customFormat="1" spans="1:54">
      <c r="A1594" s="136"/>
      <c r="C1594" s="136"/>
      <c r="E1594" s="107"/>
      <c r="F1594" s="137"/>
      <c r="J1594" s="122"/>
      <c r="K1594" s="138"/>
      <c r="L1594" s="139"/>
      <c r="M1594" s="140"/>
      <c r="O1594" s="89"/>
      <c r="Q1594" s="138"/>
      <c r="R1594" s="91"/>
      <c r="S1594" s="138"/>
      <c r="T1594" s="138"/>
      <c r="U1594" s="91"/>
      <c r="V1594" s="141"/>
      <c r="Y1594" s="6"/>
      <c r="Z1594" s="16"/>
      <c r="AA1594" s="16"/>
      <c r="AB1594" s="16"/>
      <c r="AC1594" s="16"/>
      <c r="AD1594" s="16"/>
      <c r="AE1594" s="16"/>
      <c r="AF1594" s="16"/>
      <c r="AG1594" s="16"/>
      <c r="AH1594" s="16"/>
      <c r="AI1594" s="16"/>
      <c r="AJ1594" s="16"/>
      <c r="AK1594" s="16"/>
      <c r="AL1594" s="16"/>
      <c r="AM1594" s="16"/>
      <c r="AN1594" s="16"/>
      <c r="AO1594" s="16"/>
      <c r="AP1594" s="16"/>
      <c r="AQ1594" s="16"/>
      <c r="AR1594" s="16"/>
      <c r="AS1594" s="16"/>
      <c r="AT1594" s="16"/>
      <c r="AU1594" s="16"/>
      <c r="AV1594" s="16"/>
      <c r="AW1594" s="16"/>
      <c r="AX1594" s="16"/>
      <c r="AY1594" s="16"/>
      <c r="AZ1594" s="16"/>
      <c r="BA1594" s="16"/>
      <c r="BB1594" s="16"/>
    </row>
    <row r="1595" s="5" customFormat="1" spans="1:54">
      <c r="A1595" s="136"/>
      <c r="C1595" s="136"/>
      <c r="E1595" s="107"/>
      <c r="F1595" s="137"/>
      <c r="J1595" s="122"/>
      <c r="K1595" s="138"/>
      <c r="L1595" s="139"/>
      <c r="M1595" s="140"/>
      <c r="O1595" s="89"/>
      <c r="Q1595" s="138"/>
      <c r="R1595" s="91"/>
      <c r="S1595" s="138"/>
      <c r="T1595" s="138"/>
      <c r="U1595" s="91"/>
      <c r="V1595" s="141"/>
      <c r="Y1595" s="6"/>
      <c r="Z1595" s="16"/>
      <c r="AA1595" s="16"/>
      <c r="AB1595" s="16"/>
      <c r="AC1595" s="16"/>
      <c r="AD1595" s="16"/>
      <c r="AE1595" s="16"/>
      <c r="AF1595" s="16"/>
      <c r="AG1595" s="16"/>
      <c r="AH1595" s="16"/>
      <c r="AI1595" s="16"/>
      <c r="AJ1595" s="16"/>
      <c r="AK1595" s="16"/>
      <c r="AL1595" s="16"/>
      <c r="AM1595" s="16"/>
      <c r="AN1595" s="16"/>
      <c r="AO1595" s="16"/>
      <c r="AP1595" s="16"/>
      <c r="AQ1595" s="16"/>
      <c r="AR1595" s="16"/>
      <c r="AS1595" s="16"/>
      <c r="AT1595" s="16"/>
      <c r="AU1595" s="16"/>
      <c r="AV1595" s="16"/>
      <c r="AW1595" s="16"/>
      <c r="AX1595" s="16"/>
      <c r="AY1595" s="16"/>
      <c r="AZ1595" s="16"/>
      <c r="BA1595" s="16"/>
      <c r="BB1595" s="16"/>
    </row>
    <row r="1596" s="5" customFormat="1" spans="1:54">
      <c r="A1596" s="136"/>
      <c r="C1596" s="136"/>
      <c r="E1596" s="107"/>
      <c r="F1596" s="137"/>
      <c r="J1596" s="122"/>
      <c r="K1596" s="138"/>
      <c r="L1596" s="139"/>
      <c r="M1596" s="140"/>
      <c r="O1596" s="89"/>
      <c r="Q1596" s="138"/>
      <c r="R1596" s="91"/>
      <c r="S1596" s="138"/>
      <c r="T1596" s="138"/>
      <c r="U1596" s="91"/>
      <c r="V1596" s="141"/>
      <c r="Y1596" s="6"/>
      <c r="Z1596" s="16"/>
      <c r="AA1596" s="16"/>
      <c r="AB1596" s="16"/>
      <c r="AC1596" s="16"/>
      <c r="AD1596" s="16"/>
      <c r="AE1596" s="16"/>
      <c r="AF1596" s="16"/>
      <c r="AG1596" s="16"/>
      <c r="AH1596" s="16"/>
      <c r="AI1596" s="16"/>
      <c r="AJ1596" s="16"/>
      <c r="AK1596" s="16"/>
      <c r="AL1596" s="16"/>
      <c r="AM1596" s="16"/>
      <c r="AN1596" s="16"/>
      <c r="AO1596" s="16"/>
      <c r="AP1596" s="16"/>
      <c r="AQ1596" s="16"/>
      <c r="AR1596" s="16"/>
      <c r="AS1596" s="16"/>
      <c r="AT1596" s="16"/>
      <c r="AU1596" s="16"/>
      <c r="AV1596" s="16"/>
      <c r="AW1596" s="16"/>
      <c r="AX1596" s="16"/>
      <c r="AY1596" s="16"/>
      <c r="AZ1596" s="16"/>
      <c r="BA1596" s="16"/>
      <c r="BB1596" s="16"/>
    </row>
    <row r="1597" s="5" customFormat="1" spans="1:54">
      <c r="A1597" s="136"/>
      <c r="C1597" s="136"/>
      <c r="E1597" s="107"/>
      <c r="F1597" s="137"/>
      <c r="J1597" s="122"/>
      <c r="K1597" s="138"/>
      <c r="L1597" s="139"/>
      <c r="M1597" s="140"/>
      <c r="O1597" s="89"/>
      <c r="Q1597" s="138"/>
      <c r="R1597" s="91"/>
      <c r="S1597" s="138"/>
      <c r="T1597" s="138"/>
      <c r="U1597" s="91"/>
      <c r="V1597" s="141"/>
      <c r="Y1597" s="6"/>
      <c r="Z1597" s="16"/>
      <c r="AA1597" s="16"/>
      <c r="AB1597" s="16"/>
      <c r="AC1597" s="16"/>
      <c r="AD1597" s="16"/>
      <c r="AE1597" s="16"/>
      <c r="AF1597" s="16"/>
      <c r="AG1597" s="16"/>
      <c r="AH1597" s="16"/>
      <c r="AI1597" s="16"/>
      <c r="AJ1597" s="16"/>
      <c r="AK1597" s="16"/>
      <c r="AL1597" s="16"/>
      <c r="AM1597" s="16"/>
      <c r="AN1597" s="16"/>
      <c r="AO1597" s="16"/>
      <c r="AP1597" s="16"/>
      <c r="AQ1597" s="16"/>
      <c r="AR1597" s="16"/>
      <c r="AS1597" s="16"/>
      <c r="AT1597" s="16"/>
      <c r="AU1597" s="16"/>
      <c r="AV1597" s="16"/>
      <c r="AW1597" s="16"/>
      <c r="AX1597" s="16"/>
      <c r="AY1597" s="16"/>
      <c r="AZ1597" s="16"/>
      <c r="BA1597" s="16"/>
      <c r="BB1597" s="16"/>
    </row>
    <row r="1598" s="5" customFormat="1" spans="1:54">
      <c r="A1598" s="136"/>
      <c r="C1598" s="136"/>
      <c r="E1598" s="107"/>
      <c r="F1598" s="137"/>
      <c r="J1598" s="122"/>
      <c r="K1598" s="138"/>
      <c r="L1598" s="139"/>
      <c r="M1598" s="140"/>
      <c r="O1598" s="89"/>
      <c r="Q1598" s="138"/>
      <c r="R1598" s="91"/>
      <c r="S1598" s="138"/>
      <c r="T1598" s="138"/>
      <c r="U1598" s="91"/>
      <c r="V1598" s="141"/>
      <c r="Y1598" s="6"/>
      <c r="Z1598" s="16"/>
      <c r="AA1598" s="16"/>
      <c r="AB1598" s="16"/>
      <c r="AC1598" s="16"/>
      <c r="AD1598" s="16"/>
      <c r="AE1598" s="16"/>
      <c r="AF1598" s="16"/>
      <c r="AG1598" s="16"/>
      <c r="AH1598" s="16"/>
      <c r="AI1598" s="16"/>
      <c r="AJ1598" s="16"/>
      <c r="AK1598" s="16"/>
      <c r="AL1598" s="16"/>
      <c r="AM1598" s="16"/>
      <c r="AN1598" s="16"/>
      <c r="AO1598" s="16"/>
      <c r="AP1598" s="16"/>
      <c r="AQ1598" s="16"/>
      <c r="AR1598" s="16"/>
      <c r="AS1598" s="16"/>
      <c r="AT1598" s="16"/>
      <c r="AU1598" s="16"/>
      <c r="AV1598" s="16"/>
      <c r="AW1598" s="16"/>
      <c r="AX1598" s="16"/>
      <c r="AY1598" s="16"/>
      <c r="AZ1598" s="16"/>
      <c r="BA1598" s="16"/>
      <c r="BB1598" s="16"/>
    </row>
    <row r="1599" s="5" customFormat="1" spans="1:54">
      <c r="A1599" s="136"/>
      <c r="C1599" s="136"/>
      <c r="E1599" s="107"/>
      <c r="F1599" s="137"/>
      <c r="J1599" s="122"/>
      <c r="K1599" s="138"/>
      <c r="L1599" s="139"/>
      <c r="M1599" s="140"/>
      <c r="O1599" s="89"/>
      <c r="Q1599" s="138"/>
      <c r="R1599" s="91"/>
      <c r="S1599" s="138"/>
      <c r="T1599" s="138"/>
      <c r="U1599" s="91"/>
      <c r="V1599" s="141"/>
      <c r="Y1599" s="6"/>
      <c r="Z1599" s="16"/>
      <c r="AA1599" s="16"/>
      <c r="AB1599" s="16"/>
      <c r="AC1599" s="16"/>
      <c r="AD1599" s="16"/>
      <c r="AE1599" s="16"/>
      <c r="AF1599" s="16"/>
      <c r="AG1599" s="16"/>
      <c r="AH1599" s="16"/>
      <c r="AI1599" s="16"/>
      <c r="AJ1599" s="16"/>
      <c r="AK1599" s="16"/>
      <c r="AL1599" s="16"/>
      <c r="AM1599" s="16"/>
      <c r="AN1599" s="16"/>
      <c r="AO1599" s="16"/>
      <c r="AP1599" s="16"/>
      <c r="AQ1599" s="16"/>
      <c r="AR1599" s="16"/>
      <c r="AS1599" s="16"/>
      <c r="AT1599" s="16"/>
      <c r="AU1599" s="16"/>
      <c r="AV1599" s="16"/>
      <c r="AW1599" s="16"/>
      <c r="AX1599" s="16"/>
      <c r="AY1599" s="16"/>
      <c r="AZ1599" s="16"/>
      <c r="BA1599" s="16"/>
      <c r="BB1599" s="16"/>
    </row>
    <row r="1600" s="5" customFormat="1" spans="1:54">
      <c r="A1600" s="136"/>
      <c r="C1600" s="136"/>
      <c r="E1600" s="107"/>
      <c r="F1600" s="137"/>
      <c r="J1600" s="122"/>
      <c r="K1600" s="138"/>
      <c r="L1600" s="139"/>
      <c r="M1600" s="140"/>
      <c r="O1600" s="89"/>
      <c r="Q1600" s="138"/>
      <c r="R1600" s="91"/>
      <c r="S1600" s="138"/>
      <c r="T1600" s="138"/>
      <c r="U1600" s="91"/>
      <c r="V1600" s="141"/>
      <c r="Y1600" s="6"/>
      <c r="Z1600" s="16"/>
      <c r="AA1600" s="16"/>
      <c r="AB1600" s="16"/>
      <c r="AC1600" s="16"/>
      <c r="AD1600" s="16"/>
      <c r="AE1600" s="16"/>
      <c r="AF1600" s="16"/>
      <c r="AG1600" s="16"/>
      <c r="AH1600" s="16"/>
      <c r="AI1600" s="16"/>
      <c r="AJ1600" s="16"/>
      <c r="AK1600" s="16"/>
      <c r="AL1600" s="16"/>
      <c r="AM1600" s="16"/>
      <c r="AN1600" s="16"/>
      <c r="AO1600" s="16"/>
      <c r="AP1600" s="16"/>
      <c r="AQ1600" s="16"/>
      <c r="AR1600" s="16"/>
      <c r="AS1600" s="16"/>
      <c r="AT1600" s="16"/>
      <c r="AU1600" s="16"/>
      <c r="AV1600" s="16"/>
      <c r="AW1600" s="16"/>
      <c r="AX1600" s="16"/>
      <c r="AY1600" s="16"/>
      <c r="AZ1600" s="16"/>
      <c r="BA1600" s="16"/>
      <c r="BB1600" s="16"/>
    </row>
    <row r="1601" s="5" customFormat="1" spans="1:54">
      <c r="A1601" s="136"/>
      <c r="C1601" s="136"/>
      <c r="E1601" s="107"/>
      <c r="F1601" s="137"/>
      <c r="J1601" s="122"/>
      <c r="K1601" s="138"/>
      <c r="L1601" s="139"/>
      <c r="M1601" s="140"/>
      <c r="O1601" s="89"/>
      <c r="Q1601" s="138"/>
      <c r="R1601" s="91"/>
      <c r="S1601" s="138"/>
      <c r="T1601" s="138"/>
      <c r="U1601" s="91"/>
      <c r="V1601" s="141"/>
      <c r="Y1601" s="6"/>
      <c r="Z1601" s="16"/>
      <c r="AA1601" s="16"/>
      <c r="AB1601" s="16"/>
      <c r="AC1601" s="16"/>
      <c r="AD1601" s="16"/>
      <c r="AE1601" s="16"/>
      <c r="AF1601" s="16"/>
      <c r="AG1601" s="16"/>
      <c r="AH1601" s="16"/>
      <c r="AI1601" s="16"/>
      <c r="AJ1601" s="16"/>
      <c r="AK1601" s="16"/>
      <c r="AL1601" s="16"/>
      <c r="AM1601" s="16"/>
      <c r="AN1601" s="16"/>
      <c r="AO1601" s="16"/>
      <c r="AP1601" s="16"/>
      <c r="AQ1601" s="16"/>
      <c r="AR1601" s="16"/>
      <c r="AS1601" s="16"/>
      <c r="AT1601" s="16"/>
      <c r="AU1601" s="16"/>
      <c r="AV1601" s="16"/>
      <c r="AW1601" s="16"/>
      <c r="AX1601" s="16"/>
      <c r="AY1601" s="16"/>
      <c r="AZ1601" s="16"/>
      <c r="BA1601" s="16"/>
      <c r="BB1601" s="16"/>
    </row>
    <row r="1602" s="5" customFormat="1" spans="1:54">
      <c r="A1602" s="136"/>
      <c r="C1602" s="136"/>
      <c r="E1602" s="107"/>
      <c r="F1602" s="137"/>
      <c r="J1602" s="122"/>
      <c r="K1602" s="138"/>
      <c r="L1602" s="139"/>
      <c r="M1602" s="140"/>
      <c r="O1602" s="89"/>
      <c r="Q1602" s="138"/>
      <c r="R1602" s="91"/>
      <c r="S1602" s="138"/>
      <c r="T1602" s="138"/>
      <c r="U1602" s="91"/>
      <c r="V1602" s="141"/>
      <c r="Y1602" s="6"/>
      <c r="Z1602" s="16"/>
      <c r="AA1602" s="16"/>
      <c r="AB1602" s="16"/>
      <c r="AC1602" s="16"/>
      <c r="AD1602" s="16"/>
      <c r="AE1602" s="16"/>
      <c r="AF1602" s="16"/>
      <c r="AG1602" s="16"/>
      <c r="AH1602" s="16"/>
      <c r="AI1602" s="16"/>
      <c r="AJ1602" s="16"/>
      <c r="AK1602" s="16"/>
      <c r="AL1602" s="16"/>
      <c r="AM1602" s="16"/>
      <c r="AN1602" s="16"/>
      <c r="AO1602" s="16"/>
      <c r="AP1602" s="16"/>
      <c r="AQ1602" s="16"/>
      <c r="AR1602" s="16"/>
      <c r="AS1602" s="16"/>
      <c r="AT1602" s="16"/>
      <c r="AU1602" s="16"/>
      <c r="AV1602" s="16"/>
      <c r="AW1602" s="16"/>
      <c r="AX1602" s="16"/>
      <c r="AY1602" s="16"/>
      <c r="AZ1602" s="16"/>
      <c r="BA1602" s="16"/>
      <c r="BB1602" s="16"/>
    </row>
    <row r="1603" s="5" customFormat="1" spans="1:54">
      <c r="A1603" s="136"/>
      <c r="C1603" s="136"/>
      <c r="E1603" s="107"/>
      <c r="F1603" s="137"/>
      <c r="J1603" s="122"/>
      <c r="K1603" s="138"/>
      <c r="L1603" s="139"/>
      <c r="M1603" s="140"/>
      <c r="O1603" s="89"/>
      <c r="Q1603" s="138"/>
      <c r="R1603" s="91"/>
      <c r="S1603" s="138"/>
      <c r="T1603" s="138"/>
      <c r="U1603" s="91"/>
      <c r="V1603" s="141"/>
      <c r="Y1603" s="6"/>
      <c r="Z1603" s="16"/>
      <c r="AA1603" s="16"/>
      <c r="AB1603" s="16"/>
      <c r="AC1603" s="16"/>
      <c r="AD1603" s="16"/>
      <c r="AE1603" s="16"/>
      <c r="AF1603" s="16"/>
      <c r="AG1603" s="16"/>
      <c r="AH1603" s="16"/>
      <c r="AI1603" s="16"/>
      <c r="AJ1603" s="16"/>
      <c r="AK1603" s="16"/>
      <c r="AL1603" s="16"/>
      <c r="AM1603" s="16"/>
      <c r="AN1603" s="16"/>
      <c r="AO1603" s="16"/>
      <c r="AP1603" s="16"/>
      <c r="AQ1603" s="16"/>
      <c r="AR1603" s="16"/>
      <c r="AS1603" s="16"/>
      <c r="AT1603" s="16"/>
      <c r="AU1603" s="16"/>
      <c r="AV1603" s="16"/>
      <c r="AW1603" s="16"/>
      <c r="AX1603" s="16"/>
      <c r="AY1603" s="16"/>
      <c r="AZ1603" s="16"/>
      <c r="BA1603" s="16"/>
      <c r="BB1603" s="16"/>
    </row>
    <row r="1604" s="5" customFormat="1" spans="1:54">
      <c r="A1604" s="136"/>
      <c r="C1604" s="136"/>
      <c r="E1604" s="107"/>
      <c r="F1604" s="137"/>
      <c r="J1604" s="122"/>
      <c r="K1604" s="138"/>
      <c r="L1604" s="139"/>
      <c r="M1604" s="140"/>
      <c r="O1604" s="89"/>
      <c r="Q1604" s="138"/>
      <c r="R1604" s="91"/>
      <c r="S1604" s="138"/>
      <c r="T1604" s="138"/>
      <c r="U1604" s="91"/>
      <c r="V1604" s="141"/>
      <c r="Y1604" s="6"/>
      <c r="Z1604" s="16"/>
      <c r="AA1604" s="16"/>
      <c r="AB1604" s="16"/>
      <c r="AC1604" s="16"/>
      <c r="AD1604" s="16"/>
      <c r="AE1604" s="16"/>
      <c r="AF1604" s="16"/>
      <c r="AG1604" s="16"/>
      <c r="AH1604" s="16"/>
      <c r="AI1604" s="16"/>
      <c r="AJ1604" s="16"/>
      <c r="AK1604" s="16"/>
      <c r="AL1604" s="16"/>
      <c r="AM1604" s="16"/>
      <c r="AN1604" s="16"/>
      <c r="AO1604" s="16"/>
      <c r="AP1604" s="16"/>
      <c r="AQ1604" s="16"/>
      <c r="AR1604" s="16"/>
      <c r="AS1604" s="16"/>
      <c r="AT1604" s="16"/>
      <c r="AU1604" s="16"/>
      <c r="AV1604" s="16"/>
      <c r="AW1604" s="16"/>
      <c r="AX1604" s="16"/>
      <c r="AY1604" s="16"/>
      <c r="AZ1604" s="16"/>
      <c r="BA1604" s="16"/>
      <c r="BB1604" s="16"/>
    </row>
    <row r="1605" s="5" customFormat="1" spans="1:54">
      <c r="A1605" s="136"/>
      <c r="C1605" s="136"/>
      <c r="E1605" s="107"/>
      <c r="F1605" s="137"/>
      <c r="J1605" s="122"/>
      <c r="K1605" s="138"/>
      <c r="L1605" s="139"/>
      <c r="M1605" s="140"/>
      <c r="O1605" s="89"/>
      <c r="Q1605" s="138"/>
      <c r="R1605" s="91"/>
      <c r="S1605" s="138"/>
      <c r="T1605" s="138"/>
      <c r="U1605" s="91"/>
      <c r="V1605" s="141"/>
      <c r="Y1605" s="6"/>
      <c r="Z1605" s="16"/>
      <c r="AA1605" s="16"/>
      <c r="AB1605" s="16"/>
      <c r="AC1605" s="16"/>
      <c r="AD1605" s="16"/>
      <c r="AE1605" s="16"/>
      <c r="AF1605" s="16"/>
      <c r="AG1605" s="16"/>
      <c r="AH1605" s="16"/>
      <c r="AI1605" s="16"/>
      <c r="AJ1605" s="16"/>
      <c r="AK1605" s="16"/>
      <c r="AL1605" s="16"/>
      <c r="AM1605" s="16"/>
      <c r="AN1605" s="16"/>
      <c r="AO1605" s="16"/>
      <c r="AP1605" s="16"/>
      <c r="AQ1605" s="16"/>
      <c r="AR1605" s="16"/>
      <c r="AS1605" s="16"/>
      <c r="AT1605" s="16"/>
      <c r="AU1605" s="16"/>
      <c r="AV1605" s="16"/>
      <c r="AW1605" s="16"/>
      <c r="AX1605" s="16"/>
      <c r="AY1605" s="16"/>
      <c r="AZ1605" s="16"/>
      <c r="BA1605" s="16"/>
      <c r="BB1605" s="16"/>
    </row>
    <row r="1606" s="5" customFormat="1" spans="1:54">
      <c r="A1606" s="136"/>
      <c r="C1606" s="136"/>
      <c r="E1606" s="107"/>
      <c r="F1606" s="137"/>
      <c r="J1606" s="122"/>
      <c r="K1606" s="138"/>
      <c r="L1606" s="139"/>
      <c r="M1606" s="140"/>
      <c r="O1606" s="89"/>
      <c r="Q1606" s="138"/>
      <c r="R1606" s="91"/>
      <c r="S1606" s="138"/>
      <c r="T1606" s="138"/>
      <c r="U1606" s="91"/>
      <c r="V1606" s="141"/>
      <c r="Y1606" s="6"/>
      <c r="Z1606" s="16"/>
      <c r="AA1606" s="16"/>
      <c r="AB1606" s="16"/>
      <c r="AC1606" s="16"/>
      <c r="AD1606" s="16"/>
      <c r="AE1606" s="16"/>
      <c r="AF1606" s="16"/>
      <c r="AG1606" s="16"/>
      <c r="AH1606" s="16"/>
      <c r="AI1606" s="16"/>
      <c r="AJ1606" s="16"/>
      <c r="AK1606" s="16"/>
      <c r="AL1606" s="16"/>
      <c r="AM1606" s="16"/>
      <c r="AN1606" s="16"/>
      <c r="AO1606" s="16"/>
      <c r="AP1606" s="16"/>
      <c r="AQ1606" s="16"/>
      <c r="AR1606" s="16"/>
      <c r="AS1606" s="16"/>
      <c r="AT1606" s="16"/>
      <c r="AU1606" s="16"/>
      <c r="AV1606" s="16"/>
      <c r="AW1606" s="16"/>
      <c r="AX1606" s="16"/>
      <c r="AY1606" s="16"/>
      <c r="AZ1606" s="16"/>
      <c r="BA1606" s="16"/>
      <c r="BB1606" s="16"/>
    </row>
    <row r="1607" s="5" customFormat="1" spans="1:54">
      <c r="A1607" s="136"/>
      <c r="C1607" s="136"/>
      <c r="E1607" s="107"/>
      <c r="F1607" s="137"/>
      <c r="J1607" s="122"/>
      <c r="K1607" s="138"/>
      <c r="L1607" s="139"/>
      <c r="M1607" s="140"/>
      <c r="O1607" s="89"/>
      <c r="Q1607" s="138"/>
      <c r="R1607" s="91"/>
      <c r="S1607" s="138"/>
      <c r="T1607" s="138"/>
      <c r="U1607" s="91"/>
      <c r="V1607" s="141"/>
      <c r="Y1607" s="6"/>
      <c r="Z1607" s="16"/>
      <c r="AA1607" s="16"/>
      <c r="AB1607" s="16"/>
      <c r="AC1607" s="16"/>
      <c r="AD1607" s="16"/>
      <c r="AE1607" s="16"/>
      <c r="AF1607" s="16"/>
      <c r="AG1607" s="16"/>
      <c r="AH1607" s="16"/>
      <c r="AI1607" s="16"/>
      <c r="AJ1607" s="16"/>
      <c r="AK1607" s="16"/>
      <c r="AL1607" s="16"/>
      <c r="AM1607" s="16"/>
      <c r="AN1607" s="16"/>
      <c r="AO1607" s="16"/>
      <c r="AP1607" s="16"/>
      <c r="AQ1607" s="16"/>
      <c r="AR1607" s="16"/>
      <c r="AS1607" s="16"/>
      <c r="AT1607" s="16"/>
      <c r="AU1607" s="16"/>
      <c r="AV1607" s="16"/>
      <c r="AW1607" s="16"/>
      <c r="AX1607" s="16"/>
      <c r="AY1607" s="16"/>
      <c r="AZ1607" s="16"/>
      <c r="BA1607" s="16"/>
      <c r="BB1607" s="16"/>
    </row>
    <row r="1608" s="5" customFormat="1" spans="1:54">
      <c r="A1608" s="136"/>
      <c r="C1608" s="136"/>
      <c r="E1608" s="107"/>
      <c r="F1608" s="137"/>
      <c r="J1608" s="122"/>
      <c r="K1608" s="138"/>
      <c r="L1608" s="139"/>
      <c r="M1608" s="140"/>
      <c r="O1608" s="89"/>
      <c r="Q1608" s="138"/>
      <c r="R1608" s="91"/>
      <c r="S1608" s="138"/>
      <c r="T1608" s="138"/>
      <c r="U1608" s="91"/>
      <c r="V1608" s="141"/>
      <c r="Y1608" s="6"/>
      <c r="Z1608" s="16"/>
      <c r="AA1608" s="16"/>
      <c r="AB1608" s="16"/>
      <c r="AC1608" s="16"/>
      <c r="AD1608" s="16"/>
      <c r="AE1608" s="16"/>
      <c r="AF1608" s="16"/>
      <c r="AG1608" s="16"/>
      <c r="AH1608" s="16"/>
      <c r="AI1608" s="16"/>
      <c r="AJ1608" s="16"/>
      <c r="AK1608" s="16"/>
      <c r="AL1608" s="16"/>
      <c r="AM1608" s="16"/>
      <c r="AN1608" s="16"/>
      <c r="AO1608" s="16"/>
      <c r="AP1608" s="16"/>
      <c r="AQ1608" s="16"/>
      <c r="AR1608" s="16"/>
      <c r="AS1608" s="16"/>
      <c r="AT1608" s="16"/>
      <c r="AU1608" s="16"/>
      <c r="AV1608" s="16"/>
      <c r="AW1608" s="16"/>
      <c r="AX1608" s="16"/>
      <c r="AY1608" s="16"/>
      <c r="AZ1608" s="16"/>
      <c r="BA1608" s="16"/>
      <c r="BB1608" s="16"/>
    </row>
    <row r="1609" s="5" customFormat="1" spans="1:54">
      <c r="A1609" s="136"/>
      <c r="C1609" s="136"/>
      <c r="E1609" s="107"/>
      <c r="F1609" s="137"/>
      <c r="J1609" s="122"/>
      <c r="K1609" s="138"/>
      <c r="L1609" s="139"/>
      <c r="M1609" s="140"/>
      <c r="O1609" s="89"/>
      <c r="Q1609" s="138"/>
      <c r="R1609" s="91"/>
      <c r="S1609" s="138"/>
      <c r="T1609" s="138"/>
      <c r="U1609" s="91"/>
      <c r="V1609" s="141"/>
      <c r="Y1609" s="6"/>
      <c r="Z1609" s="16"/>
      <c r="AA1609" s="16"/>
      <c r="AB1609" s="16"/>
      <c r="AC1609" s="16"/>
      <c r="AD1609" s="16"/>
      <c r="AE1609" s="16"/>
      <c r="AF1609" s="16"/>
      <c r="AG1609" s="16"/>
      <c r="AH1609" s="16"/>
      <c r="AI1609" s="16"/>
      <c r="AJ1609" s="16"/>
      <c r="AK1609" s="16"/>
      <c r="AL1609" s="16"/>
      <c r="AM1609" s="16"/>
      <c r="AN1609" s="16"/>
      <c r="AO1609" s="16"/>
      <c r="AP1609" s="16"/>
      <c r="AQ1609" s="16"/>
      <c r="AR1609" s="16"/>
      <c r="AS1609" s="16"/>
      <c r="AT1609" s="16"/>
      <c r="AU1609" s="16"/>
      <c r="AV1609" s="16"/>
      <c r="AW1609" s="16"/>
      <c r="AX1609" s="16"/>
      <c r="AY1609" s="16"/>
      <c r="AZ1609" s="16"/>
      <c r="BA1609" s="16"/>
      <c r="BB1609" s="16"/>
    </row>
    <row r="1610" s="5" customFormat="1" spans="1:54">
      <c r="A1610" s="136"/>
      <c r="C1610" s="136"/>
      <c r="E1610" s="107"/>
      <c r="F1610" s="137"/>
      <c r="J1610" s="122"/>
      <c r="K1610" s="138"/>
      <c r="L1610" s="139"/>
      <c r="M1610" s="140"/>
      <c r="O1610" s="89"/>
      <c r="Q1610" s="138"/>
      <c r="R1610" s="91"/>
      <c r="S1610" s="138"/>
      <c r="T1610" s="138"/>
      <c r="U1610" s="91"/>
      <c r="V1610" s="141"/>
      <c r="Y1610" s="6"/>
      <c r="Z1610" s="16"/>
      <c r="AA1610" s="16"/>
      <c r="AB1610" s="16"/>
      <c r="AC1610" s="16"/>
      <c r="AD1610" s="16"/>
      <c r="AE1610" s="16"/>
      <c r="AF1610" s="16"/>
      <c r="AG1610" s="16"/>
      <c r="AH1610" s="16"/>
      <c r="AI1610" s="16"/>
      <c r="AJ1610" s="16"/>
      <c r="AK1610" s="16"/>
      <c r="AL1610" s="16"/>
      <c r="AM1610" s="16"/>
      <c r="AN1610" s="16"/>
      <c r="AO1610" s="16"/>
      <c r="AP1610" s="16"/>
      <c r="AQ1610" s="16"/>
      <c r="AR1610" s="16"/>
      <c r="AS1610" s="16"/>
      <c r="AT1610" s="16"/>
      <c r="AU1610" s="16"/>
      <c r="AV1610" s="16"/>
      <c r="AW1610" s="16"/>
      <c r="AX1610" s="16"/>
      <c r="AY1610" s="16"/>
      <c r="AZ1610" s="16"/>
      <c r="BA1610" s="16"/>
      <c r="BB1610" s="16"/>
    </row>
    <row r="1611" s="5" customFormat="1" spans="1:54">
      <c r="A1611" s="136"/>
      <c r="C1611" s="136"/>
      <c r="E1611" s="107"/>
      <c r="F1611" s="137"/>
      <c r="J1611" s="122"/>
      <c r="K1611" s="138"/>
      <c r="L1611" s="139"/>
      <c r="M1611" s="140"/>
      <c r="O1611" s="89"/>
      <c r="Q1611" s="138"/>
      <c r="R1611" s="91"/>
      <c r="S1611" s="138"/>
      <c r="T1611" s="138"/>
      <c r="U1611" s="91"/>
      <c r="V1611" s="141"/>
      <c r="Y1611" s="6"/>
      <c r="Z1611" s="16"/>
      <c r="AA1611" s="16"/>
      <c r="AB1611" s="16"/>
      <c r="AC1611" s="16"/>
      <c r="AD1611" s="16"/>
      <c r="AE1611" s="16"/>
      <c r="AF1611" s="16"/>
      <c r="AG1611" s="16"/>
      <c r="AH1611" s="16"/>
      <c r="AI1611" s="16"/>
      <c r="AJ1611" s="16"/>
      <c r="AK1611" s="16"/>
      <c r="AL1611" s="16"/>
      <c r="AM1611" s="16"/>
      <c r="AN1611" s="16"/>
      <c r="AO1611" s="16"/>
      <c r="AP1611" s="16"/>
      <c r="AQ1611" s="16"/>
      <c r="AR1611" s="16"/>
      <c r="AS1611" s="16"/>
      <c r="AT1611" s="16"/>
      <c r="AU1611" s="16"/>
      <c r="AV1611" s="16"/>
      <c r="AW1611" s="16"/>
      <c r="AX1611" s="16"/>
      <c r="AY1611" s="16"/>
      <c r="AZ1611" s="16"/>
      <c r="BA1611" s="16"/>
      <c r="BB1611" s="16"/>
    </row>
    <row r="1612" s="5" customFormat="1" spans="1:54">
      <c r="A1612" s="136"/>
      <c r="C1612" s="136"/>
      <c r="E1612" s="107"/>
      <c r="F1612" s="137"/>
      <c r="J1612" s="122"/>
      <c r="K1612" s="138"/>
      <c r="L1612" s="139"/>
      <c r="M1612" s="140"/>
      <c r="O1612" s="89"/>
      <c r="Q1612" s="138"/>
      <c r="R1612" s="91"/>
      <c r="S1612" s="138"/>
      <c r="T1612" s="138"/>
      <c r="U1612" s="91"/>
      <c r="V1612" s="141"/>
      <c r="Y1612" s="6"/>
      <c r="Z1612" s="16"/>
      <c r="AA1612" s="16"/>
      <c r="AB1612" s="16"/>
      <c r="AC1612" s="16"/>
      <c r="AD1612" s="16"/>
      <c r="AE1612" s="16"/>
      <c r="AF1612" s="16"/>
      <c r="AG1612" s="16"/>
      <c r="AH1612" s="16"/>
      <c r="AI1612" s="16"/>
      <c r="AJ1612" s="16"/>
      <c r="AK1612" s="16"/>
      <c r="AL1612" s="16"/>
      <c r="AM1612" s="16"/>
      <c r="AN1612" s="16"/>
      <c r="AO1612" s="16"/>
      <c r="AP1612" s="16"/>
      <c r="AQ1612" s="16"/>
      <c r="AR1612" s="16"/>
      <c r="AS1612" s="16"/>
      <c r="AT1612" s="16"/>
      <c r="AU1612" s="16"/>
      <c r="AV1612" s="16"/>
      <c r="AW1612" s="16"/>
      <c r="AX1612" s="16"/>
      <c r="AY1612" s="16"/>
      <c r="AZ1612" s="16"/>
      <c r="BA1612" s="16"/>
      <c r="BB1612" s="16"/>
    </row>
    <row r="1613" s="5" customFormat="1" spans="1:54">
      <c r="A1613" s="136"/>
      <c r="C1613" s="136"/>
      <c r="E1613" s="107"/>
      <c r="F1613" s="137"/>
      <c r="J1613" s="122"/>
      <c r="K1613" s="138"/>
      <c r="L1613" s="139"/>
      <c r="M1613" s="140"/>
      <c r="O1613" s="89"/>
      <c r="Q1613" s="138"/>
      <c r="R1613" s="91"/>
      <c r="S1613" s="138"/>
      <c r="T1613" s="138"/>
      <c r="U1613" s="91"/>
      <c r="V1613" s="141"/>
      <c r="Y1613" s="6"/>
      <c r="Z1613" s="16"/>
      <c r="AA1613" s="16"/>
      <c r="AB1613" s="16"/>
      <c r="AC1613" s="16"/>
      <c r="AD1613" s="16"/>
      <c r="AE1613" s="16"/>
      <c r="AF1613" s="16"/>
      <c r="AG1613" s="16"/>
      <c r="AH1613" s="16"/>
      <c r="AI1613" s="16"/>
      <c r="AJ1613" s="16"/>
      <c r="AK1613" s="16"/>
      <c r="AL1613" s="16"/>
      <c r="AM1613" s="16"/>
      <c r="AN1613" s="16"/>
      <c r="AO1613" s="16"/>
      <c r="AP1613" s="16"/>
      <c r="AQ1613" s="16"/>
      <c r="AR1613" s="16"/>
      <c r="AS1613" s="16"/>
      <c r="AT1613" s="16"/>
      <c r="AU1613" s="16"/>
      <c r="AV1613" s="16"/>
      <c r="AW1613" s="16"/>
      <c r="AX1613" s="16"/>
      <c r="AY1613" s="16"/>
      <c r="AZ1613" s="16"/>
      <c r="BA1613" s="16"/>
      <c r="BB1613" s="16"/>
    </row>
    <row r="1614" s="5" customFormat="1" spans="1:54">
      <c r="A1614" s="136"/>
      <c r="C1614" s="136"/>
      <c r="E1614" s="107"/>
      <c r="F1614" s="137"/>
      <c r="J1614" s="122"/>
      <c r="K1614" s="138"/>
      <c r="L1614" s="139"/>
      <c r="M1614" s="140"/>
      <c r="O1614" s="89"/>
      <c r="Q1614" s="138"/>
      <c r="R1614" s="91"/>
      <c r="S1614" s="138"/>
      <c r="T1614" s="138"/>
      <c r="U1614" s="91"/>
      <c r="V1614" s="141"/>
      <c r="Y1614" s="6"/>
      <c r="Z1614" s="16"/>
      <c r="AA1614" s="16"/>
      <c r="AB1614" s="16"/>
      <c r="AC1614" s="16"/>
      <c r="AD1614" s="16"/>
      <c r="AE1614" s="16"/>
      <c r="AF1614" s="16"/>
      <c r="AG1614" s="16"/>
      <c r="AH1614" s="16"/>
      <c r="AI1614" s="16"/>
      <c r="AJ1614" s="16"/>
      <c r="AK1614" s="16"/>
      <c r="AL1614" s="16"/>
      <c r="AM1614" s="16"/>
      <c r="AN1614" s="16"/>
      <c r="AO1614" s="16"/>
      <c r="AP1614" s="16"/>
      <c r="AQ1614" s="16"/>
      <c r="AR1614" s="16"/>
      <c r="AS1614" s="16"/>
      <c r="AT1614" s="16"/>
      <c r="AU1614" s="16"/>
      <c r="AV1614" s="16"/>
      <c r="AW1614" s="16"/>
      <c r="AX1614" s="16"/>
      <c r="AY1614" s="16"/>
      <c r="AZ1614" s="16"/>
      <c r="BA1614" s="16"/>
      <c r="BB1614" s="16"/>
    </row>
    <row r="1615" s="5" customFormat="1" spans="1:54">
      <c r="A1615" s="136"/>
      <c r="C1615" s="136"/>
      <c r="E1615" s="107"/>
      <c r="F1615" s="137"/>
      <c r="J1615" s="122"/>
      <c r="K1615" s="138"/>
      <c r="L1615" s="139"/>
      <c r="M1615" s="140"/>
      <c r="O1615" s="89"/>
      <c r="Q1615" s="138"/>
      <c r="R1615" s="91"/>
      <c r="S1615" s="138"/>
      <c r="T1615" s="138"/>
      <c r="U1615" s="91"/>
      <c r="V1615" s="141"/>
      <c r="Y1615" s="6"/>
      <c r="Z1615" s="16"/>
      <c r="AA1615" s="16"/>
      <c r="AB1615" s="16"/>
      <c r="AC1615" s="16"/>
      <c r="AD1615" s="16"/>
      <c r="AE1615" s="16"/>
      <c r="AF1615" s="16"/>
      <c r="AG1615" s="16"/>
      <c r="AH1615" s="16"/>
      <c r="AI1615" s="16"/>
      <c r="AJ1615" s="16"/>
      <c r="AK1615" s="16"/>
      <c r="AL1615" s="16"/>
      <c r="AM1615" s="16"/>
      <c r="AN1615" s="16"/>
      <c r="AO1615" s="16"/>
      <c r="AP1615" s="16"/>
      <c r="AQ1615" s="16"/>
      <c r="AR1615" s="16"/>
      <c r="AS1615" s="16"/>
      <c r="AT1615" s="16"/>
      <c r="AU1615" s="16"/>
      <c r="AV1615" s="16"/>
      <c r="AW1615" s="16"/>
      <c r="AX1615" s="16"/>
      <c r="AY1615" s="16"/>
      <c r="AZ1615" s="16"/>
      <c r="BA1615" s="16"/>
      <c r="BB1615" s="16"/>
    </row>
    <row r="1616" s="5" customFormat="1" spans="1:54">
      <c r="A1616" s="136"/>
      <c r="C1616" s="136"/>
      <c r="E1616" s="107"/>
      <c r="F1616" s="137"/>
      <c r="J1616" s="122"/>
      <c r="K1616" s="138"/>
      <c r="L1616" s="139"/>
      <c r="M1616" s="140"/>
      <c r="O1616" s="89"/>
      <c r="Q1616" s="138"/>
      <c r="R1616" s="91"/>
      <c r="S1616" s="138"/>
      <c r="T1616" s="138"/>
      <c r="U1616" s="91"/>
      <c r="V1616" s="141"/>
      <c r="Y1616" s="6"/>
      <c r="Z1616" s="16"/>
      <c r="AA1616" s="16"/>
      <c r="AB1616" s="16"/>
      <c r="AC1616" s="16"/>
      <c r="AD1616" s="16"/>
      <c r="AE1616" s="16"/>
      <c r="AF1616" s="16"/>
      <c r="AG1616" s="16"/>
      <c r="AH1616" s="16"/>
      <c r="AI1616" s="16"/>
      <c r="AJ1616" s="16"/>
      <c r="AK1616" s="16"/>
      <c r="AL1616" s="16"/>
      <c r="AM1616" s="16"/>
      <c r="AN1616" s="16"/>
      <c r="AO1616" s="16"/>
      <c r="AP1616" s="16"/>
      <c r="AQ1616" s="16"/>
      <c r="AR1616" s="16"/>
      <c r="AS1616" s="16"/>
      <c r="AT1616" s="16"/>
      <c r="AU1616" s="16"/>
      <c r="AV1616" s="16"/>
      <c r="AW1616" s="16"/>
      <c r="AX1616" s="16"/>
      <c r="AY1616" s="16"/>
      <c r="AZ1616" s="16"/>
      <c r="BA1616" s="16"/>
      <c r="BB1616" s="16"/>
    </row>
    <row r="1617" s="5" customFormat="1" spans="1:54">
      <c r="A1617" s="136"/>
      <c r="C1617" s="136"/>
      <c r="E1617" s="107"/>
      <c r="F1617" s="137"/>
      <c r="J1617" s="122"/>
      <c r="K1617" s="138"/>
      <c r="L1617" s="139"/>
      <c r="M1617" s="140"/>
      <c r="O1617" s="89"/>
      <c r="Q1617" s="138"/>
      <c r="R1617" s="91"/>
      <c r="S1617" s="138"/>
      <c r="T1617" s="138"/>
      <c r="U1617" s="91"/>
      <c r="V1617" s="141"/>
      <c r="Y1617" s="6"/>
      <c r="Z1617" s="16"/>
      <c r="AA1617" s="16"/>
      <c r="AB1617" s="16"/>
      <c r="AC1617" s="16"/>
      <c r="AD1617" s="16"/>
      <c r="AE1617" s="16"/>
      <c r="AF1617" s="16"/>
      <c r="AG1617" s="16"/>
      <c r="AH1617" s="16"/>
      <c r="AI1617" s="16"/>
      <c r="AJ1617" s="16"/>
      <c r="AK1617" s="16"/>
      <c r="AL1617" s="16"/>
      <c r="AM1617" s="16"/>
      <c r="AN1617" s="16"/>
      <c r="AO1617" s="16"/>
      <c r="AP1617" s="16"/>
      <c r="AQ1617" s="16"/>
      <c r="AR1617" s="16"/>
      <c r="AS1617" s="16"/>
      <c r="AT1617" s="16"/>
      <c r="AU1617" s="16"/>
      <c r="AV1617" s="16"/>
      <c r="AW1617" s="16"/>
      <c r="AX1617" s="16"/>
      <c r="AY1617" s="16"/>
      <c r="AZ1617" s="16"/>
      <c r="BA1617" s="16"/>
      <c r="BB1617" s="16"/>
    </row>
    <row r="1618" s="5" customFormat="1" spans="1:54">
      <c r="A1618" s="136"/>
      <c r="C1618" s="136"/>
      <c r="E1618" s="107"/>
      <c r="F1618" s="137"/>
      <c r="J1618" s="122"/>
      <c r="K1618" s="138"/>
      <c r="L1618" s="139"/>
      <c r="M1618" s="140"/>
      <c r="O1618" s="89"/>
      <c r="Q1618" s="138"/>
      <c r="R1618" s="91"/>
      <c r="S1618" s="138"/>
      <c r="T1618" s="138"/>
      <c r="U1618" s="91"/>
      <c r="V1618" s="141"/>
      <c r="Y1618" s="6"/>
      <c r="Z1618" s="16"/>
      <c r="AA1618" s="16"/>
      <c r="AB1618" s="16"/>
      <c r="AC1618" s="16"/>
      <c r="AD1618" s="16"/>
      <c r="AE1618" s="16"/>
      <c r="AF1618" s="16"/>
      <c r="AG1618" s="16"/>
      <c r="AH1618" s="16"/>
      <c r="AI1618" s="16"/>
      <c r="AJ1618" s="16"/>
      <c r="AK1618" s="16"/>
      <c r="AL1618" s="16"/>
      <c r="AM1618" s="16"/>
      <c r="AN1618" s="16"/>
      <c r="AO1618" s="16"/>
      <c r="AP1618" s="16"/>
      <c r="AQ1618" s="16"/>
      <c r="AR1618" s="16"/>
      <c r="AS1618" s="16"/>
      <c r="AT1618" s="16"/>
      <c r="AU1618" s="16"/>
      <c r="AV1618" s="16"/>
      <c r="AW1618" s="16"/>
      <c r="AX1618" s="16"/>
      <c r="AY1618" s="16"/>
      <c r="AZ1618" s="16"/>
      <c r="BA1618" s="16"/>
      <c r="BB1618" s="16"/>
    </row>
    <row r="1619" s="5" customFormat="1" spans="1:54">
      <c r="A1619" s="136"/>
      <c r="C1619" s="136"/>
      <c r="E1619" s="107"/>
      <c r="F1619" s="137"/>
      <c r="J1619" s="122"/>
      <c r="K1619" s="138"/>
      <c r="L1619" s="139"/>
      <c r="M1619" s="140"/>
      <c r="O1619" s="89"/>
      <c r="Q1619" s="138"/>
      <c r="R1619" s="91"/>
      <c r="S1619" s="138"/>
      <c r="T1619" s="138"/>
      <c r="U1619" s="91"/>
      <c r="V1619" s="141"/>
      <c r="Y1619" s="6"/>
      <c r="Z1619" s="16"/>
      <c r="AA1619" s="16"/>
      <c r="AB1619" s="16"/>
      <c r="AC1619" s="16"/>
      <c r="AD1619" s="16"/>
      <c r="AE1619" s="16"/>
      <c r="AF1619" s="16"/>
      <c r="AG1619" s="16"/>
      <c r="AH1619" s="16"/>
      <c r="AI1619" s="16"/>
      <c r="AJ1619" s="16"/>
      <c r="AK1619" s="16"/>
      <c r="AL1619" s="16"/>
      <c r="AM1619" s="16"/>
      <c r="AN1619" s="16"/>
      <c r="AO1619" s="16"/>
      <c r="AP1619" s="16"/>
      <c r="AQ1619" s="16"/>
      <c r="AR1619" s="16"/>
      <c r="AS1619" s="16"/>
      <c r="AT1619" s="16"/>
      <c r="AU1619" s="16"/>
      <c r="AV1619" s="16"/>
      <c r="AW1619" s="16"/>
      <c r="AX1619" s="16"/>
      <c r="AY1619" s="16"/>
      <c r="AZ1619" s="16"/>
      <c r="BA1619" s="16"/>
      <c r="BB1619" s="16"/>
    </row>
    <row r="1620" s="5" customFormat="1" spans="1:54">
      <c r="A1620" s="136"/>
      <c r="C1620" s="136"/>
      <c r="E1620" s="107"/>
      <c r="F1620" s="137"/>
      <c r="J1620" s="122"/>
      <c r="K1620" s="138"/>
      <c r="L1620" s="139"/>
      <c r="M1620" s="140"/>
      <c r="O1620" s="89"/>
      <c r="Q1620" s="138"/>
      <c r="R1620" s="91"/>
      <c r="S1620" s="138"/>
      <c r="T1620" s="138"/>
      <c r="U1620" s="91"/>
      <c r="V1620" s="141"/>
      <c r="Y1620" s="6"/>
      <c r="Z1620" s="16"/>
      <c r="AA1620" s="16"/>
      <c r="AB1620" s="16"/>
      <c r="AC1620" s="16"/>
      <c r="AD1620" s="16"/>
      <c r="AE1620" s="16"/>
      <c r="AF1620" s="16"/>
      <c r="AG1620" s="16"/>
      <c r="AH1620" s="16"/>
      <c r="AI1620" s="16"/>
      <c r="AJ1620" s="16"/>
      <c r="AK1620" s="16"/>
      <c r="AL1620" s="16"/>
      <c r="AM1620" s="16"/>
      <c r="AN1620" s="16"/>
      <c r="AO1620" s="16"/>
      <c r="AP1620" s="16"/>
      <c r="AQ1620" s="16"/>
      <c r="AR1620" s="16"/>
      <c r="AS1620" s="16"/>
      <c r="AT1620" s="16"/>
      <c r="AU1620" s="16"/>
      <c r="AV1620" s="16"/>
      <c r="AW1620" s="16"/>
      <c r="AX1620" s="16"/>
      <c r="AY1620" s="16"/>
      <c r="AZ1620" s="16"/>
      <c r="BA1620" s="16"/>
      <c r="BB1620" s="16"/>
    </row>
    <row r="1621" s="5" customFormat="1" spans="1:54">
      <c r="A1621" s="136"/>
      <c r="C1621" s="136"/>
      <c r="E1621" s="107"/>
      <c r="F1621" s="137"/>
      <c r="J1621" s="122"/>
      <c r="K1621" s="138"/>
      <c r="L1621" s="139"/>
      <c r="M1621" s="140"/>
      <c r="O1621" s="89"/>
      <c r="Q1621" s="138"/>
      <c r="R1621" s="91"/>
      <c r="S1621" s="138"/>
      <c r="T1621" s="138"/>
      <c r="U1621" s="91"/>
      <c r="V1621" s="141"/>
      <c r="Y1621" s="6"/>
      <c r="Z1621" s="16"/>
      <c r="AA1621" s="16"/>
      <c r="AB1621" s="16"/>
      <c r="AC1621" s="16"/>
      <c r="AD1621" s="16"/>
      <c r="AE1621" s="16"/>
      <c r="AF1621" s="16"/>
      <c r="AG1621" s="16"/>
      <c r="AH1621" s="16"/>
      <c r="AI1621" s="16"/>
      <c r="AJ1621" s="16"/>
      <c r="AK1621" s="16"/>
      <c r="AL1621" s="16"/>
      <c r="AM1621" s="16"/>
      <c r="AN1621" s="16"/>
      <c r="AO1621" s="16"/>
      <c r="AP1621" s="16"/>
      <c r="AQ1621" s="16"/>
      <c r="AR1621" s="16"/>
      <c r="AS1621" s="16"/>
      <c r="AT1621" s="16"/>
      <c r="AU1621" s="16"/>
      <c r="AV1621" s="16"/>
      <c r="AW1621" s="16"/>
      <c r="AX1621" s="16"/>
      <c r="AY1621" s="16"/>
      <c r="AZ1621" s="16"/>
      <c r="BA1621" s="16"/>
      <c r="BB1621" s="16"/>
    </row>
    <row r="1622" s="5" customFormat="1" spans="1:54">
      <c r="A1622" s="136"/>
      <c r="C1622" s="136"/>
      <c r="E1622" s="107"/>
      <c r="F1622" s="137"/>
      <c r="J1622" s="122"/>
      <c r="K1622" s="138"/>
      <c r="L1622" s="139"/>
      <c r="M1622" s="140"/>
      <c r="O1622" s="89"/>
      <c r="Q1622" s="138"/>
      <c r="R1622" s="91"/>
      <c r="S1622" s="138"/>
      <c r="T1622" s="138"/>
      <c r="U1622" s="91"/>
      <c r="V1622" s="141"/>
      <c r="Y1622" s="6"/>
      <c r="Z1622" s="16"/>
      <c r="AA1622" s="16"/>
      <c r="AB1622" s="16"/>
      <c r="AC1622" s="16"/>
      <c r="AD1622" s="16"/>
      <c r="AE1622" s="16"/>
      <c r="AF1622" s="16"/>
      <c r="AG1622" s="16"/>
      <c r="AH1622" s="16"/>
      <c r="AI1622" s="16"/>
      <c r="AJ1622" s="16"/>
      <c r="AK1622" s="16"/>
      <c r="AL1622" s="16"/>
      <c r="AM1622" s="16"/>
      <c r="AN1622" s="16"/>
      <c r="AO1622" s="16"/>
      <c r="AP1622" s="16"/>
      <c r="AQ1622" s="16"/>
      <c r="AR1622" s="16"/>
      <c r="AS1622" s="16"/>
      <c r="AT1622" s="16"/>
      <c r="AU1622" s="16"/>
      <c r="AV1622" s="16"/>
      <c r="AW1622" s="16"/>
      <c r="AX1622" s="16"/>
      <c r="AY1622" s="16"/>
      <c r="AZ1622" s="16"/>
      <c r="BA1622" s="16"/>
      <c r="BB1622" s="16"/>
    </row>
    <row r="1623" s="5" customFormat="1" spans="1:54">
      <c r="A1623" s="136"/>
      <c r="C1623" s="136"/>
      <c r="E1623" s="107"/>
      <c r="F1623" s="137"/>
      <c r="J1623" s="122"/>
      <c r="K1623" s="138"/>
      <c r="L1623" s="139"/>
      <c r="M1623" s="140"/>
      <c r="O1623" s="89"/>
      <c r="Q1623" s="138"/>
      <c r="R1623" s="91"/>
      <c r="S1623" s="138"/>
      <c r="T1623" s="138"/>
      <c r="U1623" s="91"/>
      <c r="V1623" s="141"/>
      <c r="Y1623" s="6"/>
      <c r="Z1623" s="16"/>
      <c r="AA1623" s="16"/>
      <c r="AB1623" s="16"/>
      <c r="AC1623" s="16"/>
      <c r="AD1623" s="16"/>
      <c r="AE1623" s="16"/>
      <c r="AF1623" s="16"/>
      <c r="AG1623" s="16"/>
      <c r="AH1623" s="16"/>
      <c r="AI1623" s="16"/>
      <c r="AJ1623" s="16"/>
      <c r="AK1623" s="16"/>
      <c r="AL1623" s="16"/>
      <c r="AM1623" s="16"/>
      <c r="AN1623" s="16"/>
      <c r="AO1623" s="16"/>
      <c r="AP1623" s="16"/>
      <c r="AQ1623" s="16"/>
      <c r="AR1623" s="16"/>
      <c r="AS1623" s="16"/>
      <c r="AT1623" s="16"/>
      <c r="AU1623" s="16"/>
      <c r="AV1623" s="16"/>
      <c r="AW1623" s="16"/>
      <c r="AX1623" s="16"/>
      <c r="AY1623" s="16"/>
      <c r="AZ1623" s="16"/>
      <c r="BA1623" s="16"/>
      <c r="BB1623" s="16"/>
    </row>
    <row r="1624" s="5" customFormat="1" spans="1:54">
      <c r="A1624" s="136"/>
      <c r="C1624" s="136"/>
      <c r="E1624" s="107"/>
      <c r="F1624" s="137"/>
      <c r="J1624" s="122"/>
      <c r="K1624" s="138"/>
      <c r="L1624" s="139"/>
      <c r="M1624" s="140"/>
      <c r="O1624" s="89"/>
      <c r="Q1624" s="138"/>
      <c r="R1624" s="91"/>
      <c r="S1624" s="138"/>
      <c r="T1624" s="138"/>
      <c r="U1624" s="91"/>
      <c r="V1624" s="141"/>
      <c r="Y1624" s="6"/>
      <c r="Z1624" s="16"/>
      <c r="AA1624" s="16"/>
      <c r="AB1624" s="16"/>
      <c r="AC1624" s="16"/>
      <c r="AD1624" s="16"/>
      <c r="AE1624" s="16"/>
      <c r="AF1624" s="16"/>
      <c r="AG1624" s="16"/>
      <c r="AH1624" s="16"/>
      <c r="AI1624" s="16"/>
      <c r="AJ1624" s="16"/>
      <c r="AK1624" s="16"/>
      <c r="AL1624" s="16"/>
      <c r="AM1624" s="16"/>
      <c r="AN1624" s="16"/>
      <c r="AO1624" s="16"/>
      <c r="AP1624" s="16"/>
      <c r="AQ1624" s="16"/>
      <c r="AR1624" s="16"/>
      <c r="AS1624" s="16"/>
      <c r="AT1624" s="16"/>
      <c r="AU1624" s="16"/>
      <c r="AV1624" s="16"/>
      <c r="AW1624" s="16"/>
      <c r="AX1624" s="16"/>
      <c r="AY1624" s="16"/>
      <c r="AZ1624" s="16"/>
      <c r="BA1624" s="16"/>
      <c r="BB1624" s="16"/>
    </row>
    <row r="1625" s="5" customFormat="1" spans="1:54">
      <c r="A1625" s="136"/>
      <c r="C1625" s="136"/>
      <c r="E1625" s="107"/>
      <c r="F1625" s="137"/>
      <c r="J1625" s="122"/>
      <c r="K1625" s="138"/>
      <c r="L1625" s="139"/>
      <c r="M1625" s="140"/>
      <c r="O1625" s="89"/>
      <c r="Q1625" s="138"/>
      <c r="R1625" s="91"/>
      <c r="S1625" s="138"/>
      <c r="T1625" s="138"/>
      <c r="U1625" s="91"/>
      <c r="V1625" s="141"/>
      <c r="Y1625" s="6"/>
      <c r="Z1625" s="16"/>
      <c r="AA1625" s="16"/>
      <c r="AB1625" s="16"/>
      <c r="AC1625" s="16"/>
      <c r="AD1625" s="16"/>
      <c r="AE1625" s="16"/>
      <c r="AF1625" s="16"/>
      <c r="AG1625" s="16"/>
      <c r="AH1625" s="16"/>
      <c r="AI1625" s="16"/>
      <c r="AJ1625" s="16"/>
      <c r="AK1625" s="16"/>
      <c r="AL1625" s="16"/>
      <c r="AM1625" s="16"/>
      <c r="AN1625" s="16"/>
      <c r="AO1625" s="16"/>
      <c r="AP1625" s="16"/>
      <c r="AQ1625" s="16"/>
      <c r="AR1625" s="16"/>
      <c r="AS1625" s="16"/>
      <c r="AT1625" s="16"/>
      <c r="AU1625" s="16"/>
      <c r="AV1625" s="16"/>
      <c r="AW1625" s="16"/>
      <c r="AX1625" s="16"/>
      <c r="AY1625" s="16"/>
      <c r="AZ1625" s="16"/>
      <c r="BA1625" s="16"/>
      <c r="BB1625" s="16"/>
    </row>
    <row r="1626" s="5" customFormat="1" spans="1:54">
      <c r="A1626" s="136"/>
      <c r="C1626" s="136"/>
      <c r="E1626" s="107"/>
      <c r="F1626" s="137"/>
      <c r="J1626" s="122"/>
      <c r="K1626" s="138"/>
      <c r="L1626" s="139"/>
      <c r="M1626" s="140"/>
      <c r="O1626" s="89"/>
      <c r="Q1626" s="138"/>
      <c r="R1626" s="91"/>
      <c r="S1626" s="138"/>
      <c r="T1626" s="138"/>
      <c r="U1626" s="91"/>
      <c r="V1626" s="141"/>
      <c r="Y1626" s="6"/>
      <c r="Z1626" s="16"/>
      <c r="AA1626" s="16"/>
      <c r="AB1626" s="16"/>
      <c r="AC1626" s="16"/>
      <c r="AD1626" s="16"/>
      <c r="AE1626" s="16"/>
      <c r="AF1626" s="16"/>
      <c r="AG1626" s="16"/>
      <c r="AH1626" s="16"/>
      <c r="AI1626" s="16"/>
      <c r="AJ1626" s="16"/>
      <c r="AK1626" s="16"/>
      <c r="AL1626" s="16"/>
      <c r="AM1626" s="16"/>
      <c r="AN1626" s="16"/>
      <c r="AO1626" s="16"/>
      <c r="AP1626" s="16"/>
      <c r="AQ1626" s="16"/>
      <c r="AR1626" s="16"/>
      <c r="AS1626" s="16"/>
      <c r="AT1626" s="16"/>
      <c r="AU1626" s="16"/>
      <c r="AV1626" s="16"/>
      <c r="AW1626" s="16"/>
      <c r="AX1626" s="16"/>
      <c r="AY1626" s="16"/>
      <c r="AZ1626" s="16"/>
      <c r="BA1626" s="16"/>
      <c r="BB1626" s="16"/>
    </row>
    <row r="1627" s="5" customFormat="1" spans="1:54">
      <c r="A1627" s="136"/>
      <c r="C1627" s="136"/>
      <c r="E1627" s="107"/>
      <c r="F1627" s="137"/>
      <c r="J1627" s="122"/>
      <c r="K1627" s="138"/>
      <c r="L1627" s="139"/>
      <c r="M1627" s="140"/>
      <c r="O1627" s="89"/>
      <c r="Q1627" s="138"/>
      <c r="R1627" s="91"/>
      <c r="S1627" s="138"/>
      <c r="T1627" s="138"/>
      <c r="U1627" s="91"/>
      <c r="V1627" s="141"/>
      <c r="Y1627" s="6"/>
      <c r="Z1627" s="16"/>
      <c r="AA1627" s="16"/>
      <c r="AB1627" s="16"/>
      <c r="AC1627" s="16"/>
      <c r="AD1627" s="16"/>
      <c r="AE1627" s="16"/>
      <c r="AF1627" s="16"/>
      <c r="AG1627" s="16"/>
      <c r="AH1627" s="16"/>
      <c r="AI1627" s="16"/>
      <c r="AJ1627" s="16"/>
      <c r="AK1627" s="16"/>
      <c r="AL1627" s="16"/>
      <c r="AM1627" s="16"/>
      <c r="AN1627" s="16"/>
      <c r="AO1627" s="16"/>
      <c r="AP1627" s="16"/>
      <c r="AQ1627" s="16"/>
      <c r="AR1627" s="16"/>
      <c r="AS1627" s="16"/>
      <c r="AT1627" s="16"/>
      <c r="AU1627" s="16"/>
      <c r="AV1627" s="16"/>
      <c r="AW1627" s="16"/>
      <c r="AX1627" s="16"/>
      <c r="AY1627" s="16"/>
      <c r="AZ1627" s="16"/>
      <c r="BA1627" s="16"/>
      <c r="BB1627" s="16"/>
    </row>
    <row r="1628" s="5" customFormat="1" spans="1:54">
      <c r="A1628" s="136"/>
      <c r="C1628" s="136"/>
      <c r="E1628" s="107"/>
      <c r="F1628" s="137"/>
      <c r="J1628" s="122"/>
      <c r="K1628" s="138"/>
      <c r="L1628" s="139"/>
      <c r="M1628" s="140"/>
      <c r="O1628" s="89"/>
      <c r="Q1628" s="138"/>
      <c r="R1628" s="91"/>
      <c r="S1628" s="138"/>
      <c r="T1628" s="138"/>
      <c r="U1628" s="91"/>
      <c r="V1628" s="141"/>
      <c r="Y1628" s="6"/>
      <c r="Z1628" s="16"/>
      <c r="AA1628" s="16"/>
      <c r="AB1628" s="16"/>
      <c r="AC1628" s="16"/>
      <c r="AD1628" s="16"/>
      <c r="AE1628" s="16"/>
      <c r="AF1628" s="16"/>
      <c r="AG1628" s="16"/>
      <c r="AH1628" s="16"/>
      <c r="AI1628" s="16"/>
      <c r="AJ1628" s="16"/>
      <c r="AK1628" s="16"/>
      <c r="AL1628" s="16"/>
      <c r="AM1628" s="16"/>
      <c r="AN1628" s="16"/>
      <c r="AO1628" s="16"/>
      <c r="AP1628" s="16"/>
      <c r="AQ1628" s="16"/>
      <c r="AR1628" s="16"/>
      <c r="AS1628" s="16"/>
      <c r="AT1628" s="16"/>
      <c r="AU1628" s="16"/>
      <c r="AV1628" s="16"/>
      <c r="AW1628" s="16"/>
      <c r="AX1628" s="16"/>
      <c r="AY1628" s="16"/>
      <c r="AZ1628" s="16"/>
      <c r="BA1628" s="16"/>
      <c r="BB1628" s="16"/>
    </row>
    <row r="1629" s="5" customFormat="1" spans="1:54">
      <c r="A1629" s="136"/>
      <c r="C1629" s="136"/>
      <c r="E1629" s="107"/>
      <c r="F1629" s="137"/>
      <c r="J1629" s="122"/>
      <c r="K1629" s="138"/>
      <c r="L1629" s="139"/>
      <c r="M1629" s="140"/>
      <c r="O1629" s="89"/>
      <c r="Q1629" s="138"/>
      <c r="R1629" s="91"/>
      <c r="S1629" s="138"/>
      <c r="T1629" s="138"/>
      <c r="U1629" s="91"/>
      <c r="V1629" s="141"/>
      <c r="Y1629" s="6"/>
      <c r="Z1629" s="16"/>
      <c r="AA1629" s="16"/>
      <c r="AB1629" s="16"/>
      <c r="AC1629" s="16"/>
      <c r="AD1629" s="16"/>
      <c r="AE1629" s="16"/>
      <c r="AF1629" s="16"/>
      <c r="AG1629" s="16"/>
      <c r="AH1629" s="16"/>
      <c r="AI1629" s="16"/>
      <c r="AJ1629" s="16"/>
      <c r="AK1629" s="16"/>
      <c r="AL1629" s="16"/>
      <c r="AM1629" s="16"/>
      <c r="AN1629" s="16"/>
      <c r="AO1629" s="16"/>
      <c r="AP1629" s="16"/>
      <c r="AQ1629" s="16"/>
      <c r="AR1629" s="16"/>
      <c r="AS1629" s="16"/>
      <c r="AT1629" s="16"/>
      <c r="AU1629" s="16"/>
      <c r="AV1629" s="16"/>
      <c r="AW1629" s="16"/>
      <c r="AX1629" s="16"/>
      <c r="AY1629" s="16"/>
      <c r="AZ1629" s="16"/>
      <c r="BA1629" s="16"/>
      <c r="BB1629" s="16"/>
    </row>
    <row r="1630" s="5" customFormat="1" spans="1:54">
      <c r="A1630" s="136"/>
      <c r="C1630" s="136"/>
      <c r="E1630" s="107"/>
      <c r="F1630" s="137"/>
      <c r="J1630" s="122"/>
      <c r="K1630" s="138"/>
      <c r="L1630" s="139"/>
      <c r="M1630" s="140"/>
      <c r="O1630" s="89"/>
      <c r="Q1630" s="138"/>
      <c r="R1630" s="91"/>
      <c r="S1630" s="138"/>
      <c r="T1630" s="138"/>
      <c r="U1630" s="91"/>
      <c r="V1630" s="141"/>
      <c r="Y1630" s="6"/>
      <c r="Z1630" s="16"/>
      <c r="AA1630" s="16"/>
      <c r="AB1630" s="16"/>
      <c r="AC1630" s="16"/>
      <c r="AD1630" s="16"/>
      <c r="AE1630" s="16"/>
      <c r="AF1630" s="16"/>
      <c r="AG1630" s="16"/>
      <c r="AH1630" s="16"/>
      <c r="AI1630" s="16"/>
      <c r="AJ1630" s="16"/>
      <c r="AK1630" s="16"/>
      <c r="AL1630" s="16"/>
      <c r="AM1630" s="16"/>
      <c r="AN1630" s="16"/>
      <c r="AO1630" s="16"/>
      <c r="AP1630" s="16"/>
      <c r="AQ1630" s="16"/>
      <c r="AR1630" s="16"/>
      <c r="AS1630" s="16"/>
      <c r="AT1630" s="16"/>
      <c r="AU1630" s="16"/>
      <c r="AV1630" s="16"/>
      <c r="AW1630" s="16"/>
      <c r="AX1630" s="16"/>
      <c r="AY1630" s="16"/>
      <c r="AZ1630" s="16"/>
      <c r="BA1630" s="16"/>
      <c r="BB1630" s="16"/>
    </row>
    <row r="1631" s="5" customFormat="1" spans="1:54">
      <c r="A1631" s="136"/>
      <c r="C1631" s="136"/>
      <c r="E1631" s="107"/>
      <c r="F1631" s="137"/>
      <c r="J1631" s="122"/>
      <c r="K1631" s="138"/>
      <c r="L1631" s="139"/>
      <c r="M1631" s="140"/>
      <c r="O1631" s="89"/>
      <c r="Q1631" s="138"/>
      <c r="R1631" s="91"/>
      <c r="S1631" s="138"/>
      <c r="T1631" s="138"/>
      <c r="U1631" s="91"/>
      <c r="V1631" s="141"/>
      <c r="Y1631" s="6"/>
      <c r="Z1631" s="16"/>
      <c r="AA1631" s="16"/>
      <c r="AB1631" s="16"/>
      <c r="AC1631" s="16"/>
      <c r="AD1631" s="16"/>
      <c r="AE1631" s="16"/>
      <c r="AF1631" s="16"/>
      <c r="AG1631" s="16"/>
      <c r="AH1631" s="16"/>
      <c r="AI1631" s="16"/>
      <c r="AJ1631" s="16"/>
      <c r="AK1631" s="16"/>
      <c r="AL1631" s="16"/>
      <c r="AM1631" s="16"/>
      <c r="AN1631" s="16"/>
      <c r="AO1631" s="16"/>
      <c r="AP1631" s="16"/>
      <c r="AQ1631" s="16"/>
      <c r="AR1631" s="16"/>
      <c r="AS1631" s="16"/>
      <c r="AT1631" s="16"/>
      <c r="AU1631" s="16"/>
      <c r="AV1631" s="16"/>
      <c r="AW1631" s="16"/>
      <c r="AX1631" s="16"/>
      <c r="AY1631" s="16"/>
      <c r="AZ1631" s="16"/>
      <c r="BA1631" s="16"/>
      <c r="BB1631" s="16"/>
    </row>
    <row r="1632" s="5" customFormat="1" spans="1:54">
      <c r="A1632" s="136"/>
      <c r="C1632" s="136"/>
      <c r="E1632" s="107"/>
      <c r="F1632" s="137"/>
      <c r="J1632" s="122"/>
      <c r="K1632" s="138"/>
      <c r="L1632" s="139"/>
      <c r="M1632" s="140"/>
      <c r="O1632" s="89"/>
      <c r="Q1632" s="138"/>
      <c r="R1632" s="91"/>
      <c r="S1632" s="138"/>
      <c r="T1632" s="138"/>
      <c r="U1632" s="91"/>
      <c r="V1632" s="141"/>
      <c r="Y1632" s="6"/>
      <c r="Z1632" s="16"/>
      <c r="AA1632" s="16"/>
      <c r="AB1632" s="16"/>
      <c r="AC1632" s="16"/>
      <c r="AD1632" s="16"/>
      <c r="AE1632" s="16"/>
      <c r="AF1632" s="16"/>
      <c r="AG1632" s="16"/>
      <c r="AH1632" s="16"/>
      <c r="AI1632" s="16"/>
      <c r="AJ1632" s="16"/>
      <c r="AK1632" s="16"/>
      <c r="AL1632" s="16"/>
      <c r="AM1632" s="16"/>
      <c r="AN1632" s="16"/>
      <c r="AO1632" s="16"/>
      <c r="AP1632" s="16"/>
      <c r="AQ1632" s="16"/>
      <c r="AR1632" s="16"/>
      <c r="AS1632" s="16"/>
      <c r="AT1632" s="16"/>
      <c r="AU1632" s="16"/>
      <c r="AV1632" s="16"/>
      <c r="AW1632" s="16"/>
      <c r="AX1632" s="16"/>
      <c r="AY1632" s="16"/>
      <c r="AZ1632" s="16"/>
      <c r="BA1632" s="16"/>
      <c r="BB1632" s="16"/>
    </row>
    <row r="1633" s="5" customFormat="1" spans="1:54">
      <c r="A1633" s="136"/>
      <c r="C1633" s="136"/>
      <c r="E1633" s="107"/>
      <c r="F1633" s="137"/>
      <c r="J1633" s="122"/>
      <c r="K1633" s="138"/>
      <c r="L1633" s="139"/>
      <c r="M1633" s="140"/>
      <c r="O1633" s="89"/>
      <c r="Q1633" s="138"/>
      <c r="R1633" s="91"/>
      <c r="S1633" s="138"/>
      <c r="T1633" s="138"/>
      <c r="U1633" s="91"/>
      <c r="V1633" s="141"/>
      <c r="Y1633" s="6"/>
      <c r="Z1633" s="16"/>
      <c r="AA1633" s="16"/>
      <c r="AB1633" s="16"/>
      <c r="AC1633" s="16"/>
      <c r="AD1633" s="16"/>
      <c r="AE1633" s="16"/>
      <c r="AF1633" s="16"/>
      <c r="AG1633" s="16"/>
      <c r="AH1633" s="16"/>
      <c r="AI1633" s="16"/>
      <c r="AJ1633" s="16"/>
      <c r="AK1633" s="16"/>
      <c r="AL1633" s="16"/>
      <c r="AM1633" s="16"/>
      <c r="AN1633" s="16"/>
      <c r="AO1633" s="16"/>
      <c r="AP1633" s="16"/>
      <c r="AQ1633" s="16"/>
      <c r="AR1633" s="16"/>
      <c r="AS1633" s="16"/>
      <c r="AT1633" s="16"/>
      <c r="AU1633" s="16"/>
      <c r="AV1633" s="16"/>
      <c r="AW1633" s="16"/>
      <c r="AX1633" s="16"/>
      <c r="AY1633" s="16"/>
      <c r="AZ1633" s="16"/>
      <c r="BA1633" s="16"/>
      <c r="BB1633" s="16"/>
    </row>
    <row r="1634" s="5" customFormat="1" spans="1:54">
      <c r="A1634" s="136"/>
      <c r="C1634" s="136"/>
      <c r="E1634" s="107"/>
      <c r="F1634" s="137"/>
      <c r="J1634" s="122"/>
      <c r="K1634" s="138"/>
      <c r="L1634" s="139"/>
      <c r="M1634" s="140"/>
      <c r="O1634" s="89"/>
      <c r="Q1634" s="138"/>
      <c r="R1634" s="91"/>
      <c r="S1634" s="138"/>
      <c r="T1634" s="138"/>
      <c r="U1634" s="91"/>
      <c r="V1634" s="141"/>
      <c r="Y1634" s="6"/>
      <c r="Z1634" s="16"/>
      <c r="AA1634" s="16"/>
      <c r="AB1634" s="16"/>
      <c r="AC1634" s="16"/>
      <c r="AD1634" s="16"/>
      <c r="AE1634" s="16"/>
      <c r="AF1634" s="16"/>
      <c r="AG1634" s="16"/>
      <c r="AH1634" s="16"/>
      <c r="AI1634" s="16"/>
      <c r="AJ1634" s="16"/>
      <c r="AK1634" s="16"/>
      <c r="AL1634" s="16"/>
      <c r="AM1634" s="16"/>
      <c r="AN1634" s="16"/>
      <c r="AO1634" s="16"/>
      <c r="AP1634" s="16"/>
      <c r="AQ1634" s="16"/>
      <c r="AR1634" s="16"/>
      <c r="AS1634" s="16"/>
      <c r="AT1634" s="16"/>
      <c r="AU1634" s="16"/>
      <c r="AV1634" s="16"/>
      <c r="AW1634" s="16"/>
      <c r="AX1634" s="16"/>
      <c r="AY1634" s="16"/>
      <c r="AZ1634" s="16"/>
      <c r="BA1634" s="16"/>
      <c r="BB1634" s="16"/>
    </row>
    <row r="1635" s="5" customFormat="1" spans="1:54">
      <c r="A1635" s="136"/>
      <c r="C1635" s="136"/>
      <c r="E1635" s="107"/>
      <c r="F1635" s="137"/>
      <c r="J1635" s="122"/>
      <c r="K1635" s="138"/>
      <c r="L1635" s="139"/>
      <c r="M1635" s="140"/>
      <c r="O1635" s="89"/>
      <c r="Q1635" s="138"/>
      <c r="R1635" s="91"/>
      <c r="S1635" s="138"/>
      <c r="T1635" s="138"/>
      <c r="U1635" s="91"/>
      <c r="V1635" s="141"/>
      <c r="Y1635" s="6"/>
      <c r="Z1635" s="16"/>
      <c r="AA1635" s="16"/>
      <c r="AB1635" s="16"/>
      <c r="AC1635" s="16"/>
      <c r="AD1635" s="16"/>
      <c r="AE1635" s="16"/>
      <c r="AF1635" s="16"/>
      <c r="AG1635" s="16"/>
      <c r="AH1635" s="16"/>
      <c r="AI1635" s="16"/>
      <c r="AJ1635" s="16"/>
      <c r="AK1635" s="16"/>
      <c r="AL1635" s="16"/>
      <c r="AM1635" s="16"/>
      <c r="AN1635" s="16"/>
      <c r="AO1635" s="16"/>
      <c r="AP1635" s="16"/>
      <c r="AQ1635" s="16"/>
      <c r="AR1635" s="16"/>
      <c r="AS1635" s="16"/>
      <c r="AT1635" s="16"/>
      <c r="AU1635" s="16"/>
      <c r="AV1635" s="16"/>
      <c r="AW1635" s="16"/>
      <c r="AX1635" s="16"/>
      <c r="AY1635" s="16"/>
      <c r="AZ1635" s="16"/>
      <c r="BA1635" s="16"/>
      <c r="BB1635" s="16"/>
    </row>
    <row r="1636" s="5" customFormat="1" spans="1:54">
      <c r="A1636" s="136"/>
      <c r="C1636" s="136"/>
      <c r="E1636" s="107"/>
      <c r="F1636" s="137"/>
      <c r="J1636" s="122"/>
      <c r="K1636" s="138"/>
      <c r="L1636" s="139"/>
      <c r="M1636" s="140"/>
      <c r="O1636" s="89"/>
      <c r="Q1636" s="138"/>
      <c r="R1636" s="91"/>
      <c r="S1636" s="138"/>
      <c r="T1636" s="138"/>
      <c r="U1636" s="91"/>
      <c r="V1636" s="141"/>
      <c r="Y1636" s="6"/>
      <c r="Z1636" s="16"/>
      <c r="AA1636" s="16"/>
      <c r="AB1636" s="16"/>
      <c r="AC1636" s="16"/>
      <c r="AD1636" s="16"/>
      <c r="AE1636" s="16"/>
      <c r="AF1636" s="16"/>
      <c r="AG1636" s="16"/>
      <c r="AH1636" s="16"/>
      <c r="AI1636" s="16"/>
      <c r="AJ1636" s="16"/>
      <c r="AK1636" s="16"/>
      <c r="AL1636" s="16"/>
      <c r="AM1636" s="16"/>
      <c r="AN1636" s="16"/>
      <c r="AO1636" s="16"/>
      <c r="AP1636" s="16"/>
      <c r="AQ1636" s="16"/>
      <c r="AR1636" s="16"/>
      <c r="AS1636" s="16"/>
      <c r="AT1636" s="16"/>
      <c r="AU1636" s="16"/>
      <c r="AV1636" s="16"/>
      <c r="AW1636" s="16"/>
      <c r="AX1636" s="16"/>
      <c r="AY1636" s="16"/>
      <c r="AZ1636" s="16"/>
      <c r="BA1636" s="16"/>
      <c r="BB1636" s="16"/>
    </row>
    <row r="1637" s="5" customFormat="1" spans="1:54">
      <c r="A1637" s="136"/>
      <c r="C1637" s="136"/>
      <c r="E1637" s="107"/>
      <c r="F1637" s="137"/>
      <c r="J1637" s="122"/>
      <c r="K1637" s="138"/>
      <c r="L1637" s="139"/>
      <c r="M1637" s="140"/>
      <c r="O1637" s="89"/>
      <c r="Q1637" s="138"/>
      <c r="R1637" s="91"/>
      <c r="S1637" s="138"/>
      <c r="T1637" s="138"/>
      <c r="U1637" s="91"/>
      <c r="V1637" s="141"/>
      <c r="Y1637" s="6"/>
      <c r="Z1637" s="16"/>
      <c r="AA1637" s="16"/>
      <c r="AB1637" s="16"/>
      <c r="AC1637" s="16"/>
      <c r="AD1637" s="16"/>
      <c r="AE1637" s="16"/>
      <c r="AF1637" s="16"/>
      <c r="AG1637" s="16"/>
      <c r="AH1637" s="16"/>
      <c r="AI1637" s="16"/>
      <c r="AJ1637" s="16"/>
      <c r="AK1637" s="16"/>
      <c r="AL1637" s="16"/>
      <c r="AM1637" s="16"/>
      <c r="AN1637" s="16"/>
      <c r="AO1637" s="16"/>
      <c r="AP1637" s="16"/>
      <c r="AQ1637" s="16"/>
      <c r="AR1637" s="16"/>
      <c r="AS1637" s="16"/>
      <c r="AT1637" s="16"/>
      <c r="AU1637" s="16"/>
      <c r="AV1637" s="16"/>
      <c r="AW1637" s="16"/>
      <c r="AX1637" s="16"/>
      <c r="AY1637" s="16"/>
      <c r="AZ1637" s="16"/>
      <c r="BA1637" s="16"/>
      <c r="BB1637" s="16"/>
    </row>
    <row r="1638" s="5" customFormat="1" spans="1:54">
      <c r="A1638" s="136"/>
      <c r="C1638" s="136"/>
      <c r="E1638" s="107"/>
      <c r="F1638" s="137"/>
      <c r="J1638" s="122"/>
      <c r="K1638" s="138"/>
      <c r="L1638" s="139"/>
      <c r="M1638" s="140"/>
      <c r="O1638" s="89"/>
      <c r="Q1638" s="138"/>
      <c r="R1638" s="91"/>
      <c r="S1638" s="138"/>
      <c r="T1638" s="138"/>
      <c r="U1638" s="91"/>
      <c r="V1638" s="141"/>
      <c r="Y1638" s="6"/>
      <c r="Z1638" s="16"/>
      <c r="AA1638" s="16"/>
      <c r="AB1638" s="16"/>
      <c r="AC1638" s="16"/>
      <c r="AD1638" s="16"/>
      <c r="AE1638" s="16"/>
      <c r="AF1638" s="16"/>
      <c r="AG1638" s="16"/>
      <c r="AH1638" s="16"/>
      <c r="AI1638" s="16"/>
      <c r="AJ1638" s="16"/>
      <c r="AK1638" s="16"/>
      <c r="AL1638" s="16"/>
      <c r="AM1638" s="16"/>
      <c r="AN1638" s="16"/>
      <c r="AO1638" s="16"/>
      <c r="AP1638" s="16"/>
      <c r="AQ1638" s="16"/>
      <c r="AR1638" s="16"/>
      <c r="AS1638" s="16"/>
      <c r="AT1638" s="16"/>
      <c r="AU1638" s="16"/>
      <c r="AV1638" s="16"/>
      <c r="AW1638" s="16"/>
      <c r="AX1638" s="16"/>
      <c r="AY1638" s="16"/>
      <c r="AZ1638" s="16"/>
      <c r="BA1638" s="16"/>
      <c r="BB1638" s="16"/>
    </row>
    <row r="1639" s="5" customFormat="1" spans="1:54">
      <c r="A1639" s="136"/>
      <c r="C1639" s="136"/>
      <c r="E1639" s="107"/>
      <c r="F1639" s="137"/>
      <c r="J1639" s="122"/>
      <c r="K1639" s="138"/>
      <c r="L1639" s="139"/>
      <c r="M1639" s="140"/>
      <c r="O1639" s="89"/>
      <c r="Q1639" s="138"/>
      <c r="R1639" s="91"/>
      <c r="S1639" s="138"/>
      <c r="T1639" s="138"/>
      <c r="U1639" s="91"/>
      <c r="V1639" s="141"/>
      <c r="Y1639" s="6"/>
      <c r="Z1639" s="16"/>
      <c r="AA1639" s="16"/>
      <c r="AB1639" s="16"/>
      <c r="AC1639" s="16"/>
      <c r="AD1639" s="16"/>
      <c r="AE1639" s="16"/>
      <c r="AF1639" s="16"/>
      <c r="AG1639" s="16"/>
      <c r="AH1639" s="16"/>
      <c r="AI1639" s="16"/>
      <c r="AJ1639" s="16"/>
      <c r="AK1639" s="16"/>
      <c r="AL1639" s="16"/>
      <c r="AM1639" s="16"/>
      <c r="AN1639" s="16"/>
      <c r="AO1639" s="16"/>
      <c r="AP1639" s="16"/>
      <c r="AQ1639" s="16"/>
      <c r="AR1639" s="16"/>
      <c r="AS1639" s="16"/>
      <c r="AT1639" s="16"/>
      <c r="AU1639" s="16"/>
      <c r="AV1639" s="16"/>
      <c r="AW1639" s="16"/>
      <c r="AX1639" s="16"/>
      <c r="AY1639" s="16"/>
      <c r="AZ1639" s="16"/>
      <c r="BA1639" s="16"/>
      <c r="BB1639" s="16"/>
    </row>
    <row r="1640" s="5" customFormat="1" spans="1:54">
      <c r="A1640" s="136"/>
      <c r="C1640" s="136"/>
      <c r="E1640" s="107"/>
      <c r="F1640" s="137"/>
      <c r="J1640" s="122"/>
      <c r="K1640" s="138"/>
      <c r="L1640" s="139"/>
      <c r="M1640" s="140"/>
      <c r="O1640" s="89"/>
      <c r="Q1640" s="138"/>
      <c r="R1640" s="91"/>
      <c r="S1640" s="138"/>
      <c r="T1640" s="138"/>
      <c r="U1640" s="91"/>
      <c r="V1640" s="141"/>
      <c r="Y1640" s="6"/>
      <c r="Z1640" s="16"/>
      <c r="AA1640" s="16"/>
      <c r="AB1640" s="16"/>
      <c r="AC1640" s="16"/>
      <c r="AD1640" s="16"/>
      <c r="AE1640" s="16"/>
      <c r="AF1640" s="16"/>
      <c r="AG1640" s="16"/>
      <c r="AH1640" s="16"/>
      <c r="AI1640" s="16"/>
      <c r="AJ1640" s="16"/>
      <c r="AK1640" s="16"/>
      <c r="AL1640" s="16"/>
      <c r="AM1640" s="16"/>
      <c r="AN1640" s="16"/>
      <c r="AO1640" s="16"/>
      <c r="AP1640" s="16"/>
      <c r="AQ1640" s="16"/>
      <c r="AR1640" s="16"/>
      <c r="AS1640" s="16"/>
      <c r="AT1640" s="16"/>
      <c r="AU1640" s="16"/>
      <c r="AV1640" s="16"/>
      <c r="AW1640" s="16"/>
      <c r="AX1640" s="16"/>
      <c r="AY1640" s="16"/>
      <c r="AZ1640" s="16"/>
      <c r="BA1640" s="16"/>
      <c r="BB1640" s="16"/>
    </row>
    <row r="1641" s="5" customFormat="1" spans="1:54">
      <c r="A1641" s="136"/>
      <c r="C1641" s="136"/>
      <c r="E1641" s="107"/>
      <c r="F1641" s="137"/>
      <c r="J1641" s="122"/>
      <c r="K1641" s="138"/>
      <c r="L1641" s="139"/>
      <c r="M1641" s="140"/>
      <c r="O1641" s="89"/>
      <c r="Q1641" s="138"/>
      <c r="R1641" s="91"/>
      <c r="S1641" s="138"/>
      <c r="T1641" s="138"/>
      <c r="U1641" s="91"/>
      <c r="V1641" s="141"/>
      <c r="Y1641" s="6"/>
      <c r="Z1641" s="16"/>
      <c r="AA1641" s="16"/>
      <c r="AB1641" s="16"/>
      <c r="AC1641" s="16"/>
      <c r="AD1641" s="16"/>
      <c r="AE1641" s="16"/>
      <c r="AF1641" s="16"/>
      <c r="AG1641" s="16"/>
      <c r="AH1641" s="16"/>
      <c r="AI1641" s="16"/>
      <c r="AJ1641" s="16"/>
      <c r="AK1641" s="16"/>
      <c r="AL1641" s="16"/>
      <c r="AM1641" s="16"/>
      <c r="AN1641" s="16"/>
      <c r="AO1641" s="16"/>
      <c r="AP1641" s="16"/>
      <c r="AQ1641" s="16"/>
      <c r="AR1641" s="16"/>
      <c r="AS1641" s="16"/>
      <c r="AT1641" s="16"/>
      <c r="AU1641" s="16"/>
      <c r="AV1641" s="16"/>
      <c r="AW1641" s="16"/>
      <c r="AX1641" s="16"/>
      <c r="AY1641" s="16"/>
      <c r="AZ1641" s="16"/>
      <c r="BA1641" s="16"/>
      <c r="BB1641" s="16"/>
    </row>
    <row r="1642" s="5" customFormat="1" spans="1:54">
      <c r="A1642" s="136"/>
      <c r="C1642" s="136"/>
      <c r="E1642" s="107"/>
      <c r="F1642" s="137"/>
      <c r="J1642" s="122"/>
      <c r="K1642" s="138"/>
      <c r="L1642" s="139"/>
      <c r="M1642" s="140"/>
      <c r="O1642" s="89"/>
      <c r="Q1642" s="138"/>
      <c r="R1642" s="91"/>
      <c r="S1642" s="138"/>
      <c r="T1642" s="138"/>
      <c r="U1642" s="91"/>
      <c r="V1642" s="141"/>
      <c r="Y1642" s="6"/>
      <c r="Z1642" s="16"/>
      <c r="AA1642" s="16"/>
      <c r="AB1642" s="16"/>
      <c r="AC1642" s="16"/>
      <c r="AD1642" s="16"/>
      <c r="AE1642" s="16"/>
      <c r="AF1642" s="16"/>
      <c r="AG1642" s="16"/>
      <c r="AH1642" s="16"/>
      <c r="AI1642" s="16"/>
      <c r="AJ1642" s="16"/>
      <c r="AK1642" s="16"/>
      <c r="AL1642" s="16"/>
      <c r="AM1642" s="16"/>
      <c r="AN1642" s="16"/>
      <c r="AO1642" s="16"/>
      <c r="AP1642" s="16"/>
      <c r="AQ1642" s="16"/>
      <c r="AR1642" s="16"/>
      <c r="AS1642" s="16"/>
      <c r="AT1642" s="16"/>
      <c r="AU1642" s="16"/>
      <c r="AV1642" s="16"/>
      <c r="AW1642" s="16"/>
      <c r="AX1642" s="16"/>
      <c r="AY1642" s="16"/>
      <c r="AZ1642" s="16"/>
      <c r="BA1642" s="16"/>
      <c r="BB1642" s="16"/>
    </row>
    <row r="1643" s="5" customFormat="1" spans="1:54">
      <c r="A1643" s="136"/>
      <c r="C1643" s="136"/>
      <c r="E1643" s="107"/>
      <c r="F1643" s="137"/>
      <c r="J1643" s="122"/>
      <c r="K1643" s="138"/>
      <c r="L1643" s="139"/>
      <c r="M1643" s="140"/>
      <c r="O1643" s="89"/>
      <c r="Q1643" s="138"/>
      <c r="R1643" s="91"/>
      <c r="S1643" s="138"/>
      <c r="T1643" s="138"/>
      <c r="U1643" s="91"/>
      <c r="V1643" s="141"/>
      <c r="Y1643" s="6"/>
      <c r="Z1643" s="16"/>
      <c r="AA1643" s="16"/>
      <c r="AB1643" s="16"/>
      <c r="AC1643" s="16"/>
      <c r="AD1643" s="16"/>
      <c r="AE1643" s="16"/>
      <c r="AF1643" s="16"/>
      <c r="AG1643" s="16"/>
      <c r="AH1643" s="16"/>
      <c r="AI1643" s="16"/>
      <c r="AJ1643" s="16"/>
      <c r="AK1643" s="16"/>
      <c r="AL1643" s="16"/>
      <c r="AM1643" s="16"/>
      <c r="AN1643" s="16"/>
      <c r="AO1643" s="16"/>
      <c r="AP1643" s="16"/>
      <c r="AQ1643" s="16"/>
      <c r="AR1643" s="16"/>
      <c r="AS1643" s="16"/>
      <c r="AT1643" s="16"/>
      <c r="AU1643" s="16"/>
      <c r="AV1643" s="16"/>
      <c r="AW1643" s="16"/>
      <c r="AX1643" s="16"/>
      <c r="AY1643" s="16"/>
      <c r="AZ1643" s="16"/>
      <c r="BA1643" s="16"/>
      <c r="BB1643" s="16"/>
    </row>
    <row r="1644" s="5" customFormat="1" spans="1:54">
      <c r="A1644" s="136"/>
      <c r="C1644" s="136"/>
      <c r="E1644" s="107"/>
      <c r="F1644" s="137"/>
      <c r="J1644" s="122"/>
      <c r="K1644" s="138"/>
      <c r="L1644" s="139"/>
      <c r="M1644" s="140"/>
      <c r="O1644" s="89"/>
      <c r="Q1644" s="138"/>
      <c r="R1644" s="91"/>
      <c r="S1644" s="138"/>
      <c r="T1644" s="138"/>
      <c r="U1644" s="91"/>
      <c r="V1644" s="141"/>
      <c r="Y1644" s="6"/>
      <c r="Z1644" s="16"/>
      <c r="AA1644" s="16"/>
      <c r="AB1644" s="16"/>
      <c r="AC1644" s="16"/>
      <c r="AD1644" s="16"/>
      <c r="AE1644" s="16"/>
      <c r="AF1644" s="16"/>
      <c r="AG1644" s="16"/>
      <c r="AH1644" s="16"/>
      <c r="AI1644" s="16"/>
      <c r="AJ1644" s="16"/>
      <c r="AK1644" s="16"/>
      <c r="AL1644" s="16"/>
      <c r="AM1644" s="16"/>
      <c r="AN1644" s="16"/>
      <c r="AO1644" s="16"/>
      <c r="AP1644" s="16"/>
      <c r="AQ1644" s="16"/>
      <c r="AR1644" s="16"/>
      <c r="AS1644" s="16"/>
      <c r="AT1644" s="16"/>
      <c r="AU1644" s="16"/>
      <c r="AV1644" s="16"/>
      <c r="AW1644" s="16"/>
      <c r="AX1644" s="16"/>
      <c r="AY1644" s="16"/>
      <c r="AZ1644" s="16"/>
      <c r="BA1644" s="16"/>
      <c r="BB1644" s="16"/>
    </row>
    <row r="1645" s="5" customFormat="1" spans="1:54">
      <c r="A1645" s="136"/>
      <c r="C1645" s="136"/>
      <c r="E1645" s="107"/>
      <c r="F1645" s="137"/>
      <c r="J1645" s="122"/>
      <c r="K1645" s="138"/>
      <c r="L1645" s="139"/>
      <c r="M1645" s="140"/>
      <c r="O1645" s="89"/>
      <c r="Q1645" s="138"/>
      <c r="R1645" s="91"/>
      <c r="S1645" s="138"/>
      <c r="T1645" s="138"/>
      <c r="U1645" s="91"/>
      <c r="V1645" s="141"/>
      <c r="Y1645" s="6"/>
      <c r="Z1645" s="16"/>
      <c r="AA1645" s="16"/>
      <c r="AB1645" s="16"/>
      <c r="AC1645" s="16"/>
      <c r="AD1645" s="16"/>
      <c r="AE1645" s="16"/>
      <c r="AF1645" s="16"/>
      <c r="AG1645" s="16"/>
      <c r="AH1645" s="16"/>
      <c r="AI1645" s="16"/>
      <c r="AJ1645" s="16"/>
      <c r="AK1645" s="16"/>
      <c r="AL1645" s="16"/>
      <c r="AM1645" s="16"/>
      <c r="AN1645" s="16"/>
      <c r="AO1645" s="16"/>
      <c r="AP1645" s="16"/>
      <c r="AQ1645" s="16"/>
      <c r="AR1645" s="16"/>
      <c r="AS1645" s="16"/>
      <c r="AT1645" s="16"/>
      <c r="AU1645" s="16"/>
      <c r="AV1645" s="16"/>
      <c r="AW1645" s="16"/>
      <c r="AX1645" s="16"/>
      <c r="AY1645" s="16"/>
      <c r="AZ1645" s="16"/>
      <c r="BA1645" s="16"/>
      <c r="BB1645" s="16"/>
    </row>
    <row r="1646" s="5" customFormat="1" spans="1:54">
      <c r="A1646" s="136"/>
      <c r="C1646" s="136"/>
      <c r="E1646" s="107"/>
      <c r="F1646" s="137"/>
      <c r="J1646" s="122"/>
      <c r="K1646" s="138"/>
      <c r="L1646" s="139"/>
      <c r="M1646" s="140"/>
      <c r="O1646" s="89"/>
      <c r="Q1646" s="138"/>
      <c r="R1646" s="91"/>
      <c r="S1646" s="138"/>
      <c r="T1646" s="138"/>
      <c r="U1646" s="91"/>
      <c r="V1646" s="141"/>
      <c r="Y1646" s="6"/>
      <c r="Z1646" s="16"/>
      <c r="AA1646" s="16"/>
      <c r="AB1646" s="16"/>
      <c r="AC1646" s="16"/>
      <c r="AD1646" s="16"/>
      <c r="AE1646" s="16"/>
      <c r="AF1646" s="16"/>
      <c r="AG1646" s="16"/>
      <c r="AH1646" s="16"/>
      <c r="AI1646" s="16"/>
      <c r="AJ1646" s="16"/>
      <c r="AK1646" s="16"/>
      <c r="AL1646" s="16"/>
      <c r="AM1646" s="16"/>
      <c r="AN1646" s="16"/>
      <c r="AO1646" s="16"/>
      <c r="AP1646" s="16"/>
      <c r="AQ1646" s="16"/>
      <c r="AR1646" s="16"/>
      <c r="AS1646" s="16"/>
      <c r="AT1646" s="16"/>
      <c r="AU1646" s="16"/>
      <c r="AV1646" s="16"/>
      <c r="AW1646" s="16"/>
      <c r="AX1646" s="16"/>
      <c r="AY1646" s="16"/>
      <c r="AZ1646" s="16"/>
      <c r="BA1646" s="16"/>
      <c r="BB1646" s="16"/>
    </row>
    <row r="1647" s="5" customFormat="1" spans="1:54">
      <c r="A1647" s="136"/>
      <c r="C1647" s="136"/>
      <c r="E1647" s="107"/>
      <c r="F1647" s="137"/>
      <c r="J1647" s="122"/>
      <c r="K1647" s="138"/>
      <c r="L1647" s="139"/>
      <c r="M1647" s="140"/>
      <c r="O1647" s="89"/>
      <c r="Q1647" s="138"/>
      <c r="R1647" s="91"/>
      <c r="S1647" s="138"/>
      <c r="T1647" s="138"/>
      <c r="U1647" s="91"/>
      <c r="V1647" s="141"/>
      <c r="Y1647" s="6"/>
      <c r="Z1647" s="16"/>
      <c r="AA1647" s="16"/>
      <c r="AB1647" s="16"/>
      <c r="AC1647" s="16"/>
      <c r="AD1647" s="16"/>
      <c r="AE1647" s="16"/>
      <c r="AF1647" s="16"/>
      <c r="AG1647" s="16"/>
      <c r="AH1647" s="16"/>
      <c r="AI1647" s="16"/>
      <c r="AJ1647" s="16"/>
      <c r="AK1647" s="16"/>
      <c r="AL1647" s="16"/>
      <c r="AM1647" s="16"/>
      <c r="AN1647" s="16"/>
      <c r="AO1647" s="16"/>
      <c r="AP1647" s="16"/>
      <c r="AQ1647" s="16"/>
      <c r="AR1647" s="16"/>
      <c r="AS1647" s="16"/>
      <c r="AT1647" s="16"/>
      <c r="AU1647" s="16"/>
      <c r="AV1647" s="16"/>
      <c r="AW1647" s="16"/>
      <c r="AX1647" s="16"/>
      <c r="AY1647" s="16"/>
      <c r="AZ1647" s="16"/>
      <c r="BA1647" s="16"/>
      <c r="BB1647" s="16"/>
    </row>
    <row r="1648" s="5" customFormat="1" spans="1:54">
      <c r="A1648" s="136"/>
      <c r="C1648" s="136"/>
      <c r="E1648" s="107"/>
      <c r="F1648" s="137"/>
      <c r="J1648" s="122"/>
      <c r="K1648" s="138"/>
      <c r="L1648" s="139"/>
      <c r="M1648" s="140"/>
      <c r="O1648" s="89"/>
      <c r="Q1648" s="138"/>
      <c r="R1648" s="91"/>
      <c r="S1648" s="138"/>
      <c r="T1648" s="138"/>
      <c r="U1648" s="91"/>
      <c r="V1648" s="141"/>
      <c r="Y1648" s="6"/>
      <c r="Z1648" s="16"/>
      <c r="AA1648" s="16"/>
      <c r="AB1648" s="16"/>
      <c r="AC1648" s="16"/>
      <c r="AD1648" s="16"/>
      <c r="AE1648" s="16"/>
      <c r="AF1648" s="16"/>
      <c r="AG1648" s="16"/>
      <c r="AH1648" s="16"/>
      <c r="AI1648" s="16"/>
      <c r="AJ1648" s="16"/>
      <c r="AK1648" s="16"/>
      <c r="AL1648" s="16"/>
      <c r="AM1648" s="16"/>
      <c r="AN1648" s="16"/>
      <c r="AO1648" s="16"/>
      <c r="AP1648" s="16"/>
      <c r="AQ1648" s="16"/>
      <c r="AR1648" s="16"/>
      <c r="AS1648" s="16"/>
      <c r="AT1648" s="16"/>
      <c r="AU1648" s="16"/>
      <c r="AV1648" s="16"/>
      <c r="AW1648" s="16"/>
      <c r="AX1648" s="16"/>
      <c r="AY1648" s="16"/>
      <c r="AZ1648" s="16"/>
      <c r="BA1648" s="16"/>
      <c r="BB1648" s="16"/>
    </row>
    <row r="1649" s="5" customFormat="1" spans="1:54">
      <c r="A1649" s="136"/>
      <c r="C1649" s="136"/>
      <c r="E1649" s="107"/>
      <c r="F1649" s="137"/>
      <c r="J1649" s="122"/>
      <c r="K1649" s="138"/>
      <c r="L1649" s="139"/>
      <c r="M1649" s="140"/>
      <c r="O1649" s="89"/>
      <c r="Q1649" s="138"/>
      <c r="R1649" s="91"/>
      <c r="S1649" s="138"/>
      <c r="T1649" s="138"/>
      <c r="U1649" s="91"/>
      <c r="V1649" s="141"/>
      <c r="Y1649" s="6"/>
      <c r="Z1649" s="16"/>
      <c r="AA1649" s="16"/>
      <c r="AB1649" s="16"/>
      <c r="AC1649" s="16"/>
      <c r="AD1649" s="16"/>
      <c r="AE1649" s="16"/>
      <c r="AF1649" s="16"/>
      <c r="AG1649" s="16"/>
      <c r="AH1649" s="16"/>
      <c r="AI1649" s="16"/>
      <c r="AJ1649" s="16"/>
      <c r="AK1649" s="16"/>
      <c r="AL1649" s="16"/>
      <c r="AM1649" s="16"/>
      <c r="AN1649" s="16"/>
      <c r="AO1649" s="16"/>
      <c r="AP1649" s="16"/>
      <c r="AQ1649" s="16"/>
      <c r="AR1649" s="16"/>
      <c r="AS1649" s="16"/>
      <c r="AT1649" s="16"/>
      <c r="AU1649" s="16"/>
      <c r="AV1649" s="16"/>
      <c r="AW1649" s="16"/>
      <c r="AX1649" s="16"/>
      <c r="AY1649" s="16"/>
      <c r="AZ1649" s="16"/>
      <c r="BA1649" s="16"/>
      <c r="BB1649" s="16"/>
    </row>
    <row r="1650" s="5" customFormat="1" spans="1:54">
      <c r="A1650" s="136"/>
      <c r="C1650" s="136"/>
      <c r="E1650" s="107"/>
      <c r="F1650" s="137"/>
      <c r="J1650" s="122"/>
      <c r="K1650" s="138"/>
      <c r="L1650" s="139"/>
      <c r="M1650" s="140"/>
      <c r="O1650" s="89"/>
      <c r="Q1650" s="138"/>
      <c r="R1650" s="91"/>
      <c r="S1650" s="138"/>
      <c r="T1650" s="138"/>
      <c r="U1650" s="91"/>
      <c r="V1650" s="141"/>
      <c r="Y1650" s="6"/>
      <c r="Z1650" s="16"/>
      <c r="AA1650" s="16"/>
      <c r="AB1650" s="16"/>
      <c r="AC1650" s="16"/>
      <c r="AD1650" s="16"/>
      <c r="AE1650" s="16"/>
      <c r="AF1650" s="16"/>
      <c r="AG1650" s="16"/>
      <c r="AH1650" s="16"/>
      <c r="AI1650" s="16"/>
      <c r="AJ1650" s="16"/>
      <c r="AK1650" s="16"/>
      <c r="AL1650" s="16"/>
      <c r="AM1650" s="16"/>
      <c r="AN1650" s="16"/>
      <c r="AO1650" s="16"/>
      <c r="AP1650" s="16"/>
      <c r="AQ1650" s="16"/>
      <c r="AR1650" s="16"/>
      <c r="AS1650" s="16"/>
      <c r="AT1650" s="16"/>
      <c r="AU1650" s="16"/>
      <c r="AV1650" s="16"/>
      <c r="AW1650" s="16"/>
      <c r="AX1650" s="16"/>
      <c r="AY1650" s="16"/>
      <c r="AZ1650" s="16"/>
      <c r="BA1650" s="16"/>
      <c r="BB1650" s="16"/>
    </row>
    <row r="1651" s="5" customFormat="1" spans="1:54">
      <c r="A1651" s="136"/>
      <c r="C1651" s="136"/>
      <c r="E1651" s="107"/>
      <c r="F1651" s="137"/>
      <c r="J1651" s="122"/>
      <c r="K1651" s="138"/>
      <c r="L1651" s="139"/>
      <c r="M1651" s="140"/>
      <c r="O1651" s="89"/>
      <c r="Q1651" s="138"/>
      <c r="R1651" s="91"/>
      <c r="S1651" s="138"/>
      <c r="T1651" s="138"/>
      <c r="U1651" s="91"/>
      <c r="V1651" s="141"/>
      <c r="Y1651" s="6"/>
      <c r="Z1651" s="16"/>
      <c r="AA1651" s="16"/>
      <c r="AB1651" s="16"/>
      <c r="AC1651" s="16"/>
      <c r="AD1651" s="16"/>
      <c r="AE1651" s="16"/>
      <c r="AF1651" s="16"/>
      <c r="AG1651" s="16"/>
      <c r="AH1651" s="16"/>
      <c r="AI1651" s="16"/>
      <c r="AJ1651" s="16"/>
      <c r="AK1651" s="16"/>
      <c r="AL1651" s="16"/>
      <c r="AM1651" s="16"/>
      <c r="AN1651" s="16"/>
      <c r="AO1651" s="16"/>
      <c r="AP1651" s="16"/>
      <c r="AQ1651" s="16"/>
      <c r="AR1651" s="16"/>
      <c r="AS1651" s="16"/>
      <c r="AT1651" s="16"/>
      <c r="AU1651" s="16"/>
      <c r="AV1651" s="16"/>
      <c r="AW1651" s="16"/>
      <c r="AX1651" s="16"/>
      <c r="AY1651" s="16"/>
      <c r="AZ1651" s="16"/>
      <c r="BA1651" s="16"/>
      <c r="BB1651" s="16"/>
    </row>
    <row r="1652" s="5" customFormat="1" spans="1:54">
      <c r="A1652" s="136"/>
      <c r="C1652" s="136"/>
      <c r="E1652" s="107"/>
      <c r="F1652" s="137"/>
      <c r="J1652" s="122"/>
      <c r="K1652" s="138"/>
      <c r="L1652" s="139"/>
      <c r="M1652" s="140"/>
      <c r="O1652" s="89"/>
      <c r="Q1652" s="138"/>
      <c r="R1652" s="91"/>
      <c r="S1652" s="138"/>
      <c r="T1652" s="138"/>
      <c r="U1652" s="91"/>
      <c r="V1652" s="141"/>
      <c r="Y1652" s="6"/>
      <c r="Z1652" s="16"/>
      <c r="AA1652" s="16"/>
      <c r="AB1652" s="16"/>
      <c r="AC1652" s="16"/>
      <c r="AD1652" s="16"/>
      <c r="AE1652" s="16"/>
      <c r="AF1652" s="16"/>
      <c r="AG1652" s="16"/>
      <c r="AH1652" s="16"/>
      <c r="AI1652" s="16"/>
      <c r="AJ1652" s="16"/>
      <c r="AK1652" s="16"/>
      <c r="AL1652" s="16"/>
      <c r="AM1652" s="16"/>
      <c r="AN1652" s="16"/>
      <c r="AO1652" s="16"/>
      <c r="AP1652" s="16"/>
      <c r="AQ1652" s="16"/>
      <c r="AR1652" s="16"/>
      <c r="AS1652" s="16"/>
      <c r="AT1652" s="16"/>
      <c r="AU1652" s="16"/>
      <c r="AV1652" s="16"/>
      <c r="AW1652" s="16"/>
      <c r="AX1652" s="16"/>
      <c r="AY1652" s="16"/>
      <c r="AZ1652" s="16"/>
      <c r="BA1652" s="16"/>
      <c r="BB1652" s="16"/>
    </row>
    <row r="1653" s="5" customFormat="1" spans="1:54">
      <c r="A1653" s="136"/>
      <c r="C1653" s="136"/>
      <c r="E1653" s="107"/>
      <c r="F1653" s="137"/>
      <c r="J1653" s="122"/>
      <c r="K1653" s="138"/>
      <c r="L1653" s="139"/>
      <c r="M1653" s="140"/>
      <c r="O1653" s="89"/>
      <c r="Q1653" s="138"/>
      <c r="R1653" s="91"/>
      <c r="S1653" s="138"/>
      <c r="T1653" s="138"/>
      <c r="U1653" s="91"/>
      <c r="V1653" s="141"/>
      <c r="Y1653" s="6"/>
      <c r="Z1653" s="16"/>
      <c r="AA1653" s="16"/>
      <c r="AB1653" s="16"/>
      <c r="AC1653" s="16"/>
      <c r="AD1653" s="16"/>
      <c r="AE1653" s="16"/>
      <c r="AF1653" s="16"/>
      <c r="AG1653" s="16"/>
      <c r="AH1653" s="16"/>
      <c r="AI1653" s="16"/>
      <c r="AJ1653" s="16"/>
      <c r="AK1653" s="16"/>
      <c r="AL1653" s="16"/>
      <c r="AM1653" s="16"/>
      <c r="AN1653" s="16"/>
      <c r="AO1653" s="16"/>
      <c r="AP1653" s="16"/>
      <c r="AQ1653" s="16"/>
      <c r="AR1653" s="16"/>
      <c r="AS1653" s="16"/>
      <c r="AT1653" s="16"/>
      <c r="AU1653" s="16"/>
      <c r="AV1653" s="16"/>
      <c r="AW1653" s="16"/>
      <c r="AX1653" s="16"/>
      <c r="AY1653" s="16"/>
      <c r="AZ1653" s="16"/>
      <c r="BA1653" s="16"/>
      <c r="BB1653" s="16"/>
    </row>
    <row r="1654" s="5" customFormat="1" spans="1:54">
      <c r="A1654" s="136"/>
      <c r="C1654" s="136"/>
      <c r="E1654" s="107"/>
      <c r="F1654" s="137"/>
      <c r="J1654" s="122"/>
      <c r="K1654" s="138"/>
      <c r="L1654" s="139"/>
      <c r="M1654" s="140"/>
      <c r="O1654" s="89"/>
      <c r="Q1654" s="138"/>
      <c r="R1654" s="91"/>
      <c r="S1654" s="138"/>
      <c r="T1654" s="138"/>
      <c r="U1654" s="91"/>
      <c r="V1654" s="141"/>
      <c r="Y1654" s="6"/>
      <c r="Z1654" s="16"/>
      <c r="AA1654" s="16"/>
      <c r="AB1654" s="16"/>
      <c r="AC1654" s="16"/>
      <c r="AD1654" s="16"/>
      <c r="AE1654" s="16"/>
      <c r="AF1654" s="16"/>
      <c r="AG1654" s="16"/>
      <c r="AH1654" s="16"/>
      <c r="AI1654" s="16"/>
      <c r="AJ1654" s="16"/>
      <c r="AK1654" s="16"/>
      <c r="AL1654" s="16"/>
      <c r="AM1654" s="16"/>
      <c r="AN1654" s="16"/>
      <c r="AO1654" s="16"/>
      <c r="AP1654" s="16"/>
      <c r="AQ1654" s="16"/>
      <c r="AR1654" s="16"/>
      <c r="AS1654" s="16"/>
      <c r="AT1654" s="16"/>
      <c r="AU1654" s="16"/>
      <c r="AV1654" s="16"/>
      <c r="AW1654" s="16"/>
      <c r="AX1654" s="16"/>
      <c r="AY1654" s="16"/>
      <c r="AZ1654" s="16"/>
      <c r="BA1654" s="16"/>
      <c r="BB1654" s="16"/>
    </row>
    <row r="1655" s="5" customFormat="1" spans="1:54">
      <c r="A1655" s="136"/>
      <c r="C1655" s="136"/>
      <c r="E1655" s="107"/>
      <c r="F1655" s="137"/>
      <c r="J1655" s="122"/>
      <c r="K1655" s="138"/>
      <c r="L1655" s="139"/>
      <c r="M1655" s="140"/>
      <c r="O1655" s="89"/>
      <c r="Q1655" s="138"/>
      <c r="R1655" s="91"/>
      <c r="S1655" s="138"/>
      <c r="T1655" s="138"/>
      <c r="U1655" s="91"/>
      <c r="V1655" s="141"/>
      <c r="Y1655" s="6"/>
      <c r="Z1655" s="16"/>
      <c r="AA1655" s="16"/>
      <c r="AB1655" s="16"/>
      <c r="AC1655" s="16"/>
      <c r="AD1655" s="16"/>
      <c r="AE1655" s="16"/>
      <c r="AF1655" s="16"/>
      <c r="AG1655" s="16"/>
      <c r="AH1655" s="16"/>
      <c r="AI1655" s="16"/>
      <c r="AJ1655" s="16"/>
      <c r="AK1655" s="16"/>
      <c r="AL1655" s="16"/>
      <c r="AM1655" s="16"/>
      <c r="AN1655" s="16"/>
      <c r="AO1655" s="16"/>
      <c r="AP1655" s="16"/>
      <c r="AQ1655" s="16"/>
      <c r="AR1655" s="16"/>
      <c r="AS1655" s="16"/>
      <c r="AT1655" s="16"/>
      <c r="AU1655" s="16"/>
      <c r="AV1655" s="16"/>
      <c r="AW1655" s="16"/>
      <c r="AX1655" s="16"/>
      <c r="AY1655" s="16"/>
      <c r="AZ1655" s="16"/>
      <c r="BA1655" s="16"/>
      <c r="BB1655" s="16"/>
    </row>
    <row r="1656" s="5" customFormat="1" spans="1:54">
      <c r="A1656" s="136"/>
      <c r="C1656" s="136"/>
      <c r="E1656" s="107"/>
      <c r="F1656" s="137"/>
      <c r="J1656" s="122"/>
      <c r="K1656" s="138"/>
      <c r="L1656" s="139"/>
      <c r="M1656" s="140"/>
      <c r="O1656" s="89"/>
      <c r="Q1656" s="138"/>
      <c r="R1656" s="91"/>
      <c r="S1656" s="138"/>
      <c r="T1656" s="138"/>
      <c r="U1656" s="91"/>
      <c r="V1656" s="141"/>
      <c r="Y1656" s="6"/>
      <c r="Z1656" s="16"/>
      <c r="AA1656" s="16"/>
      <c r="AB1656" s="16"/>
      <c r="AC1656" s="16"/>
      <c r="AD1656" s="16"/>
      <c r="AE1656" s="16"/>
      <c r="AF1656" s="16"/>
      <c r="AG1656" s="16"/>
      <c r="AH1656" s="16"/>
      <c r="AI1656" s="16"/>
      <c r="AJ1656" s="16"/>
      <c r="AK1656" s="16"/>
      <c r="AL1656" s="16"/>
      <c r="AM1656" s="16"/>
      <c r="AN1656" s="16"/>
      <c r="AO1656" s="16"/>
      <c r="AP1656" s="16"/>
      <c r="AQ1656" s="16"/>
      <c r="AR1656" s="16"/>
      <c r="AS1656" s="16"/>
      <c r="AT1656" s="16"/>
      <c r="AU1656" s="16"/>
      <c r="AV1656" s="16"/>
      <c r="AW1656" s="16"/>
      <c r="AX1656" s="16"/>
      <c r="AY1656" s="16"/>
      <c r="AZ1656" s="16"/>
      <c r="BA1656" s="16"/>
      <c r="BB1656" s="16"/>
    </row>
    <row r="1657" s="5" customFormat="1" spans="1:54">
      <c r="A1657" s="136"/>
      <c r="C1657" s="136"/>
      <c r="E1657" s="107"/>
      <c r="F1657" s="137"/>
      <c r="J1657" s="122"/>
      <c r="K1657" s="138"/>
      <c r="L1657" s="139"/>
      <c r="M1657" s="140"/>
      <c r="O1657" s="89"/>
      <c r="Q1657" s="138"/>
      <c r="R1657" s="91"/>
      <c r="S1657" s="138"/>
      <c r="T1657" s="138"/>
      <c r="U1657" s="91"/>
      <c r="V1657" s="141"/>
      <c r="Y1657" s="6"/>
      <c r="Z1657" s="16"/>
      <c r="AA1657" s="16"/>
      <c r="AB1657" s="16"/>
      <c r="AC1657" s="16"/>
      <c r="AD1657" s="16"/>
      <c r="AE1657" s="16"/>
      <c r="AF1657" s="16"/>
      <c r="AG1657" s="16"/>
      <c r="AH1657" s="16"/>
      <c r="AI1657" s="16"/>
      <c r="AJ1657" s="16"/>
      <c r="AK1657" s="16"/>
      <c r="AL1657" s="16"/>
      <c r="AM1657" s="16"/>
      <c r="AN1657" s="16"/>
      <c r="AO1657" s="16"/>
      <c r="AP1657" s="16"/>
      <c r="AQ1657" s="16"/>
      <c r="AR1657" s="16"/>
      <c r="AS1657" s="16"/>
      <c r="AT1657" s="16"/>
      <c r="AU1657" s="16"/>
      <c r="AV1657" s="16"/>
      <c r="AW1657" s="16"/>
      <c r="AX1657" s="16"/>
      <c r="AY1657" s="16"/>
      <c r="AZ1657" s="16"/>
      <c r="BA1657" s="16"/>
      <c r="BB1657" s="16"/>
    </row>
    <row r="1658" s="5" customFormat="1" spans="1:54">
      <c r="A1658" s="136"/>
      <c r="C1658" s="136"/>
      <c r="E1658" s="107"/>
      <c r="F1658" s="137"/>
      <c r="J1658" s="122"/>
      <c r="K1658" s="138"/>
      <c r="L1658" s="139"/>
      <c r="M1658" s="140"/>
      <c r="O1658" s="89"/>
      <c r="Q1658" s="138"/>
      <c r="R1658" s="91"/>
      <c r="S1658" s="138"/>
      <c r="T1658" s="138"/>
      <c r="U1658" s="91"/>
      <c r="V1658" s="141"/>
      <c r="Y1658" s="6"/>
      <c r="Z1658" s="16"/>
      <c r="AA1658" s="16"/>
      <c r="AB1658" s="16"/>
      <c r="AC1658" s="16"/>
      <c r="AD1658" s="16"/>
      <c r="AE1658" s="16"/>
      <c r="AF1658" s="16"/>
      <c r="AG1658" s="16"/>
      <c r="AH1658" s="16"/>
      <c r="AI1658" s="16"/>
      <c r="AJ1658" s="16"/>
      <c r="AK1658" s="16"/>
      <c r="AL1658" s="16"/>
      <c r="AM1658" s="16"/>
      <c r="AN1658" s="16"/>
      <c r="AO1658" s="16"/>
      <c r="AP1658" s="16"/>
      <c r="AQ1658" s="16"/>
      <c r="AR1658" s="16"/>
      <c r="AS1658" s="16"/>
      <c r="AT1658" s="16"/>
      <c r="AU1658" s="16"/>
      <c r="AV1658" s="16"/>
      <c r="AW1658" s="16"/>
      <c r="AX1658" s="16"/>
      <c r="AY1658" s="16"/>
      <c r="AZ1658" s="16"/>
      <c r="BA1658" s="16"/>
      <c r="BB1658" s="16"/>
    </row>
    <row r="1659" s="5" customFormat="1" spans="1:54">
      <c r="A1659" s="136"/>
      <c r="C1659" s="136"/>
      <c r="E1659" s="107"/>
      <c r="F1659" s="137"/>
      <c r="J1659" s="122"/>
      <c r="K1659" s="138"/>
      <c r="L1659" s="139"/>
      <c r="M1659" s="140"/>
      <c r="O1659" s="89"/>
      <c r="Q1659" s="138"/>
      <c r="R1659" s="91"/>
      <c r="S1659" s="138"/>
      <c r="T1659" s="138"/>
      <c r="U1659" s="91"/>
      <c r="V1659" s="141"/>
      <c r="Y1659" s="6"/>
      <c r="Z1659" s="16"/>
      <c r="AA1659" s="16"/>
      <c r="AB1659" s="16"/>
      <c r="AC1659" s="16"/>
      <c r="AD1659" s="16"/>
      <c r="AE1659" s="16"/>
      <c r="AF1659" s="16"/>
      <c r="AG1659" s="16"/>
      <c r="AH1659" s="16"/>
      <c r="AI1659" s="16"/>
      <c r="AJ1659" s="16"/>
      <c r="AK1659" s="16"/>
      <c r="AL1659" s="16"/>
      <c r="AM1659" s="16"/>
      <c r="AN1659" s="16"/>
      <c r="AO1659" s="16"/>
      <c r="AP1659" s="16"/>
      <c r="AQ1659" s="16"/>
      <c r="AR1659" s="16"/>
      <c r="AS1659" s="16"/>
      <c r="AT1659" s="16"/>
      <c r="AU1659" s="16"/>
      <c r="AV1659" s="16"/>
      <c r="AW1659" s="16"/>
      <c r="AX1659" s="16"/>
      <c r="AY1659" s="16"/>
      <c r="AZ1659" s="16"/>
      <c r="BA1659" s="16"/>
      <c r="BB1659" s="16"/>
    </row>
    <row r="1660" s="5" customFormat="1" spans="1:54">
      <c r="A1660" s="136"/>
      <c r="C1660" s="136"/>
      <c r="E1660" s="107"/>
      <c r="F1660" s="137"/>
      <c r="J1660" s="122"/>
      <c r="K1660" s="138"/>
      <c r="L1660" s="139"/>
      <c r="M1660" s="140"/>
      <c r="O1660" s="89"/>
      <c r="Q1660" s="138"/>
      <c r="R1660" s="91"/>
      <c r="S1660" s="138"/>
      <c r="T1660" s="138"/>
      <c r="U1660" s="91"/>
      <c r="V1660" s="141"/>
      <c r="Y1660" s="6"/>
      <c r="Z1660" s="16"/>
      <c r="AA1660" s="16"/>
      <c r="AB1660" s="16"/>
      <c r="AC1660" s="16"/>
      <c r="AD1660" s="16"/>
      <c r="AE1660" s="16"/>
      <c r="AF1660" s="16"/>
      <c r="AG1660" s="16"/>
      <c r="AH1660" s="16"/>
      <c r="AI1660" s="16"/>
      <c r="AJ1660" s="16"/>
      <c r="AK1660" s="16"/>
      <c r="AL1660" s="16"/>
      <c r="AM1660" s="16"/>
      <c r="AN1660" s="16"/>
      <c r="AO1660" s="16"/>
      <c r="AP1660" s="16"/>
      <c r="AQ1660" s="16"/>
      <c r="AR1660" s="16"/>
      <c r="AS1660" s="16"/>
      <c r="AT1660" s="16"/>
      <c r="AU1660" s="16"/>
      <c r="AV1660" s="16"/>
      <c r="AW1660" s="16"/>
      <c r="AX1660" s="16"/>
      <c r="AY1660" s="16"/>
      <c r="AZ1660" s="16"/>
      <c r="BA1660" s="16"/>
      <c r="BB1660" s="16"/>
    </row>
    <row r="1661" s="5" customFormat="1" spans="1:54">
      <c r="A1661" s="136"/>
      <c r="C1661" s="136"/>
      <c r="E1661" s="107"/>
      <c r="F1661" s="137"/>
      <c r="J1661" s="122"/>
      <c r="K1661" s="138"/>
      <c r="L1661" s="139"/>
      <c r="M1661" s="140"/>
      <c r="O1661" s="89"/>
      <c r="Q1661" s="138"/>
      <c r="R1661" s="91"/>
      <c r="S1661" s="138"/>
      <c r="T1661" s="138"/>
      <c r="U1661" s="91"/>
      <c r="V1661" s="141"/>
      <c r="Y1661" s="6"/>
      <c r="Z1661" s="16"/>
      <c r="AA1661" s="16"/>
      <c r="AB1661" s="16"/>
      <c r="AC1661" s="16"/>
      <c r="AD1661" s="16"/>
      <c r="AE1661" s="16"/>
      <c r="AF1661" s="16"/>
      <c r="AG1661" s="16"/>
      <c r="AH1661" s="16"/>
      <c r="AI1661" s="16"/>
      <c r="AJ1661" s="16"/>
      <c r="AK1661" s="16"/>
      <c r="AL1661" s="16"/>
      <c r="AM1661" s="16"/>
      <c r="AN1661" s="16"/>
      <c r="AO1661" s="16"/>
      <c r="AP1661" s="16"/>
      <c r="AQ1661" s="16"/>
      <c r="AR1661" s="16"/>
      <c r="AS1661" s="16"/>
      <c r="AT1661" s="16"/>
      <c r="AU1661" s="16"/>
      <c r="AV1661" s="16"/>
      <c r="AW1661" s="16"/>
      <c r="AX1661" s="16"/>
      <c r="AY1661" s="16"/>
      <c r="AZ1661" s="16"/>
      <c r="BA1661" s="16"/>
      <c r="BB1661" s="16"/>
    </row>
    <row r="1662" s="5" customFormat="1" spans="1:54">
      <c r="A1662" s="136"/>
      <c r="C1662" s="136"/>
      <c r="E1662" s="107"/>
      <c r="F1662" s="137"/>
      <c r="J1662" s="122"/>
      <c r="K1662" s="138"/>
      <c r="L1662" s="139"/>
      <c r="M1662" s="140"/>
      <c r="O1662" s="89"/>
      <c r="Q1662" s="138"/>
      <c r="R1662" s="91"/>
      <c r="S1662" s="138"/>
      <c r="T1662" s="138"/>
      <c r="U1662" s="91"/>
      <c r="V1662" s="141"/>
      <c r="Y1662" s="6"/>
      <c r="Z1662" s="16"/>
      <c r="AA1662" s="16"/>
      <c r="AB1662" s="16"/>
      <c r="AC1662" s="16"/>
      <c r="AD1662" s="16"/>
      <c r="AE1662" s="16"/>
      <c r="AF1662" s="16"/>
      <c r="AG1662" s="16"/>
      <c r="AH1662" s="16"/>
      <c r="AI1662" s="16"/>
      <c r="AJ1662" s="16"/>
      <c r="AK1662" s="16"/>
      <c r="AL1662" s="16"/>
      <c r="AM1662" s="16"/>
      <c r="AN1662" s="16"/>
      <c r="AO1662" s="16"/>
      <c r="AP1662" s="16"/>
      <c r="AQ1662" s="16"/>
      <c r="AR1662" s="16"/>
      <c r="AS1662" s="16"/>
      <c r="AT1662" s="16"/>
      <c r="AU1662" s="16"/>
      <c r="AV1662" s="16"/>
      <c r="AW1662" s="16"/>
      <c r="AX1662" s="16"/>
      <c r="AY1662" s="16"/>
      <c r="AZ1662" s="16"/>
      <c r="BA1662" s="16"/>
      <c r="BB1662" s="16"/>
    </row>
    <row r="1663" s="5" customFormat="1" spans="1:54">
      <c r="A1663" s="136"/>
      <c r="C1663" s="136"/>
      <c r="E1663" s="107"/>
      <c r="F1663" s="137"/>
      <c r="J1663" s="122"/>
      <c r="K1663" s="138"/>
      <c r="L1663" s="139"/>
      <c r="M1663" s="140"/>
      <c r="O1663" s="89"/>
      <c r="Q1663" s="138"/>
      <c r="R1663" s="91"/>
      <c r="S1663" s="138"/>
      <c r="T1663" s="138"/>
      <c r="U1663" s="91"/>
      <c r="V1663" s="141"/>
      <c r="Y1663" s="6"/>
      <c r="Z1663" s="16"/>
      <c r="AA1663" s="16"/>
      <c r="AB1663" s="16"/>
      <c r="AC1663" s="16"/>
      <c r="AD1663" s="16"/>
      <c r="AE1663" s="16"/>
      <c r="AF1663" s="16"/>
      <c r="AG1663" s="16"/>
      <c r="AH1663" s="16"/>
      <c r="AI1663" s="16"/>
      <c r="AJ1663" s="16"/>
      <c r="AK1663" s="16"/>
      <c r="AL1663" s="16"/>
      <c r="AM1663" s="16"/>
      <c r="AN1663" s="16"/>
      <c r="AO1663" s="16"/>
      <c r="AP1663" s="16"/>
      <c r="AQ1663" s="16"/>
      <c r="AR1663" s="16"/>
      <c r="AS1663" s="16"/>
      <c r="AT1663" s="16"/>
      <c r="AU1663" s="16"/>
      <c r="AV1663" s="16"/>
      <c r="AW1663" s="16"/>
      <c r="AX1663" s="16"/>
      <c r="AY1663" s="16"/>
      <c r="AZ1663" s="16"/>
      <c r="BA1663" s="16"/>
      <c r="BB1663" s="16"/>
    </row>
    <row r="1664" s="5" customFormat="1" spans="1:54">
      <c r="A1664" s="136"/>
      <c r="C1664" s="136"/>
      <c r="E1664" s="107"/>
      <c r="F1664" s="137"/>
      <c r="J1664" s="122"/>
      <c r="K1664" s="138"/>
      <c r="L1664" s="139"/>
      <c r="M1664" s="140"/>
      <c r="O1664" s="89"/>
      <c r="Q1664" s="138"/>
      <c r="R1664" s="91"/>
      <c r="S1664" s="138"/>
      <c r="T1664" s="138"/>
      <c r="U1664" s="91"/>
      <c r="V1664" s="141"/>
      <c r="Y1664" s="6"/>
      <c r="Z1664" s="16"/>
      <c r="AA1664" s="16"/>
      <c r="AB1664" s="16"/>
      <c r="AC1664" s="16"/>
      <c r="AD1664" s="16"/>
      <c r="AE1664" s="16"/>
      <c r="AF1664" s="16"/>
      <c r="AG1664" s="16"/>
      <c r="AH1664" s="16"/>
      <c r="AI1664" s="16"/>
      <c r="AJ1664" s="16"/>
      <c r="AK1664" s="16"/>
      <c r="AL1664" s="16"/>
      <c r="AM1664" s="16"/>
      <c r="AN1664" s="16"/>
      <c r="AO1664" s="16"/>
      <c r="AP1664" s="16"/>
      <c r="AQ1664" s="16"/>
      <c r="AR1664" s="16"/>
      <c r="AS1664" s="16"/>
      <c r="AT1664" s="16"/>
      <c r="AU1664" s="16"/>
      <c r="AV1664" s="16"/>
      <c r="AW1664" s="16"/>
      <c r="AX1664" s="16"/>
      <c r="AY1664" s="16"/>
      <c r="AZ1664" s="16"/>
      <c r="BA1664" s="16"/>
      <c r="BB1664" s="16"/>
    </row>
    <row r="1665" s="5" customFormat="1" spans="1:54">
      <c r="A1665" s="136"/>
      <c r="C1665" s="136"/>
      <c r="E1665" s="107"/>
      <c r="F1665" s="137"/>
      <c r="J1665" s="122"/>
      <c r="K1665" s="138"/>
      <c r="L1665" s="139"/>
      <c r="M1665" s="140"/>
      <c r="O1665" s="89"/>
      <c r="Q1665" s="138"/>
      <c r="R1665" s="91"/>
      <c r="S1665" s="138"/>
      <c r="T1665" s="138"/>
      <c r="U1665" s="91"/>
      <c r="V1665" s="141"/>
      <c r="Y1665" s="6"/>
      <c r="Z1665" s="16"/>
      <c r="AA1665" s="16"/>
      <c r="AB1665" s="16"/>
      <c r="AC1665" s="16"/>
      <c r="AD1665" s="16"/>
      <c r="AE1665" s="16"/>
      <c r="AF1665" s="16"/>
      <c r="AG1665" s="16"/>
      <c r="AH1665" s="16"/>
      <c r="AI1665" s="16"/>
      <c r="AJ1665" s="16"/>
      <c r="AK1665" s="16"/>
      <c r="AL1665" s="16"/>
      <c r="AM1665" s="16"/>
      <c r="AN1665" s="16"/>
      <c r="AO1665" s="16"/>
      <c r="AP1665" s="16"/>
      <c r="AQ1665" s="16"/>
      <c r="AR1665" s="16"/>
      <c r="AS1665" s="16"/>
      <c r="AT1665" s="16"/>
      <c r="AU1665" s="16"/>
      <c r="AV1665" s="16"/>
      <c r="AW1665" s="16"/>
      <c r="AX1665" s="16"/>
      <c r="AY1665" s="16"/>
      <c r="AZ1665" s="16"/>
      <c r="BA1665" s="16"/>
      <c r="BB1665" s="16"/>
    </row>
    <row r="1666" s="5" customFormat="1" spans="1:54">
      <c r="A1666" s="136"/>
      <c r="C1666" s="136"/>
      <c r="E1666" s="107"/>
      <c r="F1666" s="137"/>
      <c r="J1666" s="122"/>
      <c r="K1666" s="138"/>
      <c r="L1666" s="139"/>
      <c r="M1666" s="140"/>
      <c r="O1666" s="89"/>
      <c r="Q1666" s="138"/>
      <c r="R1666" s="91"/>
      <c r="S1666" s="138"/>
      <c r="T1666" s="138"/>
      <c r="U1666" s="91"/>
      <c r="V1666" s="141"/>
      <c r="Y1666" s="6"/>
      <c r="Z1666" s="16"/>
      <c r="AA1666" s="16"/>
      <c r="AB1666" s="16"/>
      <c r="AC1666" s="16"/>
      <c r="AD1666" s="16"/>
      <c r="AE1666" s="16"/>
      <c r="AF1666" s="16"/>
      <c r="AG1666" s="16"/>
      <c r="AH1666" s="16"/>
      <c r="AI1666" s="16"/>
      <c r="AJ1666" s="16"/>
      <c r="AK1666" s="16"/>
      <c r="AL1666" s="16"/>
      <c r="AM1666" s="16"/>
      <c r="AN1666" s="16"/>
      <c r="AO1666" s="16"/>
      <c r="AP1666" s="16"/>
      <c r="AQ1666" s="16"/>
      <c r="AR1666" s="16"/>
      <c r="AS1666" s="16"/>
      <c r="AT1666" s="16"/>
      <c r="AU1666" s="16"/>
      <c r="AV1666" s="16"/>
      <c r="AW1666" s="16"/>
      <c r="AX1666" s="16"/>
      <c r="AY1666" s="16"/>
      <c r="AZ1666" s="16"/>
      <c r="BA1666" s="16"/>
      <c r="BB1666" s="16"/>
    </row>
    <row r="1667" s="5" customFormat="1" spans="1:54">
      <c r="A1667" s="136"/>
      <c r="C1667" s="136"/>
      <c r="E1667" s="107"/>
      <c r="F1667" s="137"/>
      <c r="J1667" s="122"/>
      <c r="K1667" s="138"/>
      <c r="L1667" s="139"/>
      <c r="M1667" s="140"/>
      <c r="O1667" s="89"/>
      <c r="Q1667" s="138"/>
      <c r="R1667" s="91"/>
      <c r="S1667" s="138"/>
      <c r="T1667" s="138"/>
      <c r="U1667" s="91"/>
      <c r="V1667" s="141"/>
      <c r="Y1667" s="6"/>
      <c r="Z1667" s="16"/>
      <c r="AA1667" s="16"/>
      <c r="AB1667" s="16"/>
      <c r="AC1667" s="16"/>
      <c r="AD1667" s="16"/>
      <c r="AE1667" s="16"/>
      <c r="AF1667" s="16"/>
      <c r="AG1667" s="16"/>
      <c r="AH1667" s="16"/>
      <c r="AI1667" s="16"/>
      <c r="AJ1667" s="16"/>
      <c r="AK1667" s="16"/>
      <c r="AL1667" s="16"/>
      <c r="AM1667" s="16"/>
      <c r="AN1667" s="16"/>
      <c r="AO1667" s="16"/>
      <c r="AP1667" s="16"/>
      <c r="AQ1667" s="16"/>
      <c r="AR1667" s="16"/>
      <c r="AS1667" s="16"/>
      <c r="AT1667" s="16"/>
      <c r="AU1667" s="16"/>
      <c r="AV1667" s="16"/>
      <c r="AW1667" s="16"/>
      <c r="AX1667" s="16"/>
      <c r="AY1667" s="16"/>
      <c r="AZ1667" s="16"/>
      <c r="BA1667" s="16"/>
      <c r="BB1667" s="16"/>
    </row>
    <row r="1668" s="5" customFormat="1" spans="1:54">
      <c r="A1668" s="136"/>
      <c r="C1668" s="136"/>
      <c r="E1668" s="107"/>
      <c r="F1668" s="137"/>
      <c r="J1668" s="122"/>
      <c r="K1668" s="138"/>
      <c r="L1668" s="139"/>
      <c r="M1668" s="140"/>
      <c r="O1668" s="89"/>
      <c r="Q1668" s="138"/>
      <c r="R1668" s="91"/>
      <c r="S1668" s="138"/>
      <c r="T1668" s="138"/>
      <c r="U1668" s="91"/>
      <c r="V1668" s="141"/>
      <c r="Y1668" s="6"/>
      <c r="Z1668" s="16"/>
      <c r="AA1668" s="16"/>
      <c r="AB1668" s="16"/>
      <c r="AC1668" s="16"/>
      <c r="AD1668" s="16"/>
      <c r="AE1668" s="16"/>
      <c r="AF1668" s="16"/>
      <c r="AG1668" s="16"/>
      <c r="AH1668" s="16"/>
      <c r="AI1668" s="16"/>
      <c r="AJ1668" s="16"/>
      <c r="AK1668" s="16"/>
      <c r="AL1668" s="16"/>
      <c r="AM1668" s="16"/>
      <c r="AN1668" s="16"/>
      <c r="AO1668" s="16"/>
      <c r="AP1668" s="16"/>
      <c r="AQ1668" s="16"/>
      <c r="AR1668" s="16"/>
      <c r="AS1668" s="16"/>
      <c r="AT1668" s="16"/>
      <c r="AU1668" s="16"/>
      <c r="AV1668" s="16"/>
      <c r="AW1668" s="16"/>
      <c r="AX1668" s="16"/>
      <c r="AY1668" s="16"/>
      <c r="AZ1668" s="16"/>
      <c r="BA1668" s="16"/>
      <c r="BB1668" s="16"/>
    </row>
    <row r="1669" s="5" customFormat="1" spans="1:54">
      <c r="A1669" s="136"/>
      <c r="C1669" s="136"/>
      <c r="E1669" s="107"/>
      <c r="F1669" s="137"/>
      <c r="J1669" s="122"/>
      <c r="K1669" s="138"/>
      <c r="L1669" s="139"/>
      <c r="M1669" s="140"/>
      <c r="O1669" s="89"/>
      <c r="Q1669" s="138"/>
      <c r="R1669" s="91"/>
      <c r="S1669" s="138"/>
      <c r="T1669" s="138"/>
      <c r="U1669" s="91"/>
      <c r="V1669" s="141"/>
      <c r="Y1669" s="6"/>
      <c r="Z1669" s="16"/>
      <c r="AA1669" s="16"/>
      <c r="AB1669" s="16"/>
      <c r="AC1669" s="16"/>
      <c r="AD1669" s="16"/>
      <c r="AE1669" s="16"/>
      <c r="AF1669" s="16"/>
      <c r="AG1669" s="16"/>
      <c r="AH1669" s="16"/>
      <c r="AI1669" s="16"/>
      <c r="AJ1669" s="16"/>
      <c r="AK1669" s="16"/>
      <c r="AL1669" s="16"/>
      <c r="AM1669" s="16"/>
      <c r="AN1669" s="16"/>
      <c r="AO1669" s="16"/>
      <c r="AP1669" s="16"/>
      <c r="AQ1669" s="16"/>
      <c r="AR1669" s="16"/>
      <c r="AS1669" s="16"/>
      <c r="AT1669" s="16"/>
      <c r="AU1669" s="16"/>
      <c r="AV1669" s="16"/>
      <c r="AW1669" s="16"/>
      <c r="AX1669" s="16"/>
      <c r="AY1669" s="16"/>
      <c r="AZ1669" s="16"/>
      <c r="BA1669" s="16"/>
      <c r="BB1669" s="16"/>
    </row>
    <row r="1670" s="5" customFormat="1" spans="1:54">
      <c r="A1670" s="136"/>
      <c r="C1670" s="136"/>
      <c r="E1670" s="107"/>
      <c r="F1670" s="137"/>
      <c r="J1670" s="122"/>
      <c r="K1670" s="138"/>
      <c r="L1670" s="139"/>
      <c r="M1670" s="140"/>
      <c r="O1670" s="89"/>
      <c r="Q1670" s="138"/>
      <c r="R1670" s="91"/>
      <c r="S1670" s="138"/>
      <c r="T1670" s="138"/>
      <c r="U1670" s="91"/>
      <c r="V1670" s="141"/>
      <c r="Y1670" s="6"/>
      <c r="Z1670" s="16"/>
      <c r="AA1670" s="16"/>
      <c r="AB1670" s="16"/>
      <c r="AC1670" s="16"/>
      <c r="AD1670" s="16"/>
      <c r="AE1670" s="16"/>
      <c r="AF1670" s="16"/>
      <c r="AG1670" s="16"/>
      <c r="AH1670" s="16"/>
      <c r="AI1670" s="16"/>
      <c r="AJ1670" s="16"/>
      <c r="AK1670" s="16"/>
      <c r="AL1670" s="16"/>
      <c r="AM1670" s="16"/>
      <c r="AN1670" s="16"/>
      <c r="AO1670" s="16"/>
      <c r="AP1670" s="16"/>
      <c r="AQ1670" s="16"/>
      <c r="AR1670" s="16"/>
      <c r="AS1670" s="16"/>
      <c r="AT1670" s="16"/>
      <c r="AU1670" s="16"/>
      <c r="AV1670" s="16"/>
      <c r="AW1670" s="16"/>
      <c r="AX1670" s="16"/>
      <c r="AY1670" s="16"/>
      <c r="AZ1670" s="16"/>
      <c r="BA1670" s="16"/>
      <c r="BB1670" s="16"/>
    </row>
    <row r="1671" s="5" customFormat="1" spans="1:54">
      <c r="A1671" s="136"/>
      <c r="C1671" s="136"/>
      <c r="E1671" s="107"/>
      <c r="F1671" s="137"/>
      <c r="J1671" s="122"/>
      <c r="K1671" s="138"/>
      <c r="L1671" s="139"/>
      <c r="M1671" s="140"/>
      <c r="O1671" s="89"/>
      <c r="Q1671" s="138"/>
      <c r="R1671" s="91"/>
      <c r="S1671" s="138"/>
      <c r="T1671" s="138"/>
      <c r="U1671" s="91"/>
      <c r="V1671" s="141"/>
      <c r="Y1671" s="6"/>
      <c r="Z1671" s="16"/>
      <c r="AA1671" s="16"/>
      <c r="AB1671" s="16"/>
      <c r="AC1671" s="16"/>
      <c r="AD1671" s="16"/>
      <c r="AE1671" s="16"/>
      <c r="AF1671" s="16"/>
      <c r="AG1671" s="16"/>
      <c r="AH1671" s="16"/>
      <c r="AI1671" s="16"/>
      <c r="AJ1671" s="16"/>
      <c r="AK1671" s="16"/>
      <c r="AL1671" s="16"/>
      <c r="AM1671" s="16"/>
      <c r="AN1671" s="16"/>
      <c r="AO1671" s="16"/>
      <c r="AP1671" s="16"/>
      <c r="AQ1671" s="16"/>
      <c r="AR1671" s="16"/>
      <c r="AS1671" s="16"/>
      <c r="AT1671" s="16"/>
      <c r="AU1671" s="16"/>
      <c r="AV1671" s="16"/>
      <c r="AW1671" s="16"/>
      <c r="AX1671" s="16"/>
      <c r="AY1671" s="16"/>
      <c r="AZ1671" s="16"/>
      <c r="BA1671" s="16"/>
      <c r="BB1671" s="16"/>
    </row>
    <row r="1672" s="5" customFormat="1" spans="1:54">
      <c r="A1672" s="136"/>
      <c r="C1672" s="136"/>
      <c r="E1672" s="107"/>
      <c r="F1672" s="137"/>
      <c r="J1672" s="122"/>
      <c r="K1672" s="138"/>
      <c r="L1672" s="139"/>
      <c r="M1672" s="140"/>
      <c r="O1672" s="89"/>
      <c r="Q1672" s="138"/>
      <c r="R1672" s="91"/>
      <c r="S1672" s="138"/>
      <c r="T1672" s="138"/>
      <c r="U1672" s="91"/>
      <c r="V1672" s="141"/>
      <c r="Y1672" s="6"/>
      <c r="Z1672" s="16"/>
      <c r="AA1672" s="16"/>
      <c r="AB1672" s="16"/>
      <c r="AC1672" s="16"/>
      <c r="AD1672" s="16"/>
      <c r="AE1672" s="16"/>
      <c r="AF1672" s="16"/>
      <c r="AG1672" s="16"/>
      <c r="AH1672" s="16"/>
      <c r="AI1672" s="16"/>
      <c r="AJ1672" s="16"/>
      <c r="AK1672" s="16"/>
      <c r="AL1672" s="16"/>
      <c r="AM1672" s="16"/>
      <c r="AN1672" s="16"/>
      <c r="AO1672" s="16"/>
      <c r="AP1672" s="16"/>
      <c r="AQ1672" s="16"/>
      <c r="AR1672" s="16"/>
      <c r="AS1672" s="16"/>
      <c r="AT1672" s="16"/>
      <c r="AU1672" s="16"/>
      <c r="AV1672" s="16"/>
      <c r="AW1672" s="16"/>
      <c r="AX1672" s="16"/>
      <c r="AY1672" s="16"/>
      <c r="AZ1672" s="16"/>
      <c r="BA1672" s="16"/>
      <c r="BB1672" s="16"/>
    </row>
    <row r="1673" s="5" customFormat="1" spans="1:54">
      <c r="A1673" s="136"/>
      <c r="C1673" s="136"/>
      <c r="E1673" s="107"/>
      <c r="F1673" s="137"/>
      <c r="J1673" s="122"/>
      <c r="K1673" s="138"/>
      <c r="L1673" s="139"/>
      <c r="M1673" s="140"/>
      <c r="O1673" s="89"/>
      <c r="Q1673" s="138"/>
      <c r="R1673" s="91"/>
      <c r="S1673" s="138"/>
      <c r="T1673" s="138"/>
      <c r="U1673" s="91"/>
      <c r="V1673" s="141"/>
      <c r="Y1673" s="6"/>
      <c r="Z1673" s="16"/>
      <c r="AA1673" s="16"/>
      <c r="AB1673" s="16"/>
      <c r="AC1673" s="16"/>
      <c r="AD1673" s="16"/>
      <c r="AE1673" s="16"/>
      <c r="AF1673" s="16"/>
      <c r="AG1673" s="16"/>
      <c r="AH1673" s="16"/>
      <c r="AI1673" s="16"/>
      <c r="AJ1673" s="16"/>
      <c r="AK1673" s="16"/>
      <c r="AL1673" s="16"/>
      <c r="AM1673" s="16"/>
      <c r="AN1673" s="16"/>
      <c r="AO1673" s="16"/>
      <c r="AP1673" s="16"/>
      <c r="AQ1673" s="16"/>
      <c r="AR1673" s="16"/>
      <c r="AS1673" s="16"/>
      <c r="AT1673" s="16"/>
      <c r="AU1673" s="16"/>
      <c r="AV1673" s="16"/>
      <c r="AW1673" s="16"/>
      <c r="AX1673" s="16"/>
      <c r="AY1673" s="16"/>
      <c r="AZ1673" s="16"/>
      <c r="BA1673" s="16"/>
      <c r="BB1673" s="16"/>
    </row>
    <row r="1674" s="5" customFormat="1" spans="1:54">
      <c r="A1674" s="136"/>
      <c r="C1674" s="136"/>
      <c r="E1674" s="107"/>
      <c r="F1674" s="137"/>
      <c r="J1674" s="122"/>
      <c r="K1674" s="138"/>
      <c r="L1674" s="139"/>
      <c r="M1674" s="140"/>
      <c r="O1674" s="89"/>
      <c r="Q1674" s="138"/>
      <c r="R1674" s="91"/>
      <c r="S1674" s="138"/>
      <c r="T1674" s="138"/>
      <c r="U1674" s="91"/>
      <c r="V1674" s="141"/>
      <c r="Y1674" s="6"/>
      <c r="Z1674" s="16"/>
      <c r="AA1674" s="16"/>
      <c r="AB1674" s="16"/>
      <c r="AC1674" s="16"/>
      <c r="AD1674" s="16"/>
      <c r="AE1674" s="16"/>
      <c r="AF1674" s="16"/>
      <c r="AG1674" s="16"/>
      <c r="AH1674" s="16"/>
      <c r="AI1674" s="16"/>
      <c r="AJ1674" s="16"/>
      <c r="AK1674" s="16"/>
      <c r="AL1674" s="16"/>
      <c r="AM1674" s="16"/>
      <c r="AN1674" s="16"/>
      <c r="AO1674" s="16"/>
      <c r="AP1674" s="16"/>
      <c r="AQ1674" s="16"/>
      <c r="AR1674" s="16"/>
      <c r="AS1674" s="16"/>
      <c r="AT1674" s="16"/>
      <c r="AU1674" s="16"/>
      <c r="AV1674" s="16"/>
      <c r="AW1674" s="16"/>
      <c r="AX1674" s="16"/>
      <c r="AY1674" s="16"/>
      <c r="AZ1674" s="16"/>
      <c r="BA1674" s="16"/>
      <c r="BB1674" s="16"/>
    </row>
    <row r="1675" s="5" customFormat="1" spans="1:54">
      <c r="A1675" s="136"/>
      <c r="C1675" s="136"/>
      <c r="E1675" s="107"/>
      <c r="F1675" s="137"/>
      <c r="J1675" s="122"/>
      <c r="K1675" s="138"/>
      <c r="L1675" s="139"/>
      <c r="M1675" s="140"/>
      <c r="O1675" s="89"/>
      <c r="Q1675" s="138"/>
      <c r="R1675" s="91"/>
      <c r="S1675" s="138"/>
      <c r="T1675" s="138"/>
      <c r="U1675" s="91"/>
      <c r="V1675" s="141"/>
      <c r="Y1675" s="6"/>
      <c r="Z1675" s="16"/>
      <c r="AA1675" s="16"/>
      <c r="AB1675" s="16"/>
      <c r="AC1675" s="16"/>
      <c r="AD1675" s="16"/>
      <c r="AE1675" s="16"/>
      <c r="AF1675" s="16"/>
      <c r="AG1675" s="16"/>
      <c r="AH1675" s="16"/>
      <c r="AI1675" s="16"/>
      <c r="AJ1675" s="16"/>
      <c r="AK1675" s="16"/>
      <c r="AL1675" s="16"/>
      <c r="AM1675" s="16"/>
      <c r="AN1675" s="16"/>
      <c r="AO1675" s="16"/>
      <c r="AP1675" s="16"/>
      <c r="AQ1675" s="16"/>
      <c r="AR1675" s="16"/>
      <c r="AS1675" s="16"/>
      <c r="AT1675" s="16"/>
      <c r="AU1675" s="16"/>
      <c r="AV1675" s="16"/>
      <c r="AW1675" s="16"/>
      <c r="AX1675" s="16"/>
      <c r="AY1675" s="16"/>
      <c r="AZ1675" s="16"/>
      <c r="BA1675" s="16"/>
      <c r="BB1675" s="16"/>
    </row>
    <row r="1676" s="5" customFormat="1" spans="1:54">
      <c r="A1676" s="136"/>
      <c r="C1676" s="136"/>
      <c r="E1676" s="107"/>
      <c r="F1676" s="137"/>
      <c r="J1676" s="122"/>
      <c r="K1676" s="138"/>
      <c r="L1676" s="139"/>
      <c r="M1676" s="140"/>
      <c r="O1676" s="89"/>
      <c r="Q1676" s="138"/>
      <c r="R1676" s="91"/>
      <c r="S1676" s="138"/>
      <c r="T1676" s="138"/>
      <c r="U1676" s="91"/>
      <c r="V1676" s="141"/>
      <c r="Y1676" s="6"/>
      <c r="Z1676" s="16"/>
      <c r="AA1676" s="16"/>
      <c r="AB1676" s="16"/>
      <c r="AC1676" s="16"/>
      <c r="AD1676" s="16"/>
      <c r="AE1676" s="16"/>
      <c r="AF1676" s="16"/>
      <c r="AG1676" s="16"/>
      <c r="AH1676" s="16"/>
      <c r="AI1676" s="16"/>
      <c r="AJ1676" s="16"/>
      <c r="AK1676" s="16"/>
      <c r="AL1676" s="16"/>
      <c r="AM1676" s="16"/>
      <c r="AN1676" s="16"/>
      <c r="AO1676" s="16"/>
      <c r="AP1676" s="16"/>
      <c r="AQ1676" s="16"/>
      <c r="AR1676" s="16"/>
      <c r="AS1676" s="16"/>
      <c r="AT1676" s="16"/>
      <c r="AU1676" s="16"/>
      <c r="AV1676" s="16"/>
      <c r="AW1676" s="16"/>
      <c r="AX1676" s="16"/>
      <c r="AY1676" s="16"/>
      <c r="AZ1676" s="16"/>
      <c r="BA1676" s="16"/>
      <c r="BB1676" s="16"/>
    </row>
    <row r="1677" s="5" customFormat="1" spans="1:54">
      <c r="A1677" s="136"/>
      <c r="C1677" s="136"/>
      <c r="E1677" s="107"/>
      <c r="F1677" s="137"/>
      <c r="J1677" s="122"/>
      <c r="K1677" s="138"/>
      <c r="L1677" s="139"/>
      <c r="M1677" s="140"/>
      <c r="O1677" s="89"/>
      <c r="Q1677" s="138"/>
      <c r="R1677" s="91"/>
      <c r="S1677" s="138"/>
      <c r="T1677" s="138"/>
      <c r="U1677" s="91"/>
      <c r="V1677" s="141"/>
      <c r="Y1677" s="6"/>
      <c r="Z1677" s="16"/>
      <c r="AA1677" s="16"/>
      <c r="AB1677" s="16"/>
      <c r="AC1677" s="16"/>
      <c r="AD1677" s="16"/>
      <c r="AE1677" s="16"/>
      <c r="AF1677" s="16"/>
      <c r="AG1677" s="16"/>
      <c r="AH1677" s="16"/>
      <c r="AI1677" s="16"/>
      <c r="AJ1677" s="16"/>
      <c r="AK1677" s="16"/>
      <c r="AL1677" s="16"/>
      <c r="AM1677" s="16"/>
      <c r="AN1677" s="16"/>
      <c r="AO1677" s="16"/>
      <c r="AP1677" s="16"/>
      <c r="AQ1677" s="16"/>
      <c r="AR1677" s="16"/>
      <c r="AS1677" s="16"/>
      <c r="AT1677" s="16"/>
      <c r="AU1677" s="16"/>
      <c r="AV1677" s="16"/>
      <c r="AW1677" s="16"/>
      <c r="AX1677" s="16"/>
      <c r="AY1677" s="16"/>
      <c r="AZ1677" s="16"/>
      <c r="BA1677" s="16"/>
      <c r="BB1677" s="16"/>
    </row>
    <row r="1678" s="5" customFormat="1" spans="1:54">
      <c r="A1678" s="136"/>
      <c r="C1678" s="136"/>
      <c r="E1678" s="107"/>
      <c r="F1678" s="137"/>
      <c r="J1678" s="122"/>
      <c r="K1678" s="138"/>
      <c r="L1678" s="139"/>
      <c r="M1678" s="140"/>
      <c r="O1678" s="89"/>
      <c r="Q1678" s="138"/>
      <c r="R1678" s="91"/>
      <c r="S1678" s="138"/>
      <c r="T1678" s="138"/>
      <c r="U1678" s="91"/>
      <c r="V1678" s="141"/>
      <c r="Y1678" s="6"/>
      <c r="Z1678" s="16"/>
      <c r="AA1678" s="16"/>
      <c r="AB1678" s="16"/>
      <c r="AC1678" s="16"/>
      <c r="AD1678" s="16"/>
      <c r="AE1678" s="16"/>
      <c r="AF1678" s="16"/>
      <c r="AG1678" s="16"/>
      <c r="AH1678" s="16"/>
      <c r="AI1678" s="16"/>
      <c r="AJ1678" s="16"/>
      <c r="AK1678" s="16"/>
      <c r="AL1678" s="16"/>
      <c r="AM1678" s="16"/>
      <c r="AN1678" s="16"/>
      <c r="AO1678" s="16"/>
      <c r="AP1678" s="16"/>
      <c r="AQ1678" s="16"/>
      <c r="AR1678" s="16"/>
      <c r="AS1678" s="16"/>
      <c r="AT1678" s="16"/>
      <c r="AU1678" s="16"/>
      <c r="AV1678" s="16"/>
      <c r="AW1678" s="16"/>
      <c r="AX1678" s="16"/>
      <c r="AY1678" s="16"/>
      <c r="AZ1678" s="16"/>
      <c r="BA1678" s="16"/>
      <c r="BB1678" s="16"/>
    </row>
    <row r="1679" s="5" customFormat="1" spans="1:54">
      <c r="A1679" s="136"/>
      <c r="C1679" s="136"/>
      <c r="E1679" s="107"/>
      <c r="F1679" s="137"/>
      <c r="J1679" s="122"/>
      <c r="K1679" s="138"/>
      <c r="L1679" s="139"/>
      <c r="M1679" s="140"/>
      <c r="O1679" s="89"/>
      <c r="Q1679" s="138"/>
      <c r="R1679" s="91"/>
      <c r="S1679" s="138"/>
      <c r="T1679" s="138"/>
      <c r="U1679" s="91"/>
      <c r="V1679" s="141"/>
      <c r="Y1679" s="6"/>
      <c r="Z1679" s="16"/>
      <c r="AA1679" s="16"/>
      <c r="AB1679" s="16"/>
      <c r="AC1679" s="16"/>
      <c r="AD1679" s="16"/>
      <c r="AE1679" s="16"/>
      <c r="AF1679" s="16"/>
      <c r="AG1679" s="16"/>
      <c r="AH1679" s="16"/>
      <c r="AI1679" s="16"/>
      <c r="AJ1679" s="16"/>
      <c r="AK1679" s="16"/>
      <c r="AL1679" s="16"/>
      <c r="AM1679" s="16"/>
      <c r="AN1679" s="16"/>
      <c r="AO1679" s="16"/>
      <c r="AP1679" s="16"/>
      <c r="AQ1679" s="16"/>
      <c r="AR1679" s="16"/>
      <c r="AS1679" s="16"/>
      <c r="AT1679" s="16"/>
      <c r="AU1679" s="16"/>
      <c r="AV1679" s="16"/>
      <c r="AW1679" s="16"/>
      <c r="AX1679" s="16"/>
      <c r="AY1679" s="16"/>
      <c r="AZ1679" s="16"/>
      <c r="BA1679" s="16"/>
      <c r="BB1679" s="16"/>
    </row>
    <row r="1680" s="5" customFormat="1" spans="1:54">
      <c r="A1680" s="136"/>
      <c r="C1680" s="136"/>
      <c r="E1680" s="107"/>
      <c r="F1680" s="137"/>
      <c r="J1680" s="122"/>
      <c r="K1680" s="138"/>
      <c r="L1680" s="139"/>
      <c r="M1680" s="140"/>
      <c r="O1680" s="89"/>
      <c r="Q1680" s="138"/>
      <c r="R1680" s="91"/>
      <c r="S1680" s="138"/>
      <c r="T1680" s="138"/>
      <c r="U1680" s="91"/>
      <c r="V1680" s="141"/>
      <c r="Y1680" s="6"/>
      <c r="Z1680" s="16"/>
      <c r="AA1680" s="16"/>
      <c r="AB1680" s="16"/>
      <c r="AC1680" s="16"/>
      <c r="AD1680" s="16"/>
      <c r="AE1680" s="16"/>
      <c r="AF1680" s="16"/>
      <c r="AG1680" s="16"/>
      <c r="AH1680" s="16"/>
      <c r="AI1680" s="16"/>
      <c r="AJ1680" s="16"/>
      <c r="AK1680" s="16"/>
      <c r="AL1680" s="16"/>
      <c r="AM1680" s="16"/>
      <c r="AN1680" s="16"/>
      <c r="AO1680" s="16"/>
      <c r="AP1680" s="16"/>
      <c r="AQ1680" s="16"/>
      <c r="AR1680" s="16"/>
      <c r="AS1680" s="16"/>
      <c r="AT1680" s="16"/>
      <c r="AU1680" s="16"/>
      <c r="AV1680" s="16"/>
      <c r="AW1680" s="16"/>
      <c r="AX1680" s="16"/>
      <c r="AY1680" s="16"/>
      <c r="AZ1680" s="16"/>
      <c r="BA1680" s="16"/>
      <c r="BB1680" s="16"/>
    </row>
    <row r="1681" s="5" customFormat="1" spans="1:54">
      <c r="A1681" s="136"/>
      <c r="C1681" s="136"/>
      <c r="E1681" s="107"/>
      <c r="F1681" s="137"/>
      <c r="J1681" s="122"/>
      <c r="K1681" s="138"/>
      <c r="L1681" s="139"/>
      <c r="M1681" s="140"/>
      <c r="O1681" s="89"/>
      <c r="Q1681" s="138"/>
      <c r="R1681" s="91"/>
      <c r="S1681" s="138"/>
      <c r="T1681" s="138"/>
      <c r="U1681" s="91"/>
      <c r="V1681" s="141"/>
      <c r="Y1681" s="6"/>
      <c r="Z1681" s="16"/>
      <c r="AA1681" s="16"/>
      <c r="AB1681" s="16"/>
      <c r="AC1681" s="16"/>
      <c r="AD1681" s="16"/>
      <c r="AE1681" s="16"/>
      <c r="AF1681" s="16"/>
      <c r="AG1681" s="16"/>
      <c r="AH1681" s="16"/>
      <c r="AI1681" s="16"/>
      <c r="AJ1681" s="16"/>
      <c r="AK1681" s="16"/>
      <c r="AL1681" s="16"/>
      <c r="AM1681" s="16"/>
      <c r="AN1681" s="16"/>
      <c r="AO1681" s="16"/>
      <c r="AP1681" s="16"/>
      <c r="AQ1681" s="16"/>
      <c r="AR1681" s="16"/>
      <c r="AS1681" s="16"/>
      <c r="AT1681" s="16"/>
      <c r="AU1681" s="16"/>
      <c r="AV1681" s="16"/>
      <c r="AW1681" s="16"/>
      <c r="AX1681" s="16"/>
      <c r="AY1681" s="16"/>
      <c r="AZ1681" s="16"/>
      <c r="BA1681" s="16"/>
      <c r="BB1681" s="16"/>
    </row>
    <row r="1682" s="5" customFormat="1" spans="1:54">
      <c r="A1682" s="136"/>
      <c r="C1682" s="136"/>
      <c r="E1682" s="107"/>
      <c r="F1682" s="137"/>
      <c r="J1682" s="122"/>
      <c r="K1682" s="138"/>
      <c r="L1682" s="139"/>
      <c r="M1682" s="140"/>
      <c r="O1682" s="89"/>
      <c r="Q1682" s="138"/>
      <c r="R1682" s="91"/>
      <c r="S1682" s="138"/>
      <c r="T1682" s="138"/>
      <c r="U1682" s="91"/>
      <c r="V1682" s="141"/>
      <c r="Y1682" s="6"/>
      <c r="Z1682" s="16"/>
      <c r="AA1682" s="16"/>
      <c r="AB1682" s="16"/>
      <c r="AC1682" s="16"/>
      <c r="AD1682" s="16"/>
      <c r="AE1682" s="16"/>
      <c r="AF1682" s="16"/>
      <c r="AG1682" s="16"/>
      <c r="AH1682" s="16"/>
      <c r="AI1682" s="16"/>
      <c r="AJ1682" s="16"/>
      <c r="AK1682" s="16"/>
      <c r="AL1682" s="16"/>
      <c r="AM1682" s="16"/>
      <c r="AN1682" s="16"/>
      <c r="AO1682" s="16"/>
      <c r="AP1682" s="16"/>
      <c r="AQ1682" s="16"/>
      <c r="AR1682" s="16"/>
      <c r="AS1682" s="16"/>
      <c r="AT1682" s="16"/>
      <c r="AU1682" s="16"/>
      <c r="AV1682" s="16"/>
      <c r="AW1682" s="16"/>
      <c r="AX1682" s="16"/>
      <c r="AY1682" s="16"/>
      <c r="AZ1682" s="16"/>
      <c r="BA1682" s="16"/>
      <c r="BB1682" s="16"/>
    </row>
    <row r="1683" s="5" customFormat="1" spans="1:54">
      <c r="A1683" s="136"/>
      <c r="C1683" s="136"/>
      <c r="E1683" s="107"/>
      <c r="F1683" s="137"/>
      <c r="J1683" s="122"/>
      <c r="K1683" s="138"/>
      <c r="L1683" s="139"/>
      <c r="M1683" s="140"/>
      <c r="O1683" s="89"/>
      <c r="Q1683" s="138"/>
      <c r="R1683" s="91"/>
      <c r="S1683" s="138"/>
      <c r="T1683" s="138"/>
      <c r="U1683" s="91"/>
      <c r="V1683" s="141"/>
      <c r="Y1683" s="6"/>
      <c r="Z1683" s="16"/>
      <c r="AA1683" s="16"/>
      <c r="AB1683" s="16"/>
      <c r="AC1683" s="16"/>
      <c r="AD1683" s="16"/>
      <c r="AE1683" s="16"/>
      <c r="AF1683" s="16"/>
      <c r="AG1683" s="16"/>
      <c r="AH1683" s="16"/>
      <c r="AI1683" s="16"/>
      <c r="AJ1683" s="16"/>
      <c r="AK1683" s="16"/>
      <c r="AL1683" s="16"/>
      <c r="AM1683" s="16"/>
      <c r="AN1683" s="16"/>
      <c r="AO1683" s="16"/>
      <c r="AP1683" s="16"/>
      <c r="AQ1683" s="16"/>
      <c r="AR1683" s="16"/>
      <c r="AS1683" s="16"/>
      <c r="AT1683" s="16"/>
      <c r="AU1683" s="16"/>
      <c r="AV1683" s="16"/>
      <c r="AW1683" s="16"/>
      <c r="AX1683" s="16"/>
      <c r="AY1683" s="16"/>
      <c r="AZ1683" s="16"/>
      <c r="BA1683" s="16"/>
      <c r="BB1683" s="16"/>
    </row>
    <row r="1684" s="5" customFormat="1" spans="1:54">
      <c r="A1684" s="136"/>
      <c r="C1684" s="136"/>
      <c r="E1684" s="107"/>
      <c r="F1684" s="137"/>
      <c r="J1684" s="122"/>
      <c r="K1684" s="138"/>
      <c r="L1684" s="139"/>
      <c r="M1684" s="140"/>
      <c r="O1684" s="89"/>
      <c r="Q1684" s="138"/>
      <c r="R1684" s="91"/>
      <c r="S1684" s="138"/>
      <c r="T1684" s="138"/>
      <c r="U1684" s="91"/>
      <c r="V1684" s="141"/>
      <c r="Y1684" s="6"/>
      <c r="Z1684" s="16"/>
      <c r="AA1684" s="16"/>
      <c r="AB1684" s="16"/>
      <c r="AC1684" s="16"/>
      <c r="AD1684" s="16"/>
      <c r="AE1684" s="16"/>
      <c r="AF1684" s="16"/>
      <c r="AG1684" s="16"/>
      <c r="AH1684" s="16"/>
      <c r="AI1684" s="16"/>
      <c r="AJ1684" s="16"/>
      <c r="AK1684" s="16"/>
      <c r="AL1684" s="16"/>
      <c r="AM1684" s="16"/>
      <c r="AN1684" s="16"/>
      <c r="AO1684" s="16"/>
      <c r="AP1684" s="16"/>
      <c r="AQ1684" s="16"/>
      <c r="AR1684" s="16"/>
      <c r="AS1684" s="16"/>
      <c r="AT1684" s="16"/>
      <c r="AU1684" s="16"/>
      <c r="AV1684" s="16"/>
      <c r="AW1684" s="16"/>
      <c r="AX1684" s="16"/>
      <c r="AY1684" s="16"/>
      <c r="AZ1684" s="16"/>
      <c r="BA1684" s="16"/>
      <c r="BB1684" s="16"/>
    </row>
    <row r="1685" s="5" customFormat="1" spans="1:54">
      <c r="A1685" s="136"/>
      <c r="C1685" s="136"/>
      <c r="E1685" s="107"/>
      <c r="F1685" s="137"/>
      <c r="J1685" s="122"/>
      <c r="K1685" s="138"/>
      <c r="L1685" s="139"/>
      <c r="M1685" s="140"/>
      <c r="O1685" s="89"/>
      <c r="Q1685" s="138"/>
      <c r="R1685" s="91"/>
      <c r="S1685" s="138"/>
      <c r="T1685" s="138"/>
      <c r="U1685" s="91"/>
      <c r="V1685" s="141"/>
      <c r="Y1685" s="6"/>
      <c r="Z1685" s="16"/>
      <c r="AA1685" s="16"/>
      <c r="AB1685" s="16"/>
      <c r="AC1685" s="16"/>
      <c r="AD1685" s="16"/>
      <c r="AE1685" s="16"/>
      <c r="AF1685" s="16"/>
      <c r="AG1685" s="16"/>
      <c r="AH1685" s="16"/>
      <c r="AI1685" s="16"/>
      <c r="AJ1685" s="16"/>
      <c r="AK1685" s="16"/>
      <c r="AL1685" s="16"/>
      <c r="AM1685" s="16"/>
      <c r="AN1685" s="16"/>
      <c r="AO1685" s="16"/>
      <c r="AP1685" s="16"/>
      <c r="AQ1685" s="16"/>
      <c r="AR1685" s="16"/>
      <c r="AS1685" s="16"/>
      <c r="AT1685" s="16"/>
      <c r="AU1685" s="16"/>
      <c r="AV1685" s="16"/>
      <c r="AW1685" s="16"/>
      <c r="AX1685" s="16"/>
      <c r="AY1685" s="16"/>
      <c r="AZ1685" s="16"/>
      <c r="BA1685" s="16"/>
      <c r="BB1685" s="16"/>
    </row>
    <row r="1686" s="5" customFormat="1" spans="1:54">
      <c r="A1686" s="136"/>
      <c r="C1686" s="136"/>
      <c r="E1686" s="107"/>
      <c r="F1686" s="137"/>
      <c r="J1686" s="122"/>
      <c r="K1686" s="138"/>
      <c r="L1686" s="139"/>
      <c r="M1686" s="140"/>
      <c r="O1686" s="89"/>
      <c r="Q1686" s="138"/>
      <c r="R1686" s="91"/>
      <c r="S1686" s="138"/>
      <c r="T1686" s="138"/>
      <c r="U1686" s="91"/>
      <c r="V1686" s="141"/>
      <c r="Y1686" s="6"/>
      <c r="Z1686" s="16"/>
      <c r="AA1686" s="16"/>
      <c r="AB1686" s="16"/>
      <c r="AC1686" s="16"/>
      <c r="AD1686" s="16"/>
      <c r="AE1686" s="16"/>
      <c r="AF1686" s="16"/>
      <c r="AG1686" s="16"/>
      <c r="AH1686" s="16"/>
      <c r="AI1686" s="16"/>
      <c r="AJ1686" s="16"/>
      <c r="AK1686" s="16"/>
      <c r="AL1686" s="16"/>
      <c r="AM1686" s="16"/>
      <c r="AN1686" s="16"/>
      <c r="AO1686" s="16"/>
      <c r="AP1686" s="16"/>
      <c r="AQ1686" s="16"/>
      <c r="AR1686" s="16"/>
      <c r="AS1686" s="16"/>
      <c r="AT1686" s="16"/>
      <c r="AU1686" s="16"/>
      <c r="AV1686" s="16"/>
      <c r="AW1686" s="16"/>
      <c r="AX1686" s="16"/>
      <c r="AY1686" s="16"/>
      <c r="AZ1686" s="16"/>
      <c r="BA1686" s="16"/>
      <c r="BB1686" s="16"/>
    </row>
    <row r="1687" s="5" customFormat="1" spans="1:54">
      <c r="A1687" s="136"/>
      <c r="C1687" s="136"/>
      <c r="E1687" s="107"/>
      <c r="F1687" s="137"/>
      <c r="J1687" s="122"/>
      <c r="K1687" s="138"/>
      <c r="L1687" s="139"/>
      <c r="M1687" s="140"/>
      <c r="O1687" s="89"/>
      <c r="Q1687" s="138"/>
      <c r="R1687" s="91"/>
      <c r="S1687" s="138"/>
      <c r="T1687" s="138"/>
      <c r="U1687" s="91"/>
      <c r="V1687" s="141"/>
      <c r="Y1687" s="6"/>
      <c r="Z1687" s="16"/>
      <c r="AA1687" s="16"/>
      <c r="AB1687" s="16"/>
      <c r="AC1687" s="16"/>
      <c r="AD1687" s="16"/>
      <c r="AE1687" s="16"/>
      <c r="AF1687" s="16"/>
      <c r="AG1687" s="16"/>
      <c r="AH1687" s="16"/>
      <c r="AI1687" s="16"/>
      <c r="AJ1687" s="16"/>
      <c r="AK1687" s="16"/>
      <c r="AL1687" s="16"/>
      <c r="AM1687" s="16"/>
      <c r="AN1687" s="16"/>
      <c r="AO1687" s="16"/>
      <c r="AP1687" s="16"/>
      <c r="AQ1687" s="16"/>
      <c r="AR1687" s="16"/>
      <c r="AS1687" s="16"/>
      <c r="AT1687" s="16"/>
      <c r="AU1687" s="16"/>
      <c r="AV1687" s="16"/>
      <c r="AW1687" s="16"/>
      <c r="AX1687" s="16"/>
      <c r="AY1687" s="16"/>
      <c r="AZ1687" s="16"/>
      <c r="BA1687" s="16"/>
      <c r="BB1687" s="16"/>
    </row>
    <row r="1688" s="5" customFormat="1" spans="1:54">
      <c r="A1688" s="136"/>
      <c r="C1688" s="136"/>
      <c r="E1688" s="107"/>
      <c r="F1688" s="137"/>
      <c r="J1688" s="122"/>
      <c r="K1688" s="138"/>
      <c r="L1688" s="139"/>
      <c r="M1688" s="140"/>
      <c r="O1688" s="89"/>
      <c r="Q1688" s="138"/>
      <c r="R1688" s="91"/>
      <c r="S1688" s="138"/>
      <c r="T1688" s="138"/>
      <c r="U1688" s="91"/>
      <c r="V1688" s="141"/>
      <c r="Y1688" s="6"/>
      <c r="Z1688" s="16"/>
      <c r="AA1688" s="16"/>
      <c r="AB1688" s="16"/>
      <c r="AC1688" s="16"/>
      <c r="AD1688" s="16"/>
      <c r="AE1688" s="16"/>
      <c r="AF1688" s="16"/>
      <c r="AG1688" s="16"/>
      <c r="AH1688" s="16"/>
      <c r="AI1688" s="16"/>
      <c r="AJ1688" s="16"/>
      <c r="AK1688" s="16"/>
      <c r="AL1688" s="16"/>
      <c r="AM1688" s="16"/>
      <c r="AN1688" s="16"/>
      <c r="AO1688" s="16"/>
      <c r="AP1688" s="16"/>
      <c r="AQ1688" s="16"/>
      <c r="AR1688" s="16"/>
      <c r="AS1688" s="16"/>
      <c r="AT1688" s="16"/>
      <c r="AU1688" s="16"/>
      <c r="AV1688" s="16"/>
      <c r="AW1688" s="16"/>
      <c r="AX1688" s="16"/>
      <c r="AY1688" s="16"/>
      <c r="AZ1688" s="16"/>
      <c r="BA1688" s="16"/>
      <c r="BB1688" s="16"/>
    </row>
    <row r="1689" s="5" customFormat="1" spans="1:54">
      <c r="A1689" s="136"/>
      <c r="C1689" s="136"/>
      <c r="E1689" s="107"/>
      <c r="F1689" s="137"/>
      <c r="J1689" s="122"/>
      <c r="K1689" s="138"/>
      <c r="L1689" s="139"/>
      <c r="M1689" s="140"/>
      <c r="O1689" s="89"/>
      <c r="Q1689" s="138"/>
      <c r="R1689" s="91"/>
      <c r="S1689" s="138"/>
      <c r="T1689" s="138"/>
      <c r="U1689" s="91"/>
      <c r="V1689" s="141"/>
      <c r="Y1689" s="6"/>
      <c r="Z1689" s="16"/>
      <c r="AA1689" s="16"/>
      <c r="AB1689" s="16"/>
      <c r="AC1689" s="16"/>
      <c r="AD1689" s="16"/>
      <c r="AE1689" s="16"/>
      <c r="AF1689" s="16"/>
      <c r="AG1689" s="16"/>
      <c r="AH1689" s="16"/>
      <c r="AI1689" s="16"/>
      <c r="AJ1689" s="16"/>
      <c r="AK1689" s="16"/>
      <c r="AL1689" s="16"/>
      <c r="AM1689" s="16"/>
      <c r="AN1689" s="16"/>
      <c r="AO1689" s="16"/>
      <c r="AP1689" s="16"/>
      <c r="AQ1689" s="16"/>
      <c r="AR1689" s="16"/>
      <c r="AS1689" s="16"/>
      <c r="AT1689" s="16"/>
      <c r="AU1689" s="16"/>
      <c r="AV1689" s="16"/>
      <c r="AW1689" s="16"/>
      <c r="AX1689" s="16"/>
      <c r="AY1689" s="16"/>
      <c r="AZ1689" s="16"/>
      <c r="BA1689" s="16"/>
      <c r="BB1689" s="16"/>
    </row>
    <row r="1690" s="5" customFormat="1" spans="1:54">
      <c r="A1690" s="136"/>
      <c r="C1690" s="136"/>
      <c r="E1690" s="107"/>
      <c r="F1690" s="137"/>
      <c r="J1690" s="122"/>
      <c r="K1690" s="138"/>
      <c r="L1690" s="139"/>
      <c r="M1690" s="140"/>
      <c r="O1690" s="89"/>
      <c r="Q1690" s="138"/>
      <c r="R1690" s="91"/>
      <c r="S1690" s="138"/>
      <c r="T1690" s="138"/>
      <c r="U1690" s="91"/>
      <c r="V1690" s="141"/>
      <c r="Y1690" s="6"/>
      <c r="Z1690" s="16"/>
      <c r="AA1690" s="16"/>
      <c r="AB1690" s="16"/>
      <c r="AC1690" s="16"/>
      <c r="AD1690" s="16"/>
      <c r="AE1690" s="16"/>
      <c r="AF1690" s="16"/>
      <c r="AG1690" s="16"/>
      <c r="AH1690" s="16"/>
      <c r="AI1690" s="16"/>
      <c r="AJ1690" s="16"/>
      <c r="AK1690" s="16"/>
      <c r="AL1690" s="16"/>
      <c r="AM1690" s="16"/>
      <c r="AN1690" s="16"/>
      <c r="AO1690" s="16"/>
      <c r="AP1690" s="16"/>
      <c r="AQ1690" s="16"/>
      <c r="AR1690" s="16"/>
      <c r="AS1690" s="16"/>
      <c r="AT1690" s="16"/>
      <c r="AU1690" s="16"/>
      <c r="AV1690" s="16"/>
      <c r="AW1690" s="16"/>
      <c r="AX1690" s="16"/>
      <c r="AY1690" s="16"/>
      <c r="AZ1690" s="16"/>
      <c r="BA1690" s="16"/>
      <c r="BB1690" s="16"/>
    </row>
    <row r="1691" s="5" customFormat="1" spans="1:54">
      <c r="A1691" s="136"/>
      <c r="C1691" s="136"/>
      <c r="E1691" s="107"/>
      <c r="F1691" s="137"/>
      <c r="J1691" s="122"/>
      <c r="K1691" s="138"/>
      <c r="L1691" s="139"/>
      <c r="M1691" s="140"/>
      <c r="O1691" s="89"/>
      <c r="Q1691" s="138"/>
      <c r="R1691" s="91"/>
      <c r="S1691" s="138"/>
      <c r="T1691" s="138"/>
      <c r="U1691" s="91"/>
      <c r="V1691" s="141"/>
      <c r="Y1691" s="6"/>
      <c r="Z1691" s="16"/>
      <c r="AA1691" s="16"/>
      <c r="AB1691" s="16"/>
      <c r="AC1691" s="16"/>
      <c r="AD1691" s="16"/>
      <c r="AE1691" s="16"/>
      <c r="AF1691" s="16"/>
      <c r="AG1691" s="16"/>
      <c r="AH1691" s="16"/>
      <c r="AI1691" s="16"/>
      <c r="AJ1691" s="16"/>
      <c r="AK1691" s="16"/>
      <c r="AL1691" s="16"/>
      <c r="AM1691" s="16"/>
      <c r="AN1691" s="16"/>
      <c r="AO1691" s="16"/>
      <c r="AP1691" s="16"/>
      <c r="AQ1691" s="16"/>
      <c r="AR1691" s="16"/>
      <c r="AS1691" s="16"/>
      <c r="AT1691" s="16"/>
      <c r="AU1691" s="16"/>
      <c r="AV1691" s="16"/>
      <c r="AW1691" s="16"/>
      <c r="AX1691" s="16"/>
      <c r="AY1691" s="16"/>
      <c r="AZ1691" s="16"/>
      <c r="BA1691" s="16"/>
      <c r="BB1691" s="16"/>
    </row>
    <row r="1692" s="5" customFormat="1" spans="1:54">
      <c r="A1692" s="136"/>
      <c r="C1692" s="136"/>
      <c r="E1692" s="107"/>
      <c r="F1692" s="137"/>
      <c r="J1692" s="122"/>
      <c r="K1692" s="138"/>
      <c r="L1692" s="139"/>
      <c r="M1692" s="140"/>
      <c r="O1692" s="89"/>
      <c r="Q1692" s="138"/>
      <c r="R1692" s="91"/>
      <c r="S1692" s="138"/>
      <c r="T1692" s="138"/>
      <c r="U1692" s="91"/>
      <c r="V1692" s="141"/>
      <c r="Y1692" s="6"/>
      <c r="Z1692" s="16"/>
      <c r="AA1692" s="16"/>
      <c r="AB1692" s="16"/>
      <c r="AC1692" s="16"/>
      <c r="AD1692" s="16"/>
      <c r="AE1692" s="16"/>
      <c r="AF1692" s="16"/>
      <c r="AG1692" s="16"/>
      <c r="AH1692" s="16"/>
      <c r="AI1692" s="16"/>
      <c r="AJ1692" s="16"/>
      <c r="AK1692" s="16"/>
      <c r="AL1692" s="16"/>
      <c r="AM1692" s="16"/>
      <c r="AN1692" s="16"/>
      <c r="AO1692" s="16"/>
      <c r="AP1692" s="16"/>
      <c r="AQ1692" s="16"/>
      <c r="AR1692" s="16"/>
      <c r="AS1692" s="16"/>
      <c r="AT1692" s="16"/>
      <c r="AU1692" s="16"/>
      <c r="AV1692" s="16"/>
      <c r="AW1692" s="16"/>
      <c r="AX1692" s="16"/>
      <c r="AY1692" s="16"/>
      <c r="AZ1692" s="16"/>
      <c r="BA1692" s="16"/>
      <c r="BB1692" s="16"/>
    </row>
    <row r="1693" s="5" customFormat="1" spans="1:54">
      <c r="A1693" s="136"/>
      <c r="C1693" s="136"/>
      <c r="E1693" s="107"/>
      <c r="F1693" s="137"/>
      <c r="J1693" s="122"/>
      <c r="K1693" s="138"/>
      <c r="L1693" s="139"/>
      <c r="M1693" s="140"/>
      <c r="O1693" s="89"/>
      <c r="Q1693" s="138"/>
      <c r="R1693" s="91"/>
      <c r="S1693" s="138"/>
      <c r="T1693" s="138"/>
      <c r="U1693" s="91"/>
      <c r="V1693" s="141"/>
      <c r="Y1693" s="6"/>
      <c r="Z1693" s="16"/>
      <c r="AA1693" s="16"/>
      <c r="AB1693" s="16"/>
      <c r="AC1693" s="16"/>
      <c r="AD1693" s="16"/>
      <c r="AE1693" s="16"/>
      <c r="AF1693" s="16"/>
      <c r="AG1693" s="16"/>
      <c r="AH1693" s="16"/>
      <c r="AI1693" s="16"/>
      <c r="AJ1693" s="16"/>
      <c r="AK1693" s="16"/>
      <c r="AL1693" s="16"/>
      <c r="AM1693" s="16"/>
      <c r="AN1693" s="16"/>
      <c r="AO1693" s="16"/>
      <c r="AP1693" s="16"/>
      <c r="AQ1693" s="16"/>
      <c r="AR1693" s="16"/>
      <c r="AS1693" s="16"/>
      <c r="AT1693" s="16"/>
      <c r="AU1693" s="16"/>
      <c r="AV1693" s="16"/>
      <c r="AW1693" s="16"/>
      <c r="AX1693" s="16"/>
      <c r="AY1693" s="16"/>
      <c r="AZ1693" s="16"/>
      <c r="BA1693" s="16"/>
      <c r="BB1693" s="16"/>
    </row>
    <row r="1694" s="5" customFormat="1" spans="1:54">
      <c r="A1694" s="136"/>
      <c r="C1694" s="136"/>
      <c r="E1694" s="107"/>
      <c r="F1694" s="137"/>
      <c r="J1694" s="122"/>
      <c r="K1694" s="138"/>
      <c r="L1694" s="139"/>
      <c r="M1694" s="140"/>
      <c r="O1694" s="89"/>
      <c r="Q1694" s="138"/>
      <c r="R1694" s="91"/>
      <c r="S1694" s="138"/>
      <c r="T1694" s="138"/>
      <c r="U1694" s="91"/>
      <c r="V1694" s="141"/>
      <c r="Y1694" s="6"/>
      <c r="Z1694" s="16"/>
      <c r="AA1694" s="16"/>
      <c r="AB1694" s="16"/>
      <c r="AC1694" s="16"/>
      <c r="AD1694" s="16"/>
      <c r="AE1694" s="16"/>
      <c r="AF1694" s="16"/>
      <c r="AG1694" s="16"/>
      <c r="AH1694" s="16"/>
      <c r="AI1694" s="16"/>
      <c r="AJ1694" s="16"/>
      <c r="AK1694" s="16"/>
      <c r="AL1694" s="16"/>
      <c r="AM1694" s="16"/>
      <c r="AN1694" s="16"/>
      <c r="AO1694" s="16"/>
      <c r="AP1694" s="16"/>
      <c r="AQ1694" s="16"/>
      <c r="AR1694" s="16"/>
      <c r="AS1694" s="16"/>
      <c r="AT1694" s="16"/>
      <c r="AU1694" s="16"/>
      <c r="AV1694" s="16"/>
      <c r="AW1694" s="16"/>
      <c r="AX1694" s="16"/>
      <c r="AY1694" s="16"/>
      <c r="AZ1694" s="16"/>
      <c r="BA1694" s="16"/>
      <c r="BB1694" s="16"/>
    </row>
    <row r="1695" s="5" customFormat="1" spans="1:54">
      <c r="A1695" s="136"/>
      <c r="C1695" s="136"/>
      <c r="E1695" s="107"/>
      <c r="F1695" s="137"/>
      <c r="J1695" s="122"/>
      <c r="K1695" s="138"/>
      <c r="L1695" s="139"/>
      <c r="M1695" s="140"/>
      <c r="O1695" s="89"/>
      <c r="Q1695" s="138"/>
      <c r="R1695" s="91"/>
      <c r="S1695" s="138"/>
      <c r="T1695" s="138"/>
      <c r="U1695" s="91"/>
      <c r="V1695" s="141"/>
      <c r="Y1695" s="6"/>
      <c r="Z1695" s="16"/>
      <c r="AA1695" s="16"/>
      <c r="AB1695" s="16"/>
      <c r="AC1695" s="16"/>
      <c r="AD1695" s="16"/>
      <c r="AE1695" s="16"/>
      <c r="AF1695" s="16"/>
      <c r="AG1695" s="16"/>
      <c r="AH1695" s="16"/>
      <c r="AI1695" s="16"/>
      <c r="AJ1695" s="16"/>
      <c r="AK1695" s="16"/>
      <c r="AL1695" s="16"/>
      <c r="AM1695" s="16"/>
      <c r="AN1695" s="16"/>
      <c r="AO1695" s="16"/>
      <c r="AP1695" s="16"/>
      <c r="AQ1695" s="16"/>
      <c r="AR1695" s="16"/>
      <c r="AS1695" s="16"/>
      <c r="AT1695" s="16"/>
      <c r="AU1695" s="16"/>
      <c r="AV1695" s="16"/>
      <c r="AW1695" s="16"/>
      <c r="AX1695" s="16"/>
      <c r="AY1695" s="16"/>
      <c r="AZ1695" s="16"/>
      <c r="BA1695" s="16"/>
      <c r="BB1695" s="16"/>
    </row>
    <row r="1696" s="5" customFormat="1" spans="1:54">
      <c r="A1696" s="136"/>
      <c r="C1696" s="136"/>
      <c r="E1696" s="107"/>
      <c r="F1696" s="137"/>
      <c r="J1696" s="122"/>
      <c r="K1696" s="138"/>
      <c r="L1696" s="139"/>
      <c r="M1696" s="140"/>
      <c r="O1696" s="89"/>
      <c r="Q1696" s="138"/>
      <c r="R1696" s="91"/>
      <c r="S1696" s="138"/>
      <c r="T1696" s="138"/>
      <c r="U1696" s="91"/>
      <c r="V1696" s="141"/>
      <c r="Y1696" s="6"/>
      <c r="Z1696" s="16"/>
      <c r="AA1696" s="16"/>
      <c r="AB1696" s="16"/>
      <c r="AC1696" s="16"/>
      <c r="AD1696" s="16"/>
      <c r="AE1696" s="16"/>
      <c r="AF1696" s="16"/>
      <c r="AG1696" s="16"/>
      <c r="AH1696" s="16"/>
      <c r="AI1696" s="16"/>
      <c r="AJ1696" s="16"/>
      <c r="AK1696" s="16"/>
      <c r="AL1696" s="16"/>
      <c r="AM1696" s="16"/>
      <c r="AN1696" s="16"/>
      <c r="AO1696" s="16"/>
      <c r="AP1696" s="16"/>
      <c r="AQ1696" s="16"/>
      <c r="AR1696" s="16"/>
      <c r="AS1696" s="16"/>
      <c r="AT1696" s="16"/>
      <c r="AU1696" s="16"/>
      <c r="AV1696" s="16"/>
      <c r="AW1696" s="16"/>
      <c r="AX1696" s="16"/>
      <c r="AY1696" s="16"/>
      <c r="AZ1696" s="16"/>
      <c r="BA1696" s="16"/>
      <c r="BB1696" s="16"/>
    </row>
    <row r="1697" s="5" customFormat="1" spans="1:54">
      <c r="A1697" s="136"/>
      <c r="C1697" s="136"/>
      <c r="E1697" s="107"/>
      <c r="F1697" s="137"/>
      <c r="J1697" s="122"/>
      <c r="K1697" s="138"/>
      <c r="L1697" s="139"/>
      <c r="M1697" s="140"/>
      <c r="O1697" s="89"/>
      <c r="Q1697" s="138"/>
      <c r="R1697" s="91"/>
      <c r="S1697" s="138"/>
      <c r="T1697" s="138"/>
      <c r="U1697" s="91"/>
      <c r="V1697" s="141"/>
      <c r="Y1697" s="6"/>
      <c r="Z1697" s="16"/>
      <c r="AA1697" s="16"/>
      <c r="AB1697" s="16"/>
      <c r="AC1697" s="16"/>
      <c r="AD1697" s="16"/>
      <c r="AE1697" s="16"/>
      <c r="AF1697" s="16"/>
      <c r="AG1697" s="16"/>
      <c r="AH1697" s="16"/>
      <c r="AI1697" s="16"/>
      <c r="AJ1697" s="16"/>
      <c r="AK1697" s="16"/>
      <c r="AL1697" s="16"/>
      <c r="AM1697" s="16"/>
      <c r="AN1697" s="16"/>
      <c r="AO1697" s="16"/>
      <c r="AP1697" s="16"/>
      <c r="AQ1697" s="16"/>
      <c r="AR1697" s="16"/>
      <c r="AS1697" s="16"/>
      <c r="AT1697" s="16"/>
      <c r="AU1697" s="16"/>
      <c r="AV1697" s="16"/>
      <c r="AW1697" s="16"/>
      <c r="AX1697" s="16"/>
      <c r="AY1697" s="16"/>
      <c r="AZ1697" s="16"/>
      <c r="BA1697" s="16"/>
      <c r="BB1697" s="16"/>
    </row>
    <row r="1698" s="5" customFormat="1" spans="1:54">
      <c r="A1698" s="136"/>
      <c r="C1698" s="136"/>
      <c r="E1698" s="107"/>
      <c r="F1698" s="137"/>
      <c r="J1698" s="122"/>
      <c r="K1698" s="138"/>
      <c r="L1698" s="139"/>
      <c r="M1698" s="140"/>
      <c r="O1698" s="89"/>
      <c r="Q1698" s="138"/>
      <c r="R1698" s="91"/>
      <c r="S1698" s="138"/>
      <c r="T1698" s="138"/>
      <c r="U1698" s="91"/>
      <c r="V1698" s="141"/>
      <c r="Y1698" s="6"/>
      <c r="Z1698" s="16"/>
      <c r="AA1698" s="16"/>
      <c r="AB1698" s="16"/>
      <c r="AC1698" s="16"/>
      <c r="AD1698" s="16"/>
      <c r="AE1698" s="16"/>
      <c r="AF1698" s="16"/>
      <c r="AG1698" s="16"/>
      <c r="AH1698" s="16"/>
      <c r="AI1698" s="16"/>
      <c r="AJ1698" s="16"/>
      <c r="AK1698" s="16"/>
      <c r="AL1698" s="16"/>
      <c r="AM1698" s="16"/>
      <c r="AN1698" s="16"/>
      <c r="AO1698" s="16"/>
      <c r="AP1698" s="16"/>
      <c r="AQ1698" s="16"/>
      <c r="AR1698" s="16"/>
      <c r="AS1698" s="16"/>
      <c r="AT1698" s="16"/>
      <c r="AU1698" s="16"/>
      <c r="AV1698" s="16"/>
      <c r="AW1698" s="16"/>
      <c r="AX1698" s="16"/>
      <c r="AY1698" s="16"/>
      <c r="AZ1698" s="16"/>
      <c r="BA1698" s="16"/>
      <c r="BB1698" s="16"/>
    </row>
    <row r="1699" s="5" customFormat="1" spans="1:54">
      <c r="A1699" s="136"/>
      <c r="C1699" s="136"/>
      <c r="E1699" s="107"/>
      <c r="F1699" s="137"/>
      <c r="J1699" s="122"/>
      <c r="K1699" s="138"/>
      <c r="L1699" s="139"/>
      <c r="M1699" s="140"/>
      <c r="O1699" s="89"/>
      <c r="Q1699" s="138"/>
      <c r="R1699" s="91"/>
      <c r="S1699" s="138"/>
      <c r="T1699" s="138"/>
      <c r="U1699" s="91"/>
      <c r="V1699" s="141"/>
      <c r="Y1699" s="6"/>
      <c r="Z1699" s="16"/>
      <c r="AA1699" s="16"/>
      <c r="AB1699" s="16"/>
      <c r="AC1699" s="16"/>
      <c r="AD1699" s="16"/>
      <c r="AE1699" s="16"/>
      <c r="AF1699" s="16"/>
      <c r="AG1699" s="16"/>
      <c r="AH1699" s="16"/>
      <c r="AI1699" s="16"/>
      <c r="AJ1699" s="16"/>
      <c r="AK1699" s="16"/>
      <c r="AL1699" s="16"/>
      <c r="AM1699" s="16"/>
      <c r="AN1699" s="16"/>
      <c r="AO1699" s="16"/>
      <c r="AP1699" s="16"/>
      <c r="AQ1699" s="16"/>
      <c r="AR1699" s="16"/>
      <c r="AS1699" s="16"/>
      <c r="AT1699" s="16"/>
      <c r="AU1699" s="16"/>
      <c r="AV1699" s="16"/>
      <c r="AW1699" s="16"/>
      <c r="AX1699" s="16"/>
      <c r="AY1699" s="16"/>
      <c r="AZ1699" s="16"/>
      <c r="BA1699" s="16"/>
      <c r="BB1699" s="16"/>
    </row>
    <row r="1700" s="5" customFormat="1" spans="1:54">
      <c r="A1700" s="136"/>
      <c r="C1700" s="136"/>
      <c r="E1700" s="107"/>
      <c r="F1700" s="137"/>
      <c r="J1700" s="122"/>
      <c r="K1700" s="138"/>
      <c r="L1700" s="139"/>
      <c r="M1700" s="140"/>
      <c r="O1700" s="89"/>
      <c r="Q1700" s="138"/>
      <c r="R1700" s="91"/>
      <c r="S1700" s="138"/>
      <c r="T1700" s="138"/>
      <c r="U1700" s="91"/>
      <c r="V1700" s="141"/>
      <c r="Y1700" s="6"/>
      <c r="Z1700" s="16"/>
      <c r="AA1700" s="16"/>
      <c r="AB1700" s="16"/>
      <c r="AC1700" s="16"/>
      <c r="AD1700" s="16"/>
      <c r="AE1700" s="16"/>
      <c r="AF1700" s="16"/>
      <c r="AG1700" s="16"/>
      <c r="AH1700" s="16"/>
      <c r="AI1700" s="16"/>
      <c r="AJ1700" s="16"/>
      <c r="AK1700" s="16"/>
      <c r="AL1700" s="16"/>
      <c r="AM1700" s="16"/>
      <c r="AN1700" s="16"/>
      <c r="AO1700" s="16"/>
      <c r="AP1700" s="16"/>
      <c r="AQ1700" s="16"/>
      <c r="AR1700" s="16"/>
      <c r="AS1700" s="16"/>
      <c r="AT1700" s="16"/>
      <c r="AU1700" s="16"/>
      <c r="AV1700" s="16"/>
      <c r="AW1700" s="16"/>
      <c r="AX1700" s="16"/>
      <c r="AY1700" s="16"/>
      <c r="AZ1700" s="16"/>
      <c r="BA1700" s="16"/>
      <c r="BB1700" s="16"/>
    </row>
    <row r="1701" s="5" customFormat="1" spans="1:54">
      <c r="A1701" s="136"/>
      <c r="C1701" s="136"/>
      <c r="E1701" s="107"/>
      <c r="F1701" s="137"/>
      <c r="J1701" s="122"/>
      <c r="K1701" s="138"/>
      <c r="L1701" s="139"/>
      <c r="M1701" s="140"/>
      <c r="O1701" s="89"/>
      <c r="Q1701" s="138"/>
      <c r="R1701" s="91"/>
      <c r="S1701" s="138"/>
      <c r="T1701" s="138"/>
      <c r="U1701" s="91"/>
      <c r="V1701" s="141"/>
      <c r="Y1701" s="6"/>
      <c r="Z1701" s="16"/>
      <c r="AA1701" s="16"/>
      <c r="AB1701" s="16"/>
      <c r="AC1701" s="16"/>
      <c r="AD1701" s="16"/>
      <c r="AE1701" s="16"/>
      <c r="AF1701" s="16"/>
      <c r="AG1701" s="16"/>
      <c r="AH1701" s="16"/>
      <c r="AI1701" s="16"/>
      <c r="AJ1701" s="16"/>
      <c r="AK1701" s="16"/>
      <c r="AL1701" s="16"/>
      <c r="AM1701" s="16"/>
      <c r="AN1701" s="16"/>
      <c r="AO1701" s="16"/>
      <c r="AP1701" s="16"/>
      <c r="AQ1701" s="16"/>
      <c r="AR1701" s="16"/>
      <c r="AS1701" s="16"/>
      <c r="AT1701" s="16"/>
      <c r="AU1701" s="16"/>
      <c r="AV1701" s="16"/>
      <c r="AW1701" s="16"/>
      <c r="AX1701" s="16"/>
      <c r="AY1701" s="16"/>
      <c r="AZ1701" s="16"/>
      <c r="BA1701" s="16"/>
      <c r="BB1701" s="16"/>
    </row>
    <row r="1702" s="5" customFormat="1" spans="1:54">
      <c r="A1702" s="136"/>
      <c r="C1702" s="136"/>
      <c r="E1702" s="107"/>
      <c r="F1702" s="137"/>
      <c r="J1702" s="122"/>
      <c r="K1702" s="138"/>
      <c r="L1702" s="139"/>
      <c r="M1702" s="140"/>
      <c r="O1702" s="89"/>
      <c r="Q1702" s="138"/>
      <c r="R1702" s="91"/>
      <c r="S1702" s="138"/>
      <c r="T1702" s="138"/>
      <c r="U1702" s="91"/>
      <c r="V1702" s="141"/>
      <c r="Y1702" s="6"/>
      <c r="Z1702" s="16"/>
      <c r="AA1702" s="16"/>
      <c r="AB1702" s="16"/>
      <c r="AC1702" s="16"/>
      <c r="AD1702" s="16"/>
      <c r="AE1702" s="16"/>
      <c r="AF1702" s="16"/>
      <c r="AG1702" s="16"/>
      <c r="AH1702" s="16"/>
      <c r="AI1702" s="16"/>
      <c r="AJ1702" s="16"/>
      <c r="AK1702" s="16"/>
      <c r="AL1702" s="16"/>
      <c r="AM1702" s="16"/>
      <c r="AN1702" s="16"/>
      <c r="AO1702" s="16"/>
      <c r="AP1702" s="16"/>
      <c r="AQ1702" s="16"/>
      <c r="AR1702" s="16"/>
      <c r="AS1702" s="16"/>
      <c r="AT1702" s="16"/>
      <c r="AU1702" s="16"/>
      <c r="AV1702" s="16"/>
      <c r="AW1702" s="16"/>
      <c r="AX1702" s="16"/>
      <c r="AY1702" s="16"/>
      <c r="AZ1702" s="16"/>
      <c r="BA1702" s="16"/>
      <c r="BB1702" s="16"/>
    </row>
    <row r="1703" s="5" customFormat="1" spans="1:54">
      <c r="A1703" s="136"/>
      <c r="C1703" s="136"/>
      <c r="E1703" s="107"/>
      <c r="F1703" s="137"/>
      <c r="J1703" s="122"/>
      <c r="K1703" s="138"/>
      <c r="L1703" s="139"/>
      <c r="M1703" s="140"/>
      <c r="O1703" s="89"/>
      <c r="Q1703" s="138"/>
      <c r="R1703" s="91"/>
      <c r="S1703" s="138"/>
      <c r="T1703" s="138"/>
      <c r="U1703" s="91"/>
      <c r="V1703" s="141"/>
      <c r="Y1703" s="6"/>
      <c r="Z1703" s="16"/>
      <c r="AA1703" s="16"/>
      <c r="AB1703" s="16"/>
      <c r="AC1703" s="16"/>
      <c r="AD1703" s="16"/>
      <c r="AE1703" s="16"/>
      <c r="AF1703" s="16"/>
      <c r="AG1703" s="16"/>
      <c r="AH1703" s="16"/>
      <c r="AI1703" s="16"/>
      <c r="AJ1703" s="16"/>
      <c r="AK1703" s="16"/>
      <c r="AL1703" s="16"/>
      <c r="AM1703" s="16"/>
      <c r="AN1703" s="16"/>
      <c r="AO1703" s="16"/>
      <c r="AP1703" s="16"/>
      <c r="AQ1703" s="16"/>
      <c r="AR1703" s="16"/>
      <c r="AS1703" s="16"/>
      <c r="AT1703" s="16"/>
      <c r="AU1703" s="16"/>
      <c r="AV1703" s="16"/>
      <c r="AW1703" s="16"/>
      <c r="AX1703" s="16"/>
      <c r="AY1703" s="16"/>
      <c r="AZ1703" s="16"/>
      <c r="BA1703" s="16"/>
      <c r="BB1703" s="16"/>
    </row>
    <row r="1704" s="5" customFormat="1" spans="1:54">
      <c r="A1704" s="136"/>
      <c r="C1704" s="136"/>
      <c r="E1704" s="107"/>
      <c r="F1704" s="137"/>
      <c r="J1704" s="122"/>
      <c r="K1704" s="138"/>
      <c r="L1704" s="139"/>
      <c r="M1704" s="140"/>
      <c r="O1704" s="89"/>
      <c r="Q1704" s="138"/>
      <c r="R1704" s="91"/>
      <c r="S1704" s="138"/>
      <c r="T1704" s="138"/>
      <c r="U1704" s="91"/>
      <c r="V1704" s="141"/>
      <c r="Y1704" s="6"/>
      <c r="Z1704" s="16"/>
      <c r="AA1704" s="16"/>
      <c r="AB1704" s="16"/>
      <c r="AC1704" s="16"/>
      <c r="AD1704" s="16"/>
      <c r="AE1704" s="16"/>
      <c r="AF1704" s="16"/>
      <c r="AG1704" s="16"/>
      <c r="AH1704" s="16"/>
      <c r="AI1704" s="16"/>
      <c r="AJ1704" s="16"/>
      <c r="AK1704" s="16"/>
      <c r="AL1704" s="16"/>
      <c r="AM1704" s="16"/>
      <c r="AN1704" s="16"/>
      <c r="AO1704" s="16"/>
      <c r="AP1704" s="16"/>
      <c r="AQ1704" s="16"/>
      <c r="AR1704" s="16"/>
      <c r="AS1704" s="16"/>
      <c r="AT1704" s="16"/>
      <c r="AU1704" s="16"/>
      <c r="AV1704" s="16"/>
      <c r="AW1704" s="16"/>
      <c r="AX1704" s="16"/>
      <c r="AY1704" s="16"/>
      <c r="AZ1704" s="16"/>
      <c r="BA1704" s="16"/>
      <c r="BB1704" s="16"/>
    </row>
    <row r="1705" s="5" customFormat="1" spans="1:54">
      <c r="A1705" s="136"/>
      <c r="C1705" s="136"/>
      <c r="E1705" s="107"/>
      <c r="F1705" s="137"/>
      <c r="J1705" s="122"/>
      <c r="K1705" s="138"/>
      <c r="L1705" s="139"/>
      <c r="M1705" s="140"/>
      <c r="O1705" s="89"/>
      <c r="Q1705" s="138"/>
      <c r="R1705" s="91"/>
      <c r="S1705" s="138"/>
      <c r="T1705" s="138"/>
      <c r="U1705" s="91"/>
      <c r="V1705" s="141"/>
      <c r="Y1705" s="6"/>
      <c r="Z1705" s="16"/>
      <c r="AA1705" s="16"/>
      <c r="AB1705" s="16"/>
      <c r="AC1705" s="16"/>
      <c r="AD1705" s="16"/>
      <c r="AE1705" s="16"/>
      <c r="AF1705" s="16"/>
      <c r="AG1705" s="16"/>
      <c r="AH1705" s="16"/>
      <c r="AI1705" s="16"/>
      <c r="AJ1705" s="16"/>
      <c r="AK1705" s="16"/>
      <c r="AL1705" s="16"/>
      <c r="AM1705" s="16"/>
      <c r="AN1705" s="16"/>
      <c r="AO1705" s="16"/>
      <c r="AP1705" s="16"/>
      <c r="AQ1705" s="16"/>
      <c r="AR1705" s="16"/>
      <c r="AS1705" s="16"/>
      <c r="AT1705" s="16"/>
      <c r="AU1705" s="16"/>
      <c r="AV1705" s="16"/>
      <c r="AW1705" s="16"/>
      <c r="AX1705" s="16"/>
      <c r="AY1705" s="16"/>
      <c r="AZ1705" s="16"/>
      <c r="BA1705" s="16"/>
      <c r="BB1705" s="16"/>
    </row>
    <row r="1706" s="5" customFormat="1" spans="1:54">
      <c r="A1706" s="136"/>
      <c r="C1706" s="136"/>
      <c r="E1706" s="107"/>
      <c r="F1706" s="137"/>
      <c r="J1706" s="122"/>
      <c r="K1706" s="138"/>
      <c r="L1706" s="139"/>
      <c r="M1706" s="140"/>
      <c r="O1706" s="89"/>
      <c r="Q1706" s="138"/>
      <c r="R1706" s="91"/>
      <c r="S1706" s="138"/>
      <c r="T1706" s="138"/>
      <c r="U1706" s="91"/>
      <c r="V1706" s="141"/>
      <c r="Y1706" s="6"/>
      <c r="Z1706" s="16"/>
      <c r="AA1706" s="16"/>
      <c r="AB1706" s="16"/>
      <c r="AC1706" s="16"/>
      <c r="AD1706" s="16"/>
      <c r="AE1706" s="16"/>
      <c r="AF1706" s="16"/>
      <c r="AG1706" s="16"/>
      <c r="AH1706" s="16"/>
      <c r="AI1706" s="16"/>
      <c r="AJ1706" s="16"/>
      <c r="AK1706" s="16"/>
      <c r="AL1706" s="16"/>
      <c r="AM1706" s="16"/>
      <c r="AN1706" s="16"/>
      <c r="AO1706" s="16"/>
      <c r="AP1706" s="16"/>
      <c r="AQ1706" s="16"/>
      <c r="AR1706" s="16"/>
      <c r="AS1706" s="16"/>
      <c r="AT1706" s="16"/>
      <c r="AU1706" s="16"/>
      <c r="AV1706" s="16"/>
      <c r="AW1706" s="16"/>
      <c r="AX1706" s="16"/>
      <c r="AY1706" s="16"/>
      <c r="AZ1706" s="16"/>
      <c r="BA1706" s="16"/>
      <c r="BB1706" s="16"/>
    </row>
    <row r="1707" s="5" customFormat="1" spans="1:54">
      <c r="A1707" s="136"/>
      <c r="C1707" s="136"/>
      <c r="E1707" s="107"/>
      <c r="F1707" s="137"/>
      <c r="J1707" s="122"/>
      <c r="K1707" s="138"/>
      <c r="L1707" s="139"/>
      <c r="M1707" s="140"/>
      <c r="O1707" s="89"/>
      <c r="Q1707" s="138"/>
      <c r="R1707" s="91"/>
      <c r="S1707" s="138"/>
      <c r="T1707" s="138"/>
      <c r="U1707" s="91"/>
      <c r="V1707" s="141"/>
      <c r="Y1707" s="6"/>
      <c r="Z1707" s="16"/>
      <c r="AA1707" s="16"/>
      <c r="AB1707" s="16"/>
      <c r="AC1707" s="16"/>
      <c r="AD1707" s="16"/>
      <c r="AE1707" s="16"/>
      <c r="AF1707" s="16"/>
      <c r="AG1707" s="16"/>
      <c r="AH1707" s="16"/>
      <c r="AI1707" s="16"/>
      <c r="AJ1707" s="16"/>
      <c r="AK1707" s="16"/>
      <c r="AL1707" s="16"/>
      <c r="AM1707" s="16"/>
      <c r="AN1707" s="16"/>
      <c r="AO1707" s="16"/>
      <c r="AP1707" s="16"/>
      <c r="AQ1707" s="16"/>
      <c r="AR1707" s="16"/>
      <c r="AS1707" s="16"/>
      <c r="AT1707" s="16"/>
      <c r="AU1707" s="16"/>
      <c r="AV1707" s="16"/>
      <c r="AW1707" s="16"/>
      <c r="AX1707" s="16"/>
      <c r="AY1707" s="16"/>
      <c r="AZ1707" s="16"/>
      <c r="BA1707" s="16"/>
      <c r="BB1707" s="16"/>
    </row>
    <row r="1708" s="5" customFormat="1" spans="1:54">
      <c r="A1708" s="136"/>
      <c r="C1708" s="136"/>
      <c r="E1708" s="107"/>
      <c r="F1708" s="137"/>
      <c r="J1708" s="122"/>
      <c r="K1708" s="138"/>
      <c r="L1708" s="139"/>
      <c r="M1708" s="140"/>
      <c r="O1708" s="89"/>
      <c r="Q1708" s="138"/>
      <c r="R1708" s="91"/>
      <c r="S1708" s="138"/>
      <c r="T1708" s="138"/>
      <c r="U1708" s="91"/>
      <c r="V1708" s="141"/>
      <c r="Y1708" s="6"/>
      <c r="Z1708" s="16"/>
      <c r="AA1708" s="16"/>
      <c r="AB1708" s="16"/>
      <c r="AC1708" s="16"/>
      <c r="AD1708" s="16"/>
      <c r="AE1708" s="16"/>
      <c r="AF1708" s="16"/>
      <c r="AG1708" s="16"/>
      <c r="AH1708" s="16"/>
      <c r="AI1708" s="16"/>
      <c r="AJ1708" s="16"/>
      <c r="AK1708" s="16"/>
      <c r="AL1708" s="16"/>
      <c r="AM1708" s="16"/>
      <c r="AN1708" s="16"/>
      <c r="AO1708" s="16"/>
      <c r="AP1708" s="16"/>
      <c r="AQ1708" s="16"/>
      <c r="AR1708" s="16"/>
      <c r="AS1708" s="16"/>
      <c r="AT1708" s="16"/>
      <c r="AU1708" s="16"/>
      <c r="AV1708" s="16"/>
      <c r="AW1708" s="16"/>
      <c r="AX1708" s="16"/>
      <c r="AY1708" s="16"/>
      <c r="AZ1708" s="16"/>
      <c r="BA1708" s="16"/>
      <c r="BB1708" s="16"/>
    </row>
    <row r="1709" s="5" customFormat="1" spans="1:54">
      <c r="A1709" s="136"/>
      <c r="C1709" s="136"/>
      <c r="E1709" s="107"/>
      <c r="F1709" s="137"/>
      <c r="J1709" s="122"/>
      <c r="K1709" s="138"/>
      <c r="L1709" s="139"/>
      <c r="M1709" s="140"/>
      <c r="O1709" s="89"/>
      <c r="Q1709" s="138"/>
      <c r="R1709" s="91"/>
      <c r="S1709" s="138"/>
      <c r="T1709" s="138"/>
      <c r="U1709" s="91"/>
      <c r="V1709" s="141"/>
      <c r="Y1709" s="6"/>
      <c r="Z1709" s="16"/>
      <c r="AA1709" s="16"/>
      <c r="AB1709" s="16"/>
      <c r="AC1709" s="16"/>
      <c r="AD1709" s="16"/>
      <c r="AE1709" s="16"/>
      <c r="AF1709" s="16"/>
      <c r="AG1709" s="16"/>
      <c r="AH1709" s="16"/>
      <c r="AI1709" s="16"/>
      <c r="AJ1709" s="16"/>
      <c r="AK1709" s="16"/>
      <c r="AL1709" s="16"/>
      <c r="AM1709" s="16"/>
      <c r="AN1709" s="16"/>
      <c r="AO1709" s="16"/>
      <c r="AP1709" s="16"/>
      <c r="AQ1709" s="16"/>
      <c r="AR1709" s="16"/>
      <c r="AS1709" s="16"/>
      <c r="AT1709" s="16"/>
      <c r="AU1709" s="16"/>
      <c r="AV1709" s="16"/>
      <c r="AW1709" s="16"/>
      <c r="AX1709" s="16"/>
      <c r="AY1709" s="16"/>
      <c r="AZ1709" s="16"/>
      <c r="BA1709" s="16"/>
      <c r="BB1709" s="16"/>
    </row>
    <row r="1710" s="5" customFormat="1" spans="1:54">
      <c r="A1710" s="136"/>
      <c r="C1710" s="136"/>
      <c r="E1710" s="107"/>
      <c r="F1710" s="137"/>
      <c r="J1710" s="122"/>
      <c r="K1710" s="138"/>
      <c r="L1710" s="139"/>
      <c r="M1710" s="140"/>
      <c r="O1710" s="89"/>
      <c r="Q1710" s="138"/>
      <c r="R1710" s="91"/>
      <c r="S1710" s="138"/>
      <c r="T1710" s="138"/>
      <c r="U1710" s="91"/>
      <c r="V1710" s="141"/>
      <c r="Y1710" s="6"/>
      <c r="Z1710" s="16"/>
      <c r="AA1710" s="16"/>
      <c r="AB1710" s="16"/>
      <c r="AC1710" s="16"/>
      <c r="AD1710" s="16"/>
      <c r="AE1710" s="16"/>
      <c r="AF1710" s="16"/>
      <c r="AG1710" s="16"/>
      <c r="AH1710" s="16"/>
      <c r="AI1710" s="16"/>
      <c r="AJ1710" s="16"/>
      <c r="AK1710" s="16"/>
      <c r="AL1710" s="16"/>
      <c r="AM1710" s="16"/>
      <c r="AN1710" s="16"/>
      <c r="AO1710" s="16"/>
      <c r="AP1710" s="16"/>
      <c r="AQ1710" s="16"/>
      <c r="AR1710" s="16"/>
      <c r="AS1710" s="16"/>
      <c r="AT1710" s="16"/>
      <c r="AU1710" s="16"/>
      <c r="AV1710" s="16"/>
      <c r="AW1710" s="16"/>
      <c r="AX1710" s="16"/>
      <c r="AY1710" s="16"/>
      <c r="AZ1710" s="16"/>
      <c r="BA1710" s="16"/>
      <c r="BB1710" s="16"/>
    </row>
    <row r="1711" s="5" customFormat="1" spans="1:54">
      <c r="A1711" s="136"/>
      <c r="C1711" s="136"/>
      <c r="E1711" s="107"/>
      <c r="F1711" s="137"/>
      <c r="J1711" s="122"/>
      <c r="K1711" s="138"/>
      <c r="L1711" s="139"/>
      <c r="M1711" s="140"/>
      <c r="O1711" s="89"/>
      <c r="Q1711" s="138"/>
      <c r="R1711" s="91"/>
      <c r="S1711" s="138"/>
      <c r="T1711" s="138"/>
      <c r="U1711" s="91"/>
      <c r="V1711" s="141"/>
      <c r="Y1711" s="6"/>
      <c r="Z1711" s="16"/>
      <c r="AA1711" s="16"/>
      <c r="AB1711" s="16"/>
      <c r="AC1711" s="16"/>
      <c r="AD1711" s="16"/>
      <c r="AE1711" s="16"/>
      <c r="AF1711" s="16"/>
      <c r="AG1711" s="16"/>
      <c r="AH1711" s="16"/>
      <c r="AI1711" s="16"/>
      <c r="AJ1711" s="16"/>
      <c r="AK1711" s="16"/>
      <c r="AL1711" s="16"/>
      <c r="AM1711" s="16"/>
      <c r="AN1711" s="16"/>
      <c r="AO1711" s="16"/>
      <c r="AP1711" s="16"/>
      <c r="AQ1711" s="16"/>
      <c r="AR1711" s="16"/>
      <c r="AS1711" s="16"/>
      <c r="AT1711" s="16"/>
      <c r="AU1711" s="16"/>
      <c r="AV1711" s="16"/>
      <c r="AW1711" s="16"/>
      <c r="AX1711" s="16"/>
      <c r="AY1711" s="16"/>
      <c r="AZ1711" s="16"/>
      <c r="BA1711" s="16"/>
      <c r="BB1711" s="16"/>
    </row>
    <row r="1712" s="5" customFormat="1" spans="1:54">
      <c r="A1712" s="136"/>
      <c r="C1712" s="136"/>
      <c r="E1712" s="107"/>
      <c r="F1712" s="137"/>
      <c r="J1712" s="122"/>
      <c r="K1712" s="138"/>
      <c r="L1712" s="139"/>
      <c r="M1712" s="140"/>
      <c r="O1712" s="89"/>
      <c r="Q1712" s="138"/>
      <c r="R1712" s="91"/>
      <c r="S1712" s="138"/>
      <c r="T1712" s="138"/>
      <c r="U1712" s="91"/>
      <c r="V1712" s="141"/>
      <c r="Y1712" s="6"/>
      <c r="Z1712" s="16"/>
      <c r="AA1712" s="16"/>
      <c r="AB1712" s="16"/>
      <c r="AC1712" s="16"/>
      <c r="AD1712" s="16"/>
      <c r="AE1712" s="16"/>
      <c r="AF1712" s="16"/>
      <c r="AG1712" s="16"/>
      <c r="AH1712" s="16"/>
      <c r="AI1712" s="16"/>
      <c r="AJ1712" s="16"/>
      <c r="AK1712" s="16"/>
      <c r="AL1712" s="16"/>
      <c r="AM1712" s="16"/>
      <c r="AN1712" s="16"/>
      <c r="AO1712" s="16"/>
      <c r="AP1712" s="16"/>
      <c r="AQ1712" s="16"/>
      <c r="AR1712" s="16"/>
      <c r="AS1712" s="16"/>
      <c r="AT1712" s="16"/>
      <c r="AU1712" s="16"/>
      <c r="AV1712" s="16"/>
      <c r="AW1712" s="16"/>
      <c r="AX1712" s="16"/>
      <c r="AY1712" s="16"/>
      <c r="AZ1712" s="16"/>
      <c r="BA1712" s="16"/>
      <c r="BB1712" s="16"/>
    </row>
    <row r="1713" s="5" customFormat="1" spans="1:54">
      <c r="A1713" s="136"/>
      <c r="C1713" s="136"/>
      <c r="E1713" s="107"/>
      <c r="F1713" s="137"/>
      <c r="J1713" s="122"/>
      <c r="K1713" s="138"/>
      <c r="L1713" s="139"/>
      <c r="M1713" s="140"/>
      <c r="O1713" s="89"/>
      <c r="Q1713" s="138"/>
      <c r="R1713" s="91"/>
      <c r="S1713" s="138"/>
      <c r="T1713" s="138"/>
      <c r="U1713" s="91"/>
      <c r="V1713" s="141"/>
      <c r="Y1713" s="6"/>
      <c r="Z1713" s="16"/>
      <c r="AA1713" s="16"/>
      <c r="AB1713" s="16"/>
      <c r="AC1713" s="16"/>
      <c r="AD1713" s="16"/>
      <c r="AE1713" s="16"/>
      <c r="AF1713" s="16"/>
      <c r="AG1713" s="16"/>
      <c r="AH1713" s="16"/>
      <c r="AI1713" s="16"/>
      <c r="AJ1713" s="16"/>
      <c r="AK1713" s="16"/>
      <c r="AL1713" s="16"/>
      <c r="AM1713" s="16"/>
      <c r="AN1713" s="16"/>
      <c r="AO1713" s="16"/>
      <c r="AP1713" s="16"/>
      <c r="AQ1713" s="16"/>
      <c r="AR1713" s="16"/>
      <c r="AS1713" s="16"/>
      <c r="AT1713" s="16"/>
      <c r="AU1713" s="16"/>
      <c r="AV1713" s="16"/>
      <c r="AW1713" s="16"/>
      <c r="AX1713" s="16"/>
      <c r="AY1713" s="16"/>
      <c r="AZ1713" s="16"/>
      <c r="BA1713" s="16"/>
      <c r="BB1713" s="16"/>
    </row>
    <row r="1714" s="5" customFormat="1" spans="1:54">
      <c r="A1714" s="136"/>
      <c r="C1714" s="136"/>
      <c r="E1714" s="107"/>
      <c r="F1714" s="137"/>
      <c r="J1714" s="122"/>
      <c r="K1714" s="138"/>
      <c r="L1714" s="139"/>
      <c r="M1714" s="140"/>
      <c r="O1714" s="89"/>
      <c r="Q1714" s="138"/>
      <c r="R1714" s="91"/>
      <c r="S1714" s="138"/>
      <c r="T1714" s="138"/>
      <c r="U1714" s="91"/>
      <c r="V1714" s="141"/>
      <c r="Y1714" s="6"/>
      <c r="Z1714" s="16"/>
      <c r="AA1714" s="16"/>
      <c r="AB1714" s="16"/>
      <c r="AC1714" s="16"/>
      <c r="AD1714" s="16"/>
      <c r="AE1714" s="16"/>
      <c r="AF1714" s="16"/>
      <c r="AG1714" s="16"/>
      <c r="AH1714" s="16"/>
      <c r="AI1714" s="16"/>
      <c r="AJ1714" s="16"/>
      <c r="AK1714" s="16"/>
      <c r="AL1714" s="16"/>
      <c r="AM1714" s="16"/>
      <c r="AN1714" s="16"/>
      <c r="AO1714" s="16"/>
      <c r="AP1714" s="16"/>
      <c r="AQ1714" s="16"/>
      <c r="AR1714" s="16"/>
      <c r="AS1714" s="16"/>
      <c r="AT1714" s="16"/>
      <c r="AU1714" s="16"/>
      <c r="AV1714" s="16"/>
      <c r="AW1714" s="16"/>
      <c r="AX1714" s="16"/>
      <c r="AY1714" s="16"/>
      <c r="AZ1714" s="16"/>
      <c r="BA1714" s="16"/>
      <c r="BB1714" s="16"/>
    </row>
    <row r="1715" s="5" customFormat="1" spans="1:54">
      <c r="A1715" s="136"/>
      <c r="C1715" s="136"/>
      <c r="E1715" s="107"/>
      <c r="F1715" s="137"/>
      <c r="J1715" s="122"/>
      <c r="K1715" s="138"/>
      <c r="L1715" s="139"/>
      <c r="M1715" s="140"/>
      <c r="O1715" s="89"/>
      <c r="Q1715" s="138"/>
      <c r="R1715" s="91"/>
      <c r="S1715" s="138"/>
      <c r="T1715" s="138"/>
      <c r="U1715" s="91"/>
      <c r="V1715" s="141"/>
      <c r="Y1715" s="6"/>
      <c r="Z1715" s="16"/>
      <c r="AA1715" s="16"/>
      <c r="AB1715" s="16"/>
      <c r="AC1715" s="16"/>
      <c r="AD1715" s="16"/>
      <c r="AE1715" s="16"/>
      <c r="AF1715" s="16"/>
      <c r="AG1715" s="16"/>
      <c r="AH1715" s="16"/>
      <c r="AI1715" s="16"/>
      <c r="AJ1715" s="16"/>
      <c r="AK1715" s="16"/>
      <c r="AL1715" s="16"/>
      <c r="AM1715" s="16"/>
      <c r="AN1715" s="16"/>
      <c r="AO1715" s="16"/>
      <c r="AP1715" s="16"/>
      <c r="AQ1715" s="16"/>
      <c r="AR1715" s="16"/>
      <c r="AS1715" s="16"/>
      <c r="AT1715" s="16"/>
      <c r="AU1715" s="16"/>
      <c r="AV1715" s="16"/>
      <c r="AW1715" s="16"/>
      <c r="AX1715" s="16"/>
      <c r="AY1715" s="16"/>
      <c r="AZ1715" s="16"/>
      <c r="BA1715" s="16"/>
      <c r="BB1715" s="16"/>
    </row>
    <row r="1716" s="5" customFormat="1" spans="1:54">
      <c r="A1716" s="136"/>
      <c r="C1716" s="136"/>
      <c r="E1716" s="107"/>
      <c r="F1716" s="137"/>
      <c r="J1716" s="122"/>
      <c r="K1716" s="138"/>
      <c r="L1716" s="139"/>
      <c r="M1716" s="140"/>
      <c r="O1716" s="89"/>
      <c r="Q1716" s="138"/>
      <c r="R1716" s="91"/>
      <c r="S1716" s="138"/>
      <c r="T1716" s="138"/>
      <c r="U1716" s="91"/>
      <c r="V1716" s="141"/>
      <c r="Y1716" s="6"/>
      <c r="Z1716" s="16"/>
      <c r="AA1716" s="16"/>
      <c r="AB1716" s="16"/>
      <c r="AC1716" s="16"/>
      <c r="AD1716" s="16"/>
      <c r="AE1716" s="16"/>
      <c r="AF1716" s="16"/>
      <c r="AG1716" s="16"/>
      <c r="AH1716" s="16"/>
      <c r="AI1716" s="16"/>
      <c r="AJ1716" s="16"/>
      <c r="AK1716" s="16"/>
      <c r="AL1716" s="16"/>
      <c r="AM1716" s="16"/>
      <c r="AN1716" s="16"/>
      <c r="AO1716" s="16"/>
      <c r="AP1716" s="16"/>
      <c r="AQ1716" s="16"/>
      <c r="AR1716" s="16"/>
      <c r="AS1716" s="16"/>
      <c r="AT1716" s="16"/>
      <c r="AU1716" s="16"/>
      <c r="AV1716" s="16"/>
      <c r="AW1716" s="16"/>
      <c r="AX1716" s="16"/>
      <c r="AY1716" s="16"/>
      <c r="AZ1716" s="16"/>
      <c r="BA1716" s="16"/>
      <c r="BB1716" s="16"/>
    </row>
    <row r="1717" s="5" customFormat="1" spans="1:54">
      <c r="A1717" s="136"/>
      <c r="C1717" s="136"/>
      <c r="E1717" s="107"/>
      <c r="F1717" s="137"/>
      <c r="J1717" s="122"/>
      <c r="K1717" s="138"/>
      <c r="L1717" s="139"/>
      <c r="M1717" s="140"/>
      <c r="O1717" s="89"/>
      <c r="Q1717" s="138"/>
      <c r="R1717" s="91"/>
      <c r="S1717" s="138"/>
      <c r="T1717" s="138"/>
      <c r="U1717" s="91"/>
      <c r="V1717" s="141"/>
      <c r="Y1717" s="6"/>
      <c r="Z1717" s="16"/>
      <c r="AA1717" s="16"/>
      <c r="AB1717" s="16"/>
      <c r="AC1717" s="16"/>
      <c r="AD1717" s="16"/>
      <c r="AE1717" s="16"/>
      <c r="AF1717" s="16"/>
      <c r="AG1717" s="16"/>
      <c r="AH1717" s="16"/>
      <c r="AI1717" s="16"/>
      <c r="AJ1717" s="16"/>
      <c r="AK1717" s="16"/>
      <c r="AL1717" s="16"/>
      <c r="AM1717" s="16"/>
      <c r="AN1717" s="16"/>
      <c r="AO1717" s="16"/>
      <c r="AP1717" s="16"/>
      <c r="AQ1717" s="16"/>
      <c r="AR1717" s="16"/>
      <c r="AS1717" s="16"/>
      <c r="AT1717" s="16"/>
      <c r="AU1717" s="16"/>
      <c r="AV1717" s="16"/>
      <c r="AW1717" s="16"/>
      <c r="AX1717" s="16"/>
      <c r="AY1717" s="16"/>
      <c r="AZ1717" s="16"/>
      <c r="BA1717" s="16"/>
      <c r="BB1717" s="16"/>
    </row>
    <row r="1718" s="5" customFormat="1" spans="1:54">
      <c r="A1718" s="136"/>
      <c r="C1718" s="136"/>
      <c r="E1718" s="107"/>
      <c r="F1718" s="137"/>
      <c r="J1718" s="122"/>
      <c r="K1718" s="138"/>
      <c r="L1718" s="139"/>
      <c r="M1718" s="140"/>
      <c r="O1718" s="89"/>
      <c r="Q1718" s="138"/>
      <c r="R1718" s="91"/>
      <c r="S1718" s="138"/>
      <c r="T1718" s="138"/>
      <c r="U1718" s="91"/>
      <c r="V1718" s="141"/>
      <c r="Y1718" s="6"/>
      <c r="Z1718" s="16"/>
      <c r="AA1718" s="16"/>
      <c r="AB1718" s="16"/>
      <c r="AC1718" s="16"/>
      <c r="AD1718" s="16"/>
      <c r="AE1718" s="16"/>
      <c r="AF1718" s="16"/>
      <c r="AG1718" s="16"/>
      <c r="AH1718" s="16"/>
      <c r="AI1718" s="16"/>
      <c r="AJ1718" s="16"/>
      <c r="AK1718" s="16"/>
      <c r="AL1718" s="16"/>
      <c r="AM1718" s="16"/>
      <c r="AN1718" s="16"/>
      <c r="AO1718" s="16"/>
      <c r="AP1718" s="16"/>
      <c r="AQ1718" s="16"/>
      <c r="AR1718" s="16"/>
      <c r="AS1718" s="16"/>
      <c r="AT1718" s="16"/>
      <c r="AU1718" s="16"/>
      <c r="AV1718" s="16"/>
      <c r="AW1718" s="16"/>
      <c r="AX1718" s="16"/>
      <c r="AY1718" s="16"/>
      <c r="AZ1718" s="16"/>
      <c r="BA1718" s="16"/>
      <c r="BB1718" s="16"/>
    </row>
    <row r="1719" s="5" customFormat="1" spans="1:54">
      <c r="A1719" s="136"/>
      <c r="C1719" s="136"/>
      <c r="E1719" s="107"/>
      <c r="F1719" s="137"/>
      <c r="J1719" s="122"/>
      <c r="K1719" s="138"/>
      <c r="L1719" s="139"/>
      <c r="M1719" s="140"/>
      <c r="O1719" s="89"/>
      <c r="Q1719" s="138"/>
      <c r="R1719" s="91"/>
      <c r="S1719" s="138"/>
      <c r="T1719" s="138"/>
      <c r="U1719" s="91"/>
      <c r="V1719" s="141"/>
      <c r="Y1719" s="6"/>
      <c r="Z1719" s="16"/>
      <c r="AA1719" s="16"/>
      <c r="AB1719" s="16"/>
      <c r="AC1719" s="16"/>
      <c r="AD1719" s="16"/>
      <c r="AE1719" s="16"/>
      <c r="AF1719" s="16"/>
      <c r="AG1719" s="16"/>
      <c r="AH1719" s="16"/>
      <c r="AI1719" s="16"/>
      <c r="AJ1719" s="16"/>
      <c r="AK1719" s="16"/>
      <c r="AL1719" s="16"/>
      <c r="AM1719" s="16"/>
      <c r="AN1719" s="16"/>
      <c r="AO1719" s="16"/>
      <c r="AP1719" s="16"/>
      <c r="AQ1719" s="16"/>
      <c r="AR1719" s="16"/>
      <c r="AS1719" s="16"/>
      <c r="AT1719" s="16"/>
      <c r="AU1719" s="16"/>
      <c r="AV1719" s="16"/>
      <c r="AW1719" s="16"/>
      <c r="AX1719" s="16"/>
      <c r="AY1719" s="16"/>
      <c r="AZ1719" s="16"/>
      <c r="BA1719" s="16"/>
      <c r="BB1719" s="16"/>
    </row>
    <row r="1720" s="5" customFormat="1" spans="1:54">
      <c r="A1720" s="136"/>
      <c r="C1720" s="136"/>
      <c r="E1720" s="107"/>
      <c r="F1720" s="137"/>
      <c r="J1720" s="122"/>
      <c r="K1720" s="138"/>
      <c r="L1720" s="139"/>
      <c r="M1720" s="140"/>
      <c r="O1720" s="89"/>
      <c r="Q1720" s="138"/>
      <c r="R1720" s="91"/>
      <c r="S1720" s="138"/>
      <c r="T1720" s="138"/>
      <c r="U1720" s="91"/>
      <c r="V1720" s="141"/>
      <c r="Y1720" s="6"/>
      <c r="Z1720" s="16"/>
      <c r="AA1720" s="16"/>
      <c r="AB1720" s="16"/>
      <c r="AC1720" s="16"/>
      <c r="AD1720" s="16"/>
      <c r="AE1720" s="16"/>
      <c r="AF1720" s="16"/>
      <c r="AG1720" s="16"/>
      <c r="AH1720" s="16"/>
      <c r="AI1720" s="16"/>
      <c r="AJ1720" s="16"/>
      <c r="AK1720" s="16"/>
      <c r="AL1720" s="16"/>
      <c r="AM1720" s="16"/>
      <c r="AN1720" s="16"/>
      <c r="AO1720" s="16"/>
      <c r="AP1720" s="16"/>
      <c r="AQ1720" s="16"/>
      <c r="AR1720" s="16"/>
      <c r="AS1720" s="16"/>
      <c r="AT1720" s="16"/>
      <c r="AU1720" s="16"/>
      <c r="AV1720" s="16"/>
      <c r="AW1720" s="16"/>
      <c r="AX1720" s="16"/>
      <c r="AY1720" s="16"/>
      <c r="AZ1720" s="16"/>
      <c r="BA1720" s="16"/>
      <c r="BB1720" s="16"/>
    </row>
    <row r="1721" s="5" customFormat="1" spans="1:54">
      <c r="A1721" s="136"/>
      <c r="C1721" s="136"/>
      <c r="E1721" s="107"/>
      <c r="F1721" s="137"/>
      <c r="J1721" s="122"/>
      <c r="K1721" s="138"/>
      <c r="L1721" s="139"/>
      <c r="M1721" s="140"/>
      <c r="O1721" s="89"/>
      <c r="Q1721" s="138"/>
      <c r="R1721" s="91"/>
      <c r="S1721" s="138"/>
      <c r="T1721" s="138"/>
      <c r="U1721" s="91"/>
      <c r="V1721" s="141"/>
      <c r="Y1721" s="6"/>
      <c r="Z1721" s="16"/>
      <c r="AA1721" s="16"/>
      <c r="AB1721" s="16"/>
      <c r="AC1721" s="16"/>
      <c r="AD1721" s="16"/>
      <c r="AE1721" s="16"/>
      <c r="AF1721" s="16"/>
      <c r="AG1721" s="16"/>
      <c r="AH1721" s="16"/>
      <c r="AI1721" s="16"/>
      <c r="AJ1721" s="16"/>
      <c r="AK1721" s="16"/>
      <c r="AL1721" s="16"/>
      <c r="AM1721" s="16"/>
      <c r="AN1721" s="16"/>
      <c r="AO1721" s="16"/>
      <c r="AP1721" s="16"/>
      <c r="AQ1721" s="16"/>
      <c r="AR1721" s="16"/>
      <c r="AS1721" s="16"/>
      <c r="AT1721" s="16"/>
      <c r="AU1721" s="16"/>
      <c r="AV1721" s="16"/>
      <c r="AW1721" s="16"/>
      <c r="AX1721" s="16"/>
      <c r="AY1721" s="16"/>
      <c r="AZ1721" s="16"/>
      <c r="BA1721" s="16"/>
      <c r="BB1721" s="16"/>
    </row>
    <row r="1722" s="5" customFormat="1" spans="1:54">
      <c r="A1722" s="136"/>
      <c r="C1722" s="136"/>
      <c r="E1722" s="107"/>
      <c r="F1722" s="137"/>
      <c r="J1722" s="122"/>
      <c r="K1722" s="138"/>
      <c r="L1722" s="139"/>
      <c r="M1722" s="140"/>
      <c r="O1722" s="89"/>
      <c r="Q1722" s="138"/>
      <c r="R1722" s="91"/>
      <c r="S1722" s="138"/>
      <c r="T1722" s="138"/>
      <c r="U1722" s="91"/>
      <c r="V1722" s="141"/>
      <c r="Y1722" s="6"/>
      <c r="Z1722" s="16"/>
      <c r="AA1722" s="16"/>
      <c r="AB1722" s="16"/>
      <c r="AC1722" s="16"/>
      <c r="AD1722" s="16"/>
      <c r="AE1722" s="16"/>
      <c r="AF1722" s="16"/>
      <c r="AG1722" s="16"/>
      <c r="AH1722" s="16"/>
      <c r="AI1722" s="16"/>
      <c r="AJ1722" s="16"/>
      <c r="AK1722" s="16"/>
      <c r="AL1722" s="16"/>
      <c r="AM1722" s="16"/>
      <c r="AN1722" s="16"/>
      <c r="AO1722" s="16"/>
      <c r="AP1722" s="16"/>
      <c r="AQ1722" s="16"/>
      <c r="AR1722" s="16"/>
      <c r="AS1722" s="16"/>
      <c r="AT1722" s="16"/>
      <c r="AU1722" s="16"/>
      <c r="AV1722" s="16"/>
      <c r="AW1722" s="16"/>
      <c r="AX1722" s="16"/>
      <c r="AY1722" s="16"/>
      <c r="AZ1722" s="16"/>
      <c r="BA1722" s="16"/>
      <c r="BB1722" s="16"/>
    </row>
    <row r="1723" s="5" customFormat="1" spans="1:54">
      <c r="A1723" s="136"/>
      <c r="C1723" s="136"/>
      <c r="E1723" s="107"/>
      <c r="F1723" s="137"/>
      <c r="J1723" s="122"/>
      <c r="K1723" s="138"/>
      <c r="L1723" s="139"/>
      <c r="M1723" s="140"/>
      <c r="O1723" s="89"/>
      <c r="Q1723" s="138"/>
      <c r="R1723" s="91"/>
      <c r="S1723" s="138"/>
      <c r="T1723" s="138"/>
      <c r="U1723" s="91"/>
      <c r="V1723" s="141"/>
      <c r="Y1723" s="6"/>
      <c r="Z1723" s="16"/>
      <c r="AA1723" s="16"/>
      <c r="AB1723" s="16"/>
      <c r="AC1723" s="16"/>
      <c r="AD1723" s="16"/>
      <c r="AE1723" s="16"/>
      <c r="AF1723" s="16"/>
      <c r="AG1723" s="16"/>
      <c r="AH1723" s="16"/>
      <c r="AI1723" s="16"/>
      <c r="AJ1723" s="16"/>
      <c r="AK1723" s="16"/>
      <c r="AL1723" s="16"/>
      <c r="AM1723" s="16"/>
      <c r="AN1723" s="16"/>
      <c r="AO1723" s="16"/>
      <c r="AP1723" s="16"/>
      <c r="AQ1723" s="16"/>
      <c r="AR1723" s="16"/>
      <c r="AS1723" s="16"/>
      <c r="AT1723" s="16"/>
      <c r="AU1723" s="16"/>
      <c r="AV1723" s="16"/>
      <c r="AW1723" s="16"/>
      <c r="AX1723" s="16"/>
      <c r="AY1723" s="16"/>
      <c r="AZ1723" s="16"/>
      <c r="BA1723" s="16"/>
      <c r="BB1723" s="16"/>
    </row>
    <row r="1724" s="5" customFormat="1" spans="1:54">
      <c r="A1724" s="136"/>
      <c r="C1724" s="136"/>
      <c r="E1724" s="107"/>
      <c r="F1724" s="137"/>
      <c r="J1724" s="122"/>
      <c r="K1724" s="138"/>
      <c r="L1724" s="139"/>
      <c r="M1724" s="140"/>
      <c r="O1724" s="89"/>
      <c r="Q1724" s="138"/>
      <c r="R1724" s="91"/>
      <c r="S1724" s="138"/>
      <c r="T1724" s="138"/>
      <c r="U1724" s="91"/>
      <c r="V1724" s="141"/>
      <c r="Y1724" s="6"/>
      <c r="Z1724" s="16"/>
      <c r="AA1724" s="16"/>
      <c r="AB1724" s="16"/>
      <c r="AC1724" s="16"/>
      <c r="AD1724" s="16"/>
      <c r="AE1724" s="16"/>
      <c r="AF1724" s="16"/>
      <c r="AG1724" s="16"/>
      <c r="AH1724" s="16"/>
      <c r="AI1724" s="16"/>
      <c r="AJ1724" s="16"/>
      <c r="AK1724" s="16"/>
      <c r="AL1724" s="16"/>
      <c r="AM1724" s="16"/>
      <c r="AN1724" s="16"/>
      <c r="AO1724" s="16"/>
      <c r="AP1724" s="16"/>
      <c r="AQ1724" s="16"/>
      <c r="AR1724" s="16"/>
      <c r="AS1724" s="16"/>
      <c r="AT1724" s="16"/>
      <c r="AU1724" s="16"/>
      <c r="AV1724" s="16"/>
      <c r="AW1724" s="16"/>
      <c r="AX1724" s="16"/>
      <c r="AY1724" s="16"/>
      <c r="AZ1724" s="16"/>
      <c r="BA1724" s="16"/>
      <c r="BB1724" s="16"/>
    </row>
    <row r="1725" s="5" customFormat="1" spans="1:54">
      <c r="A1725" s="136"/>
      <c r="C1725" s="136"/>
      <c r="E1725" s="107"/>
      <c r="F1725" s="137"/>
      <c r="J1725" s="122"/>
      <c r="K1725" s="138"/>
      <c r="L1725" s="139"/>
      <c r="M1725" s="140"/>
      <c r="O1725" s="89"/>
      <c r="Q1725" s="138"/>
      <c r="R1725" s="91"/>
      <c r="S1725" s="138"/>
      <c r="T1725" s="138"/>
      <c r="U1725" s="91"/>
      <c r="V1725" s="141"/>
      <c r="Y1725" s="6"/>
      <c r="Z1725" s="16"/>
      <c r="AA1725" s="16"/>
      <c r="AB1725" s="16"/>
      <c r="AC1725" s="16"/>
      <c r="AD1725" s="16"/>
      <c r="AE1725" s="16"/>
      <c r="AF1725" s="16"/>
      <c r="AG1725" s="16"/>
      <c r="AH1725" s="16"/>
      <c r="AI1725" s="16"/>
      <c r="AJ1725" s="16"/>
      <c r="AK1725" s="16"/>
      <c r="AL1725" s="16"/>
      <c r="AM1725" s="16"/>
      <c r="AN1725" s="16"/>
      <c r="AO1725" s="16"/>
      <c r="AP1725" s="16"/>
      <c r="AQ1725" s="16"/>
      <c r="AR1725" s="16"/>
      <c r="AS1725" s="16"/>
      <c r="AT1725" s="16"/>
      <c r="AU1725" s="16"/>
      <c r="AV1725" s="16"/>
      <c r="AW1725" s="16"/>
      <c r="AX1725" s="16"/>
      <c r="AY1725" s="16"/>
      <c r="AZ1725" s="16"/>
      <c r="BA1725" s="16"/>
      <c r="BB1725" s="16"/>
    </row>
    <row r="1726" s="5" customFormat="1" spans="1:54">
      <c r="A1726" s="136"/>
      <c r="C1726" s="136"/>
      <c r="E1726" s="107"/>
      <c r="F1726" s="137"/>
      <c r="J1726" s="122"/>
      <c r="K1726" s="138"/>
      <c r="L1726" s="139"/>
      <c r="M1726" s="140"/>
      <c r="O1726" s="89"/>
      <c r="Q1726" s="138"/>
      <c r="R1726" s="91"/>
      <c r="S1726" s="138"/>
      <c r="T1726" s="138"/>
      <c r="U1726" s="91"/>
      <c r="V1726" s="141"/>
      <c r="Y1726" s="6"/>
      <c r="Z1726" s="16"/>
      <c r="AA1726" s="16"/>
      <c r="AB1726" s="16"/>
      <c r="AC1726" s="16"/>
      <c r="AD1726" s="16"/>
      <c r="AE1726" s="16"/>
      <c r="AF1726" s="16"/>
      <c r="AG1726" s="16"/>
      <c r="AH1726" s="16"/>
      <c r="AI1726" s="16"/>
      <c r="AJ1726" s="16"/>
      <c r="AK1726" s="16"/>
      <c r="AL1726" s="16"/>
      <c r="AM1726" s="16"/>
      <c r="AN1726" s="16"/>
      <c r="AO1726" s="16"/>
      <c r="AP1726" s="16"/>
      <c r="AQ1726" s="16"/>
      <c r="AR1726" s="16"/>
      <c r="AS1726" s="16"/>
      <c r="AT1726" s="16"/>
      <c r="AU1726" s="16"/>
      <c r="AV1726" s="16"/>
      <c r="AW1726" s="16"/>
      <c r="AX1726" s="16"/>
      <c r="AY1726" s="16"/>
      <c r="AZ1726" s="16"/>
      <c r="BA1726" s="16"/>
      <c r="BB1726" s="16"/>
    </row>
    <row r="1727" s="5" customFormat="1" spans="1:54">
      <c r="A1727" s="136"/>
      <c r="C1727" s="136"/>
      <c r="E1727" s="107"/>
      <c r="F1727" s="137"/>
      <c r="J1727" s="122"/>
      <c r="K1727" s="138"/>
      <c r="L1727" s="139"/>
      <c r="M1727" s="140"/>
      <c r="O1727" s="89"/>
      <c r="Q1727" s="138"/>
      <c r="R1727" s="91"/>
      <c r="S1727" s="138"/>
      <c r="T1727" s="138"/>
      <c r="U1727" s="91"/>
      <c r="V1727" s="141"/>
      <c r="Y1727" s="6"/>
      <c r="Z1727" s="16"/>
      <c r="AA1727" s="16"/>
      <c r="AB1727" s="16"/>
      <c r="AC1727" s="16"/>
      <c r="AD1727" s="16"/>
      <c r="AE1727" s="16"/>
      <c r="AF1727" s="16"/>
      <c r="AG1727" s="16"/>
      <c r="AH1727" s="16"/>
      <c r="AI1727" s="16"/>
      <c r="AJ1727" s="16"/>
      <c r="AK1727" s="16"/>
      <c r="AL1727" s="16"/>
      <c r="AM1727" s="16"/>
      <c r="AN1727" s="16"/>
      <c r="AO1727" s="16"/>
      <c r="AP1727" s="16"/>
      <c r="AQ1727" s="16"/>
      <c r="AR1727" s="16"/>
      <c r="AS1727" s="16"/>
      <c r="AT1727" s="16"/>
      <c r="AU1727" s="16"/>
      <c r="AV1727" s="16"/>
      <c r="AW1727" s="16"/>
      <c r="AX1727" s="16"/>
      <c r="AY1727" s="16"/>
      <c r="AZ1727" s="16"/>
      <c r="BA1727" s="16"/>
      <c r="BB1727" s="16"/>
    </row>
    <row r="1728" s="5" customFormat="1" spans="1:54">
      <c r="A1728" s="136"/>
      <c r="C1728" s="136"/>
      <c r="E1728" s="107"/>
      <c r="F1728" s="137"/>
      <c r="J1728" s="122"/>
      <c r="K1728" s="138"/>
      <c r="L1728" s="139"/>
      <c r="M1728" s="140"/>
      <c r="O1728" s="89"/>
      <c r="Q1728" s="138"/>
      <c r="R1728" s="91"/>
      <c r="S1728" s="138"/>
      <c r="T1728" s="138"/>
      <c r="U1728" s="91"/>
      <c r="V1728" s="141"/>
      <c r="Y1728" s="6"/>
      <c r="Z1728" s="16"/>
      <c r="AA1728" s="16"/>
      <c r="AB1728" s="16"/>
      <c r="AC1728" s="16"/>
      <c r="AD1728" s="16"/>
      <c r="AE1728" s="16"/>
      <c r="AF1728" s="16"/>
      <c r="AG1728" s="16"/>
      <c r="AH1728" s="16"/>
      <c r="AI1728" s="16"/>
      <c r="AJ1728" s="16"/>
      <c r="AK1728" s="16"/>
      <c r="AL1728" s="16"/>
      <c r="AM1728" s="16"/>
      <c r="AN1728" s="16"/>
      <c r="AO1728" s="16"/>
      <c r="AP1728" s="16"/>
      <c r="AQ1728" s="16"/>
      <c r="AR1728" s="16"/>
      <c r="AS1728" s="16"/>
      <c r="AT1728" s="16"/>
      <c r="AU1728" s="16"/>
      <c r="AV1728" s="16"/>
      <c r="AW1728" s="16"/>
      <c r="AX1728" s="16"/>
      <c r="AY1728" s="16"/>
      <c r="AZ1728" s="16"/>
      <c r="BA1728" s="16"/>
      <c r="BB1728" s="16"/>
    </row>
    <row r="1729" s="5" customFormat="1" spans="1:54">
      <c r="A1729" s="136"/>
      <c r="C1729" s="136"/>
      <c r="E1729" s="107"/>
      <c r="F1729" s="137"/>
      <c r="J1729" s="122"/>
      <c r="K1729" s="138"/>
      <c r="L1729" s="139"/>
      <c r="M1729" s="140"/>
      <c r="O1729" s="89"/>
      <c r="Q1729" s="138"/>
      <c r="R1729" s="91"/>
      <c r="S1729" s="138"/>
      <c r="T1729" s="138"/>
      <c r="U1729" s="91"/>
      <c r="V1729" s="141"/>
      <c r="Y1729" s="6"/>
      <c r="Z1729" s="16"/>
      <c r="AA1729" s="16"/>
      <c r="AB1729" s="16"/>
      <c r="AC1729" s="16"/>
      <c r="AD1729" s="16"/>
      <c r="AE1729" s="16"/>
      <c r="AF1729" s="16"/>
      <c r="AG1729" s="16"/>
      <c r="AH1729" s="16"/>
      <c r="AI1729" s="16"/>
      <c r="AJ1729" s="16"/>
      <c r="AK1729" s="16"/>
      <c r="AL1729" s="16"/>
      <c r="AM1729" s="16"/>
      <c r="AN1729" s="16"/>
      <c r="AO1729" s="16"/>
      <c r="AP1729" s="16"/>
      <c r="AQ1729" s="16"/>
      <c r="AR1729" s="16"/>
      <c r="AS1729" s="16"/>
      <c r="AT1729" s="16"/>
      <c r="AU1729" s="16"/>
      <c r="AV1729" s="16"/>
      <c r="AW1729" s="16"/>
      <c r="AX1729" s="16"/>
      <c r="AY1729" s="16"/>
      <c r="AZ1729" s="16"/>
      <c r="BA1729" s="16"/>
      <c r="BB1729" s="16"/>
    </row>
    <row r="1730" s="5" customFormat="1" spans="1:54">
      <c r="A1730" s="136"/>
      <c r="C1730" s="136"/>
      <c r="E1730" s="107"/>
      <c r="F1730" s="137"/>
      <c r="J1730" s="122"/>
      <c r="K1730" s="138"/>
      <c r="L1730" s="139"/>
      <c r="M1730" s="140"/>
      <c r="O1730" s="89"/>
      <c r="Q1730" s="138"/>
      <c r="R1730" s="91"/>
      <c r="S1730" s="138"/>
      <c r="T1730" s="138"/>
      <c r="U1730" s="91"/>
      <c r="V1730" s="141"/>
      <c r="Y1730" s="6"/>
      <c r="Z1730" s="16"/>
      <c r="AA1730" s="16"/>
      <c r="AB1730" s="16"/>
      <c r="AC1730" s="16"/>
      <c r="AD1730" s="16"/>
      <c r="AE1730" s="16"/>
      <c r="AF1730" s="16"/>
      <c r="AG1730" s="16"/>
      <c r="AH1730" s="16"/>
      <c r="AI1730" s="16"/>
      <c r="AJ1730" s="16"/>
      <c r="AK1730" s="16"/>
      <c r="AL1730" s="16"/>
      <c r="AM1730" s="16"/>
      <c r="AN1730" s="16"/>
      <c r="AO1730" s="16"/>
      <c r="AP1730" s="16"/>
      <c r="AQ1730" s="16"/>
      <c r="AR1730" s="16"/>
      <c r="AS1730" s="16"/>
      <c r="AT1730" s="16"/>
      <c r="AU1730" s="16"/>
      <c r="AV1730" s="16"/>
      <c r="AW1730" s="16"/>
      <c r="AX1730" s="16"/>
      <c r="AY1730" s="16"/>
      <c r="AZ1730" s="16"/>
      <c r="BA1730" s="16"/>
      <c r="BB1730" s="16"/>
    </row>
    <row r="1731" s="5" customFormat="1" spans="1:54">
      <c r="A1731" s="136"/>
      <c r="C1731" s="136"/>
      <c r="E1731" s="107"/>
      <c r="F1731" s="137"/>
      <c r="J1731" s="122"/>
      <c r="K1731" s="138"/>
      <c r="L1731" s="139"/>
      <c r="M1731" s="140"/>
      <c r="O1731" s="89"/>
      <c r="Q1731" s="138"/>
      <c r="R1731" s="91"/>
      <c r="S1731" s="138"/>
      <c r="T1731" s="138"/>
      <c r="U1731" s="91"/>
      <c r="V1731" s="141"/>
      <c r="Y1731" s="6"/>
      <c r="Z1731" s="16"/>
      <c r="AA1731" s="16"/>
      <c r="AB1731" s="16"/>
      <c r="AC1731" s="16"/>
      <c r="AD1731" s="16"/>
      <c r="AE1731" s="16"/>
      <c r="AF1731" s="16"/>
      <c r="AG1731" s="16"/>
      <c r="AH1731" s="16"/>
      <c r="AI1731" s="16"/>
      <c r="AJ1731" s="16"/>
      <c r="AK1731" s="16"/>
      <c r="AL1731" s="16"/>
      <c r="AM1731" s="16"/>
      <c r="AN1731" s="16"/>
      <c r="AO1731" s="16"/>
      <c r="AP1731" s="16"/>
      <c r="AQ1731" s="16"/>
      <c r="AR1731" s="16"/>
      <c r="AS1731" s="16"/>
      <c r="AT1731" s="16"/>
      <c r="AU1731" s="16"/>
      <c r="AV1731" s="16"/>
      <c r="AW1731" s="16"/>
      <c r="AX1731" s="16"/>
      <c r="AY1731" s="16"/>
      <c r="AZ1731" s="16"/>
      <c r="BA1731" s="16"/>
      <c r="BB1731" s="16"/>
    </row>
    <row r="1732" s="5" customFormat="1" spans="1:54">
      <c r="A1732" s="136"/>
      <c r="C1732" s="136"/>
      <c r="E1732" s="107"/>
      <c r="F1732" s="137"/>
      <c r="J1732" s="122"/>
      <c r="K1732" s="138"/>
      <c r="L1732" s="139"/>
      <c r="M1732" s="140"/>
      <c r="O1732" s="89"/>
      <c r="Q1732" s="138"/>
      <c r="R1732" s="91"/>
      <c r="S1732" s="138"/>
      <c r="T1732" s="138"/>
      <c r="U1732" s="91"/>
      <c r="V1732" s="141"/>
      <c r="Y1732" s="6"/>
      <c r="Z1732" s="16"/>
      <c r="AA1732" s="16"/>
      <c r="AB1732" s="16"/>
      <c r="AC1732" s="16"/>
      <c r="AD1732" s="16"/>
      <c r="AE1732" s="16"/>
      <c r="AF1732" s="16"/>
      <c r="AG1732" s="16"/>
      <c r="AH1732" s="16"/>
      <c r="AI1732" s="16"/>
      <c r="AJ1732" s="16"/>
      <c r="AK1732" s="16"/>
      <c r="AL1732" s="16"/>
      <c r="AM1732" s="16"/>
      <c r="AN1732" s="16"/>
      <c r="AO1732" s="16"/>
      <c r="AP1732" s="16"/>
      <c r="AQ1732" s="16"/>
      <c r="AR1732" s="16"/>
      <c r="AS1732" s="16"/>
      <c r="AT1732" s="16"/>
      <c r="AU1732" s="16"/>
      <c r="AV1732" s="16"/>
      <c r="AW1732" s="16"/>
      <c r="AX1732" s="16"/>
      <c r="AY1732" s="16"/>
      <c r="AZ1732" s="16"/>
      <c r="BA1732" s="16"/>
      <c r="BB1732" s="16"/>
    </row>
    <row r="1733" s="5" customFormat="1" spans="1:54">
      <c r="A1733" s="136"/>
      <c r="C1733" s="136"/>
      <c r="E1733" s="107"/>
      <c r="F1733" s="137"/>
      <c r="J1733" s="122"/>
      <c r="K1733" s="138"/>
      <c r="L1733" s="139"/>
      <c r="M1733" s="140"/>
      <c r="O1733" s="89"/>
      <c r="Q1733" s="138"/>
      <c r="R1733" s="91"/>
      <c r="S1733" s="138"/>
      <c r="T1733" s="138"/>
      <c r="U1733" s="91"/>
      <c r="V1733" s="141"/>
      <c r="Y1733" s="6"/>
      <c r="Z1733" s="16"/>
      <c r="AA1733" s="16"/>
      <c r="AB1733" s="16"/>
      <c r="AC1733" s="16"/>
      <c r="AD1733" s="16"/>
      <c r="AE1733" s="16"/>
      <c r="AF1733" s="16"/>
      <c r="AG1733" s="16"/>
      <c r="AH1733" s="16"/>
      <c r="AI1733" s="16"/>
      <c r="AJ1733" s="16"/>
      <c r="AK1733" s="16"/>
      <c r="AL1733" s="16"/>
      <c r="AM1733" s="16"/>
      <c r="AN1733" s="16"/>
      <c r="AO1733" s="16"/>
      <c r="AP1733" s="16"/>
      <c r="AQ1733" s="16"/>
      <c r="AR1733" s="16"/>
      <c r="AS1733" s="16"/>
      <c r="AT1733" s="16"/>
      <c r="AU1733" s="16"/>
      <c r="AV1733" s="16"/>
      <c r="AW1733" s="16"/>
      <c r="AX1733" s="16"/>
      <c r="AY1733" s="16"/>
      <c r="AZ1733" s="16"/>
      <c r="BA1733" s="16"/>
      <c r="BB1733" s="16"/>
    </row>
    <row r="1734" s="5" customFormat="1" spans="1:54">
      <c r="A1734" s="136"/>
      <c r="C1734" s="136"/>
      <c r="E1734" s="107"/>
      <c r="F1734" s="137"/>
      <c r="J1734" s="122"/>
      <c r="K1734" s="138"/>
      <c r="L1734" s="139"/>
      <c r="M1734" s="140"/>
      <c r="O1734" s="89"/>
      <c r="Q1734" s="138"/>
      <c r="R1734" s="91"/>
      <c r="S1734" s="138"/>
      <c r="T1734" s="138"/>
      <c r="U1734" s="91"/>
      <c r="V1734" s="141"/>
      <c r="Y1734" s="6"/>
      <c r="Z1734" s="16"/>
      <c r="AA1734" s="16"/>
      <c r="AB1734" s="16"/>
      <c r="AC1734" s="16"/>
      <c r="AD1734" s="16"/>
      <c r="AE1734" s="16"/>
      <c r="AF1734" s="16"/>
      <c r="AG1734" s="16"/>
      <c r="AH1734" s="16"/>
      <c r="AI1734" s="16"/>
      <c r="AJ1734" s="16"/>
      <c r="AK1734" s="16"/>
      <c r="AL1734" s="16"/>
      <c r="AM1734" s="16"/>
      <c r="AN1734" s="16"/>
      <c r="AO1734" s="16"/>
      <c r="AP1734" s="16"/>
      <c r="AQ1734" s="16"/>
      <c r="AR1734" s="16"/>
      <c r="AS1734" s="16"/>
      <c r="AT1734" s="16"/>
      <c r="AU1734" s="16"/>
      <c r="AV1734" s="16"/>
      <c r="AW1734" s="16"/>
      <c r="AX1734" s="16"/>
      <c r="AY1734" s="16"/>
      <c r="AZ1734" s="16"/>
      <c r="BA1734" s="16"/>
      <c r="BB1734" s="16"/>
    </row>
    <row r="1735" s="5" customFormat="1" spans="1:54">
      <c r="A1735" s="136"/>
      <c r="C1735" s="136"/>
      <c r="E1735" s="107"/>
      <c r="F1735" s="137"/>
      <c r="J1735" s="122"/>
      <c r="K1735" s="138"/>
      <c r="L1735" s="139"/>
      <c r="M1735" s="140"/>
      <c r="O1735" s="89"/>
      <c r="Q1735" s="138"/>
      <c r="R1735" s="91"/>
      <c r="S1735" s="138"/>
      <c r="T1735" s="138"/>
      <c r="U1735" s="91"/>
      <c r="V1735" s="141"/>
      <c r="Y1735" s="6"/>
      <c r="Z1735" s="16"/>
      <c r="AA1735" s="16"/>
      <c r="AB1735" s="16"/>
      <c r="AC1735" s="16"/>
      <c r="AD1735" s="16"/>
      <c r="AE1735" s="16"/>
      <c r="AF1735" s="16"/>
      <c r="AG1735" s="16"/>
      <c r="AH1735" s="16"/>
      <c r="AI1735" s="16"/>
      <c r="AJ1735" s="16"/>
      <c r="AK1735" s="16"/>
      <c r="AL1735" s="16"/>
      <c r="AM1735" s="16"/>
      <c r="AN1735" s="16"/>
      <c r="AO1735" s="16"/>
      <c r="AP1735" s="16"/>
      <c r="AQ1735" s="16"/>
      <c r="AR1735" s="16"/>
      <c r="AS1735" s="16"/>
      <c r="AT1735" s="16"/>
      <c r="AU1735" s="16"/>
      <c r="AV1735" s="16"/>
      <c r="AW1735" s="16"/>
      <c r="AX1735" s="16"/>
      <c r="AY1735" s="16"/>
      <c r="AZ1735" s="16"/>
      <c r="BA1735" s="16"/>
      <c r="BB1735" s="16"/>
    </row>
    <row r="1736" s="5" customFormat="1" spans="1:54">
      <c r="A1736" s="136"/>
      <c r="C1736" s="136"/>
      <c r="E1736" s="107"/>
      <c r="F1736" s="137"/>
      <c r="J1736" s="122"/>
      <c r="K1736" s="138"/>
      <c r="L1736" s="139"/>
      <c r="M1736" s="140"/>
      <c r="O1736" s="89"/>
      <c r="Q1736" s="138"/>
      <c r="R1736" s="91"/>
      <c r="S1736" s="138"/>
      <c r="T1736" s="138"/>
      <c r="U1736" s="91"/>
      <c r="V1736" s="141"/>
      <c r="Y1736" s="6"/>
      <c r="Z1736" s="16"/>
      <c r="AA1736" s="16"/>
      <c r="AB1736" s="16"/>
      <c r="AC1736" s="16"/>
      <c r="AD1736" s="16"/>
      <c r="AE1736" s="16"/>
      <c r="AF1736" s="16"/>
      <c r="AG1736" s="16"/>
      <c r="AH1736" s="16"/>
      <c r="AI1736" s="16"/>
      <c r="AJ1736" s="16"/>
      <c r="AK1736" s="16"/>
      <c r="AL1736" s="16"/>
      <c r="AM1736" s="16"/>
      <c r="AN1736" s="16"/>
      <c r="AO1736" s="16"/>
      <c r="AP1736" s="16"/>
      <c r="AQ1736" s="16"/>
      <c r="AR1736" s="16"/>
      <c r="AS1736" s="16"/>
      <c r="AT1736" s="16"/>
      <c r="AU1736" s="16"/>
      <c r="AV1736" s="16"/>
      <c r="AW1736" s="16"/>
      <c r="AX1736" s="16"/>
      <c r="AY1736" s="16"/>
      <c r="AZ1736" s="16"/>
      <c r="BA1736" s="16"/>
      <c r="BB1736" s="16"/>
    </row>
    <row r="1737" s="5" customFormat="1" spans="1:54">
      <c r="A1737" s="136"/>
      <c r="C1737" s="136"/>
      <c r="E1737" s="107"/>
      <c r="F1737" s="137"/>
      <c r="J1737" s="122"/>
      <c r="K1737" s="138"/>
      <c r="L1737" s="139"/>
      <c r="M1737" s="140"/>
      <c r="O1737" s="89"/>
      <c r="Q1737" s="138"/>
      <c r="R1737" s="91"/>
      <c r="S1737" s="138"/>
      <c r="T1737" s="138"/>
      <c r="U1737" s="91"/>
      <c r="V1737" s="141"/>
      <c r="Y1737" s="6"/>
      <c r="Z1737" s="16"/>
      <c r="AA1737" s="16"/>
      <c r="AB1737" s="16"/>
      <c r="AC1737" s="16"/>
      <c r="AD1737" s="16"/>
      <c r="AE1737" s="16"/>
      <c r="AF1737" s="16"/>
      <c r="AG1737" s="16"/>
      <c r="AH1737" s="16"/>
      <c r="AI1737" s="16"/>
      <c r="AJ1737" s="16"/>
      <c r="AK1737" s="16"/>
      <c r="AL1737" s="16"/>
      <c r="AM1737" s="16"/>
      <c r="AN1737" s="16"/>
      <c r="AO1737" s="16"/>
      <c r="AP1737" s="16"/>
      <c r="AQ1737" s="16"/>
      <c r="AR1737" s="16"/>
      <c r="AS1737" s="16"/>
      <c r="AT1737" s="16"/>
      <c r="AU1737" s="16"/>
      <c r="AV1737" s="16"/>
      <c r="AW1737" s="16"/>
      <c r="AX1737" s="16"/>
      <c r="AY1737" s="16"/>
      <c r="AZ1737" s="16"/>
      <c r="BA1737" s="16"/>
      <c r="BB1737" s="16"/>
    </row>
    <row r="1738" s="5" customFormat="1" spans="1:54">
      <c r="A1738" s="136"/>
      <c r="C1738" s="136"/>
      <c r="E1738" s="107"/>
      <c r="F1738" s="137"/>
      <c r="J1738" s="122"/>
      <c r="K1738" s="138"/>
      <c r="L1738" s="139"/>
      <c r="M1738" s="140"/>
      <c r="O1738" s="89"/>
      <c r="Q1738" s="138"/>
      <c r="R1738" s="91"/>
      <c r="S1738" s="138"/>
      <c r="T1738" s="138"/>
      <c r="U1738" s="91"/>
      <c r="V1738" s="141"/>
      <c r="Y1738" s="6"/>
      <c r="Z1738" s="16"/>
      <c r="AA1738" s="16"/>
      <c r="AB1738" s="16"/>
      <c r="AC1738" s="16"/>
      <c r="AD1738" s="16"/>
      <c r="AE1738" s="16"/>
      <c r="AF1738" s="16"/>
      <c r="AG1738" s="16"/>
      <c r="AH1738" s="16"/>
      <c r="AI1738" s="16"/>
      <c r="AJ1738" s="16"/>
      <c r="AK1738" s="16"/>
      <c r="AL1738" s="16"/>
      <c r="AM1738" s="16"/>
      <c r="AN1738" s="16"/>
      <c r="AO1738" s="16"/>
      <c r="AP1738" s="16"/>
      <c r="AQ1738" s="16"/>
      <c r="AR1738" s="16"/>
      <c r="AS1738" s="16"/>
      <c r="AT1738" s="16"/>
      <c r="AU1738" s="16"/>
      <c r="AV1738" s="16"/>
      <c r="AW1738" s="16"/>
      <c r="AX1738" s="16"/>
      <c r="AY1738" s="16"/>
      <c r="AZ1738" s="16"/>
      <c r="BA1738" s="16"/>
      <c r="BB1738" s="16"/>
    </row>
    <row r="1739" s="5" customFormat="1" spans="1:54">
      <c r="A1739" s="136"/>
      <c r="C1739" s="136"/>
      <c r="E1739" s="107"/>
      <c r="F1739" s="137"/>
      <c r="J1739" s="122"/>
      <c r="K1739" s="138"/>
      <c r="L1739" s="139"/>
      <c r="M1739" s="140"/>
      <c r="O1739" s="89"/>
      <c r="Q1739" s="138"/>
      <c r="R1739" s="91"/>
      <c r="S1739" s="138"/>
      <c r="T1739" s="138"/>
      <c r="U1739" s="91"/>
      <c r="V1739" s="141"/>
      <c r="Y1739" s="6"/>
      <c r="Z1739" s="16"/>
      <c r="AA1739" s="16"/>
      <c r="AB1739" s="16"/>
      <c r="AC1739" s="16"/>
      <c r="AD1739" s="16"/>
      <c r="AE1739" s="16"/>
      <c r="AF1739" s="16"/>
      <c r="AG1739" s="16"/>
      <c r="AH1739" s="16"/>
      <c r="AI1739" s="16"/>
      <c r="AJ1739" s="16"/>
      <c r="AK1739" s="16"/>
      <c r="AL1739" s="16"/>
      <c r="AM1739" s="16"/>
      <c r="AN1739" s="16"/>
      <c r="AO1739" s="16"/>
      <c r="AP1739" s="16"/>
      <c r="AQ1739" s="16"/>
      <c r="AR1739" s="16"/>
      <c r="AS1739" s="16"/>
      <c r="AT1739" s="16"/>
      <c r="AU1739" s="16"/>
      <c r="AV1739" s="16"/>
      <c r="AW1739" s="16"/>
      <c r="AX1739" s="16"/>
      <c r="AY1739" s="16"/>
      <c r="AZ1739" s="16"/>
      <c r="BA1739" s="16"/>
      <c r="BB1739" s="16"/>
    </row>
    <row r="1740" s="5" customFormat="1" spans="1:54">
      <c r="A1740" s="136"/>
      <c r="C1740" s="136"/>
      <c r="E1740" s="107"/>
      <c r="F1740" s="137"/>
      <c r="J1740" s="122"/>
      <c r="K1740" s="138"/>
      <c r="L1740" s="139"/>
      <c r="M1740" s="140"/>
      <c r="O1740" s="89"/>
      <c r="Q1740" s="138"/>
      <c r="R1740" s="91"/>
      <c r="S1740" s="138"/>
      <c r="T1740" s="138"/>
      <c r="U1740" s="91"/>
      <c r="V1740" s="141"/>
      <c r="Y1740" s="6"/>
      <c r="Z1740" s="16"/>
      <c r="AA1740" s="16"/>
      <c r="AB1740" s="16"/>
      <c r="AC1740" s="16"/>
      <c r="AD1740" s="16"/>
      <c r="AE1740" s="16"/>
      <c r="AF1740" s="16"/>
      <c r="AG1740" s="16"/>
      <c r="AH1740" s="16"/>
      <c r="AI1740" s="16"/>
      <c r="AJ1740" s="16"/>
      <c r="AK1740" s="16"/>
      <c r="AL1740" s="16"/>
      <c r="AM1740" s="16"/>
      <c r="AN1740" s="16"/>
      <c r="AO1740" s="16"/>
      <c r="AP1740" s="16"/>
      <c r="AQ1740" s="16"/>
      <c r="AR1740" s="16"/>
      <c r="AS1740" s="16"/>
      <c r="AT1740" s="16"/>
      <c r="AU1740" s="16"/>
      <c r="AV1740" s="16"/>
      <c r="AW1740" s="16"/>
      <c r="AX1740" s="16"/>
      <c r="AY1740" s="16"/>
      <c r="AZ1740" s="16"/>
      <c r="BA1740" s="16"/>
      <c r="BB1740" s="16"/>
    </row>
    <row r="1741" s="5" customFormat="1" spans="1:54">
      <c r="A1741" s="136"/>
      <c r="C1741" s="136"/>
      <c r="E1741" s="107"/>
      <c r="F1741" s="137"/>
      <c r="J1741" s="122"/>
      <c r="K1741" s="138"/>
      <c r="L1741" s="139"/>
      <c r="M1741" s="140"/>
      <c r="O1741" s="89"/>
      <c r="Q1741" s="138"/>
      <c r="R1741" s="91"/>
      <c r="S1741" s="138"/>
      <c r="T1741" s="138"/>
      <c r="U1741" s="91"/>
      <c r="V1741" s="141"/>
      <c r="Y1741" s="6"/>
      <c r="Z1741" s="16"/>
      <c r="AA1741" s="16"/>
      <c r="AB1741" s="16"/>
      <c r="AC1741" s="16"/>
      <c r="AD1741" s="16"/>
      <c r="AE1741" s="16"/>
      <c r="AF1741" s="16"/>
      <c r="AG1741" s="16"/>
      <c r="AH1741" s="16"/>
      <c r="AI1741" s="16"/>
      <c r="AJ1741" s="16"/>
      <c r="AK1741" s="16"/>
      <c r="AL1741" s="16"/>
      <c r="AM1741" s="16"/>
      <c r="AN1741" s="16"/>
      <c r="AO1741" s="16"/>
      <c r="AP1741" s="16"/>
      <c r="AQ1741" s="16"/>
      <c r="AR1741" s="16"/>
      <c r="AS1741" s="16"/>
      <c r="AT1741" s="16"/>
      <c r="AU1741" s="16"/>
      <c r="AV1741" s="16"/>
      <c r="AW1741" s="16"/>
      <c r="AX1741" s="16"/>
      <c r="AY1741" s="16"/>
      <c r="AZ1741" s="16"/>
      <c r="BA1741" s="16"/>
      <c r="BB1741" s="16"/>
    </row>
    <row r="1742" s="5" customFormat="1" spans="1:54">
      <c r="A1742" s="136"/>
      <c r="C1742" s="136"/>
      <c r="E1742" s="107"/>
      <c r="F1742" s="137"/>
      <c r="J1742" s="122"/>
      <c r="K1742" s="138"/>
      <c r="L1742" s="139"/>
      <c r="M1742" s="140"/>
      <c r="O1742" s="89"/>
      <c r="Q1742" s="138"/>
      <c r="R1742" s="91"/>
      <c r="S1742" s="138"/>
      <c r="T1742" s="138"/>
      <c r="U1742" s="91"/>
      <c r="V1742" s="141"/>
      <c r="Y1742" s="6"/>
      <c r="Z1742" s="16"/>
      <c r="AA1742" s="16"/>
      <c r="AB1742" s="16"/>
      <c r="AC1742" s="16"/>
      <c r="AD1742" s="16"/>
      <c r="AE1742" s="16"/>
      <c r="AF1742" s="16"/>
      <c r="AG1742" s="16"/>
      <c r="AH1742" s="16"/>
      <c r="AI1742" s="16"/>
      <c r="AJ1742" s="16"/>
      <c r="AK1742" s="16"/>
      <c r="AL1742" s="16"/>
      <c r="AM1742" s="16"/>
      <c r="AN1742" s="16"/>
      <c r="AO1742" s="16"/>
      <c r="AP1742" s="16"/>
      <c r="AQ1742" s="16"/>
      <c r="AR1742" s="16"/>
      <c r="AS1742" s="16"/>
      <c r="AT1742" s="16"/>
      <c r="AU1742" s="16"/>
      <c r="AV1742" s="16"/>
      <c r="AW1742" s="16"/>
      <c r="AX1742" s="16"/>
      <c r="AY1742" s="16"/>
      <c r="AZ1742" s="16"/>
      <c r="BA1742" s="16"/>
      <c r="BB1742" s="16"/>
    </row>
    <row r="1743" s="5" customFormat="1" spans="1:54">
      <c r="A1743" s="136"/>
      <c r="C1743" s="136"/>
      <c r="E1743" s="107"/>
      <c r="F1743" s="137"/>
      <c r="J1743" s="122"/>
      <c r="K1743" s="138"/>
      <c r="L1743" s="139"/>
      <c r="M1743" s="140"/>
      <c r="O1743" s="89"/>
      <c r="Q1743" s="138"/>
      <c r="R1743" s="91"/>
      <c r="S1743" s="138"/>
      <c r="T1743" s="138"/>
      <c r="U1743" s="91"/>
      <c r="V1743" s="141"/>
      <c r="Y1743" s="6"/>
      <c r="Z1743" s="16"/>
      <c r="AA1743" s="16"/>
      <c r="AB1743" s="16"/>
      <c r="AC1743" s="16"/>
      <c r="AD1743" s="16"/>
      <c r="AE1743" s="16"/>
      <c r="AF1743" s="16"/>
      <c r="AG1743" s="16"/>
      <c r="AH1743" s="16"/>
      <c r="AI1743" s="16"/>
      <c r="AJ1743" s="16"/>
      <c r="AK1743" s="16"/>
      <c r="AL1743" s="16"/>
      <c r="AM1743" s="16"/>
      <c r="AN1743" s="16"/>
      <c r="AO1743" s="16"/>
      <c r="AP1743" s="16"/>
      <c r="AQ1743" s="16"/>
      <c r="AR1743" s="16"/>
      <c r="AS1743" s="16"/>
      <c r="AT1743" s="16"/>
      <c r="AU1743" s="16"/>
      <c r="AV1743" s="16"/>
      <c r="AW1743" s="16"/>
      <c r="AX1743" s="16"/>
      <c r="AY1743" s="16"/>
      <c r="AZ1743" s="16"/>
      <c r="BA1743" s="16"/>
      <c r="BB1743" s="16"/>
    </row>
    <row r="1744" s="5" customFormat="1" spans="1:54">
      <c r="A1744" s="136"/>
      <c r="C1744" s="136"/>
      <c r="E1744" s="107"/>
      <c r="F1744" s="137"/>
      <c r="J1744" s="122"/>
      <c r="K1744" s="138"/>
      <c r="L1744" s="139"/>
      <c r="M1744" s="140"/>
      <c r="O1744" s="89"/>
      <c r="Q1744" s="138"/>
      <c r="R1744" s="91"/>
      <c r="S1744" s="138"/>
      <c r="T1744" s="138"/>
      <c r="U1744" s="91"/>
      <c r="V1744" s="141"/>
      <c r="Y1744" s="6"/>
      <c r="Z1744" s="16"/>
      <c r="AA1744" s="16"/>
      <c r="AB1744" s="16"/>
      <c r="AC1744" s="16"/>
      <c r="AD1744" s="16"/>
      <c r="AE1744" s="16"/>
      <c r="AF1744" s="16"/>
      <c r="AG1744" s="16"/>
      <c r="AH1744" s="16"/>
      <c r="AI1744" s="16"/>
      <c r="AJ1744" s="16"/>
      <c r="AK1744" s="16"/>
      <c r="AL1744" s="16"/>
      <c r="AM1744" s="16"/>
      <c r="AN1744" s="16"/>
      <c r="AO1744" s="16"/>
      <c r="AP1744" s="16"/>
      <c r="AQ1744" s="16"/>
      <c r="AR1744" s="16"/>
      <c r="AS1744" s="16"/>
      <c r="AT1744" s="16"/>
      <c r="AU1744" s="16"/>
      <c r="AV1744" s="16"/>
      <c r="AW1744" s="16"/>
      <c r="AX1744" s="16"/>
      <c r="AY1744" s="16"/>
      <c r="AZ1744" s="16"/>
      <c r="BA1744" s="16"/>
      <c r="BB1744" s="16"/>
    </row>
    <row r="1745" s="5" customFormat="1" spans="1:54">
      <c r="A1745" s="136"/>
      <c r="C1745" s="136"/>
      <c r="E1745" s="107"/>
      <c r="F1745" s="137"/>
      <c r="J1745" s="122"/>
      <c r="K1745" s="138"/>
      <c r="L1745" s="139"/>
      <c r="M1745" s="140"/>
      <c r="O1745" s="89"/>
      <c r="Q1745" s="138"/>
      <c r="R1745" s="91"/>
      <c r="S1745" s="138"/>
      <c r="T1745" s="138"/>
      <c r="U1745" s="91"/>
      <c r="V1745" s="141"/>
      <c r="Y1745" s="6"/>
      <c r="Z1745" s="16"/>
      <c r="AA1745" s="16"/>
      <c r="AB1745" s="16"/>
      <c r="AC1745" s="16"/>
      <c r="AD1745" s="16"/>
      <c r="AE1745" s="16"/>
      <c r="AF1745" s="16"/>
      <c r="AG1745" s="16"/>
      <c r="AH1745" s="16"/>
      <c r="AI1745" s="16"/>
      <c r="AJ1745" s="16"/>
      <c r="AK1745" s="16"/>
      <c r="AL1745" s="16"/>
      <c r="AM1745" s="16"/>
      <c r="AN1745" s="16"/>
      <c r="AO1745" s="16"/>
      <c r="AP1745" s="16"/>
      <c r="AQ1745" s="16"/>
      <c r="AR1745" s="16"/>
      <c r="AS1745" s="16"/>
      <c r="AT1745" s="16"/>
      <c r="AU1745" s="16"/>
      <c r="AV1745" s="16"/>
      <c r="AW1745" s="16"/>
      <c r="AX1745" s="16"/>
      <c r="AY1745" s="16"/>
      <c r="AZ1745" s="16"/>
      <c r="BA1745" s="16"/>
      <c r="BB1745" s="16"/>
    </row>
    <row r="1746" s="5" customFormat="1" spans="1:54">
      <c r="A1746" s="136"/>
      <c r="C1746" s="136"/>
      <c r="E1746" s="107"/>
      <c r="F1746" s="137"/>
      <c r="J1746" s="122"/>
      <c r="K1746" s="138"/>
      <c r="L1746" s="139"/>
      <c r="M1746" s="140"/>
      <c r="O1746" s="89"/>
      <c r="Q1746" s="138"/>
      <c r="R1746" s="91"/>
      <c r="S1746" s="138"/>
      <c r="T1746" s="138"/>
      <c r="U1746" s="91"/>
      <c r="V1746" s="141"/>
      <c r="Y1746" s="6"/>
      <c r="Z1746" s="16"/>
      <c r="AA1746" s="16"/>
      <c r="AB1746" s="16"/>
      <c r="AC1746" s="16"/>
      <c r="AD1746" s="16"/>
      <c r="AE1746" s="16"/>
      <c r="AF1746" s="16"/>
      <c r="AG1746" s="16"/>
      <c r="AH1746" s="16"/>
      <c r="AI1746" s="16"/>
      <c r="AJ1746" s="16"/>
      <c r="AK1746" s="16"/>
      <c r="AL1746" s="16"/>
      <c r="AM1746" s="16"/>
      <c r="AN1746" s="16"/>
      <c r="AO1746" s="16"/>
      <c r="AP1746" s="16"/>
      <c r="AQ1746" s="16"/>
      <c r="AR1746" s="16"/>
      <c r="AS1746" s="16"/>
      <c r="AT1746" s="16"/>
      <c r="AU1746" s="16"/>
      <c r="AV1746" s="16"/>
      <c r="AW1746" s="16"/>
      <c r="AX1746" s="16"/>
      <c r="AY1746" s="16"/>
      <c r="AZ1746" s="16"/>
      <c r="BA1746" s="16"/>
      <c r="BB1746" s="16"/>
    </row>
    <row r="1747" s="5" customFormat="1" spans="1:54">
      <c r="A1747" s="136"/>
      <c r="C1747" s="136"/>
      <c r="E1747" s="107"/>
      <c r="F1747" s="137"/>
      <c r="J1747" s="122"/>
      <c r="K1747" s="138"/>
      <c r="L1747" s="139"/>
      <c r="M1747" s="140"/>
      <c r="O1747" s="89"/>
      <c r="Q1747" s="138"/>
      <c r="R1747" s="91"/>
      <c r="S1747" s="138"/>
      <c r="T1747" s="138"/>
      <c r="U1747" s="91"/>
      <c r="V1747" s="141"/>
      <c r="Y1747" s="6"/>
      <c r="Z1747" s="16"/>
      <c r="AA1747" s="16"/>
      <c r="AB1747" s="16"/>
      <c r="AC1747" s="16"/>
      <c r="AD1747" s="16"/>
      <c r="AE1747" s="16"/>
      <c r="AF1747" s="16"/>
      <c r="AG1747" s="16"/>
      <c r="AH1747" s="16"/>
      <c r="AI1747" s="16"/>
      <c r="AJ1747" s="16"/>
      <c r="AK1747" s="16"/>
      <c r="AL1747" s="16"/>
      <c r="AM1747" s="16"/>
      <c r="AN1747" s="16"/>
      <c r="AO1747" s="16"/>
      <c r="AP1747" s="16"/>
      <c r="AQ1747" s="16"/>
      <c r="AR1747" s="16"/>
      <c r="AS1747" s="16"/>
      <c r="AT1747" s="16"/>
      <c r="AU1747" s="16"/>
      <c r="AV1747" s="16"/>
      <c r="AW1747" s="16"/>
      <c r="AX1747" s="16"/>
      <c r="AY1747" s="16"/>
      <c r="AZ1747" s="16"/>
      <c r="BA1747" s="16"/>
      <c r="BB1747" s="16"/>
    </row>
    <row r="1748" s="5" customFormat="1" spans="1:54">
      <c r="A1748" s="136"/>
      <c r="C1748" s="136"/>
      <c r="E1748" s="107"/>
      <c r="F1748" s="137"/>
      <c r="J1748" s="122"/>
      <c r="K1748" s="138"/>
      <c r="L1748" s="139"/>
      <c r="M1748" s="140"/>
      <c r="O1748" s="89"/>
      <c r="Q1748" s="138"/>
      <c r="R1748" s="91"/>
      <c r="S1748" s="138"/>
      <c r="T1748" s="138"/>
      <c r="U1748" s="91"/>
      <c r="V1748" s="141"/>
      <c r="Y1748" s="6"/>
      <c r="Z1748" s="16"/>
      <c r="AA1748" s="16"/>
      <c r="AB1748" s="16"/>
      <c r="AC1748" s="16"/>
      <c r="AD1748" s="16"/>
      <c r="AE1748" s="16"/>
      <c r="AF1748" s="16"/>
      <c r="AG1748" s="16"/>
      <c r="AH1748" s="16"/>
      <c r="AI1748" s="16"/>
      <c r="AJ1748" s="16"/>
      <c r="AK1748" s="16"/>
      <c r="AL1748" s="16"/>
      <c r="AM1748" s="16"/>
      <c r="AN1748" s="16"/>
      <c r="AO1748" s="16"/>
      <c r="AP1748" s="16"/>
      <c r="AQ1748" s="16"/>
      <c r="AR1748" s="16"/>
      <c r="AS1748" s="16"/>
      <c r="AT1748" s="16"/>
      <c r="AU1748" s="16"/>
      <c r="AV1748" s="16"/>
      <c r="AW1748" s="16"/>
      <c r="AX1748" s="16"/>
      <c r="AY1748" s="16"/>
      <c r="AZ1748" s="16"/>
      <c r="BA1748" s="16"/>
      <c r="BB1748" s="16"/>
    </row>
    <row r="1749" s="5" customFormat="1" spans="1:54">
      <c r="A1749" s="136"/>
      <c r="C1749" s="136"/>
      <c r="E1749" s="107"/>
      <c r="F1749" s="137"/>
      <c r="J1749" s="122"/>
      <c r="K1749" s="138"/>
      <c r="L1749" s="139"/>
      <c r="M1749" s="140"/>
      <c r="O1749" s="89"/>
      <c r="Q1749" s="138"/>
      <c r="R1749" s="91"/>
      <c r="S1749" s="138"/>
      <c r="T1749" s="138"/>
      <c r="U1749" s="91"/>
      <c r="V1749" s="141"/>
      <c r="Y1749" s="6"/>
      <c r="Z1749" s="16"/>
      <c r="AA1749" s="16"/>
      <c r="AB1749" s="16"/>
      <c r="AC1749" s="16"/>
      <c r="AD1749" s="16"/>
      <c r="AE1749" s="16"/>
      <c r="AF1749" s="16"/>
      <c r="AG1749" s="16"/>
      <c r="AH1749" s="16"/>
      <c r="AI1749" s="16"/>
      <c r="AJ1749" s="16"/>
      <c r="AK1749" s="16"/>
      <c r="AL1749" s="16"/>
      <c r="AM1749" s="16"/>
      <c r="AN1749" s="16"/>
      <c r="AO1749" s="16"/>
      <c r="AP1749" s="16"/>
      <c r="AQ1749" s="16"/>
      <c r="AR1749" s="16"/>
      <c r="AS1749" s="16"/>
      <c r="AT1749" s="16"/>
      <c r="AU1749" s="16"/>
      <c r="AV1749" s="16"/>
      <c r="AW1749" s="16"/>
      <c r="AX1749" s="16"/>
      <c r="AY1749" s="16"/>
      <c r="AZ1749" s="16"/>
      <c r="BA1749" s="16"/>
      <c r="BB1749" s="16"/>
    </row>
    <row r="1750" s="5" customFormat="1" spans="1:54">
      <c r="A1750" s="136"/>
      <c r="C1750" s="136"/>
      <c r="E1750" s="107"/>
      <c r="F1750" s="137"/>
      <c r="J1750" s="122"/>
      <c r="K1750" s="138"/>
      <c r="L1750" s="139"/>
      <c r="M1750" s="140"/>
      <c r="O1750" s="89"/>
      <c r="Q1750" s="138"/>
      <c r="R1750" s="91"/>
      <c r="S1750" s="138"/>
      <c r="T1750" s="138"/>
      <c r="U1750" s="91"/>
      <c r="V1750" s="141"/>
      <c r="Y1750" s="6"/>
      <c r="Z1750" s="16"/>
      <c r="AA1750" s="16"/>
      <c r="AB1750" s="16"/>
      <c r="AC1750" s="16"/>
      <c r="AD1750" s="16"/>
      <c r="AE1750" s="16"/>
      <c r="AF1750" s="16"/>
      <c r="AG1750" s="16"/>
      <c r="AH1750" s="16"/>
      <c r="AI1750" s="16"/>
      <c r="AJ1750" s="16"/>
      <c r="AK1750" s="16"/>
      <c r="AL1750" s="16"/>
      <c r="AM1750" s="16"/>
      <c r="AN1750" s="16"/>
      <c r="AO1750" s="16"/>
      <c r="AP1750" s="16"/>
      <c r="AQ1750" s="16"/>
      <c r="AR1750" s="16"/>
      <c r="AS1750" s="16"/>
      <c r="AT1750" s="16"/>
      <c r="AU1750" s="16"/>
      <c r="AV1750" s="16"/>
      <c r="AW1750" s="16"/>
      <c r="AX1750" s="16"/>
      <c r="AY1750" s="16"/>
      <c r="AZ1750" s="16"/>
      <c r="BA1750" s="16"/>
      <c r="BB1750" s="16"/>
    </row>
    <row r="1751" s="5" customFormat="1" spans="1:54">
      <c r="A1751" s="136"/>
      <c r="C1751" s="136"/>
      <c r="E1751" s="107"/>
      <c r="F1751" s="137"/>
      <c r="J1751" s="122"/>
      <c r="K1751" s="138"/>
      <c r="L1751" s="139"/>
      <c r="M1751" s="140"/>
      <c r="O1751" s="89"/>
      <c r="Q1751" s="138"/>
      <c r="R1751" s="91"/>
      <c r="S1751" s="138"/>
      <c r="T1751" s="138"/>
      <c r="U1751" s="91"/>
      <c r="V1751" s="141"/>
      <c r="Y1751" s="6"/>
      <c r="Z1751" s="16"/>
      <c r="AA1751" s="16"/>
      <c r="AB1751" s="16"/>
      <c r="AC1751" s="16"/>
      <c r="AD1751" s="16"/>
      <c r="AE1751" s="16"/>
      <c r="AF1751" s="16"/>
      <c r="AG1751" s="16"/>
      <c r="AH1751" s="16"/>
      <c r="AI1751" s="16"/>
      <c r="AJ1751" s="16"/>
      <c r="AK1751" s="16"/>
      <c r="AL1751" s="16"/>
      <c r="AM1751" s="16"/>
      <c r="AN1751" s="16"/>
      <c r="AO1751" s="16"/>
      <c r="AP1751" s="16"/>
      <c r="AQ1751" s="16"/>
      <c r="AR1751" s="16"/>
      <c r="AS1751" s="16"/>
      <c r="AT1751" s="16"/>
      <c r="AU1751" s="16"/>
      <c r="AV1751" s="16"/>
      <c r="AW1751" s="16"/>
      <c r="AX1751" s="16"/>
      <c r="AY1751" s="16"/>
      <c r="AZ1751" s="16"/>
      <c r="BA1751" s="16"/>
      <c r="BB1751" s="16"/>
    </row>
    <row r="1752" s="5" customFormat="1" spans="1:54">
      <c r="A1752" s="136"/>
      <c r="C1752" s="136"/>
      <c r="E1752" s="107"/>
      <c r="F1752" s="137"/>
      <c r="J1752" s="122"/>
      <c r="K1752" s="138"/>
      <c r="L1752" s="139"/>
      <c r="M1752" s="140"/>
      <c r="O1752" s="89"/>
      <c r="Q1752" s="138"/>
      <c r="R1752" s="91"/>
      <c r="S1752" s="138"/>
      <c r="T1752" s="138"/>
      <c r="U1752" s="91"/>
      <c r="V1752" s="141"/>
      <c r="Y1752" s="6"/>
      <c r="Z1752" s="16"/>
      <c r="AA1752" s="16"/>
      <c r="AB1752" s="16"/>
      <c r="AC1752" s="16"/>
      <c r="AD1752" s="16"/>
      <c r="AE1752" s="16"/>
      <c r="AF1752" s="16"/>
      <c r="AG1752" s="16"/>
      <c r="AH1752" s="16"/>
      <c r="AI1752" s="16"/>
      <c r="AJ1752" s="16"/>
      <c r="AK1752" s="16"/>
      <c r="AL1752" s="16"/>
      <c r="AM1752" s="16"/>
      <c r="AN1752" s="16"/>
      <c r="AO1752" s="16"/>
      <c r="AP1752" s="16"/>
      <c r="AQ1752" s="16"/>
      <c r="AR1752" s="16"/>
      <c r="AS1752" s="16"/>
      <c r="AT1752" s="16"/>
      <c r="AU1752" s="16"/>
      <c r="AV1752" s="16"/>
      <c r="AW1752" s="16"/>
      <c r="AX1752" s="16"/>
      <c r="AY1752" s="16"/>
      <c r="AZ1752" s="16"/>
      <c r="BA1752" s="16"/>
      <c r="BB1752" s="16"/>
    </row>
    <row r="1753" s="5" customFormat="1" spans="1:54">
      <c r="A1753" s="136"/>
      <c r="C1753" s="136"/>
      <c r="E1753" s="107"/>
      <c r="F1753" s="137"/>
      <c r="J1753" s="122"/>
      <c r="K1753" s="138"/>
      <c r="L1753" s="139"/>
      <c r="M1753" s="140"/>
      <c r="O1753" s="89"/>
      <c r="Q1753" s="138"/>
      <c r="R1753" s="91"/>
      <c r="S1753" s="138"/>
      <c r="T1753" s="138"/>
      <c r="U1753" s="91"/>
      <c r="V1753" s="141"/>
      <c r="Y1753" s="6"/>
      <c r="Z1753" s="16"/>
      <c r="AA1753" s="16"/>
      <c r="AB1753" s="16"/>
      <c r="AC1753" s="16"/>
      <c r="AD1753" s="16"/>
      <c r="AE1753" s="16"/>
      <c r="AF1753" s="16"/>
      <c r="AG1753" s="16"/>
      <c r="AH1753" s="16"/>
      <c r="AI1753" s="16"/>
      <c r="AJ1753" s="16"/>
      <c r="AK1753" s="16"/>
      <c r="AL1753" s="16"/>
      <c r="AM1753" s="16"/>
      <c r="AN1753" s="16"/>
      <c r="AO1753" s="16"/>
      <c r="AP1753" s="16"/>
      <c r="AQ1753" s="16"/>
      <c r="AR1753" s="16"/>
      <c r="AS1753" s="16"/>
      <c r="AT1753" s="16"/>
      <c r="AU1753" s="16"/>
      <c r="AV1753" s="16"/>
      <c r="AW1753" s="16"/>
      <c r="AX1753" s="16"/>
      <c r="AY1753" s="16"/>
      <c r="AZ1753" s="16"/>
      <c r="BA1753" s="16"/>
      <c r="BB1753" s="16"/>
    </row>
    <row r="1754" s="5" customFormat="1" spans="1:54">
      <c r="A1754" s="136"/>
      <c r="C1754" s="136"/>
      <c r="E1754" s="107"/>
      <c r="F1754" s="137"/>
      <c r="J1754" s="122"/>
      <c r="K1754" s="138"/>
      <c r="L1754" s="139"/>
      <c r="M1754" s="140"/>
      <c r="O1754" s="89"/>
      <c r="Q1754" s="138"/>
      <c r="R1754" s="91"/>
      <c r="S1754" s="138"/>
      <c r="T1754" s="138"/>
      <c r="U1754" s="91"/>
      <c r="V1754" s="141"/>
      <c r="Y1754" s="6"/>
      <c r="Z1754" s="16"/>
      <c r="AA1754" s="16"/>
      <c r="AB1754" s="16"/>
      <c r="AC1754" s="16"/>
      <c r="AD1754" s="16"/>
      <c r="AE1754" s="16"/>
      <c r="AF1754" s="16"/>
      <c r="AG1754" s="16"/>
      <c r="AH1754" s="16"/>
      <c r="AI1754" s="16"/>
      <c r="AJ1754" s="16"/>
      <c r="AK1754" s="16"/>
      <c r="AL1754" s="16"/>
      <c r="AM1754" s="16"/>
      <c r="AN1754" s="16"/>
      <c r="AO1754" s="16"/>
      <c r="AP1754" s="16"/>
      <c r="AQ1754" s="16"/>
      <c r="AR1754" s="16"/>
      <c r="AS1754" s="16"/>
      <c r="AT1754" s="16"/>
      <c r="AU1754" s="16"/>
      <c r="AV1754" s="16"/>
      <c r="AW1754" s="16"/>
      <c r="AX1754" s="16"/>
      <c r="AY1754" s="16"/>
      <c r="AZ1754" s="16"/>
      <c r="BA1754" s="16"/>
      <c r="BB1754" s="16"/>
    </row>
    <row r="1755" s="5" customFormat="1" spans="1:54">
      <c r="A1755" s="136"/>
      <c r="C1755" s="136"/>
      <c r="E1755" s="107"/>
      <c r="F1755" s="137"/>
      <c r="J1755" s="122"/>
      <c r="K1755" s="138"/>
      <c r="L1755" s="139"/>
      <c r="M1755" s="140"/>
      <c r="O1755" s="89"/>
      <c r="Q1755" s="138"/>
      <c r="R1755" s="91"/>
      <c r="S1755" s="138"/>
      <c r="T1755" s="138"/>
      <c r="U1755" s="91"/>
      <c r="V1755" s="141"/>
      <c r="Y1755" s="6"/>
      <c r="Z1755" s="16"/>
      <c r="AA1755" s="16"/>
      <c r="AB1755" s="16"/>
      <c r="AC1755" s="16"/>
      <c r="AD1755" s="16"/>
      <c r="AE1755" s="16"/>
      <c r="AF1755" s="16"/>
      <c r="AG1755" s="16"/>
      <c r="AH1755" s="16"/>
      <c r="AI1755" s="16"/>
      <c r="AJ1755" s="16"/>
      <c r="AK1755" s="16"/>
      <c r="AL1755" s="16"/>
      <c r="AM1755" s="16"/>
      <c r="AN1755" s="16"/>
      <c r="AO1755" s="16"/>
      <c r="AP1755" s="16"/>
      <c r="AQ1755" s="16"/>
      <c r="AR1755" s="16"/>
      <c r="AS1755" s="16"/>
      <c r="AT1755" s="16"/>
      <c r="AU1755" s="16"/>
      <c r="AV1755" s="16"/>
      <c r="AW1755" s="16"/>
      <c r="AX1755" s="16"/>
      <c r="AY1755" s="16"/>
      <c r="AZ1755" s="16"/>
      <c r="BA1755" s="16"/>
      <c r="BB1755" s="16"/>
    </row>
    <row r="1756" s="5" customFormat="1" spans="1:54">
      <c r="A1756" s="136"/>
      <c r="C1756" s="136"/>
      <c r="E1756" s="107"/>
      <c r="F1756" s="137"/>
      <c r="J1756" s="122"/>
      <c r="K1756" s="138"/>
      <c r="L1756" s="139"/>
      <c r="M1756" s="140"/>
      <c r="O1756" s="89"/>
      <c r="Q1756" s="138"/>
      <c r="R1756" s="91"/>
      <c r="S1756" s="138"/>
      <c r="T1756" s="138"/>
      <c r="U1756" s="91"/>
      <c r="V1756" s="141"/>
      <c r="Y1756" s="6"/>
      <c r="Z1756" s="16"/>
      <c r="AA1756" s="16"/>
      <c r="AB1756" s="16"/>
      <c r="AC1756" s="16"/>
      <c r="AD1756" s="16"/>
      <c r="AE1756" s="16"/>
      <c r="AF1756" s="16"/>
      <c r="AG1756" s="16"/>
      <c r="AH1756" s="16"/>
      <c r="AI1756" s="16"/>
      <c r="AJ1756" s="16"/>
      <c r="AK1756" s="16"/>
      <c r="AL1756" s="16"/>
      <c r="AM1756" s="16"/>
      <c r="AN1756" s="16"/>
      <c r="AO1756" s="16"/>
      <c r="AP1756" s="16"/>
      <c r="AQ1756" s="16"/>
      <c r="AR1756" s="16"/>
      <c r="AS1756" s="16"/>
      <c r="AT1756" s="16"/>
      <c r="AU1756" s="16"/>
      <c r="AV1756" s="16"/>
      <c r="AW1756" s="16"/>
      <c r="AX1756" s="16"/>
      <c r="AY1756" s="16"/>
      <c r="AZ1756" s="16"/>
      <c r="BA1756" s="16"/>
      <c r="BB1756" s="16"/>
    </row>
    <row r="1757" s="5" customFormat="1" spans="1:54">
      <c r="A1757" s="136"/>
      <c r="C1757" s="136"/>
      <c r="E1757" s="107"/>
      <c r="F1757" s="137"/>
      <c r="J1757" s="122"/>
      <c r="K1757" s="138"/>
      <c r="L1757" s="139"/>
      <c r="M1757" s="140"/>
      <c r="O1757" s="89"/>
      <c r="Q1757" s="138"/>
      <c r="R1757" s="91"/>
      <c r="S1757" s="138"/>
      <c r="T1757" s="138"/>
      <c r="U1757" s="91"/>
      <c r="V1757" s="141"/>
      <c r="Y1757" s="6"/>
      <c r="Z1757" s="16"/>
      <c r="AA1757" s="16"/>
      <c r="AB1757" s="16"/>
      <c r="AC1757" s="16"/>
      <c r="AD1757" s="16"/>
      <c r="AE1757" s="16"/>
      <c r="AF1757" s="16"/>
      <c r="AG1757" s="16"/>
      <c r="AH1757" s="16"/>
      <c r="AI1757" s="16"/>
      <c r="AJ1757" s="16"/>
      <c r="AK1757" s="16"/>
      <c r="AL1757" s="16"/>
      <c r="AM1757" s="16"/>
      <c r="AN1757" s="16"/>
      <c r="AO1757" s="16"/>
      <c r="AP1757" s="16"/>
      <c r="AQ1757" s="16"/>
      <c r="AR1757" s="16"/>
      <c r="AS1757" s="16"/>
      <c r="AT1757" s="16"/>
      <c r="AU1757" s="16"/>
      <c r="AV1757" s="16"/>
      <c r="AW1757" s="16"/>
      <c r="AX1757" s="16"/>
      <c r="AY1757" s="16"/>
      <c r="AZ1757" s="16"/>
      <c r="BA1757" s="16"/>
      <c r="BB1757" s="16"/>
    </row>
    <row r="1758" s="5" customFormat="1" spans="1:54">
      <c r="A1758" s="136"/>
      <c r="C1758" s="136"/>
      <c r="E1758" s="107"/>
      <c r="F1758" s="137"/>
      <c r="J1758" s="122"/>
      <c r="K1758" s="138"/>
      <c r="L1758" s="139"/>
      <c r="M1758" s="140"/>
      <c r="O1758" s="89"/>
      <c r="Q1758" s="138"/>
      <c r="R1758" s="91"/>
      <c r="S1758" s="138"/>
      <c r="T1758" s="138"/>
      <c r="U1758" s="91"/>
      <c r="V1758" s="141"/>
      <c r="Y1758" s="6"/>
      <c r="Z1758" s="16"/>
      <c r="AA1758" s="16"/>
      <c r="AB1758" s="16"/>
      <c r="AC1758" s="16"/>
      <c r="AD1758" s="16"/>
      <c r="AE1758" s="16"/>
      <c r="AF1758" s="16"/>
      <c r="AG1758" s="16"/>
      <c r="AH1758" s="16"/>
      <c r="AI1758" s="16"/>
      <c r="AJ1758" s="16"/>
      <c r="AK1758" s="16"/>
      <c r="AL1758" s="16"/>
      <c r="AM1758" s="16"/>
      <c r="AN1758" s="16"/>
      <c r="AO1758" s="16"/>
      <c r="AP1758" s="16"/>
      <c r="AQ1758" s="16"/>
      <c r="AR1758" s="16"/>
      <c r="AS1758" s="16"/>
      <c r="AT1758" s="16"/>
      <c r="AU1758" s="16"/>
      <c r="AV1758" s="16"/>
      <c r="AW1758" s="16"/>
      <c r="AX1758" s="16"/>
      <c r="AY1758" s="16"/>
      <c r="AZ1758" s="16"/>
      <c r="BA1758" s="16"/>
      <c r="BB1758" s="16"/>
    </row>
    <row r="1759" s="5" customFormat="1" spans="1:54">
      <c r="A1759" s="136"/>
      <c r="C1759" s="136"/>
      <c r="E1759" s="107"/>
      <c r="F1759" s="137"/>
      <c r="J1759" s="122"/>
      <c r="K1759" s="138"/>
      <c r="L1759" s="139"/>
      <c r="M1759" s="140"/>
      <c r="O1759" s="89"/>
      <c r="Q1759" s="138"/>
      <c r="R1759" s="91"/>
      <c r="S1759" s="138"/>
      <c r="T1759" s="138"/>
      <c r="U1759" s="91"/>
      <c r="V1759" s="141"/>
      <c r="Y1759" s="6"/>
      <c r="Z1759" s="16"/>
      <c r="AA1759" s="16"/>
      <c r="AB1759" s="16"/>
      <c r="AC1759" s="16"/>
      <c r="AD1759" s="16"/>
      <c r="AE1759" s="16"/>
      <c r="AF1759" s="16"/>
      <c r="AG1759" s="16"/>
      <c r="AH1759" s="16"/>
      <c r="AI1759" s="16"/>
      <c r="AJ1759" s="16"/>
      <c r="AK1759" s="16"/>
      <c r="AL1759" s="16"/>
      <c r="AM1759" s="16"/>
      <c r="AN1759" s="16"/>
      <c r="AO1759" s="16"/>
      <c r="AP1759" s="16"/>
      <c r="AQ1759" s="16"/>
      <c r="AR1759" s="16"/>
      <c r="AS1759" s="16"/>
      <c r="AT1759" s="16"/>
      <c r="AU1759" s="16"/>
      <c r="AV1759" s="16"/>
      <c r="AW1759" s="16"/>
      <c r="AX1759" s="16"/>
      <c r="AY1759" s="16"/>
      <c r="AZ1759" s="16"/>
      <c r="BA1759" s="16"/>
      <c r="BB1759" s="16"/>
    </row>
    <row r="1760" s="5" customFormat="1" spans="1:54">
      <c r="A1760" s="136"/>
      <c r="C1760" s="136"/>
      <c r="E1760" s="107"/>
      <c r="F1760" s="137"/>
      <c r="J1760" s="122"/>
      <c r="K1760" s="138"/>
      <c r="L1760" s="139"/>
      <c r="M1760" s="140"/>
      <c r="O1760" s="89"/>
      <c r="Q1760" s="138"/>
      <c r="R1760" s="91"/>
      <c r="S1760" s="138"/>
      <c r="T1760" s="138"/>
      <c r="U1760" s="91"/>
      <c r="V1760" s="141"/>
      <c r="Y1760" s="6"/>
      <c r="Z1760" s="16"/>
      <c r="AA1760" s="16"/>
      <c r="AB1760" s="16"/>
      <c r="AC1760" s="16"/>
      <c r="AD1760" s="16"/>
      <c r="AE1760" s="16"/>
      <c r="AF1760" s="16"/>
      <c r="AG1760" s="16"/>
      <c r="AH1760" s="16"/>
      <c r="AI1760" s="16"/>
      <c r="AJ1760" s="16"/>
      <c r="AK1760" s="16"/>
      <c r="AL1760" s="16"/>
      <c r="AM1760" s="16"/>
      <c r="AN1760" s="16"/>
      <c r="AO1760" s="16"/>
      <c r="AP1760" s="16"/>
      <c r="AQ1760" s="16"/>
      <c r="AR1760" s="16"/>
      <c r="AS1760" s="16"/>
      <c r="AT1760" s="16"/>
      <c r="AU1760" s="16"/>
      <c r="AV1760" s="16"/>
      <c r="AW1760" s="16"/>
      <c r="AX1760" s="16"/>
      <c r="AY1760" s="16"/>
      <c r="AZ1760" s="16"/>
      <c r="BA1760" s="16"/>
      <c r="BB1760" s="16"/>
    </row>
    <row r="1761" s="5" customFormat="1" spans="1:54">
      <c r="A1761" s="136"/>
      <c r="C1761" s="136"/>
      <c r="E1761" s="107"/>
      <c r="F1761" s="137"/>
      <c r="J1761" s="122"/>
      <c r="K1761" s="138"/>
      <c r="L1761" s="139"/>
      <c r="M1761" s="140"/>
      <c r="O1761" s="89"/>
      <c r="Q1761" s="138"/>
      <c r="R1761" s="91"/>
      <c r="S1761" s="138"/>
      <c r="T1761" s="138"/>
      <c r="U1761" s="91"/>
      <c r="V1761" s="141"/>
      <c r="Y1761" s="6"/>
      <c r="Z1761" s="16"/>
      <c r="AA1761" s="16"/>
      <c r="AB1761" s="16"/>
      <c r="AC1761" s="16"/>
      <c r="AD1761" s="16"/>
      <c r="AE1761" s="16"/>
      <c r="AF1761" s="16"/>
      <c r="AG1761" s="16"/>
      <c r="AH1761" s="16"/>
      <c r="AI1761" s="16"/>
      <c r="AJ1761" s="16"/>
      <c r="AK1761" s="16"/>
      <c r="AL1761" s="16"/>
      <c r="AM1761" s="16"/>
      <c r="AN1761" s="16"/>
      <c r="AO1761" s="16"/>
      <c r="AP1761" s="16"/>
      <c r="AQ1761" s="16"/>
      <c r="AR1761" s="16"/>
      <c r="AS1761" s="16"/>
      <c r="AT1761" s="16"/>
      <c r="AU1761" s="16"/>
      <c r="AV1761" s="16"/>
      <c r="AW1761" s="16"/>
      <c r="AX1761" s="16"/>
      <c r="AY1761" s="16"/>
      <c r="AZ1761" s="16"/>
      <c r="BA1761" s="16"/>
      <c r="BB1761" s="16"/>
    </row>
    <row r="1762" s="5" customFormat="1" spans="1:54">
      <c r="A1762" s="136"/>
      <c r="C1762" s="136"/>
      <c r="E1762" s="107"/>
      <c r="F1762" s="137"/>
      <c r="J1762" s="122"/>
      <c r="K1762" s="138"/>
      <c r="L1762" s="139"/>
      <c r="M1762" s="140"/>
      <c r="O1762" s="89"/>
      <c r="Q1762" s="138"/>
      <c r="R1762" s="91"/>
      <c r="S1762" s="138"/>
      <c r="T1762" s="138"/>
      <c r="U1762" s="91"/>
      <c r="V1762" s="141"/>
      <c r="Y1762" s="6"/>
      <c r="Z1762" s="16"/>
      <c r="AA1762" s="16"/>
      <c r="AB1762" s="16"/>
      <c r="AC1762" s="16"/>
      <c r="AD1762" s="16"/>
      <c r="AE1762" s="16"/>
      <c r="AF1762" s="16"/>
      <c r="AG1762" s="16"/>
      <c r="AH1762" s="16"/>
      <c r="AI1762" s="16"/>
      <c r="AJ1762" s="16"/>
      <c r="AK1762" s="16"/>
      <c r="AL1762" s="16"/>
      <c r="AM1762" s="16"/>
      <c r="AN1762" s="16"/>
      <c r="AO1762" s="16"/>
      <c r="AP1762" s="16"/>
      <c r="AQ1762" s="16"/>
      <c r="AR1762" s="16"/>
      <c r="AS1762" s="16"/>
      <c r="AT1762" s="16"/>
      <c r="AU1762" s="16"/>
      <c r="AV1762" s="16"/>
      <c r="AW1762" s="16"/>
      <c r="AX1762" s="16"/>
      <c r="AY1762" s="16"/>
      <c r="AZ1762" s="16"/>
      <c r="BA1762" s="16"/>
      <c r="BB1762" s="16"/>
    </row>
    <row r="1763" s="5" customFormat="1" spans="1:54">
      <c r="A1763" s="136"/>
      <c r="C1763" s="136"/>
      <c r="E1763" s="107"/>
      <c r="F1763" s="137"/>
      <c r="J1763" s="122"/>
      <c r="K1763" s="138"/>
      <c r="L1763" s="139"/>
      <c r="M1763" s="140"/>
      <c r="O1763" s="89"/>
      <c r="Q1763" s="138"/>
      <c r="R1763" s="91"/>
      <c r="S1763" s="138"/>
      <c r="T1763" s="138"/>
      <c r="U1763" s="91"/>
      <c r="V1763" s="141"/>
      <c r="Y1763" s="6"/>
      <c r="Z1763" s="16"/>
      <c r="AA1763" s="16"/>
      <c r="AB1763" s="16"/>
      <c r="AC1763" s="16"/>
      <c r="AD1763" s="16"/>
      <c r="AE1763" s="16"/>
      <c r="AF1763" s="16"/>
      <c r="AG1763" s="16"/>
      <c r="AH1763" s="16"/>
      <c r="AI1763" s="16"/>
      <c r="AJ1763" s="16"/>
      <c r="AK1763" s="16"/>
      <c r="AL1763" s="16"/>
      <c r="AM1763" s="16"/>
      <c r="AN1763" s="16"/>
      <c r="AO1763" s="16"/>
      <c r="AP1763" s="16"/>
      <c r="AQ1763" s="16"/>
      <c r="AR1763" s="16"/>
      <c r="AS1763" s="16"/>
      <c r="AT1763" s="16"/>
      <c r="AU1763" s="16"/>
      <c r="AV1763" s="16"/>
      <c r="AW1763" s="16"/>
      <c r="AX1763" s="16"/>
      <c r="AY1763" s="16"/>
      <c r="AZ1763" s="16"/>
      <c r="BA1763" s="16"/>
      <c r="BB1763" s="16"/>
    </row>
    <row r="1764" s="5" customFormat="1" spans="1:54">
      <c r="A1764" s="136"/>
      <c r="C1764" s="136"/>
      <c r="E1764" s="107"/>
      <c r="F1764" s="137"/>
      <c r="J1764" s="122"/>
      <c r="K1764" s="138"/>
      <c r="L1764" s="139"/>
      <c r="M1764" s="140"/>
      <c r="O1764" s="89"/>
      <c r="Q1764" s="138"/>
      <c r="R1764" s="91"/>
      <c r="S1764" s="138"/>
      <c r="T1764" s="138"/>
      <c r="U1764" s="91"/>
      <c r="V1764" s="141"/>
      <c r="Y1764" s="6"/>
      <c r="Z1764" s="16"/>
      <c r="AA1764" s="16"/>
      <c r="AB1764" s="16"/>
      <c r="AC1764" s="16"/>
      <c r="AD1764" s="16"/>
      <c r="AE1764" s="16"/>
      <c r="AF1764" s="16"/>
      <c r="AG1764" s="16"/>
      <c r="AH1764" s="16"/>
      <c r="AI1764" s="16"/>
      <c r="AJ1764" s="16"/>
      <c r="AK1764" s="16"/>
      <c r="AL1764" s="16"/>
      <c r="AM1764" s="16"/>
      <c r="AN1764" s="16"/>
      <c r="AO1764" s="16"/>
      <c r="AP1764" s="16"/>
      <c r="AQ1764" s="16"/>
      <c r="AR1764" s="16"/>
      <c r="AS1764" s="16"/>
      <c r="AT1764" s="16"/>
      <c r="AU1764" s="16"/>
      <c r="AV1764" s="16"/>
      <c r="AW1764" s="16"/>
      <c r="AX1764" s="16"/>
      <c r="AY1764" s="16"/>
      <c r="AZ1764" s="16"/>
      <c r="BA1764" s="16"/>
      <c r="BB1764" s="16"/>
    </row>
    <row r="1765" s="5" customFormat="1" spans="1:54">
      <c r="A1765" s="136"/>
      <c r="C1765" s="136"/>
      <c r="E1765" s="107"/>
      <c r="F1765" s="137"/>
      <c r="J1765" s="122"/>
      <c r="K1765" s="138"/>
      <c r="L1765" s="139"/>
      <c r="M1765" s="140"/>
      <c r="O1765" s="89"/>
      <c r="Q1765" s="138"/>
      <c r="R1765" s="91"/>
      <c r="S1765" s="138"/>
      <c r="T1765" s="138"/>
      <c r="U1765" s="91"/>
      <c r="V1765" s="141"/>
      <c r="Y1765" s="6"/>
      <c r="Z1765" s="16"/>
      <c r="AA1765" s="16"/>
      <c r="AB1765" s="16"/>
      <c r="AC1765" s="16"/>
      <c r="AD1765" s="16"/>
      <c r="AE1765" s="16"/>
      <c r="AF1765" s="16"/>
      <c r="AG1765" s="16"/>
      <c r="AH1765" s="16"/>
      <c r="AI1765" s="16"/>
      <c r="AJ1765" s="16"/>
      <c r="AK1765" s="16"/>
      <c r="AL1765" s="16"/>
      <c r="AM1765" s="16"/>
      <c r="AN1765" s="16"/>
      <c r="AO1765" s="16"/>
      <c r="AP1765" s="16"/>
      <c r="AQ1765" s="16"/>
      <c r="AR1765" s="16"/>
      <c r="AS1765" s="16"/>
      <c r="AT1765" s="16"/>
      <c r="AU1765" s="16"/>
      <c r="AV1765" s="16"/>
      <c r="AW1765" s="16"/>
      <c r="AX1765" s="16"/>
      <c r="AY1765" s="16"/>
      <c r="AZ1765" s="16"/>
      <c r="BA1765" s="16"/>
      <c r="BB1765" s="16"/>
    </row>
    <row r="1766" s="5" customFormat="1" spans="1:54">
      <c r="A1766" s="136"/>
      <c r="C1766" s="136"/>
      <c r="E1766" s="107"/>
      <c r="F1766" s="137"/>
      <c r="J1766" s="122"/>
      <c r="K1766" s="138"/>
      <c r="L1766" s="139"/>
      <c r="M1766" s="140"/>
      <c r="O1766" s="89"/>
      <c r="Q1766" s="138"/>
      <c r="R1766" s="91"/>
      <c r="S1766" s="138"/>
      <c r="T1766" s="138"/>
      <c r="U1766" s="91"/>
      <c r="V1766" s="141"/>
      <c r="Y1766" s="6"/>
      <c r="Z1766" s="16"/>
      <c r="AA1766" s="16"/>
      <c r="AB1766" s="16"/>
      <c r="AC1766" s="16"/>
      <c r="AD1766" s="16"/>
      <c r="AE1766" s="16"/>
      <c r="AF1766" s="16"/>
      <c r="AG1766" s="16"/>
      <c r="AH1766" s="16"/>
      <c r="AI1766" s="16"/>
      <c r="AJ1766" s="16"/>
      <c r="AK1766" s="16"/>
      <c r="AL1766" s="16"/>
      <c r="AM1766" s="16"/>
      <c r="AN1766" s="16"/>
      <c r="AO1766" s="16"/>
      <c r="AP1766" s="16"/>
      <c r="AQ1766" s="16"/>
      <c r="AR1766" s="16"/>
      <c r="AS1766" s="16"/>
      <c r="AT1766" s="16"/>
      <c r="AU1766" s="16"/>
      <c r="AV1766" s="16"/>
      <c r="AW1766" s="16"/>
      <c r="AX1766" s="16"/>
      <c r="AY1766" s="16"/>
      <c r="AZ1766" s="16"/>
      <c r="BA1766" s="16"/>
      <c r="BB1766" s="16"/>
    </row>
    <row r="1767" s="5" customFormat="1" spans="1:54">
      <c r="A1767" s="136"/>
      <c r="C1767" s="136"/>
      <c r="E1767" s="107"/>
      <c r="F1767" s="137"/>
      <c r="J1767" s="122"/>
      <c r="K1767" s="138"/>
      <c r="L1767" s="139"/>
      <c r="M1767" s="140"/>
      <c r="O1767" s="89"/>
      <c r="Q1767" s="138"/>
      <c r="R1767" s="91"/>
      <c r="S1767" s="138"/>
      <c r="T1767" s="138"/>
      <c r="U1767" s="91"/>
      <c r="V1767" s="141"/>
      <c r="Y1767" s="6"/>
      <c r="Z1767" s="16"/>
      <c r="AA1767" s="16"/>
      <c r="AB1767" s="16"/>
      <c r="AC1767" s="16"/>
      <c r="AD1767" s="16"/>
      <c r="AE1767" s="16"/>
      <c r="AF1767" s="16"/>
      <c r="AG1767" s="16"/>
      <c r="AH1767" s="16"/>
      <c r="AI1767" s="16"/>
      <c r="AJ1767" s="16"/>
      <c r="AK1767" s="16"/>
      <c r="AL1767" s="16"/>
      <c r="AM1767" s="16"/>
      <c r="AN1767" s="16"/>
      <c r="AO1767" s="16"/>
      <c r="AP1767" s="16"/>
      <c r="AQ1767" s="16"/>
      <c r="AR1767" s="16"/>
      <c r="AS1767" s="16"/>
      <c r="AT1767" s="16"/>
      <c r="AU1767" s="16"/>
      <c r="AV1767" s="16"/>
      <c r="AW1767" s="16"/>
      <c r="AX1767" s="16"/>
      <c r="AY1767" s="16"/>
      <c r="AZ1767" s="16"/>
      <c r="BA1767" s="16"/>
      <c r="BB1767" s="16"/>
    </row>
    <row r="1768" s="5" customFormat="1" spans="1:54">
      <c r="A1768" s="136"/>
      <c r="C1768" s="136"/>
      <c r="E1768" s="107"/>
      <c r="F1768" s="137"/>
      <c r="J1768" s="122"/>
      <c r="K1768" s="138"/>
      <c r="L1768" s="139"/>
      <c r="M1768" s="140"/>
      <c r="O1768" s="89"/>
      <c r="Q1768" s="138"/>
      <c r="R1768" s="91"/>
      <c r="S1768" s="138"/>
      <c r="T1768" s="138"/>
      <c r="U1768" s="91"/>
      <c r="V1768" s="141"/>
      <c r="Y1768" s="6"/>
      <c r="Z1768" s="16"/>
      <c r="AA1768" s="16"/>
      <c r="AB1768" s="16"/>
      <c r="AC1768" s="16"/>
      <c r="AD1768" s="16"/>
      <c r="AE1768" s="16"/>
      <c r="AF1768" s="16"/>
      <c r="AG1768" s="16"/>
      <c r="AH1768" s="16"/>
      <c r="AI1768" s="16"/>
      <c r="AJ1768" s="16"/>
      <c r="AK1768" s="16"/>
      <c r="AL1768" s="16"/>
      <c r="AM1768" s="16"/>
      <c r="AN1768" s="16"/>
      <c r="AO1768" s="16"/>
      <c r="AP1768" s="16"/>
      <c r="AQ1768" s="16"/>
      <c r="AR1768" s="16"/>
      <c r="AS1768" s="16"/>
      <c r="AT1768" s="16"/>
      <c r="AU1768" s="16"/>
      <c r="AV1768" s="16"/>
      <c r="AW1768" s="16"/>
      <c r="AX1768" s="16"/>
      <c r="AY1768" s="16"/>
      <c r="AZ1768" s="16"/>
      <c r="BA1768" s="16"/>
      <c r="BB1768" s="16"/>
    </row>
    <row r="1769" s="5" customFormat="1" spans="1:54">
      <c r="A1769" s="136"/>
      <c r="C1769" s="136"/>
      <c r="E1769" s="107"/>
      <c r="F1769" s="137"/>
      <c r="J1769" s="122"/>
      <c r="K1769" s="138"/>
      <c r="L1769" s="139"/>
      <c r="M1769" s="140"/>
      <c r="O1769" s="89"/>
      <c r="Q1769" s="138"/>
      <c r="R1769" s="91"/>
      <c r="S1769" s="138"/>
      <c r="T1769" s="138"/>
      <c r="U1769" s="91"/>
      <c r="V1769" s="141"/>
      <c r="Y1769" s="6"/>
      <c r="Z1769" s="16"/>
      <c r="AA1769" s="16"/>
      <c r="AB1769" s="16"/>
      <c r="AC1769" s="16"/>
      <c r="AD1769" s="16"/>
      <c r="AE1769" s="16"/>
      <c r="AF1769" s="16"/>
      <c r="AG1769" s="16"/>
      <c r="AH1769" s="16"/>
      <c r="AI1769" s="16"/>
      <c r="AJ1769" s="16"/>
      <c r="AK1769" s="16"/>
      <c r="AL1769" s="16"/>
      <c r="AM1769" s="16"/>
      <c r="AN1769" s="16"/>
      <c r="AO1769" s="16"/>
      <c r="AP1769" s="16"/>
      <c r="AQ1769" s="16"/>
      <c r="AR1769" s="16"/>
      <c r="AS1769" s="16"/>
      <c r="AT1769" s="16"/>
      <c r="AU1769" s="16"/>
      <c r="AV1769" s="16"/>
      <c r="AW1769" s="16"/>
      <c r="AX1769" s="16"/>
      <c r="AY1769" s="16"/>
      <c r="AZ1769" s="16"/>
      <c r="BA1769" s="16"/>
      <c r="BB1769" s="16"/>
    </row>
    <row r="1770" s="5" customFormat="1" spans="1:54">
      <c r="A1770" s="136"/>
      <c r="C1770" s="136"/>
      <c r="E1770" s="107"/>
      <c r="F1770" s="137"/>
      <c r="J1770" s="122"/>
      <c r="K1770" s="138"/>
      <c r="L1770" s="139"/>
      <c r="M1770" s="140"/>
      <c r="O1770" s="89"/>
      <c r="Q1770" s="138"/>
      <c r="R1770" s="91"/>
      <c r="S1770" s="138"/>
      <c r="T1770" s="138"/>
      <c r="U1770" s="91"/>
      <c r="V1770" s="141"/>
      <c r="Y1770" s="6"/>
      <c r="Z1770" s="16"/>
      <c r="AA1770" s="16"/>
      <c r="AB1770" s="16"/>
      <c r="AC1770" s="16"/>
      <c r="AD1770" s="16"/>
      <c r="AE1770" s="16"/>
      <c r="AF1770" s="16"/>
      <c r="AG1770" s="16"/>
      <c r="AH1770" s="16"/>
      <c r="AI1770" s="16"/>
      <c r="AJ1770" s="16"/>
      <c r="AK1770" s="16"/>
      <c r="AL1770" s="16"/>
      <c r="AM1770" s="16"/>
      <c r="AN1770" s="16"/>
      <c r="AO1770" s="16"/>
      <c r="AP1770" s="16"/>
      <c r="AQ1770" s="16"/>
      <c r="AR1770" s="16"/>
      <c r="AS1770" s="16"/>
      <c r="AT1770" s="16"/>
      <c r="AU1770" s="16"/>
      <c r="AV1770" s="16"/>
      <c r="AW1770" s="16"/>
      <c r="AX1770" s="16"/>
      <c r="AY1770" s="16"/>
      <c r="AZ1770" s="16"/>
      <c r="BA1770" s="16"/>
      <c r="BB1770" s="16"/>
    </row>
    <row r="1771" s="5" customFormat="1" spans="1:54">
      <c r="A1771" s="136"/>
      <c r="C1771" s="136"/>
      <c r="E1771" s="107"/>
      <c r="F1771" s="137"/>
      <c r="J1771" s="122"/>
      <c r="K1771" s="138"/>
      <c r="L1771" s="139"/>
      <c r="M1771" s="140"/>
      <c r="O1771" s="89"/>
      <c r="Q1771" s="138"/>
      <c r="R1771" s="91"/>
      <c r="S1771" s="138"/>
      <c r="T1771" s="138"/>
      <c r="U1771" s="91"/>
      <c r="V1771" s="141"/>
      <c r="Y1771" s="6"/>
      <c r="Z1771" s="16"/>
      <c r="AA1771" s="16"/>
      <c r="AB1771" s="16"/>
      <c r="AC1771" s="16"/>
      <c r="AD1771" s="16"/>
      <c r="AE1771" s="16"/>
      <c r="AF1771" s="16"/>
      <c r="AG1771" s="16"/>
      <c r="AH1771" s="16"/>
      <c r="AI1771" s="16"/>
      <c r="AJ1771" s="16"/>
      <c r="AK1771" s="16"/>
      <c r="AL1771" s="16"/>
      <c r="AM1771" s="16"/>
      <c r="AN1771" s="16"/>
      <c r="AO1771" s="16"/>
      <c r="AP1771" s="16"/>
      <c r="AQ1771" s="16"/>
      <c r="AR1771" s="16"/>
      <c r="AS1771" s="16"/>
      <c r="AT1771" s="16"/>
      <c r="AU1771" s="16"/>
      <c r="AV1771" s="16"/>
      <c r="AW1771" s="16"/>
      <c r="AX1771" s="16"/>
      <c r="AY1771" s="16"/>
      <c r="AZ1771" s="16"/>
      <c r="BA1771" s="16"/>
      <c r="BB1771" s="16"/>
    </row>
    <row r="1772" s="5" customFormat="1" spans="1:54">
      <c r="A1772" s="136"/>
      <c r="C1772" s="136"/>
      <c r="E1772" s="107"/>
      <c r="F1772" s="137"/>
      <c r="J1772" s="122"/>
      <c r="K1772" s="138"/>
      <c r="L1772" s="139"/>
      <c r="M1772" s="140"/>
      <c r="O1772" s="89"/>
      <c r="Q1772" s="138"/>
      <c r="R1772" s="91"/>
      <c r="S1772" s="138"/>
      <c r="T1772" s="138"/>
      <c r="U1772" s="91"/>
      <c r="V1772" s="141"/>
      <c r="Y1772" s="6"/>
      <c r="Z1772" s="16"/>
      <c r="AA1772" s="16"/>
      <c r="AB1772" s="16"/>
      <c r="AC1772" s="16"/>
      <c r="AD1772" s="16"/>
      <c r="AE1772" s="16"/>
      <c r="AF1772" s="16"/>
      <c r="AG1772" s="16"/>
      <c r="AH1772" s="16"/>
      <c r="AI1772" s="16"/>
      <c r="AJ1772" s="16"/>
      <c r="AK1772" s="16"/>
      <c r="AL1772" s="16"/>
      <c r="AM1772" s="16"/>
      <c r="AN1772" s="16"/>
      <c r="AO1772" s="16"/>
      <c r="AP1772" s="16"/>
      <c r="AQ1772" s="16"/>
      <c r="AR1772" s="16"/>
      <c r="AS1772" s="16"/>
      <c r="AT1772" s="16"/>
      <c r="AU1772" s="16"/>
      <c r="AV1772" s="16"/>
      <c r="AW1772" s="16"/>
      <c r="AX1772" s="16"/>
      <c r="AY1772" s="16"/>
      <c r="AZ1772" s="16"/>
      <c r="BA1772" s="16"/>
      <c r="BB1772" s="16"/>
    </row>
    <row r="1773" s="5" customFormat="1" spans="1:54">
      <c r="A1773" s="136"/>
      <c r="C1773" s="136"/>
      <c r="E1773" s="107"/>
      <c r="F1773" s="137"/>
      <c r="J1773" s="122"/>
      <c r="K1773" s="138"/>
      <c r="L1773" s="139"/>
      <c r="M1773" s="140"/>
      <c r="O1773" s="89"/>
      <c r="Q1773" s="138"/>
      <c r="R1773" s="91"/>
      <c r="S1773" s="138"/>
      <c r="T1773" s="138"/>
      <c r="U1773" s="91"/>
      <c r="V1773" s="141"/>
      <c r="Y1773" s="6"/>
      <c r="Z1773" s="16"/>
      <c r="AA1773" s="16"/>
      <c r="AB1773" s="16"/>
      <c r="AC1773" s="16"/>
      <c r="AD1773" s="16"/>
      <c r="AE1773" s="16"/>
      <c r="AF1773" s="16"/>
      <c r="AG1773" s="16"/>
      <c r="AH1773" s="16"/>
      <c r="AI1773" s="16"/>
      <c r="AJ1773" s="16"/>
      <c r="AK1773" s="16"/>
      <c r="AL1773" s="16"/>
      <c r="AM1773" s="16"/>
      <c r="AN1773" s="16"/>
      <c r="AO1773" s="16"/>
      <c r="AP1773" s="16"/>
      <c r="AQ1773" s="16"/>
      <c r="AR1773" s="16"/>
      <c r="AS1773" s="16"/>
      <c r="AT1773" s="16"/>
      <c r="AU1773" s="16"/>
      <c r="AV1773" s="16"/>
      <c r="AW1773" s="16"/>
      <c r="AX1773" s="16"/>
      <c r="AY1773" s="16"/>
      <c r="AZ1773" s="16"/>
      <c r="BA1773" s="16"/>
      <c r="BB1773" s="16"/>
    </row>
    <row r="1774" s="5" customFormat="1" spans="1:54">
      <c r="A1774" s="136"/>
      <c r="C1774" s="136"/>
      <c r="E1774" s="107"/>
      <c r="F1774" s="137"/>
      <c r="J1774" s="122"/>
      <c r="K1774" s="138"/>
      <c r="L1774" s="139"/>
      <c r="M1774" s="140"/>
      <c r="O1774" s="89"/>
      <c r="Q1774" s="138"/>
      <c r="R1774" s="91"/>
      <c r="S1774" s="138"/>
      <c r="T1774" s="138"/>
      <c r="U1774" s="91"/>
      <c r="V1774" s="141"/>
      <c r="Y1774" s="6"/>
      <c r="Z1774" s="16"/>
      <c r="AA1774" s="16"/>
      <c r="AB1774" s="16"/>
      <c r="AC1774" s="16"/>
      <c r="AD1774" s="16"/>
      <c r="AE1774" s="16"/>
      <c r="AF1774" s="16"/>
      <c r="AG1774" s="16"/>
      <c r="AH1774" s="16"/>
      <c r="AI1774" s="16"/>
      <c r="AJ1774" s="16"/>
      <c r="AK1774" s="16"/>
      <c r="AL1774" s="16"/>
      <c r="AM1774" s="16"/>
      <c r="AN1774" s="16"/>
      <c r="AO1774" s="16"/>
      <c r="AP1774" s="16"/>
      <c r="AQ1774" s="16"/>
      <c r="AR1774" s="16"/>
      <c r="AS1774" s="16"/>
      <c r="AT1774" s="16"/>
      <c r="AU1774" s="16"/>
      <c r="AV1774" s="16"/>
      <c r="AW1774" s="16"/>
      <c r="AX1774" s="16"/>
      <c r="AY1774" s="16"/>
      <c r="AZ1774" s="16"/>
      <c r="BA1774" s="16"/>
      <c r="BB1774" s="16"/>
    </row>
    <row r="1775" s="5" customFormat="1" spans="1:54">
      <c r="A1775" s="136"/>
      <c r="C1775" s="136"/>
      <c r="E1775" s="107"/>
      <c r="F1775" s="137"/>
      <c r="J1775" s="122"/>
      <c r="K1775" s="138"/>
      <c r="L1775" s="139"/>
      <c r="M1775" s="140"/>
      <c r="O1775" s="89"/>
      <c r="Q1775" s="138"/>
      <c r="R1775" s="91"/>
      <c r="S1775" s="138"/>
      <c r="T1775" s="138"/>
      <c r="U1775" s="91"/>
      <c r="V1775" s="141"/>
      <c r="Y1775" s="6"/>
      <c r="Z1775" s="16"/>
      <c r="AA1775" s="16"/>
      <c r="AB1775" s="16"/>
      <c r="AC1775" s="16"/>
      <c r="AD1775" s="16"/>
      <c r="AE1775" s="16"/>
      <c r="AF1775" s="16"/>
      <c r="AG1775" s="16"/>
      <c r="AH1775" s="16"/>
      <c r="AI1775" s="16"/>
      <c r="AJ1775" s="16"/>
      <c r="AK1775" s="16"/>
      <c r="AL1775" s="16"/>
      <c r="AM1775" s="16"/>
      <c r="AN1775" s="16"/>
      <c r="AO1775" s="16"/>
      <c r="AP1775" s="16"/>
      <c r="AQ1775" s="16"/>
      <c r="AR1775" s="16"/>
      <c r="AS1775" s="16"/>
      <c r="AT1775" s="16"/>
      <c r="AU1775" s="16"/>
      <c r="AV1775" s="16"/>
      <c r="AW1775" s="16"/>
      <c r="AX1775" s="16"/>
      <c r="AY1775" s="16"/>
      <c r="AZ1775" s="16"/>
      <c r="BA1775" s="16"/>
      <c r="BB1775" s="16"/>
    </row>
    <row r="1776" s="5" customFormat="1" spans="1:54">
      <c r="A1776" s="136"/>
      <c r="C1776" s="136"/>
      <c r="E1776" s="107"/>
      <c r="F1776" s="137"/>
      <c r="J1776" s="122"/>
      <c r="K1776" s="138"/>
      <c r="L1776" s="139"/>
      <c r="M1776" s="140"/>
      <c r="O1776" s="89"/>
      <c r="Q1776" s="138"/>
      <c r="R1776" s="91"/>
      <c r="S1776" s="138"/>
      <c r="T1776" s="138"/>
      <c r="U1776" s="91"/>
      <c r="V1776" s="141"/>
      <c r="Y1776" s="6"/>
      <c r="Z1776" s="16"/>
      <c r="AA1776" s="16"/>
      <c r="AB1776" s="16"/>
      <c r="AC1776" s="16"/>
      <c r="AD1776" s="16"/>
      <c r="AE1776" s="16"/>
      <c r="AF1776" s="16"/>
      <c r="AG1776" s="16"/>
      <c r="AH1776" s="16"/>
      <c r="AI1776" s="16"/>
      <c r="AJ1776" s="16"/>
      <c r="AK1776" s="16"/>
      <c r="AL1776" s="16"/>
      <c r="AM1776" s="16"/>
      <c r="AN1776" s="16"/>
      <c r="AO1776" s="16"/>
      <c r="AP1776" s="16"/>
      <c r="AQ1776" s="16"/>
      <c r="AR1776" s="16"/>
      <c r="AS1776" s="16"/>
      <c r="AT1776" s="16"/>
      <c r="AU1776" s="16"/>
      <c r="AV1776" s="16"/>
      <c r="AW1776" s="16"/>
      <c r="AX1776" s="16"/>
      <c r="AY1776" s="16"/>
      <c r="AZ1776" s="16"/>
      <c r="BA1776" s="16"/>
      <c r="BB1776" s="16"/>
    </row>
    <row r="1777" s="5" customFormat="1" spans="1:54">
      <c r="A1777" s="136"/>
      <c r="C1777" s="136"/>
      <c r="E1777" s="107"/>
      <c r="F1777" s="137"/>
      <c r="J1777" s="122"/>
      <c r="K1777" s="138"/>
      <c r="L1777" s="139"/>
      <c r="M1777" s="140"/>
      <c r="O1777" s="89"/>
      <c r="Q1777" s="138"/>
      <c r="R1777" s="91"/>
      <c r="S1777" s="138"/>
      <c r="T1777" s="138"/>
      <c r="U1777" s="91"/>
      <c r="V1777" s="141"/>
      <c r="Y1777" s="6"/>
      <c r="Z1777" s="16"/>
      <c r="AA1777" s="16"/>
      <c r="AB1777" s="16"/>
      <c r="AC1777" s="16"/>
      <c r="AD1777" s="16"/>
      <c r="AE1777" s="16"/>
      <c r="AF1777" s="16"/>
      <c r="AG1777" s="16"/>
      <c r="AH1777" s="16"/>
      <c r="AI1777" s="16"/>
      <c r="AJ1777" s="16"/>
      <c r="AK1777" s="16"/>
      <c r="AL1777" s="16"/>
      <c r="AM1777" s="16"/>
      <c r="AN1777" s="16"/>
      <c r="AO1777" s="16"/>
      <c r="AP1777" s="16"/>
      <c r="AQ1777" s="16"/>
      <c r="AR1777" s="16"/>
      <c r="AS1777" s="16"/>
      <c r="AT1777" s="16"/>
      <c r="AU1777" s="16"/>
      <c r="AV1777" s="16"/>
      <c r="AW1777" s="16"/>
      <c r="AX1777" s="16"/>
      <c r="AY1777" s="16"/>
      <c r="AZ1777" s="16"/>
      <c r="BA1777" s="16"/>
      <c r="BB1777" s="16"/>
    </row>
    <row r="1778" s="5" customFormat="1" spans="1:54">
      <c r="A1778" s="136"/>
      <c r="C1778" s="136"/>
      <c r="E1778" s="107"/>
      <c r="F1778" s="137"/>
      <c r="J1778" s="122"/>
      <c r="K1778" s="138"/>
      <c r="L1778" s="139"/>
      <c r="M1778" s="140"/>
      <c r="O1778" s="89"/>
      <c r="Q1778" s="138"/>
      <c r="R1778" s="91"/>
      <c r="S1778" s="138"/>
      <c r="T1778" s="138"/>
      <c r="U1778" s="91"/>
      <c r="V1778" s="141"/>
      <c r="Y1778" s="6"/>
      <c r="Z1778" s="16"/>
      <c r="AA1778" s="16"/>
      <c r="AB1778" s="16"/>
      <c r="AC1778" s="16"/>
      <c r="AD1778" s="16"/>
      <c r="AE1778" s="16"/>
      <c r="AF1778" s="16"/>
      <c r="AG1778" s="16"/>
      <c r="AH1778" s="16"/>
      <c r="AI1778" s="16"/>
      <c r="AJ1778" s="16"/>
      <c r="AK1778" s="16"/>
      <c r="AL1778" s="16"/>
      <c r="AM1778" s="16"/>
      <c r="AN1778" s="16"/>
      <c r="AO1778" s="16"/>
      <c r="AP1778" s="16"/>
      <c r="AQ1778" s="16"/>
      <c r="AR1778" s="16"/>
      <c r="AS1778" s="16"/>
      <c r="AT1778" s="16"/>
      <c r="AU1778" s="16"/>
      <c r="AV1778" s="16"/>
      <c r="AW1778" s="16"/>
      <c r="AX1778" s="16"/>
      <c r="AY1778" s="16"/>
      <c r="AZ1778" s="16"/>
      <c r="BA1778" s="16"/>
      <c r="BB1778" s="16"/>
    </row>
    <row r="1779" s="5" customFormat="1" spans="1:54">
      <c r="A1779" s="136"/>
      <c r="C1779" s="136"/>
      <c r="E1779" s="107"/>
      <c r="F1779" s="137"/>
      <c r="J1779" s="122"/>
      <c r="K1779" s="138"/>
      <c r="L1779" s="139"/>
      <c r="M1779" s="140"/>
      <c r="O1779" s="89"/>
      <c r="Q1779" s="138"/>
      <c r="R1779" s="91"/>
      <c r="S1779" s="138"/>
      <c r="T1779" s="138"/>
      <c r="U1779" s="91"/>
      <c r="V1779" s="141"/>
      <c r="Y1779" s="6"/>
      <c r="Z1779" s="16"/>
      <c r="AA1779" s="16"/>
      <c r="AB1779" s="16"/>
      <c r="AC1779" s="16"/>
      <c r="AD1779" s="16"/>
      <c r="AE1779" s="16"/>
      <c r="AF1779" s="16"/>
      <c r="AG1779" s="16"/>
      <c r="AH1779" s="16"/>
      <c r="AI1779" s="16"/>
      <c r="AJ1779" s="16"/>
      <c r="AK1779" s="16"/>
      <c r="AL1779" s="16"/>
      <c r="AM1779" s="16"/>
      <c r="AN1779" s="16"/>
      <c r="AO1779" s="16"/>
      <c r="AP1779" s="16"/>
      <c r="AQ1779" s="16"/>
      <c r="AR1779" s="16"/>
      <c r="AS1779" s="16"/>
      <c r="AT1779" s="16"/>
      <c r="AU1779" s="16"/>
      <c r="AV1779" s="16"/>
      <c r="AW1779" s="16"/>
      <c r="AX1779" s="16"/>
      <c r="AY1779" s="16"/>
      <c r="AZ1779" s="16"/>
      <c r="BA1779" s="16"/>
      <c r="BB1779" s="16"/>
    </row>
    <row r="1780" s="5" customFormat="1" spans="1:54">
      <c r="A1780" s="136"/>
      <c r="C1780" s="136"/>
      <c r="E1780" s="107"/>
      <c r="F1780" s="137"/>
      <c r="J1780" s="122"/>
      <c r="K1780" s="138"/>
      <c r="L1780" s="139"/>
      <c r="M1780" s="140"/>
      <c r="O1780" s="89"/>
      <c r="Q1780" s="138"/>
      <c r="R1780" s="91"/>
      <c r="S1780" s="138"/>
      <c r="T1780" s="138"/>
      <c r="U1780" s="91"/>
      <c r="V1780" s="141"/>
      <c r="Y1780" s="6"/>
      <c r="Z1780" s="16"/>
      <c r="AA1780" s="16"/>
      <c r="AB1780" s="16"/>
      <c r="AC1780" s="16"/>
      <c r="AD1780" s="16"/>
      <c r="AE1780" s="16"/>
      <c r="AF1780" s="16"/>
      <c r="AG1780" s="16"/>
      <c r="AH1780" s="16"/>
      <c r="AI1780" s="16"/>
      <c r="AJ1780" s="16"/>
      <c r="AK1780" s="16"/>
      <c r="AL1780" s="16"/>
      <c r="AM1780" s="16"/>
      <c r="AN1780" s="16"/>
      <c r="AO1780" s="16"/>
      <c r="AP1780" s="16"/>
      <c r="AQ1780" s="16"/>
      <c r="AR1780" s="16"/>
      <c r="AS1780" s="16"/>
      <c r="AT1780" s="16"/>
      <c r="AU1780" s="16"/>
      <c r="AV1780" s="16"/>
      <c r="AW1780" s="16"/>
      <c r="AX1780" s="16"/>
      <c r="AY1780" s="16"/>
      <c r="AZ1780" s="16"/>
      <c r="BA1780" s="16"/>
      <c r="BB1780" s="16"/>
    </row>
    <row r="1781" s="5" customFormat="1" spans="1:54">
      <c r="A1781" s="136"/>
      <c r="C1781" s="136"/>
      <c r="E1781" s="107"/>
      <c r="F1781" s="137"/>
      <c r="J1781" s="122"/>
      <c r="K1781" s="138"/>
      <c r="L1781" s="139"/>
      <c r="M1781" s="140"/>
      <c r="O1781" s="89"/>
      <c r="Q1781" s="138"/>
      <c r="R1781" s="91"/>
      <c r="S1781" s="138"/>
      <c r="T1781" s="138"/>
      <c r="U1781" s="91"/>
      <c r="V1781" s="141"/>
      <c r="Y1781" s="6"/>
      <c r="Z1781" s="16"/>
      <c r="AA1781" s="16"/>
      <c r="AB1781" s="16"/>
      <c r="AC1781" s="16"/>
      <c r="AD1781" s="16"/>
      <c r="AE1781" s="16"/>
      <c r="AF1781" s="16"/>
      <c r="AG1781" s="16"/>
      <c r="AH1781" s="16"/>
      <c r="AI1781" s="16"/>
      <c r="AJ1781" s="16"/>
      <c r="AK1781" s="16"/>
      <c r="AL1781" s="16"/>
      <c r="AM1781" s="16"/>
      <c r="AN1781" s="16"/>
      <c r="AO1781" s="16"/>
      <c r="AP1781" s="16"/>
      <c r="AQ1781" s="16"/>
      <c r="AR1781" s="16"/>
      <c r="AS1781" s="16"/>
      <c r="AT1781" s="16"/>
      <c r="AU1781" s="16"/>
      <c r="AV1781" s="16"/>
      <c r="AW1781" s="16"/>
      <c r="AX1781" s="16"/>
      <c r="AY1781" s="16"/>
      <c r="AZ1781" s="16"/>
      <c r="BA1781" s="16"/>
      <c r="BB1781" s="16"/>
    </row>
    <row r="1782" s="5" customFormat="1" spans="1:54">
      <c r="A1782" s="136"/>
      <c r="C1782" s="136"/>
      <c r="E1782" s="107"/>
      <c r="F1782" s="137"/>
      <c r="J1782" s="122"/>
      <c r="K1782" s="138"/>
      <c r="L1782" s="139"/>
      <c r="M1782" s="140"/>
      <c r="O1782" s="89"/>
      <c r="Q1782" s="138"/>
      <c r="R1782" s="91"/>
      <c r="S1782" s="138"/>
      <c r="T1782" s="138"/>
      <c r="U1782" s="91"/>
      <c r="V1782" s="141"/>
      <c r="Y1782" s="6"/>
      <c r="Z1782" s="16"/>
      <c r="AA1782" s="16"/>
      <c r="AB1782" s="16"/>
      <c r="AC1782" s="16"/>
      <c r="AD1782" s="16"/>
      <c r="AE1782" s="16"/>
      <c r="AF1782" s="16"/>
      <c r="AG1782" s="16"/>
      <c r="AH1782" s="16"/>
      <c r="AI1782" s="16"/>
      <c r="AJ1782" s="16"/>
      <c r="AK1782" s="16"/>
      <c r="AL1782" s="16"/>
      <c r="AM1782" s="16"/>
      <c r="AN1782" s="16"/>
      <c r="AO1782" s="16"/>
      <c r="AP1782" s="16"/>
      <c r="AQ1782" s="16"/>
      <c r="AR1782" s="16"/>
      <c r="AS1782" s="16"/>
      <c r="AT1782" s="16"/>
      <c r="AU1782" s="16"/>
      <c r="AV1782" s="16"/>
      <c r="AW1782" s="16"/>
      <c r="AX1782" s="16"/>
      <c r="AY1782" s="16"/>
      <c r="AZ1782" s="16"/>
      <c r="BA1782" s="16"/>
      <c r="BB1782" s="16"/>
    </row>
    <row r="1783" s="5" customFormat="1" spans="1:54">
      <c r="A1783" s="136"/>
      <c r="C1783" s="136"/>
      <c r="E1783" s="107"/>
      <c r="F1783" s="137"/>
      <c r="J1783" s="122"/>
      <c r="K1783" s="138"/>
      <c r="L1783" s="139"/>
      <c r="M1783" s="140"/>
      <c r="O1783" s="89"/>
      <c r="Q1783" s="138"/>
      <c r="R1783" s="91"/>
      <c r="S1783" s="138"/>
      <c r="T1783" s="138"/>
      <c r="U1783" s="91"/>
      <c r="V1783" s="141"/>
      <c r="Y1783" s="6"/>
      <c r="Z1783" s="16"/>
      <c r="AA1783" s="16"/>
      <c r="AB1783" s="16"/>
      <c r="AC1783" s="16"/>
      <c r="AD1783" s="16"/>
      <c r="AE1783" s="16"/>
      <c r="AF1783" s="16"/>
      <c r="AG1783" s="16"/>
      <c r="AH1783" s="16"/>
      <c r="AI1783" s="16"/>
      <c r="AJ1783" s="16"/>
      <c r="AK1783" s="16"/>
      <c r="AL1783" s="16"/>
      <c r="AM1783" s="16"/>
      <c r="AN1783" s="16"/>
      <c r="AO1783" s="16"/>
      <c r="AP1783" s="16"/>
      <c r="AQ1783" s="16"/>
      <c r="AR1783" s="16"/>
      <c r="AS1783" s="16"/>
      <c r="AT1783" s="16"/>
      <c r="AU1783" s="16"/>
      <c r="AV1783" s="16"/>
      <c r="AW1783" s="16"/>
      <c r="AX1783" s="16"/>
      <c r="AY1783" s="16"/>
      <c r="AZ1783" s="16"/>
      <c r="BA1783" s="16"/>
      <c r="BB1783" s="16"/>
    </row>
    <row r="1784" s="5" customFormat="1" spans="1:54">
      <c r="A1784" s="136"/>
      <c r="C1784" s="136"/>
      <c r="E1784" s="107"/>
      <c r="F1784" s="137"/>
      <c r="J1784" s="122"/>
      <c r="K1784" s="138"/>
      <c r="L1784" s="139"/>
      <c r="M1784" s="140"/>
      <c r="O1784" s="89"/>
      <c r="Q1784" s="138"/>
      <c r="R1784" s="91"/>
      <c r="S1784" s="138"/>
      <c r="T1784" s="138"/>
      <c r="U1784" s="91"/>
      <c r="V1784" s="141"/>
      <c r="Y1784" s="6"/>
      <c r="Z1784" s="16"/>
      <c r="AA1784" s="16"/>
      <c r="AB1784" s="16"/>
      <c r="AC1784" s="16"/>
      <c r="AD1784" s="16"/>
      <c r="AE1784" s="16"/>
      <c r="AF1784" s="16"/>
      <c r="AG1784" s="16"/>
      <c r="AH1784" s="16"/>
      <c r="AI1784" s="16"/>
      <c r="AJ1784" s="16"/>
      <c r="AK1784" s="16"/>
      <c r="AL1784" s="16"/>
      <c r="AM1784" s="16"/>
      <c r="AN1784" s="16"/>
      <c r="AO1784" s="16"/>
      <c r="AP1784" s="16"/>
      <c r="AQ1784" s="16"/>
      <c r="AR1784" s="16"/>
      <c r="AS1784" s="16"/>
      <c r="AT1784" s="16"/>
      <c r="AU1784" s="16"/>
      <c r="AV1784" s="16"/>
      <c r="AW1784" s="16"/>
      <c r="AX1784" s="16"/>
      <c r="AY1784" s="16"/>
      <c r="AZ1784" s="16"/>
      <c r="BA1784" s="16"/>
      <c r="BB1784" s="16"/>
    </row>
    <row r="1785" s="5" customFormat="1" spans="1:54">
      <c r="A1785" s="136"/>
      <c r="C1785" s="136"/>
      <c r="E1785" s="107"/>
      <c r="F1785" s="137"/>
      <c r="J1785" s="122"/>
      <c r="K1785" s="138"/>
      <c r="L1785" s="139"/>
      <c r="M1785" s="140"/>
      <c r="O1785" s="89"/>
      <c r="Q1785" s="138"/>
      <c r="R1785" s="91"/>
      <c r="S1785" s="138"/>
      <c r="T1785" s="138"/>
      <c r="U1785" s="91"/>
      <c r="V1785" s="141"/>
      <c r="Y1785" s="6"/>
      <c r="Z1785" s="16"/>
      <c r="AA1785" s="16"/>
      <c r="AB1785" s="16"/>
      <c r="AC1785" s="16"/>
      <c r="AD1785" s="16"/>
      <c r="AE1785" s="16"/>
      <c r="AF1785" s="16"/>
      <c r="AG1785" s="16"/>
      <c r="AH1785" s="16"/>
      <c r="AI1785" s="16"/>
      <c r="AJ1785" s="16"/>
      <c r="AK1785" s="16"/>
      <c r="AL1785" s="16"/>
      <c r="AM1785" s="16"/>
      <c r="AN1785" s="16"/>
      <c r="AO1785" s="16"/>
      <c r="AP1785" s="16"/>
      <c r="AQ1785" s="16"/>
      <c r="AR1785" s="16"/>
      <c r="AS1785" s="16"/>
      <c r="AT1785" s="16"/>
      <c r="AU1785" s="16"/>
      <c r="AV1785" s="16"/>
      <c r="AW1785" s="16"/>
      <c r="AX1785" s="16"/>
      <c r="AY1785" s="16"/>
      <c r="AZ1785" s="16"/>
      <c r="BA1785" s="16"/>
      <c r="BB1785" s="16"/>
    </row>
    <row r="1786" s="5" customFormat="1" spans="1:54">
      <c r="A1786" s="136"/>
      <c r="C1786" s="136"/>
      <c r="E1786" s="107"/>
      <c r="F1786" s="137"/>
      <c r="J1786" s="122"/>
      <c r="K1786" s="138"/>
      <c r="L1786" s="139"/>
      <c r="M1786" s="140"/>
      <c r="O1786" s="89"/>
      <c r="Q1786" s="138"/>
      <c r="R1786" s="91"/>
      <c r="S1786" s="138"/>
      <c r="T1786" s="138"/>
      <c r="U1786" s="91"/>
      <c r="V1786" s="141"/>
      <c r="Y1786" s="6"/>
      <c r="Z1786" s="16"/>
      <c r="AA1786" s="16"/>
      <c r="AB1786" s="16"/>
      <c r="AC1786" s="16"/>
      <c r="AD1786" s="16"/>
      <c r="AE1786" s="16"/>
      <c r="AF1786" s="16"/>
      <c r="AG1786" s="16"/>
      <c r="AH1786" s="16"/>
      <c r="AI1786" s="16"/>
      <c r="AJ1786" s="16"/>
      <c r="AK1786" s="16"/>
      <c r="AL1786" s="16"/>
      <c r="AM1786" s="16"/>
      <c r="AN1786" s="16"/>
      <c r="AO1786" s="16"/>
      <c r="AP1786" s="16"/>
      <c r="AQ1786" s="16"/>
      <c r="AR1786" s="16"/>
      <c r="AS1786" s="16"/>
      <c r="AT1786" s="16"/>
      <c r="AU1786" s="16"/>
      <c r="AV1786" s="16"/>
      <c r="AW1786" s="16"/>
      <c r="AX1786" s="16"/>
      <c r="AY1786" s="16"/>
      <c r="AZ1786" s="16"/>
      <c r="BA1786" s="16"/>
      <c r="BB1786" s="16"/>
    </row>
    <row r="1787" s="5" customFormat="1" spans="1:54">
      <c r="A1787" s="136"/>
      <c r="C1787" s="136"/>
      <c r="E1787" s="107"/>
      <c r="F1787" s="137"/>
      <c r="J1787" s="122"/>
      <c r="K1787" s="138"/>
      <c r="L1787" s="139"/>
      <c r="M1787" s="140"/>
      <c r="O1787" s="89"/>
      <c r="Q1787" s="138"/>
      <c r="R1787" s="91"/>
      <c r="S1787" s="138"/>
      <c r="T1787" s="138"/>
      <c r="U1787" s="91"/>
      <c r="V1787" s="141"/>
      <c r="Y1787" s="6"/>
      <c r="Z1787" s="16"/>
      <c r="AA1787" s="16"/>
      <c r="AB1787" s="16"/>
      <c r="AC1787" s="16"/>
      <c r="AD1787" s="16"/>
      <c r="AE1787" s="16"/>
      <c r="AF1787" s="16"/>
      <c r="AG1787" s="16"/>
      <c r="AH1787" s="16"/>
      <c r="AI1787" s="16"/>
      <c r="AJ1787" s="16"/>
      <c r="AK1787" s="16"/>
      <c r="AL1787" s="16"/>
      <c r="AM1787" s="16"/>
      <c r="AN1787" s="16"/>
      <c r="AO1787" s="16"/>
      <c r="AP1787" s="16"/>
      <c r="AQ1787" s="16"/>
      <c r="AR1787" s="16"/>
      <c r="AS1787" s="16"/>
      <c r="AT1787" s="16"/>
      <c r="AU1787" s="16"/>
      <c r="AV1787" s="16"/>
      <c r="AW1787" s="16"/>
      <c r="AX1787" s="16"/>
      <c r="AY1787" s="16"/>
      <c r="AZ1787" s="16"/>
      <c r="BA1787" s="16"/>
      <c r="BB1787" s="16"/>
    </row>
    <row r="1788" s="5" customFormat="1" spans="1:54">
      <c r="A1788" s="136"/>
      <c r="C1788" s="136"/>
      <c r="E1788" s="107"/>
      <c r="F1788" s="137"/>
      <c r="J1788" s="122"/>
      <c r="K1788" s="138"/>
      <c r="L1788" s="139"/>
      <c r="M1788" s="140"/>
      <c r="O1788" s="89"/>
      <c r="Q1788" s="138"/>
      <c r="R1788" s="91"/>
      <c r="S1788" s="138"/>
      <c r="T1788" s="138"/>
      <c r="U1788" s="91"/>
      <c r="V1788" s="141"/>
      <c r="Y1788" s="6"/>
      <c r="Z1788" s="16"/>
      <c r="AA1788" s="16"/>
      <c r="AB1788" s="16"/>
      <c r="AC1788" s="16"/>
      <c r="AD1788" s="16"/>
      <c r="AE1788" s="16"/>
      <c r="AF1788" s="16"/>
      <c r="AG1788" s="16"/>
      <c r="AH1788" s="16"/>
      <c r="AI1788" s="16"/>
      <c r="AJ1788" s="16"/>
      <c r="AK1788" s="16"/>
      <c r="AL1788" s="16"/>
      <c r="AM1788" s="16"/>
      <c r="AN1788" s="16"/>
      <c r="AO1788" s="16"/>
      <c r="AP1788" s="16"/>
      <c r="AQ1788" s="16"/>
      <c r="AR1788" s="16"/>
      <c r="AS1788" s="16"/>
      <c r="AT1788" s="16"/>
      <c r="AU1788" s="16"/>
      <c r="AV1788" s="16"/>
      <c r="AW1788" s="16"/>
      <c r="AX1788" s="16"/>
      <c r="AY1788" s="16"/>
      <c r="AZ1788" s="16"/>
      <c r="BA1788" s="16"/>
      <c r="BB1788" s="16"/>
    </row>
    <row r="1789" s="5" customFormat="1" spans="1:54">
      <c r="A1789" s="136"/>
      <c r="C1789" s="136"/>
      <c r="E1789" s="107"/>
      <c r="F1789" s="137"/>
      <c r="J1789" s="122"/>
      <c r="K1789" s="138"/>
      <c r="L1789" s="139"/>
      <c r="M1789" s="140"/>
      <c r="O1789" s="89"/>
      <c r="Q1789" s="138"/>
      <c r="R1789" s="91"/>
      <c r="S1789" s="138"/>
      <c r="T1789" s="138"/>
      <c r="U1789" s="91"/>
      <c r="V1789" s="141"/>
      <c r="Y1789" s="6"/>
      <c r="Z1789" s="16"/>
      <c r="AA1789" s="16"/>
      <c r="AB1789" s="16"/>
      <c r="AC1789" s="16"/>
      <c r="AD1789" s="16"/>
      <c r="AE1789" s="16"/>
      <c r="AF1789" s="16"/>
      <c r="AG1789" s="16"/>
      <c r="AH1789" s="16"/>
      <c r="AI1789" s="16"/>
      <c r="AJ1789" s="16"/>
      <c r="AK1789" s="16"/>
      <c r="AL1789" s="16"/>
      <c r="AM1789" s="16"/>
      <c r="AN1789" s="16"/>
      <c r="AO1789" s="16"/>
      <c r="AP1789" s="16"/>
      <c r="AQ1789" s="16"/>
      <c r="AR1789" s="16"/>
      <c r="AS1789" s="16"/>
      <c r="AT1789" s="16"/>
      <c r="AU1789" s="16"/>
      <c r="AV1789" s="16"/>
      <c r="AW1789" s="16"/>
      <c r="AX1789" s="16"/>
      <c r="AY1789" s="16"/>
      <c r="AZ1789" s="16"/>
      <c r="BA1789" s="16"/>
      <c r="BB1789" s="16"/>
    </row>
    <row r="1790" s="5" customFormat="1" spans="1:54">
      <c r="A1790" s="136"/>
      <c r="C1790" s="136"/>
      <c r="E1790" s="107"/>
      <c r="F1790" s="137"/>
      <c r="J1790" s="122"/>
      <c r="K1790" s="138"/>
      <c r="L1790" s="139"/>
      <c r="M1790" s="140"/>
      <c r="O1790" s="89"/>
      <c r="Q1790" s="138"/>
      <c r="R1790" s="91"/>
      <c r="S1790" s="138"/>
      <c r="T1790" s="138"/>
      <c r="U1790" s="91"/>
      <c r="V1790" s="141"/>
      <c r="Y1790" s="6"/>
      <c r="Z1790" s="16"/>
      <c r="AA1790" s="16"/>
      <c r="AB1790" s="16"/>
      <c r="AC1790" s="16"/>
      <c r="AD1790" s="16"/>
      <c r="AE1790" s="16"/>
      <c r="AF1790" s="16"/>
      <c r="AG1790" s="16"/>
      <c r="AH1790" s="16"/>
      <c r="AI1790" s="16"/>
      <c r="AJ1790" s="16"/>
      <c r="AK1790" s="16"/>
      <c r="AL1790" s="16"/>
      <c r="AM1790" s="16"/>
      <c r="AN1790" s="16"/>
      <c r="AO1790" s="16"/>
      <c r="AP1790" s="16"/>
      <c r="AQ1790" s="16"/>
      <c r="AR1790" s="16"/>
      <c r="AS1790" s="16"/>
      <c r="AT1790" s="16"/>
      <c r="AU1790" s="16"/>
      <c r="AV1790" s="16"/>
      <c r="AW1790" s="16"/>
      <c r="AX1790" s="16"/>
      <c r="AY1790" s="16"/>
      <c r="AZ1790" s="16"/>
      <c r="BA1790" s="16"/>
      <c r="BB1790" s="16"/>
    </row>
    <row r="1791" s="5" customFormat="1" spans="1:54">
      <c r="A1791" s="136"/>
      <c r="C1791" s="136"/>
      <c r="E1791" s="107"/>
      <c r="F1791" s="137"/>
      <c r="J1791" s="122"/>
      <c r="K1791" s="138"/>
      <c r="L1791" s="139"/>
      <c r="M1791" s="140"/>
      <c r="O1791" s="89"/>
      <c r="Q1791" s="138"/>
      <c r="R1791" s="91"/>
      <c r="S1791" s="138"/>
      <c r="T1791" s="138"/>
      <c r="U1791" s="91"/>
      <c r="V1791" s="141"/>
      <c r="Y1791" s="6"/>
      <c r="Z1791" s="16"/>
      <c r="AA1791" s="16"/>
      <c r="AB1791" s="16"/>
      <c r="AC1791" s="16"/>
      <c r="AD1791" s="16"/>
      <c r="AE1791" s="16"/>
      <c r="AF1791" s="16"/>
      <c r="AG1791" s="16"/>
      <c r="AH1791" s="16"/>
      <c r="AI1791" s="16"/>
      <c r="AJ1791" s="16"/>
      <c r="AK1791" s="16"/>
      <c r="AL1791" s="16"/>
      <c r="AM1791" s="16"/>
      <c r="AN1791" s="16"/>
      <c r="AO1791" s="16"/>
      <c r="AP1791" s="16"/>
      <c r="AQ1791" s="16"/>
      <c r="AR1791" s="16"/>
      <c r="AS1791" s="16"/>
      <c r="AT1791" s="16"/>
      <c r="AU1791" s="16"/>
      <c r="AV1791" s="16"/>
      <c r="AW1791" s="16"/>
      <c r="AX1791" s="16"/>
      <c r="AY1791" s="16"/>
      <c r="AZ1791" s="16"/>
      <c r="BA1791" s="16"/>
      <c r="BB1791" s="16"/>
    </row>
    <row r="1792" s="5" customFormat="1" spans="1:54">
      <c r="A1792" s="136"/>
      <c r="C1792" s="136"/>
      <c r="E1792" s="107"/>
      <c r="F1792" s="137"/>
      <c r="J1792" s="122"/>
      <c r="K1792" s="138"/>
      <c r="L1792" s="139"/>
      <c r="M1792" s="140"/>
      <c r="O1792" s="89"/>
      <c r="Q1792" s="138"/>
      <c r="R1792" s="91"/>
      <c r="S1792" s="138"/>
      <c r="T1792" s="138"/>
      <c r="U1792" s="91"/>
      <c r="V1792" s="141"/>
      <c r="Y1792" s="6"/>
      <c r="Z1792" s="16"/>
      <c r="AA1792" s="16"/>
      <c r="AB1792" s="16"/>
      <c r="AC1792" s="16"/>
      <c r="AD1792" s="16"/>
      <c r="AE1792" s="16"/>
      <c r="AF1792" s="16"/>
      <c r="AG1792" s="16"/>
      <c r="AH1792" s="16"/>
      <c r="AI1792" s="16"/>
      <c r="AJ1792" s="16"/>
      <c r="AK1792" s="16"/>
      <c r="AL1792" s="16"/>
      <c r="AM1792" s="16"/>
      <c r="AN1792" s="16"/>
      <c r="AO1792" s="16"/>
      <c r="AP1792" s="16"/>
      <c r="AQ1792" s="16"/>
      <c r="AR1792" s="16"/>
      <c r="AS1792" s="16"/>
      <c r="AT1792" s="16"/>
      <c r="AU1792" s="16"/>
      <c r="AV1792" s="16"/>
      <c r="AW1792" s="16"/>
      <c r="AX1792" s="16"/>
      <c r="AY1792" s="16"/>
      <c r="AZ1792" s="16"/>
      <c r="BA1792" s="16"/>
      <c r="BB1792" s="16"/>
    </row>
    <row r="1793" s="5" customFormat="1" spans="1:54">
      <c r="A1793" s="136"/>
      <c r="C1793" s="136"/>
      <c r="E1793" s="107"/>
      <c r="F1793" s="137"/>
      <c r="J1793" s="122"/>
      <c r="K1793" s="138"/>
      <c r="L1793" s="139"/>
      <c r="M1793" s="140"/>
      <c r="O1793" s="89"/>
      <c r="Q1793" s="138"/>
      <c r="R1793" s="91"/>
      <c r="S1793" s="138"/>
      <c r="T1793" s="138"/>
      <c r="U1793" s="91"/>
      <c r="V1793" s="141"/>
      <c r="Y1793" s="6"/>
      <c r="Z1793" s="16"/>
      <c r="AA1793" s="16"/>
      <c r="AB1793" s="16"/>
      <c r="AC1793" s="16"/>
      <c r="AD1793" s="16"/>
      <c r="AE1793" s="16"/>
      <c r="AF1793" s="16"/>
      <c r="AG1793" s="16"/>
      <c r="AH1793" s="16"/>
      <c r="AI1793" s="16"/>
      <c r="AJ1793" s="16"/>
      <c r="AK1793" s="16"/>
      <c r="AL1793" s="16"/>
      <c r="AM1793" s="16"/>
      <c r="AN1793" s="16"/>
      <c r="AO1793" s="16"/>
      <c r="AP1793" s="16"/>
      <c r="AQ1793" s="16"/>
      <c r="AR1793" s="16"/>
      <c r="AS1793" s="16"/>
      <c r="AT1793" s="16"/>
      <c r="AU1793" s="16"/>
      <c r="AV1793" s="16"/>
      <c r="AW1793" s="16"/>
      <c r="AX1793" s="16"/>
      <c r="AY1793" s="16"/>
      <c r="AZ1793" s="16"/>
      <c r="BA1793" s="16"/>
      <c r="BB1793" s="16"/>
    </row>
    <row r="1794" s="5" customFormat="1" spans="1:54">
      <c r="A1794" s="136"/>
      <c r="C1794" s="136"/>
      <c r="E1794" s="107"/>
      <c r="F1794" s="137"/>
      <c r="J1794" s="122"/>
      <c r="K1794" s="138"/>
      <c r="L1794" s="139"/>
      <c r="M1794" s="140"/>
      <c r="O1794" s="89"/>
      <c r="Q1794" s="138"/>
      <c r="R1794" s="91"/>
      <c r="S1794" s="138"/>
      <c r="T1794" s="138"/>
      <c r="U1794" s="91"/>
      <c r="V1794" s="141"/>
      <c r="Y1794" s="6"/>
      <c r="Z1794" s="16"/>
      <c r="AA1794" s="16"/>
      <c r="AB1794" s="16"/>
      <c r="AC1794" s="16"/>
      <c r="AD1794" s="16"/>
      <c r="AE1794" s="16"/>
      <c r="AF1794" s="16"/>
      <c r="AG1794" s="16"/>
      <c r="AH1794" s="16"/>
      <c r="AI1794" s="16"/>
      <c r="AJ1794" s="16"/>
      <c r="AK1794" s="16"/>
      <c r="AL1794" s="16"/>
      <c r="AM1794" s="16"/>
      <c r="AN1794" s="16"/>
      <c r="AO1794" s="16"/>
      <c r="AP1794" s="16"/>
      <c r="AQ1794" s="16"/>
      <c r="AR1794" s="16"/>
      <c r="AS1794" s="16"/>
      <c r="AT1794" s="16"/>
      <c r="AU1794" s="16"/>
      <c r="AV1794" s="16"/>
      <c r="AW1794" s="16"/>
      <c r="AX1794" s="16"/>
      <c r="AY1794" s="16"/>
      <c r="AZ1794" s="16"/>
      <c r="BA1794" s="16"/>
      <c r="BB1794" s="16"/>
    </row>
    <row r="1795" s="5" customFormat="1" spans="1:54">
      <c r="A1795" s="136"/>
      <c r="C1795" s="136"/>
      <c r="E1795" s="107"/>
      <c r="F1795" s="137"/>
      <c r="J1795" s="122"/>
      <c r="K1795" s="138"/>
      <c r="L1795" s="139"/>
      <c r="M1795" s="140"/>
      <c r="O1795" s="89"/>
      <c r="Q1795" s="138"/>
      <c r="R1795" s="91"/>
      <c r="S1795" s="138"/>
      <c r="T1795" s="138"/>
      <c r="U1795" s="91"/>
      <c r="V1795" s="141"/>
      <c r="Y1795" s="6"/>
      <c r="Z1795" s="16"/>
      <c r="AA1795" s="16"/>
      <c r="AB1795" s="16"/>
      <c r="AC1795" s="16"/>
      <c r="AD1795" s="16"/>
      <c r="AE1795" s="16"/>
      <c r="AF1795" s="16"/>
      <c r="AG1795" s="16"/>
      <c r="AH1795" s="16"/>
      <c r="AI1795" s="16"/>
      <c r="AJ1795" s="16"/>
      <c r="AK1795" s="16"/>
      <c r="AL1795" s="16"/>
      <c r="AM1795" s="16"/>
      <c r="AN1795" s="16"/>
      <c r="AO1795" s="16"/>
      <c r="AP1795" s="16"/>
      <c r="AQ1795" s="16"/>
      <c r="AR1795" s="16"/>
      <c r="AS1795" s="16"/>
      <c r="AT1795" s="16"/>
      <c r="AU1795" s="16"/>
      <c r="AV1795" s="16"/>
      <c r="AW1795" s="16"/>
      <c r="AX1795" s="16"/>
      <c r="AY1795" s="16"/>
      <c r="AZ1795" s="16"/>
      <c r="BA1795" s="16"/>
      <c r="BB1795" s="16"/>
    </row>
    <row r="1796" s="5" customFormat="1" spans="1:54">
      <c r="A1796" s="136"/>
      <c r="C1796" s="136"/>
      <c r="E1796" s="107"/>
      <c r="F1796" s="137"/>
      <c r="J1796" s="122"/>
      <c r="K1796" s="138"/>
      <c r="L1796" s="139"/>
      <c r="M1796" s="140"/>
      <c r="O1796" s="89"/>
      <c r="Q1796" s="138"/>
      <c r="R1796" s="91"/>
      <c r="S1796" s="138"/>
      <c r="T1796" s="138"/>
      <c r="U1796" s="91"/>
      <c r="V1796" s="141"/>
      <c r="Y1796" s="6"/>
      <c r="Z1796" s="16"/>
      <c r="AA1796" s="16"/>
      <c r="AB1796" s="16"/>
      <c r="AC1796" s="16"/>
      <c r="AD1796" s="16"/>
      <c r="AE1796" s="16"/>
      <c r="AF1796" s="16"/>
      <c r="AG1796" s="16"/>
      <c r="AH1796" s="16"/>
      <c r="AI1796" s="16"/>
      <c r="AJ1796" s="16"/>
      <c r="AK1796" s="16"/>
      <c r="AL1796" s="16"/>
      <c r="AM1796" s="16"/>
      <c r="AN1796" s="16"/>
      <c r="AO1796" s="16"/>
      <c r="AP1796" s="16"/>
      <c r="AQ1796" s="16"/>
      <c r="AR1796" s="16"/>
      <c r="AS1796" s="16"/>
      <c r="AT1796" s="16"/>
      <c r="AU1796" s="16"/>
      <c r="AV1796" s="16"/>
      <c r="AW1796" s="16"/>
      <c r="AX1796" s="16"/>
      <c r="AY1796" s="16"/>
      <c r="AZ1796" s="16"/>
      <c r="BA1796" s="16"/>
      <c r="BB1796" s="16"/>
    </row>
    <row r="1797" s="5" customFormat="1" spans="1:54">
      <c r="A1797" s="136"/>
      <c r="C1797" s="136"/>
      <c r="E1797" s="107"/>
      <c r="F1797" s="137"/>
      <c r="J1797" s="122"/>
      <c r="K1797" s="138"/>
      <c r="L1797" s="139"/>
      <c r="M1797" s="140"/>
      <c r="O1797" s="89"/>
      <c r="Q1797" s="138"/>
      <c r="R1797" s="91"/>
      <c r="S1797" s="138"/>
      <c r="T1797" s="138"/>
      <c r="U1797" s="91"/>
      <c r="V1797" s="141"/>
      <c r="Y1797" s="6"/>
      <c r="Z1797" s="16"/>
      <c r="AA1797" s="16"/>
      <c r="AB1797" s="16"/>
      <c r="AC1797" s="16"/>
      <c r="AD1797" s="16"/>
      <c r="AE1797" s="16"/>
      <c r="AF1797" s="16"/>
      <c r="AG1797" s="16"/>
      <c r="AH1797" s="16"/>
      <c r="AI1797" s="16"/>
      <c r="AJ1797" s="16"/>
      <c r="AK1797" s="16"/>
      <c r="AL1797" s="16"/>
      <c r="AM1797" s="16"/>
      <c r="AN1797" s="16"/>
      <c r="AO1797" s="16"/>
      <c r="AP1797" s="16"/>
      <c r="AQ1797" s="16"/>
      <c r="AR1797" s="16"/>
      <c r="AS1797" s="16"/>
      <c r="AT1797" s="16"/>
      <c r="AU1797" s="16"/>
      <c r="AV1797" s="16"/>
      <c r="AW1797" s="16"/>
      <c r="AX1797" s="16"/>
      <c r="AY1797" s="16"/>
      <c r="AZ1797" s="16"/>
      <c r="BA1797" s="16"/>
      <c r="BB1797" s="16"/>
    </row>
    <row r="1798" s="5" customFormat="1" spans="1:54">
      <c r="A1798" s="136"/>
      <c r="C1798" s="136"/>
      <c r="E1798" s="107"/>
      <c r="F1798" s="137"/>
      <c r="J1798" s="122"/>
      <c r="K1798" s="138"/>
      <c r="L1798" s="139"/>
      <c r="M1798" s="140"/>
      <c r="O1798" s="89"/>
      <c r="Q1798" s="138"/>
      <c r="R1798" s="91"/>
      <c r="S1798" s="138"/>
      <c r="T1798" s="138"/>
      <c r="U1798" s="91"/>
      <c r="V1798" s="141"/>
      <c r="Y1798" s="6"/>
      <c r="Z1798" s="16"/>
      <c r="AA1798" s="16"/>
      <c r="AB1798" s="16"/>
      <c r="AC1798" s="16"/>
      <c r="AD1798" s="16"/>
      <c r="AE1798" s="16"/>
      <c r="AF1798" s="16"/>
      <c r="AG1798" s="16"/>
      <c r="AH1798" s="16"/>
      <c r="AI1798" s="16"/>
      <c r="AJ1798" s="16"/>
      <c r="AK1798" s="16"/>
      <c r="AL1798" s="16"/>
      <c r="AM1798" s="16"/>
      <c r="AN1798" s="16"/>
      <c r="AO1798" s="16"/>
      <c r="AP1798" s="16"/>
      <c r="AQ1798" s="16"/>
      <c r="AR1798" s="16"/>
      <c r="AS1798" s="16"/>
      <c r="AT1798" s="16"/>
      <c r="AU1798" s="16"/>
      <c r="AV1798" s="16"/>
      <c r="AW1798" s="16"/>
      <c r="AX1798" s="16"/>
      <c r="AY1798" s="16"/>
      <c r="AZ1798" s="16"/>
      <c r="BA1798" s="16"/>
      <c r="BB1798" s="16"/>
    </row>
    <row r="1799" s="5" customFormat="1" spans="1:54">
      <c r="A1799" s="136"/>
      <c r="C1799" s="136"/>
      <c r="E1799" s="107"/>
      <c r="F1799" s="137"/>
      <c r="J1799" s="122"/>
      <c r="K1799" s="138"/>
      <c r="L1799" s="139"/>
      <c r="M1799" s="140"/>
      <c r="O1799" s="89"/>
      <c r="Q1799" s="138"/>
      <c r="R1799" s="91"/>
      <c r="S1799" s="138"/>
      <c r="T1799" s="138"/>
      <c r="U1799" s="91"/>
      <c r="V1799" s="141"/>
      <c r="Y1799" s="6"/>
      <c r="Z1799" s="16"/>
      <c r="AA1799" s="16"/>
      <c r="AB1799" s="16"/>
      <c r="AC1799" s="16"/>
      <c r="AD1799" s="16"/>
      <c r="AE1799" s="16"/>
      <c r="AF1799" s="16"/>
      <c r="AG1799" s="16"/>
      <c r="AH1799" s="16"/>
      <c r="AI1799" s="16"/>
      <c r="AJ1799" s="16"/>
      <c r="AK1799" s="16"/>
      <c r="AL1799" s="16"/>
      <c r="AM1799" s="16"/>
      <c r="AN1799" s="16"/>
      <c r="AO1799" s="16"/>
      <c r="AP1799" s="16"/>
      <c r="AQ1799" s="16"/>
      <c r="AR1799" s="16"/>
      <c r="AS1799" s="16"/>
      <c r="AT1799" s="16"/>
      <c r="AU1799" s="16"/>
      <c r="AV1799" s="16"/>
      <c r="AW1799" s="16"/>
      <c r="AX1799" s="16"/>
      <c r="AY1799" s="16"/>
      <c r="AZ1799" s="16"/>
      <c r="BA1799" s="16"/>
      <c r="BB1799" s="16"/>
    </row>
    <row r="1800" s="5" customFormat="1" spans="1:54">
      <c r="A1800" s="136"/>
      <c r="C1800" s="136"/>
      <c r="E1800" s="107"/>
      <c r="F1800" s="137"/>
      <c r="J1800" s="122"/>
      <c r="K1800" s="138"/>
      <c r="L1800" s="139"/>
      <c r="M1800" s="140"/>
      <c r="O1800" s="89"/>
      <c r="Q1800" s="138"/>
      <c r="R1800" s="91"/>
      <c r="S1800" s="138"/>
      <c r="T1800" s="138"/>
      <c r="U1800" s="91"/>
      <c r="V1800" s="141"/>
      <c r="Y1800" s="6"/>
      <c r="Z1800" s="16"/>
      <c r="AA1800" s="16"/>
      <c r="AB1800" s="16"/>
      <c r="AC1800" s="16"/>
      <c r="AD1800" s="16"/>
      <c r="AE1800" s="16"/>
      <c r="AF1800" s="16"/>
      <c r="AG1800" s="16"/>
      <c r="AH1800" s="16"/>
      <c r="AI1800" s="16"/>
      <c r="AJ1800" s="16"/>
      <c r="AK1800" s="16"/>
      <c r="AL1800" s="16"/>
      <c r="AM1800" s="16"/>
      <c r="AN1800" s="16"/>
      <c r="AO1800" s="16"/>
      <c r="AP1800" s="16"/>
      <c r="AQ1800" s="16"/>
      <c r="AR1800" s="16"/>
      <c r="AS1800" s="16"/>
      <c r="AT1800" s="16"/>
      <c r="AU1800" s="16"/>
      <c r="AV1800" s="16"/>
      <c r="AW1800" s="16"/>
      <c r="AX1800" s="16"/>
      <c r="AY1800" s="16"/>
      <c r="AZ1800" s="16"/>
      <c r="BA1800" s="16"/>
      <c r="BB1800" s="16"/>
    </row>
    <row r="1801" s="5" customFormat="1" spans="1:54">
      <c r="A1801" s="136"/>
      <c r="C1801" s="136"/>
      <c r="E1801" s="107"/>
      <c r="F1801" s="137"/>
      <c r="J1801" s="122"/>
      <c r="K1801" s="138"/>
      <c r="L1801" s="139"/>
      <c r="M1801" s="140"/>
      <c r="O1801" s="89"/>
      <c r="Q1801" s="138"/>
      <c r="R1801" s="91"/>
      <c r="S1801" s="138"/>
      <c r="T1801" s="138"/>
      <c r="U1801" s="91"/>
      <c r="V1801" s="141"/>
      <c r="Y1801" s="6"/>
      <c r="Z1801" s="16"/>
      <c r="AA1801" s="16"/>
      <c r="AB1801" s="16"/>
      <c r="AC1801" s="16"/>
      <c r="AD1801" s="16"/>
      <c r="AE1801" s="16"/>
      <c r="AF1801" s="16"/>
      <c r="AG1801" s="16"/>
      <c r="AH1801" s="16"/>
      <c r="AI1801" s="16"/>
      <c r="AJ1801" s="16"/>
      <c r="AK1801" s="16"/>
      <c r="AL1801" s="16"/>
      <c r="AM1801" s="16"/>
      <c r="AN1801" s="16"/>
      <c r="AO1801" s="16"/>
      <c r="AP1801" s="16"/>
      <c r="AQ1801" s="16"/>
      <c r="AR1801" s="16"/>
      <c r="AS1801" s="16"/>
      <c r="AT1801" s="16"/>
      <c r="AU1801" s="16"/>
      <c r="AV1801" s="16"/>
      <c r="AW1801" s="16"/>
      <c r="AX1801" s="16"/>
      <c r="AY1801" s="16"/>
      <c r="AZ1801" s="16"/>
      <c r="BA1801" s="16"/>
      <c r="BB1801" s="16"/>
    </row>
    <row r="1802" s="5" customFormat="1" spans="1:54">
      <c r="A1802" s="136"/>
      <c r="C1802" s="136"/>
      <c r="E1802" s="107"/>
      <c r="F1802" s="137"/>
      <c r="J1802" s="122"/>
      <c r="K1802" s="138"/>
      <c r="L1802" s="139"/>
      <c r="M1802" s="140"/>
      <c r="O1802" s="89"/>
      <c r="Q1802" s="138"/>
      <c r="R1802" s="91"/>
      <c r="S1802" s="138"/>
      <c r="T1802" s="138"/>
      <c r="U1802" s="91"/>
      <c r="V1802" s="141"/>
      <c r="Y1802" s="6"/>
      <c r="Z1802" s="16"/>
      <c r="AA1802" s="16"/>
      <c r="AB1802" s="16"/>
      <c r="AC1802" s="16"/>
      <c r="AD1802" s="16"/>
      <c r="AE1802" s="16"/>
      <c r="AF1802" s="16"/>
      <c r="AG1802" s="16"/>
      <c r="AH1802" s="16"/>
      <c r="AI1802" s="16"/>
      <c r="AJ1802" s="16"/>
      <c r="AK1802" s="16"/>
      <c r="AL1802" s="16"/>
      <c r="AM1802" s="16"/>
      <c r="AN1802" s="16"/>
      <c r="AO1802" s="16"/>
      <c r="AP1802" s="16"/>
      <c r="AQ1802" s="16"/>
      <c r="AR1802" s="16"/>
      <c r="AS1802" s="16"/>
      <c r="AT1802" s="16"/>
      <c r="AU1802" s="16"/>
      <c r="AV1802" s="16"/>
      <c r="AW1802" s="16"/>
      <c r="AX1802" s="16"/>
      <c r="AY1802" s="16"/>
      <c r="AZ1802" s="16"/>
      <c r="BA1802" s="16"/>
      <c r="BB1802" s="16"/>
    </row>
    <row r="1803" s="5" customFormat="1" spans="1:54">
      <c r="A1803" s="136"/>
      <c r="C1803" s="136"/>
      <c r="E1803" s="107"/>
      <c r="F1803" s="137"/>
      <c r="J1803" s="122"/>
      <c r="K1803" s="138"/>
      <c r="L1803" s="139"/>
      <c r="M1803" s="140"/>
      <c r="O1803" s="89"/>
      <c r="Q1803" s="138"/>
      <c r="R1803" s="91"/>
      <c r="S1803" s="138"/>
      <c r="T1803" s="138"/>
      <c r="U1803" s="91"/>
      <c r="V1803" s="141"/>
      <c r="Y1803" s="6"/>
      <c r="Z1803" s="16"/>
      <c r="AA1803" s="16"/>
      <c r="AB1803" s="16"/>
      <c r="AC1803" s="16"/>
      <c r="AD1803" s="16"/>
      <c r="AE1803" s="16"/>
      <c r="AF1803" s="16"/>
      <c r="AG1803" s="16"/>
      <c r="AH1803" s="16"/>
      <c r="AI1803" s="16"/>
      <c r="AJ1803" s="16"/>
      <c r="AK1803" s="16"/>
      <c r="AL1803" s="16"/>
      <c r="AM1803" s="16"/>
      <c r="AN1803" s="16"/>
      <c r="AO1803" s="16"/>
      <c r="AP1803" s="16"/>
      <c r="AQ1803" s="16"/>
      <c r="AR1803" s="16"/>
      <c r="AS1803" s="16"/>
      <c r="AT1803" s="16"/>
      <c r="AU1803" s="16"/>
      <c r="AV1803" s="16"/>
      <c r="AW1803" s="16"/>
      <c r="AX1803" s="16"/>
      <c r="AY1803" s="16"/>
      <c r="AZ1803" s="16"/>
      <c r="BA1803" s="16"/>
      <c r="BB1803" s="16"/>
    </row>
    <row r="1804" s="5" customFormat="1" spans="1:54">
      <c r="A1804" s="136"/>
      <c r="C1804" s="136"/>
      <c r="E1804" s="107"/>
      <c r="F1804" s="137"/>
      <c r="J1804" s="122"/>
      <c r="K1804" s="138"/>
      <c r="L1804" s="139"/>
      <c r="M1804" s="140"/>
      <c r="O1804" s="89"/>
      <c r="Q1804" s="138"/>
      <c r="R1804" s="91"/>
      <c r="S1804" s="138"/>
      <c r="T1804" s="138"/>
      <c r="U1804" s="91"/>
      <c r="V1804" s="141"/>
      <c r="Y1804" s="6"/>
      <c r="Z1804" s="16"/>
      <c r="AA1804" s="16"/>
      <c r="AB1804" s="16"/>
      <c r="AC1804" s="16"/>
      <c r="AD1804" s="16"/>
      <c r="AE1804" s="16"/>
      <c r="AF1804" s="16"/>
      <c r="AG1804" s="16"/>
      <c r="AH1804" s="16"/>
      <c r="AI1804" s="16"/>
      <c r="AJ1804" s="16"/>
      <c r="AK1804" s="16"/>
      <c r="AL1804" s="16"/>
      <c r="AM1804" s="16"/>
      <c r="AN1804" s="16"/>
      <c r="AO1804" s="16"/>
      <c r="AP1804" s="16"/>
      <c r="AQ1804" s="16"/>
      <c r="AR1804" s="16"/>
      <c r="AS1804" s="16"/>
      <c r="AT1804" s="16"/>
      <c r="AU1804" s="16"/>
      <c r="AV1804" s="16"/>
      <c r="AW1804" s="16"/>
      <c r="AX1804" s="16"/>
      <c r="AY1804" s="16"/>
      <c r="AZ1804" s="16"/>
      <c r="BA1804" s="16"/>
      <c r="BB1804" s="16"/>
    </row>
    <row r="1805" s="5" customFormat="1" spans="1:54">
      <c r="A1805" s="136"/>
      <c r="C1805" s="136"/>
      <c r="E1805" s="107"/>
      <c r="F1805" s="137"/>
      <c r="J1805" s="122"/>
      <c r="K1805" s="138"/>
      <c r="L1805" s="139"/>
      <c r="M1805" s="140"/>
      <c r="O1805" s="89"/>
      <c r="Q1805" s="138"/>
      <c r="R1805" s="91"/>
      <c r="S1805" s="138"/>
      <c r="T1805" s="138"/>
      <c r="U1805" s="91"/>
      <c r="V1805" s="141"/>
      <c r="Y1805" s="6"/>
      <c r="Z1805" s="16"/>
      <c r="AA1805" s="16"/>
      <c r="AB1805" s="16"/>
      <c r="AC1805" s="16"/>
      <c r="AD1805" s="16"/>
      <c r="AE1805" s="16"/>
      <c r="AF1805" s="16"/>
      <c r="AG1805" s="16"/>
      <c r="AH1805" s="16"/>
      <c r="AI1805" s="16"/>
      <c r="AJ1805" s="16"/>
      <c r="AK1805" s="16"/>
      <c r="AL1805" s="16"/>
      <c r="AM1805" s="16"/>
      <c r="AN1805" s="16"/>
      <c r="AO1805" s="16"/>
      <c r="AP1805" s="16"/>
      <c r="AQ1805" s="16"/>
      <c r="AR1805" s="16"/>
      <c r="AS1805" s="16"/>
      <c r="AT1805" s="16"/>
      <c r="AU1805" s="16"/>
      <c r="AV1805" s="16"/>
      <c r="AW1805" s="16"/>
      <c r="AX1805" s="16"/>
      <c r="AY1805" s="16"/>
      <c r="AZ1805" s="16"/>
      <c r="BA1805" s="16"/>
      <c r="BB1805" s="16"/>
    </row>
    <row r="1806" s="5" customFormat="1" spans="1:54">
      <c r="A1806" s="136"/>
      <c r="C1806" s="136"/>
      <c r="E1806" s="107"/>
      <c r="F1806" s="137"/>
      <c r="J1806" s="122"/>
      <c r="K1806" s="138"/>
      <c r="L1806" s="139"/>
      <c r="M1806" s="140"/>
      <c r="O1806" s="89"/>
      <c r="Q1806" s="138"/>
      <c r="R1806" s="91"/>
      <c r="S1806" s="138"/>
      <c r="T1806" s="138"/>
      <c r="U1806" s="91"/>
      <c r="V1806" s="141"/>
      <c r="Y1806" s="6"/>
      <c r="Z1806" s="16"/>
      <c r="AA1806" s="16"/>
      <c r="AB1806" s="16"/>
      <c r="AC1806" s="16"/>
      <c r="AD1806" s="16"/>
      <c r="AE1806" s="16"/>
      <c r="AF1806" s="16"/>
      <c r="AG1806" s="16"/>
      <c r="AH1806" s="16"/>
      <c r="AI1806" s="16"/>
      <c r="AJ1806" s="16"/>
      <c r="AK1806" s="16"/>
      <c r="AL1806" s="16"/>
      <c r="AM1806" s="16"/>
      <c r="AN1806" s="16"/>
      <c r="AO1806" s="16"/>
      <c r="AP1806" s="16"/>
      <c r="AQ1806" s="16"/>
      <c r="AR1806" s="16"/>
      <c r="AS1806" s="16"/>
      <c r="AT1806" s="16"/>
      <c r="AU1806" s="16"/>
      <c r="AV1806" s="16"/>
      <c r="AW1806" s="16"/>
      <c r="AX1806" s="16"/>
      <c r="AY1806" s="16"/>
      <c r="AZ1806" s="16"/>
      <c r="BA1806" s="16"/>
      <c r="BB1806" s="16"/>
    </row>
    <row r="1807" s="5" customFormat="1" spans="1:54">
      <c r="A1807" s="136"/>
      <c r="C1807" s="136"/>
      <c r="E1807" s="107"/>
      <c r="F1807" s="137"/>
      <c r="J1807" s="122"/>
      <c r="K1807" s="138"/>
      <c r="L1807" s="139"/>
      <c r="M1807" s="140"/>
      <c r="O1807" s="89"/>
      <c r="Q1807" s="138"/>
      <c r="R1807" s="91"/>
      <c r="S1807" s="138"/>
      <c r="T1807" s="138"/>
      <c r="U1807" s="91"/>
      <c r="V1807" s="141"/>
      <c r="Y1807" s="6"/>
      <c r="Z1807" s="16"/>
      <c r="AA1807" s="16"/>
      <c r="AB1807" s="16"/>
      <c r="AC1807" s="16"/>
      <c r="AD1807" s="16"/>
      <c r="AE1807" s="16"/>
      <c r="AF1807" s="16"/>
      <c r="AG1807" s="16"/>
      <c r="AH1807" s="16"/>
      <c r="AI1807" s="16"/>
      <c r="AJ1807" s="16"/>
      <c r="AK1807" s="16"/>
      <c r="AL1807" s="16"/>
      <c r="AM1807" s="16"/>
      <c r="AN1807" s="16"/>
      <c r="AO1807" s="16"/>
      <c r="AP1807" s="16"/>
      <c r="AQ1807" s="16"/>
      <c r="AR1807" s="16"/>
      <c r="AS1807" s="16"/>
      <c r="AT1807" s="16"/>
      <c r="AU1807" s="16"/>
      <c r="AV1807" s="16"/>
      <c r="AW1807" s="16"/>
      <c r="AX1807" s="16"/>
      <c r="AY1807" s="16"/>
      <c r="AZ1807" s="16"/>
      <c r="BA1807" s="16"/>
      <c r="BB1807" s="16"/>
    </row>
    <row r="1808" s="5" customFormat="1" spans="1:54">
      <c r="A1808" s="136"/>
      <c r="C1808" s="136"/>
      <c r="E1808" s="107"/>
      <c r="F1808" s="137"/>
      <c r="J1808" s="122"/>
      <c r="K1808" s="138"/>
      <c r="L1808" s="139"/>
      <c r="M1808" s="140"/>
      <c r="O1808" s="89"/>
      <c r="Q1808" s="138"/>
      <c r="R1808" s="91"/>
      <c r="S1808" s="138"/>
      <c r="T1808" s="138"/>
      <c r="U1808" s="91"/>
      <c r="V1808" s="141"/>
      <c r="Y1808" s="6"/>
      <c r="Z1808" s="16"/>
      <c r="AA1808" s="16"/>
      <c r="AB1808" s="16"/>
      <c r="AC1808" s="16"/>
      <c r="AD1808" s="16"/>
      <c r="AE1808" s="16"/>
      <c r="AF1808" s="16"/>
      <c r="AG1808" s="16"/>
      <c r="AH1808" s="16"/>
      <c r="AI1808" s="16"/>
      <c r="AJ1808" s="16"/>
      <c r="AK1808" s="16"/>
      <c r="AL1808" s="16"/>
      <c r="AM1808" s="16"/>
      <c r="AN1808" s="16"/>
      <c r="AO1808" s="16"/>
      <c r="AP1808" s="16"/>
      <c r="AQ1808" s="16"/>
      <c r="AR1808" s="16"/>
      <c r="AS1808" s="16"/>
      <c r="AT1808" s="16"/>
      <c r="AU1808" s="16"/>
      <c r="AV1808" s="16"/>
      <c r="AW1808" s="16"/>
      <c r="AX1808" s="16"/>
      <c r="AY1808" s="16"/>
      <c r="AZ1808" s="16"/>
      <c r="BA1808" s="16"/>
      <c r="BB1808" s="16"/>
    </row>
    <row r="1809" s="5" customFormat="1" spans="1:54">
      <c r="A1809" s="136"/>
      <c r="C1809" s="136"/>
      <c r="E1809" s="107"/>
      <c r="F1809" s="137"/>
      <c r="J1809" s="122"/>
      <c r="K1809" s="138"/>
      <c r="L1809" s="139"/>
      <c r="M1809" s="140"/>
      <c r="O1809" s="89"/>
      <c r="Q1809" s="138"/>
      <c r="R1809" s="91"/>
      <c r="S1809" s="138"/>
      <c r="T1809" s="138"/>
      <c r="U1809" s="91"/>
      <c r="V1809" s="141"/>
      <c r="Y1809" s="6"/>
      <c r="Z1809" s="16"/>
      <c r="AA1809" s="16"/>
      <c r="AB1809" s="16"/>
      <c r="AC1809" s="16"/>
      <c r="AD1809" s="16"/>
      <c r="AE1809" s="16"/>
      <c r="AF1809" s="16"/>
      <c r="AG1809" s="16"/>
      <c r="AH1809" s="16"/>
      <c r="AI1809" s="16"/>
      <c r="AJ1809" s="16"/>
      <c r="AK1809" s="16"/>
      <c r="AL1809" s="16"/>
      <c r="AM1809" s="16"/>
      <c r="AN1809" s="16"/>
      <c r="AO1809" s="16"/>
      <c r="AP1809" s="16"/>
      <c r="AQ1809" s="16"/>
      <c r="AR1809" s="16"/>
      <c r="AS1809" s="16"/>
      <c r="AT1809" s="16"/>
      <c r="AU1809" s="16"/>
      <c r="AV1809" s="16"/>
      <c r="AW1809" s="16"/>
      <c r="AX1809" s="16"/>
      <c r="AY1809" s="16"/>
      <c r="AZ1809" s="16"/>
      <c r="BA1809" s="16"/>
      <c r="BB1809" s="16"/>
    </row>
    <row r="1810" s="5" customFormat="1" spans="1:54">
      <c r="A1810" s="136"/>
      <c r="C1810" s="136"/>
      <c r="E1810" s="107"/>
      <c r="F1810" s="137"/>
      <c r="J1810" s="122"/>
      <c r="K1810" s="138"/>
      <c r="L1810" s="139"/>
      <c r="M1810" s="140"/>
      <c r="O1810" s="89"/>
      <c r="Q1810" s="138"/>
      <c r="R1810" s="91"/>
      <c r="S1810" s="138"/>
      <c r="T1810" s="138"/>
      <c r="U1810" s="91"/>
      <c r="V1810" s="141"/>
      <c r="Y1810" s="6"/>
      <c r="Z1810" s="16"/>
      <c r="AA1810" s="16"/>
      <c r="AB1810" s="16"/>
      <c r="AC1810" s="16"/>
      <c r="AD1810" s="16"/>
      <c r="AE1810" s="16"/>
      <c r="AF1810" s="16"/>
      <c r="AG1810" s="16"/>
      <c r="AH1810" s="16"/>
      <c r="AI1810" s="16"/>
      <c r="AJ1810" s="16"/>
      <c r="AK1810" s="16"/>
      <c r="AL1810" s="16"/>
      <c r="AM1810" s="16"/>
      <c r="AN1810" s="16"/>
      <c r="AO1810" s="16"/>
      <c r="AP1810" s="16"/>
      <c r="AQ1810" s="16"/>
      <c r="AR1810" s="16"/>
      <c r="AS1810" s="16"/>
      <c r="AT1810" s="16"/>
      <c r="AU1810" s="16"/>
      <c r="AV1810" s="16"/>
      <c r="AW1810" s="16"/>
      <c r="AX1810" s="16"/>
      <c r="AY1810" s="16"/>
      <c r="AZ1810" s="16"/>
      <c r="BA1810" s="16"/>
      <c r="BB1810" s="16"/>
    </row>
    <row r="1811" s="5" customFormat="1" spans="1:54">
      <c r="A1811" s="136"/>
      <c r="C1811" s="136"/>
      <c r="E1811" s="107"/>
      <c r="F1811" s="137"/>
      <c r="J1811" s="122"/>
      <c r="K1811" s="138"/>
      <c r="L1811" s="139"/>
      <c r="M1811" s="140"/>
      <c r="O1811" s="89"/>
      <c r="Q1811" s="138"/>
      <c r="R1811" s="91"/>
      <c r="S1811" s="138"/>
      <c r="T1811" s="138"/>
      <c r="U1811" s="91"/>
      <c r="V1811" s="141"/>
      <c r="Y1811" s="6"/>
      <c r="Z1811" s="16"/>
      <c r="AA1811" s="16"/>
      <c r="AB1811" s="16"/>
      <c r="AC1811" s="16"/>
      <c r="AD1811" s="16"/>
      <c r="AE1811" s="16"/>
      <c r="AF1811" s="16"/>
      <c r="AG1811" s="16"/>
      <c r="AH1811" s="16"/>
      <c r="AI1811" s="16"/>
      <c r="AJ1811" s="16"/>
      <c r="AK1811" s="16"/>
      <c r="AL1811" s="16"/>
      <c r="AM1811" s="16"/>
      <c r="AN1811" s="16"/>
      <c r="AO1811" s="16"/>
      <c r="AP1811" s="16"/>
      <c r="AQ1811" s="16"/>
      <c r="AR1811" s="16"/>
      <c r="AS1811" s="16"/>
      <c r="AT1811" s="16"/>
      <c r="AU1811" s="16"/>
      <c r="AV1811" s="16"/>
      <c r="AW1811" s="16"/>
      <c r="AX1811" s="16"/>
      <c r="AY1811" s="16"/>
      <c r="AZ1811" s="16"/>
      <c r="BA1811" s="16"/>
      <c r="BB1811" s="16"/>
    </row>
    <row r="1812" s="5" customFormat="1" spans="1:54">
      <c r="A1812" s="136"/>
      <c r="C1812" s="136"/>
      <c r="E1812" s="107"/>
      <c r="F1812" s="137"/>
      <c r="J1812" s="122"/>
      <c r="K1812" s="138"/>
      <c r="L1812" s="139"/>
      <c r="M1812" s="140"/>
      <c r="O1812" s="89"/>
      <c r="Q1812" s="138"/>
      <c r="R1812" s="91"/>
      <c r="S1812" s="138"/>
      <c r="T1812" s="138"/>
      <c r="U1812" s="91"/>
      <c r="V1812" s="141"/>
      <c r="Y1812" s="6"/>
      <c r="Z1812" s="16"/>
      <c r="AA1812" s="16"/>
      <c r="AB1812" s="16"/>
      <c r="AC1812" s="16"/>
      <c r="AD1812" s="16"/>
      <c r="AE1812" s="16"/>
      <c r="AF1812" s="16"/>
      <c r="AG1812" s="16"/>
      <c r="AH1812" s="16"/>
      <c r="AI1812" s="16"/>
      <c r="AJ1812" s="16"/>
      <c r="AK1812" s="16"/>
      <c r="AL1812" s="16"/>
      <c r="AM1812" s="16"/>
      <c r="AN1812" s="16"/>
      <c r="AO1812" s="16"/>
      <c r="AP1812" s="16"/>
      <c r="AQ1812" s="16"/>
      <c r="AR1812" s="16"/>
      <c r="AS1812" s="16"/>
      <c r="AT1812" s="16"/>
      <c r="AU1812" s="16"/>
      <c r="AV1812" s="16"/>
      <c r="AW1812" s="16"/>
      <c r="AX1812" s="16"/>
      <c r="AY1812" s="16"/>
      <c r="AZ1812" s="16"/>
      <c r="BA1812" s="16"/>
      <c r="BB1812" s="16"/>
    </row>
    <row r="1813" s="5" customFormat="1" spans="1:54">
      <c r="A1813" s="136"/>
      <c r="C1813" s="136"/>
      <c r="E1813" s="107"/>
      <c r="F1813" s="137"/>
      <c r="J1813" s="122"/>
      <c r="K1813" s="138"/>
      <c r="L1813" s="139"/>
      <c r="M1813" s="140"/>
      <c r="O1813" s="89"/>
      <c r="Q1813" s="138"/>
      <c r="R1813" s="91"/>
      <c r="S1813" s="138"/>
      <c r="T1813" s="138"/>
      <c r="U1813" s="91"/>
      <c r="V1813" s="141"/>
      <c r="Y1813" s="6"/>
      <c r="Z1813" s="16"/>
      <c r="AA1813" s="16"/>
      <c r="AB1813" s="16"/>
      <c r="AC1813" s="16"/>
      <c r="AD1813" s="16"/>
      <c r="AE1813" s="16"/>
      <c r="AF1813" s="16"/>
      <c r="AG1813" s="16"/>
      <c r="AH1813" s="16"/>
      <c r="AI1813" s="16"/>
      <c r="AJ1813" s="16"/>
      <c r="AK1813" s="16"/>
      <c r="AL1813" s="16"/>
      <c r="AM1813" s="16"/>
      <c r="AN1813" s="16"/>
      <c r="AO1813" s="16"/>
      <c r="AP1813" s="16"/>
      <c r="AQ1813" s="16"/>
      <c r="AR1813" s="16"/>
      <c r="AS1813" s="16"/>
      <c r="AT1813" s="16"/>
      <c r="AU1813" s="16"/>
      <c r="AV1813" s="16"/>
      <c r="AW1813" s="16"/>
      <c r="AX1813" s="16"/>
      <c r="AY1813" s="16"/>
      <c r="AZ1813" s="16"/>
      <c r="BA1813" s="16"/>
      <c r="BB1813" s="16"/>
    </row>
    <row r="1814" s="5" customFormat="1" spans="1:54">
      <c r="A1814" s="136"/>
      <c r="C1814" s="136"/>
      <c r="E1814" s="107"/>
      <c r="F1814" s="137"/>
      <c r="J1814" s="122"/>
      <c r="K1814" s="138"/>
      <c r="L1814" s="139"/>
      <c r="M1814" s="140"/>
      <c r="O1814" s="89"/>
      <c r="Q1814" s="138"/>
      <c r="R1814" s="91"/>
      <c r="S1814" s="138"/>
      <c r="T1814" s="138"/>
      <c r="U1814" s="91"/>
      <c r="V1814" s="141"/>
      <c r="Y1814" s="6"/>
      <c r="Z1814" s="16"/>
      <c r="AA1814" s="16"/>
      <c r="AB1814" s="16"/>
      <c r="AC1814" s="16"/>
      <c r="AD1814" s="16"/>
      <c r="AE1814" s="16"/>
      <c r="AF1814" s="16"/>
      <c r="AG1814" s="16"/>
      <c r="AH1814" s="16"/>
      <c r="AI1814" s="16"/>
      <c r="AJ1814" s="16"/>
      <c r="AK1814" s="16"/>
      <c r="AL1814" s="16"/>
      <c r="AM1814" s="16"/>
      <c r="AN1814" s="16"/>
      <c r="AO1814" s="16"/>
      <c r="AP1814" s="16"/>
      <c r="AQ1814" s="16"/>
      <c r="AR1814" s="16"/>
      <c r="AS1814" s="16"/>
      <c r="AT1814" s="16"/>
      <c r="AU1814" s="16"/>
      <c r="AV1814" s="16"/>
      <c r="AW1814" s="16"/>
      <c r="AX1814" s="16"/>
      <c r="AY1814" s="16"/>
      <c r="AZ1814" s="16"/>
      <c r="BA1814" s="16"/>
      <c r="BB1814" s="16"/>
    </row>
    <row r="1815" s="5" customFormat="1" spans="1:54">
      <c r="A1815" s="136"/>
      <c r="C1815" s="136"/>
      <c r="E1815" s="107"/>
      <c r="F1815" s="137"/>
      <c r="J1815" s="122"/>
      <c r="K1815" s="138"/>
      <c r="L1815" s="139"/>
      <c r="M1815" s="140"/>
      <c r="O1815" s="89"/>
      <c r="Q1815" s="138"/>
      <c r="R1815" s="91"/>
      <c r="S1815" s="138"/>
      <c r="T1815" s="138"/>
      <c r="U1815" s="91"/>
      <c r="V1815" s="141"/>
      <c r="Y1815" s="6"/>
      <c r="Z1815" s="16"/>
      <c r="AA1815" s="16"/>
      <c r="AB1815" s="16"/>
      <c r="AC1815" s="16"/>
      <c r="AD1815" s="16"/>
      <c r="AE1815" s="16"/>
      <c r="AF1815" s="16"/>
      <c r="AG1815" s="16"/>
      <c r="AH1815" s="16"/>
      <c r="AI1815" s="16"/>
      <c r="AJ1815" s="16"/>
      <c r="AK1815" s="16"/>
      <c r="AL1815" s="16"/>
      <c r="AM1815" s="16"/>
      <c r="AN1815" s="16"/>
      <c r="AO1815" s="16"/>
      <c r="AP1815" s="16"/>
      <c r="AQ1815" s="16"/>
      <c r="AR1815" s="16"/>
      <c r="AS1815" s="16"/>
      <c r="AT1815" s="16"/>
      <c r="AU1815" s="16"/>
      <c r="AV1815" s="16"/>
      <c r="AW1815" s="16"/>
      <c r="AX1815" s="16"/>
      <c r="AY1815" s="16"/>
      <c r="AZ1815" s="16"/>
      <c r="BA1815" s="16"/>
      <c r="BB1815" s="16"/>
    </row>
    <row r="1816" s="5" customFormat="1" spans="1:54">
      <c r="A1816" s="136"/>
      <c r="C1816" s="136"/>
      <c r="E1816" s="107"/>
      <c r="F1816" s="137"/>
      <c r="J1816" s="122"/>
      <c r="K1816" s="138"/>
      <c r="L1816" s="139"/>
      <c r="M1816" s="140"/>
      <c r="O1816" s="89"/>
      <c r="Q1816" s="138"/>
      <c r="R1816" s="91"/>
      <c r="S1816" s="138"/>
      <c r="T1816" s="138"/>
      <c r="U1816" s="91"/>
      <c r="V1816" s="141"/>
      <c r="Y1816" s="6"/>
      <c r="Z1816" s="16"/>
      <c r="AA1816" s="16"/>
      <c r="AB1816" s="16"/>
      <c r="AC1816" s="16"/>
      <c r="AD1816" s="16"/>
      <c r="AE1816" s="16"/>
      <c r="AF1816" s="16"/>
      <c r="AG1816" s="16"/>
      <c r="AH1816" s="16"/>
      <c r="AI1816" s="16"/>
      <c r="AJ1816" s="16"/>
      <c r="AK1816" s="16"/>
      <c r="AL1816" s="16"/>
      <c r="AM1816" s="16"/>
      <c r="AN1816" s="16"/>
      <c r="AO1816" s="16"/>
      <c r="AP1816" s="16"/>
      <c r="AQ1816" s="16"/>
      <c r="AR1816" s="16"/>
      <c r="AS1816" s="16"/>
      <c r="AT1816" s="16"/>
      <c r="AU1816" s="16"/>
      <c r="AV1816" s="16"/>
      <c r="AW1816" s="16"/>
      <c r="AX1816" s="16"/>
      <c r="AY1816" s="16"/>
      <c r="AZ1816" s="16"/>
      <c r="BA1816" s="16"/>
      <c r="BB1816" s="16"/>
    </row>
    <row r="1817" s="5" customFormat="1" spans="1:54">
      <c r="A1817" s="136"/>
      <c r="C1817" s="136"/>
      <c r="E1817" s="107"/>
      <c r="F1817" s="137"/>
      <c r="J1817" s="122"/>
      <c r="K1817" s="138"/>
      <c r="L1817" s="139"/>
      <c r="M1817" s="140"/>
      <c r="O1817" s="89"/>
      <c r="Q1817" s="138"/>
      <c r="R1817" s="91"/>
      <c r="S1817" s="138"/>
      <c r="T1817" s="138"/>
      <c r="U1817" s="91"/>
      <c r="V1817" s="141"/>
      <c r="Y1817" s="6"/>
      <c r="Z1817" s="16"/>
      <c r="AA1817" s="16"/>
      <c r="AB1817" s="16"/>
      <c r="AC1817" s="16"/>
      <c r="AD1817" s="16"/>
      <c r="AE1817" s="16"/>
      <c r="AF1817" s="16"/>
      <c r="AG1817" s="16"/>
      <c r="AH1817" s="16"/>
      <c r="AI1817" s="16"/>
      <c r="AJ1817" s="16"/>
      <c r="AK1817" s="16"/>
      <c r="AL1817" s="16"/>
      <c r="AM1817" s="16"/>
      <c r="AN1817" s="16"/>
      <c r="AO1817" s="16"/>
      <c r="AP1817" s="16"/>
      <c r="AQ1817" s="16"/>
      <c r="AR1817" s="16"/>
      <c r="AS1817" s="16"/>
      <c r="AT1817" s="16"/>
      <c r="AU1817" s="16"/>
      <c r="AV1817" s="16"/>
      <c r="AW1817" s="16"/>
      <c r="AX1817" s="16"/>
      <c r="AY1817" s="16"/>
      <c r="AZ1817" s="16"/>
      <c r="BA1817" s="16"/>
      <c r="BB1817" s="16"/>
    </row>
    <row r="1818" s="5" customFormat="1" spans="1:54">
      <c r="A1818" s="136"/>
      <c r="C1818" s="136"/>
      <c r="E1818" s="107"/>
      <c r="F1818" s="137"/>
      <c r="J1818" s="122"/>
      <c r="K1818" s="138"/>
      <c r="L1818" s="139"/>
      <c r="M1818" s="140"/>
      <c r="O1818" s="89"/>
      <c r="Q1818" s="138"/>
      <c r="R1818" s="91"/>
      <c r="S1818" s="138"/>
      <c r="T1818" s="138"/>
      <c r="U1818" s="91"/>
      <c r="V1818" s="141"/>
      <c r="Y1818" s="6"/>
      <c r="Z1818" s="16"/>
      <c r="AA1818" s="16"/>
      <c r="AB1818" s="16"/>
      <c r="AC1818" s="16"/>
      <c r="AD1818" s="16"/>
      <c r="AE1818" s="16"/>
      <c r="AF1818" s="16"/>
      <c r="AG1818" s="16"/>
      <c r="AH1818" s="16"/>
      <c r="AI1818" s="16"/>
      <c r="AJ1818" s="16"/>
      <c r="AK1818" s="16"/>
      <c r="AL1818" s="16"/>
      <c r="AM1818" s="16"/>
      <c r="AN1818" s="16"/>
      <c r="AO1818" s="16"/>
      <c r="AP1818" s="16"/>
      <c r="AQ1818" s="16"/>
      <c r="AR1818" s="16"/>
      <c r="AS1818" s="16"/>
      <c r="AT1818" s="16"/>
      <c r="AU1818" s="16"/>
      <c r="AV1818" s="16"/>
      <c r="AW1818" s="16"/>
      <c r="AX1818" s="16"/>
      <c r="AY1818" s="16"/>
      <c r="AZ1818" s="16"/>
      <c r="BA1818" s="16"/>
      <c r="BB1818" s="16"/>
    </row>
    <row r="1819" s="5" customFormat="1" spans="1:54">
      <c r="A1819" s="136"/>
      <c r="C1819" s="136"/>
      <c r="E1819" s="107"/>
      <c r="F1819" s="137"/>
      <c r="J1819" s="122"/>
      <c r="K1819" s="138"/>
      <c r="L1819" s="139"/>
      <c r="M1819" s="140"/>
      <c r="O1819" s="89"/>
      <c r="Q1819" s="138"/>
      <c r="R1819" s="91"/>
      <c r="S1819" s="138"/>
      <c r="T1819" s="138"/>
      <c r="U1819" s="91"/>
      <c r="V1819" s="141"/>
      <c r="Y1819" s="6"/>
      <c r="Z1819" s="16"/>
      <c r="AA1819" s="16"/>
      <c r="AB1819" s="16"/>
      <c r="AC1819" s="16"/>
      <c r="AD1819" s="16"/>
      <c r="AE1819" s="16"/>
      <c r="AF1819" s="16"/>
      <c r="AG1819" s="16"/>
      <c r="AH1819" s="16"/>
      <c r="AI1819" s="16"/>
      <c r="AJ1819" s="16"/>
      <c r="AK1819" s="16"/>
      <c r="AL1819" s="16"/>
      <c r="AM1819" s="16"/>
      <c r="AN1819" s="16"/>
      <c r="AO1819" s="16"/>
      <c r="AP1819" s="16"/>
      <c r="AQ1819" s="16"/>
      <c r="AR1819" s="16"/>
      <c r="AS1819" s="16"/>
      <c r="AT1819" s="16"/>
      <c r="AU1819" s="16"/>
      <c r="AV1819" s="16"/>
      <c r="AW1819" s="16"/>
      <c r="AX1819" s="16"/>
      <c r="AY1819" s="16"/>
      <c r="AZ1819" s="16"/>
      <c r="BA1819" s="16"/>
      <c r="BB1819" s="16"/>
    </row>
    <row r="1820" s="5" customFormat="1" spans="1:54">
      <c r="A1820" s="136"/>
      <c r="C1820" s="136"/>
      <c r="E1820" s="107"/>
      <c r="F1820" s="137"/>
      <c r="J1820" s="122"/>
      <c r="K1820" s="138"/>
      <c r="L1820" s="139"/>
      <c r="M1820" s="140"/>
      <c r="O1820" s="89"/>
      <c r="Q1820" s="138"/>
      <c r="R1820" s="91"/>
      <c r="S1820" s="138"/>
      <c r="T1820" s="138"/>
      <c r="U1820" s="91"/>
      <c r="V1820" s="141"/>
      <c r="Y1820" s="6"/>
      <c r="Z1820" s="16"/>
      <c r="AA1820" s="16"/>
      <c r="AB1820" s="16"/>
      <c r="AC1820" s="16"/>
      <c r="AD1820" s="16"/>
      <c r="AE1820" s="16"/>
      <c r="AF1820" s="16"/>
      <c r="AG1820" s="16"/>
      <c r="AH1820" s="16"/>
      <c r="AI1820" s="16"/>
      <c r="AJ1820" s="16"/>
      <c r="AK1820" s="16"/>
      <c r="AL1820" s="16"/>
      <c r="AM1820" s="16"/>
      <c r="AN1820" s="16"/>
      <c r="AO1820" s="16"/>
      <c r="AP1820" s="16"/>
      <c r="AQ1820" s="16"/>
      <c r="AR1820" s="16"/>
      <c r="AS1820" s="16"/>
      <c r="AT1820" s="16"/>
      <c r="AU1820" s="16"/>
      <c r="AV1820" s="16"/>
      <c r="AW1820" s="16"/>
      <c r="AX1820" s="16"/>
      <c r="AY1820" s="16"/>
      <c r="AZ1820" s="16"/>
      <c r="BA1820" s="16"/>
      <c r="BB1820" s="16"/>
    </row>
    <row r="1821" s="5" customFormat="1" spans="1:54">
      <c r="A1821" s="136"/>
      <c r="C1821" s="136"/>
      <c r="E1821" s="107"/>
      <c r="F1821" s="137"/>
      <c r="J1821" s="122"/>
      <c r="K1821" s="138"/>
      <c r="L1821" s="139"/>
      <c r="M1821" s="140"/>
      <c r="O1821" s="89"/>
      <c r="Q1821" s="138"/>
      <c r="R1821" s="91"/>
      <c r="S1821" s="138"/>
      <c r="T1821" s="138"/>
      <c r="U1821" s="91"/>
      <c r="V1821" s="141"/>
      <c r="Y1821" s="6"/>
      <c r="Z1821" s="16"/>
      <c r="AA1821" s="16"/>
      <c r="AB1821" s="16"/>
      <c r="AC1821" s="16"/>
      <c r="AD1821" s="16"/>
      <c r="AE1821" s="16"/>
      <c r="AF1821" s="16"/>
      <c r="AG1821" s="16"/>
      <c r="AH1821" s="16"/>
      <c r="AI1821" s="16"/>
      <c r="AJ1821" s="16"/>
      <c r="AK1821" s="16"/>
      <c r="AL1821" s="16"/>
      <c r="AM1821" s="16"/>
      <c r="AN1821" s="16"/>
      <c r="AO1821" s="16"/>
      <c r="AP1821" s="16"/>
      <c r="AQ1821" s="16"/>
      <c r="AR1821" s="16"/>
      <c r="AS1821" s="16"/>
      <c r="AT1821" s="16"/>
      <c r="AU1821" s="16"/>
      <c r="AV1821" s="16"/>
      <c r="AW1821" s="16"/>
      <c r="AX1821" s="16"/>
      <c r="AY1821" s="16"/>
      <c r="AZ1821" s="16"/>
      <c r="BA1821" s="16"/>
      <c r="BB1821" s="16"/>
    </row>
    <row r="1822" s="5" customFormat="1" spans="1:54">
      <c r="A1822" s="136"/>
      <c r="C1822" s="136"/>
      <c r="E1822" s="107"/>
      <c r="F1822" s="137"/>
      <c r="J1822" s="122"/>
      <c r="K1822" s="138"/>
      <c r="L1822" s="139"/>
      <c r="M1822" s="140"/>
      <c r="O1822" s="89"/>
      <c r="Q1822" s="138"/>
      <c r="R1822" s="91"/>
      <c r="S1822" s="138"/>
      <c r="T1822" s="138"/>
      <c r="U1822" s="91"/>
      <c r="V1822" s="141"/>
      <c r="Y1822" s="6"/>
      <c r="Z1822" s="16"/>
      <c r="AA1822" s="16"/>
      <c r="AB1822" s="16"/>
      <c r="AC1822" s="16"/>
      <c r="AD1822" s="16"/>
      <c r="AE1822" s="16"/>
      <c r="AF1822" s="16"/>
      <c r="AG1822" s="16"/>
      <c r="AH1822" s="16"/>
      <c r="AI1822" s="16"/>
      <c r="AJ1822" s="16"/>
      <c r="AK1822" s="16"/>
      <c r="AL1822" s="16"/>
      <c r="AM1822" s="16"/>
      <c r="AN1822" s="16"/>
      <c r="AO1822" s="16"/>
      <c r="AP1822" s="16"/>
      <c r="AQ1822" s="16"/>
      <c r="AR1822" s="16"/>
      <c r="AS1822" s="16"/>
      <c r="AT1822" s="16"/>
      <c r="AU1822" s="16"/>
      <c r="AV1822" s="16"/>
      <c r="AW1822" s="16"/>
      <c r="AX1822" s="16"/>
      <c r="AY1822" s="16"/>
      <c r="AZ1822" s="16"/>
      <c r="BA1822" s="16"/>
      <c r="BB1822" s="16"/>
    </row>
    <row r="1823" s="5" customFormat="1" spans="1:54">
      <c r="A1823" s="136"/>
      <c r="C1823" s="136"/>
      <c r="E1823" s="107"/>
      <c r="F1823" s="137"/>
      <c r="J1823" s="122"/>
      <c r="K1823" s="138"/>
      <c r="L1823" s="139"/>
      <c r="M1823" s="140"/>
      <c r="O1823" s="89"/>
      <c r="Q1823" s="138"/>
      <c r="R1823" s="91"/>
      <c r="S1823" s="138"/>
      <c r="T1823" s="138"/>
      <c r="U1823" s="91"/>
      <c r="V1823" s="141"/>
      <c r="Y1823" s="6"/>
      <c r="Z1823" s="16"/>
      <c r="AA1823" s="16"/>
      <c r="AB1823" s="16"/>
      <c r="AC1823" s="16"/>
      <c r="AD1823" s="16"/>
      <c r="AE1823" s="16"/>
      <c r="AF1823" s="16"/>
      <c r="AG1823" s="16"/>
      <c r="AH1823" s="16"/>
      <c r="AI1823" s="16"/>
      <c r="AJ1823" s="16"/>
      <c r="AK1823" s="16"/>
      <c r="AL1823" s="16"/>
      <c r="AM1823" s="16"/>
      <c r="AN1823" s="16"/>
      <c r="AO1823" s="16"/>
      <c r="AP1823" s="16"/>
      <c r="AQ1823" s="16"/>
      <c r="AR1823" s="16"/>
      <c r="AS1823" s="16"/>
      <c r="AT1823" s="16"/>
      <c r="AU1823" s="16"/>
      <c r="AV1823" s="16"/>
      <c r="AW1823" s="16"/>
      <c r="AX1823" s="16"/>
      <c r="AY1823" s="16"/>
      <c r="AZ1823" s="16"/>
      <c r="BA1823" s="16"/>
      <c r="BB1823" s="16"/>
    </row>
    <row r="1824" s="5" customFormat="1" spans="1:54">
      <c r="A1824" s="136"/>
      <c r="C1824" s="136"/>
      <c r="E1824" s="107"/>
      <c r="F1824" s="137"/>
      <c r="J1824" s="122"/>
      <c r="K1824" s="138"/>
      <c r="L1824" s="139"/>
      <c r="M1824" s="140"/>
      <c r="O1824" s="89"/>
      <c r="Q1824" s="138"/>
      <c r="R1824" s="91"/>
      <c r="S1824" s="138"/>
      <c r="T1824" s="138"/>
      <c r="U1824" s="91"/>
      <c r="V1824" s="141"/>
      <c r="Y1824" s="6"/>
      <c r="Z1824" s="16"/>
      <c r="AA1824" s="16"/>
      <c r="AB1824" s="16"/>
      <c r="AC1824" s="16"/>
      <c r="AD1824" s="16"/>
      <c r="AE1824" s="16"/>
      <c r="AF1824" s="16"/>
      <c r="AG1824" s="16"/>
      <c r="AH1824" s="16"/>
      <c r="AI1824" s="16"/>
      <c r="AJ1824" s="16"/>
      <c r="AK1824" s="16"/>
      <c r="AL1824" s="16"/>
      <c r="AM1824" s="16"/>
      <c r="AN1824" s="16"/>
      <c r="AO1824" s="16"/>
      <c r="AP1824" s="16"/>
      <c r="AQ1824" s="16"/>
      <c r="AR1824" s="16"/>
      <c r="AS1824" s="16"/>
      <c r="AT1824" s="16"/>
      <c r="AU1824" s="16"/>
      <c r="AV1824" s="16"/>
      <c r="AW1824" s="16"/>
      <c r="AX1824" s="16"/>
      <c r="AY1824" s="16"/>
      <c r="AZ1824" s="16"/>
      <c r="BA1824" s="16"/>
      <c r="BB1824" s="16"/>
    </row>
    <row r="1825" s="5" customFormat="1" spans="1:54">
      <c r="A1825" s="136"/>
      <c r="C1825" s="136"/>
      <c r="E1825" s="107"/>
      <c r="F1825" s="137"/>
      <c r="J1825" s="122"/>
      <c r="K1825" s="138"/>
      <c r="L1825" s="139"/>
      <c r="M1825" s="140"/>
      <c r="O1825" s="89"/>
      <c r="Q1825" s="138"/>
      <c r="R1825" s="91"/>
      <c r="S1825" s="138"/>
      <c r="T1825" s="138"/>
      <c r="U1825" s="91"/>
      <c r="V1825" s="141"/>
      <c r="Y1825" s="6"/>
      <c r="Z1825" s="16"/>
      <c r="AA1825" s="16"/>
      <c r="AB1825" s="16"/>
      <c r="AC1825" s="16"/>
      <c r="AD1825" s="16"/>
      <c r="AE1825" s="16"/>
      <c r="AF1825" s="16"/>
      <c r="AG1825" s="16"/>
      <c r="AH1825" s="16"/>
      <c r="AI1825" s="16"/>
      <c r="AJ1825" s="16"/>
      <c r="AK1825" s="16"/>
      <c r="AL1825" s="16"/>
      <c r="AM1825" s="16"/>
      <c r="AN1825" s="16"/>
      <c r="AO1825" s="16"/>
      <c r="AP1825" s="16"/>
      <c r="AQ1825" s="16"/>
      <c r="AR1825" s="16"/>
      <c r="AS1825" s="16"/>
      <c r="AT1825" s="16"/>
      <c r="AU1825" s="16"/>
      <c r="AV1825" s="16"/>
      <c r="AW1825" s="16"/>
      <c r="AX1825" s="16"/>
      <c r="AY1825" s="16"/>
      <c r="AZ1825" s="16"/>
      <c r="BA1825" s="16"/>
      <c r="BB1825" s="16"/>
    </row>
    <row r="1826" s="5" customFormat="1" spans="1:54">
      <c r="A1826" s="136"/>
      <c r="C1826" s="136"/>
      <c r="E1826" s="107"/>
      <c r="F1826" s="137"/>
      <c r="J1826" s="122"/>
      <c r="K1826" s="138"/>
      <c r="L1826" s="139"/>
      <c r="M1826" s="140"/>
      <c r="O1826" s="89"/>
      <c r="Q1826" s="138"/>
      <c r="R1826" s="91"/>
      <c r="S1826" s="138"/>
      <c r="T1826" s="138"/>
      <c r="U1826" s="91"/>
      <c r="V1826" s="141"/>
      <c r="Y1826" s="6"/>
      <c r="Z1826" s="16"/>
      <c r="AA1826" s="16"/>
      <c r="AB1826" s="16"/>
      <c r="AC1826" s="16"/>
      <c r="AD1826" s="16"/>
      <c r="AE1826" s="16"/>
      <c r="AF1826" s="16"/>
      <c r="AG1826" s="16"/>
      <c r="AH1826" s="16"/>
      <c r="AI1826" s="16"/>
      <c r="AJ1826" s="16"/>
      <c r="AK1826" s="16"/>
      <c r="AL1826" s="16"/>
      <c r="AM1826" s="16"/>
      <c r="AN1826" s="16"/>
      <c r="AO1826" s="16"/>
      <c r="AP1826" s="16"/>
      <c r="AQ1826" s="16"/>
      <c r="AR1826" s="16"/>
      <c r="AS1826" s="16"/>
      <c r="AT1826" s="16"/>
      <c r="AU1826" s="16"/>
      <c r="AV1826" s="16"/>
      <c r="AW1826" s="16"/>
      <c r="AX1826" s="16"/>
      <c r="AY1826" s="16"/>
      <c r="AZ1826" s="16"/>
      <c r="BA1826" s="16"/>
      <c r="BB1826" s="16"/>
    </row>
    <row r="1827" s="5" customFormat="1" spans="1:54">
      <c r="A1827" s="136"/>
      <c r="C1827" s="136"/>
      <c r="E1827" s="107"/>
      <c r="F1827" s="137"/>
      <c r="J1827" s="122"/>
      <c r="K1827" s="138"/>
      <c r="L1827" s="139"/>
      <c r="M1827" s="140"/>
      <c r="O1827" s="89"/>
      <c r="Q1827" s="138"/>
      <c r="R1827" s="91"/>
      <c r="S1827" s="138"/>
      <c r="T1827" s="138"/>
      <c r="U1827" s="91"/>
      <c r="V1827" s="141"/>
      <c r="Y1827" s="6"/>
      <c r="Z1827" s="16"/>
      <c r="AA1827" s="16"/>
      <c r="AB1827" s="16"/>
      <c r="AC1827" s="16"/>
      <c r="AD1827" s="16"/>
      <c r="AE1827" s="16"/>
      <c r="AF1827" s="16"/>
      <c r="AG1827" s="16"/>
      <c r="AH1827" s="16"/>
      <c r="AI1827" s="16"/>
      <c r="AJ1827" s="16"/>
      <c r="AK1827" s="16"/>
      <c r="AL1827" s="16"/>
      <c r="AM1827" s="16"/>
      <c r="AN1827" s="16"/>
      <c r="AO1827" s="16"/>
      <c r="AP1827" s="16"/>
      <c r="AQ1827" s="16"/>
      <c r="AR1827" s="16"/>
      <c r="AS1827" s="16"/>
      <c r="AT1827" s="16"/>
      <c r="AU1827" s="16"/>
      <c r="AV1827" s="16"/>
      <c r="AW1827" s="16"/>
      <c r="AX1827" s="16"/>
      <c r="AY1827" s="16"/>
      <c r="AZ1827" s="16"/>
      <c r="BA1827" s="16"/>
      <c r="BB1827" s="16"/>
    </row>
    <row r="1828" s="5" customFormat="1" spans="1:54">
      <c r="A1828" s="136"/>
      <c r="C1828" s="136"/>
      <c r="E1828" s="107"/>
      <c r="F1828" s="137"/>
      <c r="J1828" s="122"/>
      <c r="K1828" s="138"/>
      <c r="L1828" s="139"/>
      <c r="M1828" s="140"/>
      <c r="O1828" s="89"/>
      <c r="Q1828" s="138"/>
      <c r="R1828" s="91"/>
      <c r="S1828" s="138"/>
      <c r="T1828" s="138"/>
      <c r="U1828" s="91"/>
      <c r="V1828" s="141"/>
      <c r="Y1828" s="6"/>
      <c r="Z1828" s="16"/>
      <c r="AA1828" s="16"/>
      <c r="AB1828" s="16"/>
      <c r="AC1828" s="16"/>
      <c r="AD1828" s="16"/>
      <c r="AE1828" s="16"/>
      <c r="AF1828" s="16"/>
      <c r="AG1828" s="16"/>
      <c r="AH1828" s="16"/>
      <c r="AI1828" s="16"/>
      <c r="AJ1828" s="16"/>
      <c r="AK1828" s="16"/>
      <c r="AL1828" s="16"/>
      <c r="AM1828" s="16"/>
      <c r="AN1828" s="16"/>
      <c r="AO1828" s="16"/>
      <c r="AP1828" s="16"/>
      <c r="AQ1828" s="16"/>
      <c r="AR1828" s="16"/>
      <c r="AS1828" s="16"/>
      <c r="AT1828" s="16"/>
      <c r="AU1828" s="16"/>
      <c r="AV1828" s="16"/>
      <c r="AW1828" s="16"/>
      <c r="AX1828" s="16"/>
      <c r="AY1828" s="16"/>
      <c r="AZ1828" s="16"/>
      <c r="BA1828" s="16"/>
      <c r="BB1828" s="16"/>
    </row>
    <row r="1829" s="5" customFormat="1" spans="1:54">
      <c r="A1829" s="136"/>
      <c r="C1829" s="136"/>
      <c r="E1829" s="107"/>
      <c r="F1829" s="137"/>
      <c r="J1829" s="122"/>
      <c r="K1829" s="138"/>
      <c r="L1829" s="139"/>
      <c r="M1829" s="140"/>
      <c r="O1829" s="89"/>
      <c r="Q1829" s="138"/>
      <c r="R1829" s="91"/>
      <c r="S1829" s="138"/>
      <c r="T1829" s="138"/>
      <c r="U1829" s="91"/>
      <c r="V1829" s="141"/>
      <c r="Y1829" s="6"/>
      <c r="Z1829" s="16"/>
      <c r="AA1829" s="16"/>
      <c r="AB1829" s="16"/>
      <c r="AC1829" s="16"/>
      <c r="AD1829" s="16"/>
      <c r="AE1829" s="16"/>
      <c r="AF1829" s="16"/>
      <c r="AG1829" s="16"/>
      <c r="AH1829" s="16"/>
      <c r="AI1829" s="16"/>
      <c r="AJ1829" s="16"/>
      <c r="AK1829" s="16"/>
      <c r="AL1829" s="16"/>
      <c r="AM1829" s="16"/>
      <c r="AN1829" s="16"/>
      <c r="AO1829" s="16"/>
      <c r="AP1829" s="16"/>
      <c r="AQ1829" s="16"/>
      <c r="AR1829" s="16"/>
      <c r="AS1829" s="16"/>
      <c r="AT1829" s="16"/>
      <c r="AU1829" s="16"/>
      <c r="AV1829" s="16"/>
      <c r="AW1829" s="16"/>
      <c r="AX1829" s="16"/>
      <c r="AY1829" s="16"/>
      <c r="AZ1829" s="16"/>
      <c r="BA1829" s="16"/>
      <c r="BB1829" s="16"/>
    </row>
    <row r="1830" s="5" customFormat="1" spans="1:54">
      <c r="A1830" s="136"/>
      <c r="C1830" s="136"/>
      <c r="E1830" s="107"/>
      <c r="F1830" s="137"/>
      <c r="J1830" s="122"/>
      <c r="K1830" s="138"/>
      <c r="L1830" s="139"/>
      <c r="M1830" s="140"/>
      <c r="O1830" s="89"/>
      <c r="Q1830" s="138"/>
      <c r="R1830" s="91"/>
      <c r="S1830" s="138"/>
      <c r="T1830" s="138"/>
      <c r="U1830" s="91"/>
      <c r="V1830" s="141"/>
      <c r="Y1830" s="6"/>
      <c r="Z1830" s="16"/>
      <c r="AA1830" s="16"/>
      <c r="AB1830" s="16"/>
      <c r="AC1830" s="16"/>
      <c r="AD1830" s="16"/>
      <c r="AE1830" s="16"/>
      <c r="AF1830" s="16"/>
      <c r="AG1830" s="16"/>
      <c r="AH1830" s="16"/>
      <c r="AI1830" s="16"/>
      <c r="AJ1830" s="16"/>
      <c r="AK1830" s="16"/>
      <c r="AL1830" s="16"/>
      <c r="AM1830" s="16"/>
      <c r="AN1830" s="16"/>
      <c r="AO1830" s="16"/>
      <c r="AP1830" s="16"/>
      <c r="AQ1830" s="16"/>
      <c r="AR1830" s="16"/>
      <c r="AS1830" s="16"/>
      <c r="AT1830" s="16"/>
      <c r="AU1830" s="16"/>
      <c r="AV1830" s="16"/>
      <c r="AW1830" s="16"/>
      <c r="AX1830" s="16"/>
      <c r="AY1830" s="16"/>
      <c r="AZ1830" s="16"/>
      <c r="BA1830" s="16"/>
      <c r="BB1830" s="16"/>
    </row>
    <row r="1831" s="5" customFormat="1" spans="1:54">
      <c r="A1831" s="136"/>
      <c r="C1831" s="136"/>
      <c r="E1831" s="107"/>
      <c r="F1831" s="137"/>
      <c r="J1831" s="122"/>
      <c r="K1831" s="138"/>
      <c r="L1831" s="139"/>
      <c r="M1831" s="140"/>
      <c r="O1831" s="89"/>
      <c r="Q1831" s="138"/>
      <c r="R1831" s="91"/>
      <c r="S1831" s="138"/>
      <c r="T1831" s="138"/>
      <c r="U1831" s="91"/>
      <c r="V1831" s="141"/>
      <c r="Y1831" s="6"/>
      <c r="Z1831" s="16"/>
      <c r="AA1831" s="16"/>
      <c r="AB1831" s="16"/>
      <c r="AC1831" s="16"/>
      <c r="AD1831" s="16"/>
      <c r="AE1831" s="16"/>
      <c r="AF1831" s="16"/>
      <c r="AG1831" s="16"/>
      <c r="AH1831" s="16"/>
      <c r="AI1831" s="16"/>
      <c r="AJ1831" s="16"/>
      <c r="AK1831" s="16"/>
      <c r="AL1831" s="16"/>
      <c r="AM1831" s="16"/>
      <c r="AN1831" s="16"/>
      <c r="AO1831" s="16"/>
      <c r="AP1831" s="16"/>
      <c r="AQ1831" s="16"/>
      <c r="AR1831" s="16"/>
      <c r="AS1831" s="16"/>
      <c r="AT1831" s="16"/>
      <c r="AU1831" s="16"/>
      <c r="AV1831" s="16"/>
      <c r="AW1831" s="16"/>
      <c r="AX1831" s="16"/>
      <c r="AY1831" s="16"/>
      <c r="AZ1831" s="16"/>
      <c r="BA1831" s="16"/>
      <c r="BB1831" s="16"/>
    </row>
    <row r="1832" s="5" customFormat="1" spans="1:54">
      <c r="A1832" s="136"/>
      <c r="C1832" s="136"/>
      <c r="E1832" s="107"/>
      <c r="F1832" s="137"/>
      <c r="J1832" s="122"/>
      <c r="K1832" s="138"/>
      <c r="L1832" s="139"/>
      <c r="M1832" s="140"/>
      <c r="O1832" s="89"/>
      <c r="Q1832" s="138"/>
      <c r="R1832" s="91"/>
      <c r="S1832" s="138"/>
      <c r="T1832" s="138"/>
      <c r="U1832" s="91"/>
      <c r="V1832" s="141"/>
      <c r="Y1832" s="6"/>
      <c r="Z1832" s="16"/>
      <c r="AA1832" s="16"/>
      <c r="AB1832" s="16"/>
      <c r="AC1832" s="16"/>
      <c r="AD1832" s="16"/>
      <c r="AE1832" s="16"/>
      <c r="AF1832" s="16"/>
      <c r="AG1832" s="16"/>
      <c r="AH1832" s="16"/>
      <c r="AI1832" s="16"/>
      <c r="AJ1832" s="16"/>
      <c r="AK1832" s="16"/>
      <c r="AL1832" s="16"/>
      <c r="AM1832" s="16"/>
      <c r="AN1832" s="16"/>
      <c r="AO1832" s="16"/>
      <c r="AP1832" s="16"/>
      <c r="AQ1832" s="16"/>
      <c r="AR1832" s="16"/>
      <c r="AS1832" s="16"/>
      <c r="AT1832" s="16"/>
      <c r="AU1832" s="16"/>
      <c r="AV1832" s="16"/>
      <c r="AW1832" s="16"/>
      <c r="AX1832" s="16"/>
      <c r="AY1832" s="16"/>
      <c r="AZ1832" s="16"/>
      <c r="BA1832" s="16"/>
      <c r="BB1832" s="16"/>
    </row>
    <row r="1833" s="5" customFormat="1" spans="1:54">
      <c r="A1833" s="136"/>
      <c r="C1833" s="136"/>
      <c r="E1833" s="107"/>
      <c r="F1833" s="137"/>
      <c r="J1833" s="122"/>
      <c r="K1833" s="138"/>
      <c r="L1833" s="139"/>
      <c r="M1833" s="140"/>
      <c r="O1833" s="89"/>
      <c r="Q1833" s="138"/>
      <c r="R1833" s="91"/>
      <c r="S1833" s="138"/>
      <c r="T1833" s="138"/>
      <c r="U1833" s="91"/>
      <c r="V1833" s="141"/>
      <c r="Y1833" s="6"/>
      <c r="Z1833" s="16"/>
      <c r="AA1833" s="16"/>
      <c r="AB1833" s="16"/>
      <c r="AC1833" s="16"/>
      <c r="AD1833" s="16"/>
      <c r="AE1833" s="16"/>
      <c r="AF1833" s="16"/>
      <c r="AG1833" s="16"/>
      <c r="AH1833" s="16"/>
      <c r="AI1833" s="16"/>
      <c r="AJ1833" s="16"/>
      <c r="AK1833" s="16"/>
      <c r="AL1833" s="16"/>
      <c r="AM1833" s="16"/>
      <c r="AN1833" s="16"/>
      <c r="AO1833" s="16"/>
      <c r="AP1833" s="16"/>
      <c r="AQ1833" s="16"/>
      <c r="AR1833" s="16"/>
      <c r="AS1833" s="16"/>
      <c r="AT1833" s="16"/>
      <c r="AU1833" s="16"/>
      <c r="AV1833" s="16"/>
      <c r="AW1833" s="16"/>
      <c r="AX1833" s="16"/>
      <c r="AY1833" s="16"/>
      <c r="AZ1833" s="16"/>
      <c r="BA1833" s="16"/>
      <c r="BB1833" s="16"/>
    </row>
    <row r="1834" s="5" customFormat="1" spans="1:54">
      <c r="A1834" s="136"/>
      <c r="C1834" s="136"/>
      <c r="E1834" s="107"/>
      <c r="F1834" s="137"/>
      <c r="J1834" s="122"/>
      <c r="K1834" s="138"/>
      <c r="L1834" s="139"/>
      <c r="M1834" s="140"/>
      <c r="O1834" s="89"/>
      <c r="Q1834" s="138"/>
      <c r="R1834" s="91"/>
      <c r="S1834" s="138"/>
      <c r="T1834" s="138"/>
      <c r="U1834" s="91"/>
      <c r="V1834" s="141"/>
      <c r="Y1834" s="6"/>
      <c r="Z1834" s="16"/>
      <c r="AA1834" s="16"/>
      <c r="AB1834" s="16"/>
      <c r="AC1834" s="16"/>
      <c r="AD1834" s="16"/>
      <c r="AE1834" s="16"/>
      <c r="AF1834" s="16"/>
      <c r="AG1834" s="16"/>
      <c r="AH1834" s="16"/>
      <c r="AI1834" s="16"/>
      <c r="AJ1834" s="16"/>
      <c r="AK1834" s="16"/>
      <c r="AL1834" s="16"/>
      <c r="AM1834" s="16"/>
      <c r="AN1834" s="16"/>
      <c r="AO1834" s="16"/>
      <c r="AP1834" s="16"/>
      <c r="AQ1834" s="16"/>
      <c r="AR1834" s="16"/>
      <c r="AS1834" s="16"/>
      <c r="AT1834" s="16"/>
      <c r="AU1834" s="16"/>
      <c r="AV1834" s="16"/>
      <c r="AW1834" s="16"/>
      <c r="AX1834" s="16"/>
      <c r="AY1834" s="16"/>
      <c r="AZ1834" s="16"/>
      <c r="BA1834" s="16"/>
      <c r="BB1834" s="16"/>
    </row>
    <row r="1835" s="5" customFormat="1" spans="1:54">
      <c r="A1835" s="136"/>
      <c r="C1835" s="136"/>
      <c r="E1835" s="107"/>
      <c r="F1835" s="137"/>
      <c r="J1835" s="122"/>
      <c r="K1835" s="138"/>
      <c r="L1835" s="139"/>
      <c r="M1835" s="140"/>
      <c r="O1835" s="89"/>
      <c r="Q1835" s="138"/>
      <c r="R1835" s="91"/>
      <c r="S1835" s="138"/>
      <c r="T1835" s="138"/>
      <c r="U1835" s="91"/>
      <c r="V1835" s="141"/>
      <c r="Y1835" s="6"/>
      <c r="Z1835" s="16"/>
      <c r="AA1835" s="16"/>
      <c r="AB1835" s="16"/>
      <c r="AC1835" s="16"/>
      <c r="AD1835" s="16"/>
      <c r="AE1835" s="16"/>
      <c r="AF1835" s="16"/>
      <c r="AG1835" s="16"/>
      <c r="AH1835" s="16"/>
      <c r="AI1835" s="16"/>
      <c r="AJ1835" s="16"/>
      <c r="AK1835" s="16"/>
      <c r="AL1835" s="16"/>
      <c r="AM1835" s="16"/>
      <c r="AN1835" s="16"/>
      <c r="AO1835" s="16"/>
      <c r="AP1835" s="16"/>
      <c r="AQ1835" s="16"/>
      <c r="AR1835" s="16"/>
      <c r="AS1835" s="16"/>
      <c r="AT1835" s="16"/>
      <c r="AU1835" s="16"/>
      <c r="AV1835" s="16"/>
      <c r="AW1835" s="16"/>
      <c r="AX1835" s="16"/>
      <c r="AY1835" s="16"/>
      <c r="AZ1835" s="16"/>
      <c r="BA1835" s="16"/>
      <c r="BB1835" s="16"/>
    </row>
    <row r="1836" s="5" customFormat="1" spans="1:54">
      <c r="A1836" s="136"/>
      <c r="C1836" s="136"/>
      <c r="E1836" s="107"/>
      <c r="F1836" s="137"/>
      <c r="J1836" s="122"/>
      <c r="K1836" s="138"/>
      <c r="L1836" s="139"/>
      <c r="M1836" s="140"/>
      <c r="O1836" s="89"/>
      <c r="Q1836" s="138"/>
      <c r="R1836" s="91"/>
      <c r="S1836" s="138"/>
      <c r="T1836" s="138"/>
      <c r="U1836" s="91"/>
      <c r="V1836" s="141"/>
      <c r="Y1836" s="6"/>
      <c r="Z1836" s="16"/>
      <c r="AA1836" s="16"/>
      <c r="AB1836" s="16"/>
      <c r="AC1836" s="16"/>
      <c r="AD1836" s="16"/>
      <c r="AE1836" s="16"/>
      <c r="AF1836" s="16"/>
      <c r="AG1836" s="16"/>
      <c r="AH1836" s="16"/>
      <c r="AI1836" s="16"/>
      <c r="AJ1836" s="16"/>
      <c r="AK1836" s="16"/>
      <c r="AL1836" s="16"/>
      <c r="AM1836" s="16"/>
      <c r="AN1836" s="16"/>
      <c r="AO1836" s="16"/>
      <c r="AP1836" s="16"/>
      <c r="AQ1836" s="16"/>
      <c r="AR1836" s="16"/>
      <c r="AS1836" s="16"/>
      <c r="AT1836" s="16"/>
      <c r="AU1836" s="16"/>
      <c r="AV1836" s="16"/>
      <c r="AW1836" s="16"/>
      <c r="AX1836" s="16"/>
      <c r="AY1836" s="16"/>
      <c r="AZ1836" s="16"/>
      <c r="BA1836" s="16"/>
      <c r="BB1836" s="16"/>
    </row>
    <row r="1837" s="5" customFormat="1" spans="1:54">
      <c r="A1837" s="136"/>
      <c r="C1837" s="136"/>
      <c r="E1837" s="107"/>
      <c r="F1837" s="137"/>
      <c r="J1837" s="122"/>
      <c r="K1837" s="138"/>
      <c r="L1837" s="139"/>
      <c r="M1837" s="140"/>
      <c r="O1837" s="89"/>
      <c r="Q1837" s="138"/>
      <c r="R1837" s="91"/>
      <c r="S1837" s="138"/>
      <c r="T1837" s="138"/>
      <c r="U1837" s="91"/>
      <c r="V1837" s="141"/>
      <c r="Y1837" s="6"/>
      <c r="Z1837" s="16"/>
      <c r="AA1837" s="16"/>
      <c r="AB1837" s="16"/>
      <c r="AC1837" s="16"/>
      <c r="AD1837" s="16"/>
      <c r="AE1837" s="16"/>
      <c r="AF1837" s="16"/>
      <c r="AG1837" s="16"/>
      <c r="AH1837" s="16"/>
      <c r="AI1837" s="16"/>
      <c r="AJ1837" s="16"/>
      <c r="AK1837" s="16"/>
      <c r="AL1837" s="16"/>
      <c r="AM1837" s="16"/>
      <c r="AN1837" s="16"/>
      <c r="AO1837" s="16"/>
      <c r="AP1837" s="16"/>
      <c r="AQ1837" s="16"/>
      <c r="AR1837" s="16"/>
      <c r="AS1837" s="16"/>
      <c r="AT1837" s="16"/>
      <c r="AU1837" s="16"/>
      <c r="AV1837" s="16"/>
      <c r="AW1837" s="16"/>
      <c r="AX1837" s="16"/>
      <c r="AY1837" s="16"/>
      <c r="AZ1837" s="16"/>
      <c r="BA1837" s="16"/>
      <c r="BB1837" s="16"/>
    </row>
    <row r="1838" s="5" customFormat="1" spans="1:54">
      <c r="A1838" s="136"/>
      <c r="C1838" s="136"/>
      <c r="E1838" s="107"/>
      <c r="F1838" s="137"/>
      <c r="J1838" s="122"/>
      <c r="K1838" s="138"/>
      <c r="L1838" s="139"/>
      <c r="M1838" s="140"/>
      <c r="O1838" s="89"/>
      <c r="Q1838" s="138"/>
      <c r="R1838" s="91"/>
      <c r="S1838" s="138"/>
      <c r="T1838" s="138"/>
      <c r="U1838" s="91"/>
      <c r="V1838" s="141"/>
      <c r="Y1838" s="6"/>
      <c r="Z1838" s="16"/>
      <c r="AA1838" s="16"/>
      <c r="AB1838" s="16"/>
      <c r="AC1838" s="16"/>
      <c r="AD1838" s="16"/>
      <c r="AE1838" s="16"/>
      <c r="AF1838" s="16"/>
      <c r="AG1838" s="16"/>
      <c r="AH1838" s="16"/>
      <c r="AI1838" s="16"/>
      <c r="AJ1838" s="16"/>
      <c r="AK1838" s="16"/>
      <c r="AL1838" s="16"/>
      <c r="AM1838" s="16"/>
      <c r="AN1838" s="16"/>
      <c r="AO1838" s="16"/>
      <c r="AP1838" s="16"/>
      <c r="AQ1838" s="16"/>
      <c r="AR1838" s="16"/>
      <c r="AS1838" s="16"/>
      <c r="AT1838" s="16"/>
      <c r="AU1838" s="16"/>
      <c r="AV1838" s="16"/>
      <c r="AW1838" s="16"/>
      <c r="AX1838" s="16"/>
      <c r="AY1838" s="16"/>
      <c r="AZ1838" s="16"/>
      <c r="BA1838" s="16"/>
      <c r="BB1838" s="16"/>
    </row>
    <row r="1839" s="5" customFormat="1" spans="1:54">
      <c r="A1839" s="136"/>
      <c r="C1839" s="136"/>
      <c r="E1839" s="107"/>
      <c r="F1839" s="137"/>
      <c r="J1839" s="122"/>
      <c r="K1839" s="138"/>
      <c r="L1839" s="139"/>
      <c r="M1839" s="140"/>
      <c r="O1839" s="89"/>
      <c r="Q1839" s="138"/>
      <c r="R1839" s="91"/>
      <c r="S1839" s="138"/>
      <c r="T1839" s="138"/>
      <c r="U1839" s="91"/>
      <c r="V1839" s="141"/>
      <c r="Y1839" s="6"/>
      <c r="Z1839" s="16"/>
      <c r="AA1839" s="16"/>
      <c r="AB1839" s="16"/>
      <c r="AC1839" s="16"/>
      <c r="AD1839" s="16"/>
      <c r="AE1839" s="16"/>
      <c r="AF1839" s="16"/>
      <c r="AG1839" s="16"/>
      <c r="AH1839" s="16"/>
      <c r="AI1839" s="16"/>
      <c r="AJ1839" s="16"/>
      <c r="AK1839" s="16"/>
      <c r="AL1839" s="16"/>
      <c r="AM1839" s="16"/>
      <c r="AN1839" s="16"/>
      <c r="AO1839" s="16"/>
      <c r="AP1839" s="16"/>
      <c r="AQ1839" s="16"/>
      <c r="AR1839" s="16"/>
      <c r="AS1839" s="16"/>
      <c r="AT1839" s="16"/>
      <c r="AU1839" s="16"/>
      <c r="AV1839" s="16"/>
      <c r="AW1839" s="16"/>
      <c r="AX1839" s="16"/>
      <c r="AY1839" s="16"/>
      <c r="AZ1839" s="16"/>
      <c r="BA1839" s="16"/>
      <c r="BB1839" s="16"/>
    </row>
    <row r="1840" s="5" customFormat="1" spans="1:54">
      <c r="A1840" s="136"/>
      <c r="C1840" s="136"/>
      <c r="E1840" s="107"/>
      <c r="F1840" s="137"/>
      <c r="J1840" s="122"/>
      <c r="K1840" s="138"/>
      <c r="L1840" s="139"/>
      <c r="M1840" s="140"/>
      <c r="O1840" s="89"/>
      <c r="Q1840" s="138"/>
      <c r="R1840" s="91"/>
      <c r="S1840" s="138"/>
      <c r="T1840" s="138"/>
      <c r="U1840" s="91"/>
      <c r="V1840" s="141"/>
      <c r="Y1840" s="6"/>
      <c r="Z1840" s="16"/>
      <c r="AA1840" s="16"/>
      <c r="AB1840" s="16"/>
      <c r="AC1840" s="16"/>
      <c r="AD1840" s="16"/>
      <c r="AE1840" s="16"/>
      <c r="AF1840" s="16"/>
      <c r="AG1840" s="16"/>
      <c r="AH1840" s="16"/>
      <c r="AI1840" s="16"/>
      <c r="AJ1840" s="16"/>
      <c r="AK1840" s="16"/>
      <c r="AL1840" s="16"/>
      <c r="AM1840" s="16"/>
      <c r="AN1840" s="16"/>
      <c r="AO1840" s="16"/>
      <c r="AP1840" s="16"/>
      <c r="AQ1840" s="16"/>
      <c r="AR1840" s="16"/>
      <c r="AS1840" s="16"/>
      <c r="AT1840" s="16"/>
      <c r="AU1840" s="16"/>
      <c r="AV1840" s="16"/>
      <c r="AW1840" s="16"/>
      <c r="AX1840" s="16"/>
      <c r="AY1840" s="16"/>
      <c r="AZ1840" s="16"/>
      <c r="BA1840" s="16"/>
      <c r="BB1840" s="16"/>
    </row>
    <row r="1841" s="5" customFormat="1" spans="1:54">
      <c r="A1841" s="136"/>
      <c r="C1841" s="136"/>
      <c r="E1841" s="107"/>
      <c r="F1841" s="137"/>
      <c r="J1841" s="122"/>
      <c r="K1841" s="138"/>
      <c r="L1841" s="139"/>
      <c r="M1841" s="140"/>
      <c r="O1841" s="89"/>
      <c r="Q1841" s="138"/>
      <c r="R1841" s="91"/>
      <c r="S1841" s="138"/>
      <c r="T1841" s="138"/>
      <c r="U1841" s="91"/>
      <c r="V1841" s="141"/>
      <c r="Y1841" s="6"/>
      <c r="Z1841" s="16"/>
      <c r="AA1841" s="16"/>
      <c r="AB1841" s="16"/>
      <c r="AC1841" s="16"/>
      <c r="AD1841" s="16"/>
      <c r="AE1841" s="16"/>
      <c r="AF1841" s="16"/>
      <c r="AG1841" s="16"/>
      <c r="AH1841" s="16"/>
      <c r="AI1841" s="16"/>
      <c r="AJ1841" s="16"/>
      <c r="AK1841" s="16"/>
      <c r="AL1841" s="16"/>
      <c r="AM1841" s="16"/>
      <c r="AN1841" s="16"/>
      <c r="AO1841" s="16"/>
      <c r="AP1841" s="16"/>
      <c r="AQ1841" s="16"/>
      <c r="AR1841" s="16"/>
      <c r="AS1841" s="16"/>
      <c r="AT1841" s="16"/>
      <c r="AU1841" s="16"/>
      <c r="AV1841" s="16"/>
      <c r="AW1841" s="16"/>
      <c r="AX1841" s="16"/>
      <c r="AY1841" s="16"/>
      <c r="AZ1841" s="16"/>
      <c r="BA1841" s="16"/>
      <c r="BB1841" s="16"/>
    </row>
    <row r="1842" s="5" customFormat="1" spans="1:54">
      <c r="A1842" s="136"/>
      <c r="C1842" s="136"/>
      <c r="E1842" s="107"/>
      <c r="F1842" s="137"/>
      <c r="J1842" s="122"/>
      <c r="K1842" s="138"/>
      <c r="L1842" s="139"/>
      <c r="M1842" s="140"/>
      <c r="O1842" s="89"/>
      <c r="Q1842" s="138"/>
      <c r="R1842" s="91"/>
      <c r="S1842" s="138"/>
      <c r="T1842" s="138"/>
      <c r="U1842" s="91"/>
      <c r="V1842" s="141"/>
      <c r="Y1842" s="6"/>
      <c r="Z1842" s="16"/>
      <c r="AA1842" s="16"/>
      <c r="AB1842" s="16"/>
      <c r="AC1842" s="16"/>
      <c r="AD1842" s="16"/>
      <c r="AE1842" s="16"/>
      <c r="AF1842" s="16"/>
      <c r="AG1842" s="16"/>
      <c r="AH1842" s="16"/>
      <c r="AI1842" s="16"/>
      <c r="AJ1842" s="16"/>
      <c r="AK1842" s="16"/>
      <c r="AL1842" s="16"/>
      <c r="AM1842" s="16"/>
      <c r="AN1842" s="16"/>
      <c r="AO1842" s="16"/>
      <c r="AP1842" s="16"/>
      <c r="AQ1842" s="16"/>
      <c r="AR1842" s="16"/>
      <c r="AS1842" s="16"/>
      <c r="AT1842" s="16"/>
      <c r="AU1842" s="16"/>
      <c r="AV1842" s="16"/>
      <c r="AW1842" s="16"/>
      <c r="AX1842" s="16"/>
      <c r="AY1842" s="16"/>
      <c r="AZ1842" s="16"/>
      <c r="BA1842" s="16"/>
      <c r="BB1842" s="16"/>
    </row>
    <row r="1843" s="5" customFormat="1" spans="1:54">
      <c r="A1843" s="136"/>
      <c r="C1843" s="136"/>
      <c r="E1843" s="107"/>
      <c r="F1843" s="137"/>
      <c r="J1843" s="122"/>
      <c r="K1843" s="138"/>
      <c r="L1843" s="139"/>
      <c r="M1843" s="140"/>
      <c r="O1843" s="89"/>
      <c r="Q1843" s="138"/>
      <c r="R1843" s="91"/>
      <c r="S1843" s="138"/>
      <c r="T1843" s="138"/>
      <c r="U1843" s="91"/>
      <c r="V1843" s="141"/>
      <c r="Y1843" s="6"/>
      <c r="Z1843" s="16"/>
      <c r="AA1843" s="16"/>
      <c r="AB1843" s="16"/>
      <c r="AC1843" s="16"/>
      <c r="AD1843" s="16"/>
      <c r="AE1843" s="16"/>
      <c r="AF1843" s="16"/>
      <c r="AG1843" s="16"/>
      <c r="AH1843" s="16"/>
      <c r="AI1843" s="16"/>
      <c r="AJ1843" s="16"/>
      <c r="AK1843" s="16"/>
      <c r="AL1843" s="16"/>
      <c r="AM1843" s="16"/>
      <c r="AN1843" s="16"/>
      <c r="AO1843" s="16"/>
      <c r="AP1843" s="16"/>
      <c r="AQ1843" s="16"/>
      <c r="AR1843" s="16"/>
      <c r="AS1843" s="16"/>
      <c r="AT1843" s="16"/>
      <c r="AU1843" s="16"/>
      <c r="AV1843" s="16"/>
      <c r="AW1843" s="16"/>
      <c r="AX1843" s="16"/>
      <c r="AY1843" s="16"/>
      <c r="AZ1843" s="16"/>
      <c r="BA1843" s="16"/>
      <c r="BB1843" s="16"/>
    </row>
    <row r="1844" s="5" customFormat="1" spans="1:54">
      <c r="A1844" s="136"/>
      <c r="C1844" s="136"/>
      <c r="E1844" s="107"/>
      <c r="F1844" s="137"/>
      <c r="J1844" s="122"/>
      <c r="K1844" s="138"/>
      <c r="L1844" s="139"/>
      <c r="M1844" s="140"/>
      <c r="O1844" s="89"/>
      <c r="Q1844" s="138"/>
      <c r="R1844" s="91"/>
      <c r="S1844" s="138"/>
      <c r="T1844" s="138"/>
      <c r="U1844" s="91"/>
      <c r="V1844" s="141"/>
      <c r="Y1844" s="6"/>
      <c r="Z1844" s="16"/>
      <c r="AA1844" s="16"/>
      <c r="AB1844" s="16"/>
      <c r="AC1844" s="16"/>
      <c r="AD1844" s="16"/>
      <c r="AE1844" s="16"/>
      <c r="AF1844" s="16"/>
      <c r="AG1844" s="16"/>
      <c r="AH1844" s="16"/>
      <c r="AI1844" s="16"/>
      <c r="AJ1844" s="16"/>
      <c r="AK1844" s="16"/>
      <c r="AL1844" s="16"/>
      <c r="AM1844" s="16"/>
      <c r="AN1844" s="16"/>
      <c r="AO1844" s="16"/>
      <c r="AP1844" s="16"/>
      <c r="AQ1844" s="16"/>
      <c r="AR1844" s="16"/>
      <c r="AS1844" s="16"/>
      <c r="AT1844" s="16"/>
      <c r="AU1844" s="16"/>
      <c r="AV1844" s="16"/>
      <c r="AW1844" s="16"/>
      <c r="AX1844" s="16"/>
      <c r="AY1844" s="16"/>
      <c r="AZ1844" s="16"/>
      <c r="BA1844" s="16"/>
      <c r="BB1844" s="16"/>
    </row>
    <row r="1845" s="5" customFormat="1" spans="1:54">
      <c r="A1845" s="136"/>
      <c r="C1845" s="136"/>
      <c r="E1845" s="107"/>
      <c r="F1845" s="137"/>
      <c r="J1845" s="122"/>
      <c r="K1845" s="138"/>
      <c r="L1845" s="139"/>
      <c r="M1845" s="140"/>
      <c r="O1845" s="89"/>
      <c r="Q1845" s="138"/>
      <c r="R1845" s="91"/>
      <c r="S1845" s="138"/>
      <c r="T1845" s="138"/>
      <c r="U1845" s="91"/>
      <c r="V1845" s="141"/>
      <c r="Y1845" s="6"/>
      <c r="Z1845" s="16"/>
      <c r="AA1845" s="16"/>
      <c r="AB1845" s="16"/>
      <c r="AC1845" s="16"/>
      <c r="AD1845" s="16"/>
      <c r="AE1845" s="16"/>
      <c r="AF1845" s="16"/>
      <c r="AG1845" s="16"/>
      <c r="AH1845" s="16"/>
      <c r="AI1845" s="16"/>
      <c r="AJ1845" s="16"/>
      <c r="AK1845" s="16"/>
      <c r="AL1845" s="16"/>
      <c r="AM1845" s="16"/>
      <c r="AN1845" s="16"/>
      <c r="AO1845" s="16"/>
      <c r="AP1845" s="16"/>
      <c r="AQ1845" s="16"/>
      <c r="AR1845" s="16"/>
      <c r="AS1845" s="16"/>
      <c r="AT1845" s="16"/>
      <c r="AU1845" s="16"/>
      <c r="AV1845" s="16"/>
      <c r="AW1845" s="16"/>
      <c r="AX1845" s="16"/>
      <c r="AY1845" s="16"/>
      <c r="AZ1845" s="16"/>
      <c r="BA1845" s="16"/>
      <c r="BB1845" s="16"/>
    </row>
    <row r="1846" s="5" customFormat="1" spans="1:54">
      <c r="A1846" s="136"/>
      <c r="C1846" s="136"/>
      <c r="E1846" s="107"/>
      <c r="F1846" s="137"/>
      <c r="J1846" s="122"/>
      <c r="K1846" s="138"/>
      <c r="L1846" s="139"/>
      <c r="M1846" s="140"/>
      <c r="O1846" s="89"/>
      <c r="Q1846" s="138"/>
      <c r="R1846" s="91"/>
      <c r="S1846" s="138"/>
      <c r="T1846" s="138"/>
      <c r="U1846" s="91"/>
      <c r="V1846" s="141"/>
      <c r="Y1846" s="6"/>
      <c r="Z1846" s="16"/>
      <c r="AA1846" s="16"/>
      <c r="AB1846" s="16"/>
      <c r="AC1846" s="16"/>
      <c r="AD1846" s="16"/>
      <c r="AE1846" s="16"/>
      <c r="AF1846" s="16"/>
      <c r="AG1846" s="16"/>
      <c r="AH1846" s="16"/>
      <c r="AI1846" s="16"/>
      <c r="AJ1846" s="16"/>
      <c r="AK1846" s="16"/>
      <c r="AL1846" s="16"/>
      <c r="AM1846" s="16"/>
      <c r="AN1846" s="16"/>
      <c r="AO1846" s="16"/>
      <c r="AP1846" s="16"/>
      <c r="AQ1846" s="16"/>
      <c r="AR1846" s="16"/>
      <c r="AS1846" s="16"/>
      <c r="AT1846" s="16"/>
      <c r="AU1846" s="16"/>
      <c r="AV1846" s="16"/>
      <c r="AW1846" s="16"/>
      <c r="AX1846" s="16"/>
      <c r="AY1846" s="16"/>
      <c r="AZ1846" s="16"/>
      <c r="BA1846" s="16"/>
      <c r="BB1846" s="16"/>
    </row>
    <row r="1847" s="5" customFormat="1" spans="1:54">
      <c r="A1847" s="136"/>
      <c r="C1847" s="136"/>
      <c r="E1847" s="107"/>
      <c r="F1847" s="137"/>
      <c r="J1847" s="122"/>
      <c r="K1847" s="138"/>
      <c r="L1847" s="139"/>
      <c r="M1847" s="140"/>
      <c r="O1847" s="89"/>
      <c r="Q1847" s="138"/>
      <c r="R1847" s="91"/>
      <c r="S1847" s="138"/>
      <c r="T1847" s="138"/>
      <c r="U1847" s="91"/>
      <c r="V1847" s="141"/>
      <c r="Y1847" s="6"/>
      <c r="Z1847" s="16"/>
      <c r="AA1847" s="16"/>
      <c r="AB1847" s="16"/>
      <c r="AC1847" s="16"/>
      <c r="AD1847" s="16"/>
      <c r="AE1847" s="16"/>
      <c r="AF1847" s="16"/>
      <c r="AG1847" s="16"/>
      <c r="AH1847" s="16"/>
      <c r="AI1847" s="16"/>
      <c r="AJ1847" s="16"/>
      <c r="AK1847" s="16"/>
      <c r="AL1847" s="16"/>
      <c r="AM1847" s="16"/>
      <c r="AN1847" s="16"/>
      <c r="AO1847" s="16"/>
      <c r="AP1847" s="16"/>
      <c r="AQ1847" s="16"/>
      <c r="AR1847" s="16"/>
      <c r="AS1847" s="16"/>
      <c r="AT1847" s="16"/>
      <c r="AU1847" s="16"/>
      <c r="AV1847" s="16"/>
      <c r="AW1847" s="16"/>
      <c r="AX1847" s="16"/>
      <c r="AY1847" s="16"/>
      <c r="AZ1847" s="16"/>
      <c r="BA1847" s="16"/>
      <c r="BB1847" s="16"/>
    </row>
    <row r="1848" s="5" customFormat="1" spans="1:54">
      <c r="A1848" s="136"/>
      <c r="C1848" s="136"/>
      <c r="E1848" s="107"/>
      <c r="F1848" s="137"/>
      <c r="J1848" s="122"/>
      <c r="K1848" s="138"/>
      <c r="L1848" s="139"/>
      <c r="M1848" s="140"/>
      <c r="O1848" s="89"/>
      <c r="Q1848" s="138"/>
      <c r="R1848" s="91"/>
      <c r="S1848" s="138"/>
      <c r="T1848" s="138"/>
      <c r="U1848" s="91"/>
      <c r="V1848" s="141"/>
      <c r="Y1848" s="6"/>
      <c r="Z1848" s="16"/>
      <c r="AA1848" s="16"/>
      <c r="AB1848" s="16"/>
      <c r="AC1848" s="16"/>
      <c r="AD1848" s="16"/>
      <c r="AE1848" s="16"/>
      <c r="AF1848" s="16"/>
      <c r="AG1848" s="16"/>
      <c r="AH1848" s="16"/>
      <c r="AI1848" s="16"/>
      <c r="AJ1848" s="16"/>
      <c r="AK1848" s="16"/>
      <c r="AL1848" s="16"/>
      <c r="AM1848" s="16"/>
      <c r="AN1848" s="16"/>
      <c r="AO1848" s="16"/>
      <c r="AP1848" s="16"/>
      <c r="AQ1848" s="16"/>
      <c r="AR1848" s="16"/>
      <c r="AS1848" s="16"/>
      <c r="AT1848" s="16"/>
      <c r="AU1848" s="16"/>
      <c r="AV1848" s="16"/>
      <c r="AW1848" s="16"/>
      <c r="AX1848" s="16"/>
      <c r="AY1848" s="16"/>
      <c r="AZ1848" s="16"/>
      <c r="BA1848" s="16"/>
      <c r="BB1848" s="16"/>
    </row>
    <row r="1849" s="5" customFormat="1" spans="1:54">
      <c r="A1849" s="136"/>
      <c r="C1849" s="136"/>
      <c r="E1849" s="107"/>
      <c r="F1849" s="137"/>
      <c r="J1849" s="122"/>
      <c r="K1849" s="138"/>
      <c r="L1849" s="139"/>
      <c r="M1849" s="140"/>
      <c r="O1849" s="89"/>
      <c r="Q1849" s="138"/>
      <c r="R1849" s="91"/>
      <c r="S1849" s="138"/>
      <c r="T1849" s="138"/>
      <c r="U1849" s="91"/>
      <c r="V1849" s="141"/>
      <c r="Y1849" s="6"/>
      <c r="Z1849" s="16"/>
      <c r="AA1849" s="16"/>
      <c r="AB1849" s="16"/>
      <c r="AC1849" s="16"/>
      <c r="AD1849" s="16"/>
      <c r="AE1849" s="16"/>
      <c r="AF1849" s="16"/>
      <c r="AG1849" s="16"/>
      <c r="AH1849" s="16"/>
      <c r="AI1849" s="16"/>
      <c r="AJ1849" s="16"/>
      <c r="AK1849" s="16"/>
      <c r="AL1849" s="16"/>
      <c r="AM1849" s="16"/>
      <c r="AN1849" s="16"/>
      <c r="AO1849" s="16"/>
      <c r="AP1849" s="16"/>
      <c r="AQ1849" s="16"/>
      <c r="AR1849" s="16"/>
      <c r="AS1849" s="16"/>
      <c r="AT1849" s="16"/>
      <c r="AU1849" s="16"/>
      <c r="AV1849" s="16"/>
      <c r="AW1849" s="16"/>
      <c r="AX1849" s="16"/>
      <c r="AY1849" s="16"/>
      <c r="AZ1849" s="16"/>
      <c r="BA1849" s="16"/>
      <c r="BB1849" s="16"/>
    </row>
    <row r="1850" s="5" customFormat="1" spans="1:54">
      <c r="A1850" s="136"/>
      <c r="C1850" s="136"/>
      <c r="E1850" s="107"/>
      <c r="F1850" s="137"/>
      <c r="J1850" s="122"/>
      <c r="K1850" s="138"/>
      <c r="L1850" s="139"/>
      <c r="M1850" s="140"/>
      <c r="O1850" s="89"/>
      <c r="Q1850" s="138"/>
      <c r="R1850" s="91"/>
      <c r="S1850" s="138"/>
      <c r="T1850" s="138"/>
      <c r="U1850" s="91"/>
      <c r="V1850" s="141"/>
      <c r="Y1850" s="6"/>
      <c r="Z1850" s="16"/>
      <c r="AA1850" s="16"/>
      <c r="AB1850" s="16"/>
      <c r="AC1850" s="16"/>
      <c r="AD1850" s="16"/>
      <c r="AE1850" s="16"/>
      <c r="AF1850" s="16"/>
      <c r="AG1850" s="16"/>
      <c r="AH1850" s="16"/>
      <c r="AI1850" s="16"/>
      <c r="AJ1850" s="16"/>
      <c r="AK1850" s="16"/>
      <c r="AL1850" s="16"/>
      <c r="AM1850" s="16"/>
      <c r="AN1850" s="16"/>
      <c r="AO1850" s="16"/>
      <c r="AP1850" s="16"/>
      <c r="AQ1850" s="16"/>
      <c r="AR1850" s="16"/>
      <c r="AS1850" s="16"/>
      <c r="AT1850" s="16"/>
      <c r="AU1850" s="16"/>
      <c r="AV1850" s="16"/>
      <c r="AW1850" s="16"/>
      <c r="AX1850" s="16"/>
      <c r="AY1850" s="16"/>
      <c r="AZ1850" s="16"/>
      <c r="BA1850" s="16"/>
      <c r="BB1850" s="16"/>
    </row>
    <row r="1851" s="5" customFormat="1" spans="1:54">
      <c r="A1851" s="136"/>
      <c r="C1851" s="136"/>
      <c r="E1851" s="107"/>
      <c r="F1851" s="137"/>
      <c r="J1851" s="122"/>
      <c r="K1851" s="138"/>
      <c r="L1851" s="139"/>
      <c r="M1851" s="140"/>
      <c r="O1851" s="89"/>
      <c r="Q1851" s="138"/>
      <c r="R1851" s="91"/>
      <c r="S1851" s="138"/>
      <c r="T1851" s="138"/>
      <c r="U1851" s="91"/>
      <c r="V1851" s="141"/>
      <c r="Y1851" s="6"/>
      <c r="Z1851" s="16"/>
      <c r="AA1851" s="16"/>
      <c r="AB1851" s="16"/>
      <c r="AC1851" s="16"/>
      <c r="AD1851" s="16"/>
      <c r="AE1851" s="16"/>
      <c r="AF1851" s="16"/>
      <c r="AG1851" s="16"/>
      <c r="AH1851" s="16"/>
      <c r="AI1851" s="16"/>
      <c r="AJ1851" s="16"/>
      <c r="AK1851" s="16"/>
      <c r="AL1851" s="16"/>
      <c r="AM1851" s="16"/>
      <c r="AN1851" s="16"/>
      <c r="AO1851" s="16"/>
      <c r="AP1851" s="16"/>
      <c r="AQ1851" s="16"/>
      <c r="AR1851" s="16"/>
      <c r="AS1851" s="16"/>
      <c r="AT1851" s="16"/>
      <c r="AU1851" s="16"/>
      <c r="AV1851" s="16"/>
      <c r="AW1851" s="16"/>
      <c r="AX1851" s="16"/>
      <c r="AY1851" s="16"/>
      <c r="AZ1851" s="16"/>
      <c r="BA1851" s="16"/>
      <c r="BB1851" s="16"/>
    </row>
    <row r="1852" s="5" customFormat="1" spans="1:54">
      <c r="A1852" s="136"/>
      <c r="C1852" s="136"/>
      <c r="E1852" s="107"/>
      <c r="F1852" s="137"/>
      <c r="J1852" s="122"/>
      <c r="K1852" s="138"/>
      <c r="L1852" s="139"/>
      <c r="M1852" s="140"/>
      <c r="O1852" s="89"/>
      <c r="Q1852" s="138"/>
      <c r="R1852" s="91"/>
      <c r="S1852" s="138"/>
      <c r="T1852" s="138"/>
      <c r="U1852" s="91"/>
      <c r="V1852" s="141"/>
      <c r="Y1852" s="6"/>
      <c r="Z1852" s="16"/>
      <c r="AA1852" s="16"/>
      <c r="AB1852" s="16"/>
      <c r="AC1852" s="16"/>
      <c r="AD1852" s="16"/>
      <c r="AE1852" s="16"/>
      <c r="AF1852" s="16"/>
      <c r="AG1852" s="16"/>
      <c r="AH1852" s="16"/>
      <c r="AI1852" s="16"/>
      <c r="AJ1852" s="16"/>
      <c r="AK1852" s="16"/>
      <c r="AL1852" s="16"/>
      <c r="AM1852" s="16"/>
      <c r="AN1852" s="16"/>
      <c r="AO1852" s="16"/>
      <c r="AP1852" s="16"/>
      <c r="AQ1852" s="16"/>
      <c r="AR1852" s="16"/>
      <c r="AS1852" s="16"/>
      <c r="AT1852" s="16"/>
      <c r="AU1852" s="16"/>
      <c r="AV1852" s="16"/>
      <c r="AW1852" s="16"/>
      <c r="AX1852" s="16"/>
      <c r="AY1852" s="16"/>
      <c r="AZ1852" s="16"/>
      <c r="BA1852" s="16"/>
      <c r="BB1852" s="16"/>
    </row>
    <row r="1853" s="5" customFormat="1" spans="1:54">
      <c r="A1853" s="136"/>
      <c r="C1853" s="136"/>
      <c r="E1853" s="107"/>
      <c r="F1853" s="137"/>
      <c r="J1853" s="122"/>
      <c r="K1853" s="138"/>
      <c r="L1853" s="139"/>
      <c r="M1853" s="140"/>
      <c r="O1853" s="89"/>
      <c r="Q1853" s="138"/>
      <c r="R1853" s="91"/>
      <c r="S1853" s="138"/>
      <c r="T1853" s="138"/>
      <c r="U1853" s="91"/>
      <c r="V1853" s="141"/>
      <c r="Y1853" s="6"/>
      <c r="Z1853" s="16"/>
      <c r="AA1853" s="16"/>
      <c r="AB1853" s="16"/>
      <c r="AC1853" s="16"/>
      <c r="AD1853" s="16"/>
      <c r="AE1853" s="16"/>
      <c r="AF1853" s="16"/>
      <c r="AG1853" s="16"/>
      <c r="AH1853" s="16"/>
      <c r="AI1853" s="16"/>
      <c r="AJ1853" s="16"/>
      <c r="AK1853" s="16"/>
      <c r="AL1853" s="16"/>
      <c r="AM1853" s="16"/>
      <c r="AN1853" s="16"/>
      <c r="AO1853" s="16"/>
      <c r="AP1853" s="16"/>
      <c r="AQ1853" s="16"/>
      <c r="AR1853" s="16"/>
      <c r="AS1853" s="16"/>
      <c r="AT1853" s="16"/>
      <c r="AU1853" s="16"/>
      <c r="AV1853" s="16"/>
      <c r="AW1853" s="16"/>
      <c r="AX1853" s="16"/>
      <c r="AY1853" s="16"/>
      <c r="AZ1853" s="16"/>
      <c r="BA1853" s="16"/>
      <c r="BB1853" s="16"/>
    </row>
    <row r="1854" s="5" customFormat="1" spans="1:54">
      <c r="A1854" s="136"/>
      <c r="C1854" s="136"/>
      <c r="E1854" s="107"/>
      <c r="F1854" s="137"/>
      <c r="J1854" s="122"/>
      <c r="K1854" s="138"/>
      <c r="L1854" s="139"/>
      <c r="M1854" s="140"/>
      <c r="O1854" s="89"/>
      <c r="Q1854" s="138"/>
      <c r="R1854" s="91"/>
      <c r="S1854" s="138"/>
      <c r="T1854" s="138"/>
      <c r="U1854" s="91"/>
      <c r="V1854" s="141"/>
      <c r="Y1854" s="6"/>
      <c r="Z1854" s="16"/>
      <c r="AA1854" s="16"/>
      <c r="AB1854" s="16"/>
      <c r="AC1854" s="16"/>
      <c r="AD1854" s="16"/>
      <c r="AE1854" s="16"/>
      <c r="AF1854" s="16"/>
      <c r="AG1854" s="16"/>
      <c r="AH1854" s="16"/>
      <c r="AI1854" s="16"/>
      <c r="AJ1854" s="16"/>
      <c r="AK1854" s="16"/>
      <c r="AL1854" s="16"/>
      <c r="AM1854" s="16"/>
      <c r="AN1854" s="16"/>
      <c r="AO1854" s="16"/>
      <c r="AP1854" s="16"/>
      <c r="AQ1854" s="16"/>
      <c r="AR1854" s="16"/>
      <c r="AS1854" s="16"/>
      <c r="AT1854" s="16"/>
      <c r="AU1854" s="16"/>
      <c r="AV1854" s="16"/>
      <c r="AW1854" s="16"/>
      <c r="AX1854" s="16"/>
      <c r="AY1854" s="16"/>
      <c r="AZ1854" s="16"/>
      <c r="BA1854" s="16"/>
      <c r="BB1854" s="16"/>
    </row>
    <row r="1855" s="5" customFormat="1" spans="1:54">
      <c r="A1855" s="136"/>
      <c r="C1855" s="136"/>
      <c r="E1855" s="107"/>
      <c r="F1855" s="137"/>
      <c r="J1855" s="122"/>
      <c r="K1855" s="138"/>
      <c r="L1855" s="139"/>
      <c r="M1855" s="140"/>
      <c r="O1855" s="89"/>
      <c r="Q1855" s="138"/>
      <c r="R1855" s="91"/>
      <c r="S1855" s="138"/>
      <c r="T1855" s="138"/>
      <c r="U1855" s="91"/>
      <c r="V1855" s="141"/>
      <c r="Y1855" s="6"/>
      <c r="Z1855" s="16"/>
      <c r="AA1855" s="16"/>
      <c r="AB1855" s="16"/>
      <c r="AC1855" s="16"/>
      <c r="AD1855" s="16"/>
      <c r="AE1855" s="16"/>
      <c r="AF1855" s="16"/>
      <c r="AG1855" s="16"/>
      <c r="AH1855" s="16"/>
      <c r="AI1855" s="16"/>
      <c r="AJ1855" s="16"/>
      <c r="AK1855" s="16"/>
      <c r="AL1855" s="16"/>
      <c r="AM1855" s="16"/>
      <c r="AN1855" s="16"/>
      <c r="AO1855" s="16"/>
      <c r="AP1855" s="16"/>
      <c r="AQ1855" s="16"/>
      <c r="AR1855" s="16"/>
      <c r="AS1855" s="16"/>
      <c r="AT1855" s="16"/>
      <c r="AU1855" s="16"/>
      <c r="AV1855" s="16"/>
      <c r="AW1855" s="16"/>
      <c r="AX1855" s="16"/>
      <c r="AY1855" s="16"/>
      <c r="AZ1855" s="16"/>
      <c r="BA1855" s="16"/>
      <c r="BB1855" s="16"/>
    </row>
    <row r="1856" s="5" customFormat="1" spans="1:54">
      <c r="A1856" s="136"/>
      <c r="C1856" s="136"/>
      <c r="E1856" s="107"/>
      <c r="F1856" s="137"/>
      <c r="J1856" s="122"/>
      <c r="K1856" s="138"/>
      <c r="L1856" s="139"/>
      <c r="M1856" s="140"/>
      <c r="O1856" s="89"/>
      <c r="Q1856" s="138"/>
      <c r="R1856" s="91"/>
      <c r="S1856" s="138"/>
      <c r="T1856" s="138"/>
      <c r="U1856" s="91"/>
      <c r="V1856" s="141"/>
      <c r="Y1856" s="6"/>
      <c r="Z1856" s="16"/>
      <c r="AA1856" s="16"/>
      <c r="AB1856" s="16"/>
      <c r="AC1856" s="16"/>
      <c r="AD1856" s="16"/>
      <c r="AE1856" s="16"/>
      <c r="AF1856" s="16"/>
      <c r="AG1856" s="16"/>
      <c r="AH1856" s="16"/>
      <c r="AI1856" s="16"/>
      <c r="AJ1856" s="16"/>
      <c r="AK1856" s="16"/>
      <c r="AL1856" s="16"/>
      <c r="AM1856" s="16"/>
      <c r="AN1856" s="16"/>
      <c r="AO1856" s="16"/>
      <c r="AP1856" s="16"/>
      <c r="AQ1856" s="16"/>
      <c r="AR1856" s="16"/>
      <c r="AS1856" s="16"/>
      <c r="AT1856" s="16"/>
      <c r="AU1856" s="16"/>
      <c r="AV1856" s="16"/>
      <c r="AW1856" s="16"/>
      <c r="AX1856" s="16"/>
      <c r="AY1856" s="16"/>
      <c r="AZ1856" s="16"/>
      <c r="BA1856" s="16"/>
      <c r="BB1856" s="16"/>
    </row>
    <row r="1857" s="5" customFormat="1" spans="1:54">
      <c r="A1857" s="136"/>
      <c r="C1857" s="136"/>
      <c r="E1857" s="107"/>
      <c r="F1857" s="137"/>
      <c r="J1857" s="122"/>
      <c r="K1857" s="138"/>
      <c r="L1857" s="139"/>
      <c r="M1857" s="140"/>
      <c r="O1857" s="89"/>
      <c r="Q1857" s="138"/>
      <c r="R1857" s="91"/>
      <c r="S1857" s="138"/>
      <c r="T1857" s="138"/>
      <c r="U1857" s="91"/>
      <c r="V1857" s="141"/>
      <c r="Y1857" s="6"/>
      <c r="Z1857" s="16"/>
      <c r="AA1857" s="16"/>
      <c r="AB1857" s="16"/>
      <c r="AC1857" s="16"/>
      <c r="AD1857" s="16"/>
      <c r="AE1857" s="16"/>
      <c r="AF1857" s="16"/>
      <c r="AG1857" s="16"/>
      <c r="AH1857" s="16"/>
      <c r="AI1857" s="16"/>
      <c r="AJ1857" s="16"/>
      <c r="AK1857" s="16"/>
      <c r="AL1857" s="16"/>
      <c r="AM1857" s="16"/>
      <c r="AN1857" s="16"/>
      <c r="AO1857" s="16"/>
      <c r="AP1857" s="16"/>
      <c r="AQ1857" s="16"/>
      <c r="AR1857" s="16"/>
      <c r="AS1857" s="16"/>
      <c r="AT1857" s="16"/>
      <c r="AU1857" s="16"/>
      <c r="AV1857" s="16"/>
      <c r="AW1857" s="16"/>
      <c r="AX1857" s="16"/>
      <c r="AY1857" s="16"/>
      <c r="AZ1857" s="16"/>
      <c r="BA1857" s="16"/>
      <c r="BB1857" s="16"/>
    </row>
    <row r="1858" s="5" customFormat="1" spans="1:54">
      <c r="A1858" s="136"/>
      <c r="C1858" s="136"/>
      <c r="E1858" s="107"/>
      <c r="F1858" s="137"/>
      <c r="J1858" s="122"/>
      <c r="K1858" s="138"/>
      <c r="L1858" s="139"/>
      <c r="M1858" s="140"/>
      <c r="O1858" s="89"/>
      <c r="Q1858" s="138"/>
      <c r="R1858" s="91"/>
      <c r="S1858" s="138"/>
      <c r="T1858" s="138"/>
      <c r="U1858" s="91"/>
      <c r="V1858" s="141"/>
      <c r="Y1858" s="6"/>
      <c r="Z1858" s="16"/>
      <c r="AA1858" s="16"/>
      <c r="AB1858" s="16"/>
      <c r="AC1858" s="16"/>
      <c r="AD1858" s="16"/>
      <c r="AE1858" s="16"/>
      <c r="AF1858" s="16"/>
      <c r="AG1858" s="16"/>
      <c r="AH1858" s="16"/>
      <c r="AI1858" s="16"/>
      <c r="AJ1858" s="16"/>
      <c r="AK1858" s="16"/>
      <c r="AL1858" s="16"/>
      <c r="AM1858" s="16"/>
      <c r="AN1858" s="16"/>
      <c r="AO1858" s="16"/>
      <c r="AP1858" s="16"/>
      <c r="AQ1858" s="16"/>
      <c r="AR1858" s="16"/>
      <c r="AS1858" s="16"/>
      <c r="AT1858" s="16"/>
      <c r="AU1858" s="16"/>
      <c r="AV1858" s="16"/>
      <c r="AW1858" s="16"/>
      <c r="AX1858" s="16"/>
      <c r="AY1858" s="16"/>
      <c r="AZ1858" s="16"/>
      <c r="BA1858" s="16"/>
      <c r="BB1858" s="16"/>
    </row>
    <row r="1859" s="5" customFormat="1" spans="1:54">
      <c r="A1859" s="136"/>
      <c r="C1859" s="136"/>
      <c r="E1859" s="107"/>
      <c r="F1859" s="137"/>
      <c r="J1859" s="122"/>
      <c r="K1859" s="138"/>
      <c r="L1859" s="139"/>
      <c r="M1859" s="140"/>
      <c r="O1859" s="89"/>
      <c r="Q1859" s="138"/>
      <c r="R1859" s="91"/>
      <c r="S1859" s="138"/>
      <c r="T1859" s="138"/>
      <c r="U1859" s="91"/>
      <c r="V1859" s="141"/>
      <c r="Y1859" s="6"/>
      <c r="Z1859" s="16"/>
      <c r="AA1859" s="16"/>
      <c r="AB1859" s="16"/>
      <c r="AC1859" s="16"/>
      <c r="AD1859" s="16"/>
      <c r="AE1859" s="16"/>
      <c r="AF1859" s="16"/>
      <c r="AG1859" s="16"/>
      <c r="AH1859" s="16"/>
      <c r="AI1859" s="16"/>
      <c r="AJ1859" s="16"/>
      <c r="AK1859" s="16"/>
      <c r="AL1859" s="16"/>
      <c r="AM1859" s="16"/>
      <c r="AN1859" s="16"/>
      <c r="AO1859" s="16"/>
      <c r="AP1859" s="16"/>
      <c r="AQ1859" s="16"/>
      <c r="AR1859" s="16"/>
      <c r="AS1859" s="16"/>
      <c r="AT1859" s="16"/>
      <c r="AU1859" s="16"/>
      <c r="AV1859" s="16"/>
      <c r="AW1859" s="16"/>
      <c r="AX1859" s="16"/>
      <c r="AY1859" s="16"/>
      <c r="AZ1859" s="16"/>
      <c r="BA1859" s="16"/>
      <c r="BB1859" s="16"/>
    </row>
    <row r="1860" s="5" customFormat="1" spans="1:54">
      <c r="A1860" s="136"/>
      <c r="C1860" s="136"/>
      <c r="E1860" s="107"/>
      <c r="F1860" s="137"/>
      <c r="J1860" s="122"/>
      <c r="K1860" s="138"/>
      <c r="L1860" s="139"/>
      <c r="M1860" s="140"/>
      <c r="O1860" s="89"/>
      <c r="Q1860" s="138"/>
      <c r="R1860" s="91"/>
      <c r="S1860" s="138"/>
      <c r="T1860" s="138"/>
      <c r="U1860" s="91"/>
      <c r="V1860" s="141"/>
      <c r="Y1860" s="6"/>
      <c r="Z1860" s="16"/>
      <c r="AA1860" s="16"/>
      <c r="AB1860" s="16"/>
      <c r="AC1860" s="16"/>
      <c r="AD1860" s="16"/>
      <c r="AE1860" s="16"/>
      <c r="AF1860" s="16"/>
      <c r="AG1860" s="16"/>
      <c r="AH1860" s="16"/>
      <c r="AI1860" s="16"/>
      <c r="AJ1860" s="16"/>
      <c r="AK1860" s="16"/>
      <c r="AL1860" s="16"/>
      <c r="AM1860" s="16"/>
      <c r="AN1860" s="16"/>
      <c r="AO1860" s="16"/>
      <c r="AP1860" s="16"/>
      <c r="AQ1860" s="16"/>
      <c r="AR1860" s="16"/>
      <c r="AS1860" s="16"/>
      <c r="AT1860" s="16"/>
      <c r="AU1860" s="16"/>
      <c r="AV1860" s="16"/>
      <c r="AW1860" s="16"/>
      <c r="AX1860" s="16"/>
      <c r="AY1860" s="16"/>
      <c r="AZ1860" s="16"/>
      <c r="BA1860" s="16"/>
      <c r="BB1860" s="16"/>
    </row>
    <row r="1861" s="5" customFormat="1" spans="1:54">
      <c r="A1861" s="136"/>
      <c r="C1861" s="136"/>
      <c r="E1861" s="107"/>
      <c r="F1861" s="137"/>
      <c r="J1861" s="122"/>
      <c r="K1861" s="138"/>
      <c r="L1861" s="139"/>
      <c r="M1861" s="140"/>
      <c r="O1861" s="89"/>
      <c r="Q1861" s="138"/>
      <c r="R1861" s="91"/>
      <c r="S1861" s="138"/>
      <c r="T1861" s="138"/>
      <c r="U1861" s="91"/>
      <c r="V1861" s="141"/>
      <c r="Y1861" s="6"/>
      <c r="Z1861" s="16"/>
      <c r="AA1861" s="16"/>
      <c r="AB1861" s="16"/>
      <c r="AC1861" s="16"/>
      <c r="AD1861" s="16"/>
      <c r="AE1861" s="16"/>
      <c r="AF1861" s="16"/>
      <c r="AG1861" s="16"/>
      <c r="AH1861" s="16"/>
      <c r="AI1861" s="16"/>
      <c r="AJ1861" s="16"/>
      <c r="AK1861" s="16"/>
      <c r="AL1861" s="16"/>
      <c r="AM1861" s="16"/>
      <c r="AN1861" s="16"/>
      <c r="AO1861" s="16"/>
      <c r="AP1861" s="16"/>
      <c r="AQ1861" s="16"/>
      <c r="AR1861" s="16"/>
      <c r="AS1861" s="16"/>
      <c r="AT1861" s="16"/>
      <c r="AU1861" s="16"/>
      <c r="AV1861" s="16"/>
      <c r="AW1861" s="16"/>
      <c r="AX1861" s="16"/>
      <c r="AY1861" s="16"/>
      <c r="AZ1861" s="16"/>
      <c r="BA1861" s="16"/>
      <c r="BB1861" s="16"/>
    </row>
    <row r="1862" s="5" customFormat="1" spans="1:54">
      <c r="A1862" s="136"/>
      <c r="C1862" s="136"/>
      <c r="E1862" s="107"/>
      <c r="F1862" s="137"/>
      <c r="J1862" s="122"/>
      <c r="K1862" s="138"/>
      <c r="L1862" s="139"/>
      <c r="M1862" s="140"/>
      <c r="O1862" s="89"/>
      <c r="Q1862" s="138"/>
      <c r="R1862" s="91"/>
      <c r="S1862" s="138"/>
      <c r="T1862" s="138"/>
      <c r="U1862" s="91"/>
      <c r="V1862" s="141"/>
      <c r="Y1862" s="6"/>
      <c r="Z1862" s="16"/>
      <c r="AA1862" s="16"/>
      <c r="AB1862" s="16"/>
      <c r="AC1862" s="16"/>
      <c r="AD1862" s="16"/>
      <c r="AE1862" s="16"/>
      <c r="AF1862" s="16"/>
      <c r="AG1862" s="16"/>
      <c r="AH1862" s="16"/>
      <c r="AI1862" s="16"/>
      <c r="AJ1862" s="16"/>
      <c r="AK1862" s="16"/>
      <c r="AL1862" s="16"/>
      <c r="AM1862" s="16"/>
      <c r="AN1862" s="16"/>
      <c r="AO1862" s="16"/>
      <c r="AP1862" s="16"/>
      <c r="AQ1862" s="16"/>
      <c r="AR1862" s="16"/>
      <c r="AS1862" s="16"/>
      <c r="AT1862" s="16"/>
      <c r="AU1862" s="16"/>
      <c r="AV1862" s="16"/>
      <c r="AW1862" s="16"/>
      <c r="AX1862" s="16"/>
      <c r="AY1862" s="16"/>
      <c r="AZ1862" s="16"/>
      <c r="BA1862" s="16"/>
      <c r="BB1862" s="16"/>
    </row>
    <row r="1863" s="5" customFormat="1" spans="1:54">
      <c r="A1863" s="136"/>
      <c r="C1863" s="136"/>
      <c r="E1863" s="107"/>
      <c r="F1863" s="137"/>
      <c r="J1863" s="122"/>
      <c r="K1863" s="138"/>
      <c r="L1863" s="139"/>
      <c r="M1863" s="140"/>
      <c r="O1863" s="89"/>
      <c r="Q1863" s="138"/>
      <c r="R1863" s="91"/>
      <c r="S1863" s="138"/>
      <c r="T1863" s="138"/>
      <c r="U1863" s="91"/>
      <c r="V1863" s="141"/>
      <c r="Y1863" s="6"/>
      <c r="Z1863" s="16"/>
      <c r="AA1863" s="16"/>
      <c r="AB1863" s="16"/>
      <c r="AC1863" s="16"/>
      <c r="AD1863" s="16"/>
      <c r="AE1863" s="16"/>
      <c r="AF1863" s="16"/>
      <c r="AG1863" s="16"/>
      <c r="AH1863" s="16"/>
      <c r="AI1863" s="16"/>
      <c r="AJ1863" s="16"/>
      <c r="AK1863" s="16"/>
      <c r="AL1863" s="16"/>
      <c r="AM1863" s="16"/>
      <c r="AN1863" s="16"/>
      <c r="AO1863" s="16"/>
      <c r="AP1863" s="16"/>
      <c r="AQ1863" s="16"/>
      <c r="AR1863" s="16"/>
      <c r="AS1863" s="16"/>
      <c r="AT1863" s="16"/>
      <c r="AU1863" s="16"/>
      <c r="AV1863" s="16"/>
      <c r="AW1863" s="16"/>
      <c r="AX1863" s="16"/>
      <c r="AY1863" s="16"/>
      <c r="AZ1863" s="16"/>
      <c r="BA1863" s="16"/>
      <c r="BB1863" s="16"/>
    </row>
    <row r="1864" s="5" customFormat="1" spans="1:54">
      <c r="A1864" s="136"/>
      <c r="C1864" s="136"/>
      <c r="E1864" s="107"/>
      <c r="F1864" s="137"/>
      <c r="J1864" s="122"/>
      <c r="K1864" s="138"/>
      <c r="L1864" s="139"/>
      <c r="M1864" s="140"/>
      <c r="O1864" s="89"/>
      <c r="Q1864" s="138"/>
      <c r="R1864" s="91"/>
      <c r="S1864" s="138"/>
      <c r="T1864" s="138"/>
      <c r="U1864" s="91"/>
      <c r="V1864" s="141"/>
      <c r="Y1864" s="6"/>
      <c r="Z1864" s="16"/>
      <c r="AA1864" s="16"/>
      <c r="AB1864" s="16"/>
      <c r="AC1864" s="16"/>
      <c r="AD1864" s="16"/>
      <c r="AE1864" s="16"/>
      <c r="AF1864" s="16"/>
      <c r="AG1864" s="16"/>
      <c r="AH1864" s="16"/>
      <c r="AI1864" s="16"/>
      <c r="AJ1864" s="16"/>
      <c r="AK1864" s="16"/>
      <c r="AL1864" s="16"/>
      <c r="AM1864" s="16"/>
      <c r="AN1864" s="16"/>
      <c r="AO1864" s="16"/>
      <c r="AP1864" s="16"/>
      <c r="AQ1864" s="16"/>
      <c r="AR1864" s="16"/>
      <c r="AS1864" s="16"/>
      <c r="AT1864" s="16"/>
      <c r="AU1864" s="16"/>
      <c r="AV1864" s="16"/>
      <c r="AW1864" s="16"/>
      <c r="AX1864" s="16"/>
      <c r="AY1864" s="16"/>
      <c r="AZ1864" s="16"/>
      <c r="BA1864" s="16"/>
      <c r="BB1864" s="16"/>
    </row>
    <row r="1865" s="5" customFormat="1" spans="1:54">
      <c r="A1865" s="136"/>
      <c r="C1865" s="136"/>
      <c r="E1865" s="107"/>
      <c r="F1865" s="137"/>
      <c r="J1865" s="122"/>
      <c r="K1865" s="138"/>
      <c r="L1865" s="139"/>
      <c r="M1865" s="140"/>
      <c r="O1865" s="89"/>
      <c r="Q1865" s="138"/>
      <c r="R1865" s="91"/>
      <c r="S1865" s="138"/>
      <c r="T1865" s="138"/>
      <c r="U1865" s="91"/>
      <c r="V1865" s="141"/>
      <c r="Y1865" s="6"/>
      <c r="Z1865" s="16"/>
      <c r="AA1865" s="16"/>
      <c r="AB1865" s="16"/>
      <c r="AC1865" s="16"/>
      <c r="AD1865" s="16"/>
      <c r="AE1865" s="16"/>
      <c r="AF1865" s="16"/>
      <c r="AG1865" s="16"/>
      <c r="AH1865" s="16"/>
      <c r="AI1865" s="16"/>
      <c r="AJ1865" s="16"/>
      <c r="AK1865" s="16"/>
      <c r="AL1865" s="16"/>
      <c r="AM1865" s="16"/>
      <c r="AN1865" s="16"/>
      <c r="AO1865" s="16"/>
      <c r="AP1865" s="16"/>
      <c r="AQ1865" s="16"/>
      <c r="AR1865" s="16"/>
      <c r="AS1865" s="16"/>
      <c r="AT1865" s="16"/>
      <c r="AU1865" s="16"/>
      <c r="AV1865" s="16"/>
      <c r="AW1865" s="16"/>
      <c r="AX1865" s="16"/>
      <c r="AY1865" s="16"/>
      <c r="AZ1865" s="16"/>
      <c r="BA1865" s="16"/>
      <c r="BB1865" s="16"/>
    </row>
    <row r="1866" s="5" customFormat="1" spans="1:54">
      <c r="A1866" s="136"/>
      <c r="C1866" s="136"/>
      <c r="E1866" s="107"/>
      <c r="F1866" s="137"/>
      <c r="J1866" s="122"/>
      <c r="K1866" s="138"/>
      <c r="L1866" s="139"/>
      <c r="M1866" s="140"/>
      <c r="O1866" s="89"/>
      <c r="Q1866" s="138"/>
      <c r="R1866" s="91"/>
      <c r="S1866" s="138"/>
      <c r="T1866" s="138"/>
      <c r="U1866" s="91"/>
      <c r="V1866" s="141"/>
      <c r="Y1866" s="6"/>
      <c r="Z1866" s="16"/>
      <c r="AA1866" s="16"/>
      <c r="AB1866" s="16"/>
      <c r="AC1866" s="16"/>
      <c r="AD1866" s="16"/>
      <c r="AE1866" s="16"/>
      <c r="AF1866" s="16"/>
      <c r="AG1866" s="16"/>
      <c r="AH1866" s="16"/>
      <c r="AI1866" s="16"/>
      <c r="AJ1866" s="16"/>
      <c r="AK1866" s="16"/>
      <c r="AL1866" s="16"/>
      <c r="AM1866" s="16"/>
      <c r="AN1866" s="16"/>
      <c r="AO1866" s="16"/>
      <c r="AP1866" s="16"/>
      <c r="AQ1866" s="16"/>
      <c r="AR1866" s="16"/>
      <c r="AS1866" s="16"/>
      <c r="AT1866" s="16"/>
      <c r="AU1866" s="16"/>
      <c r="AV1866" s="16"/>
      <c r="AW1866" s="16"/>
      <c r="AX1866" s="16"/>
      <c r="AY1866" s="16"/>
      <c r="AZ1866" s="16"/>
      <c r="BA1866" s="16"/>
      <c r="BB1866" s="16"/>
    </row>
    <row r="1867" s="5" customFormat="1" spans="1:54">
      <c r="A1867" s="136"/>
      <c r="C1867" s="136"/>
      <c r="E1867" s="107"/>
      <c r="F1867" s="137"/>
      <c r="J1867" s="122"/>
      <c r="K1867" s="138"/>
      <c r="L1867" s="139"/>
      <c r="M1867" s="140"/>
      <c r="O1867" s="89"/>
      <c r="Q1867" s="138"/>
      <c r="R1867" s="91"/>
      <c r="S1867" s="138"/>
      <c r="T1867" s="138"/>
      <c r="U1867" s="91"/>
      <c r="V1867" s="141"/>
      <c r="Y1867" s="6"/>
      <c r="Z1867" s="16"/>
      <c r="AA1867" s="16"/>
      <c r="AB1867" s="16"/>
      <c r="AC1867" s="16"/>
      <c r="AD1867" s="16"/>
      <c r="AE1867" s="16"/>
      <c r="AF1867" s="16"/>
      <c r="AG1867" s="16"/>
      <c r="AH1867" s="16"/>
      <c r="AI1867" s="16"/>
      <c r="AJ1867" s="16"/>
      <c r="AK1867" s="16"/>
      <c r="AL1867" s="16"/>
      <c r="AM1867" s="16"/>
      <c r="AN1867" s="16"/>
      <c r="AO1867" s="16"/>
      <c r="AP1867" s="16"/>
      <c r="AQ1867" s="16"/>
      <c r="AR1867" s="16"/>
      <c r="AS1867" s="16"/>
      <c r="AT1867" s="16"/>
      <c r="AU1867" s="16"/>
      <c r="AV1867" s="16"/>
      <c r="AW1867" s="16"/>
      <c r="AX1867" s="16"/>
      <c r="AY1867" s="16"/>
      <c r="AZ1867" s="16"/>
      <c r="BA1867" s="16"/>
      <c r="BB1867" s="16"/>
    </row>
    <row r="1868" s="5" customFormat="1" spans="1:54">
      <c r="A1868" s="136"/>
      <c r="C1868" s="136"/>
      <c r="E1868" s="107"/>
      <c r="F1868" s="137"/>
      <c r="J1868" s="122"/>
      <c r="K1868" s="138"/>
      <c r="L1868" s="139"/>
      <c r="M1868" s="140"/>
      <c r="O1868" s="89"/>
      <c r="Q1868" s="138"/>
      <c r="R1868" s="91"/>
      <c r="S1868" s="138"/>
      <c r="T1868" s="138"/>
      <c r="U1868" s="91"/>
      <c r="V1868" s="141"/>
      <c r="Y1868" s="6"/>
      <c r="Z1868" s="16"/>
      <c r="AA1868" s="16"/>
      <c r="AB1868" s="16"/>
      <c r="AC1868" s="16"/>
      <c r="AD1868" s="16"/>
      <c r="AE1868" s="16"/>
      <c r="AF1868" s="16"/>
      <c r="AG1868" s="16"/>
      <c r="AH1868" s="16"/>
      <c r="AI1868" s="16"/>
      <c r="AJ1868" s="16"/>
      <c r="AK1868" s="16"/>
      <c r="AL1868" s="16"/>
      <c r="AM1868" s="16"/>
      <c r="AN1868" s="16"/>
      <c r="AO1868" s="16"/>
      <c r="AP1868" s="16"/>
      <c r="AQ1868" s="16"/>
      <c r="AR1868" s="16"/>
      <c r="AS1868" s="16"/>
      <c r="AT1868" s="16"/>
      <c r="AU1868" s="16"/>
      <c r="AV1868" s="16"/>
      <c r="AW1868" s="16"/>
      <c r="AX1868" s="16"/>
      <c r="AY1868" s="16"/>
      <c r="AZ1868" s="16"/>
      <c r="BA1868" s="16"/>
      <c r="BB1868" s="16"/>
    </row>
    <row r="1869" s="5" customFormat="1" spans="1:54">
      <c r="A1869" s="136"/>
      <c r="C1869" s="136"/>
      <c r="E1869" s="107"/>
      <c r="F1869" s="137"/>
      <c r="J1869" s="122"/>
      <c r="K1869" s="138"/>
      <c r="L1869" s="139"/>
      <c r="M1869" s="140"/>
      <c r="O1869" s="89"/>
      <c r="Q1869" s="138"/>
      <c r="R1869" s="91"/>
      <c r="S1869" s="138"/>
      <c r="T1869" s="138"/>
      <c r="U1869" s="91"/>
      <c r="V1869" s="141"/>
      <c r="Y1869" s="6"/>
      <c r="Z1869" s="16"/>
      <c r="AA1869" s="16"/>
      <c r="AB1869" s="16"/>
      <c r="AC1869" s="16"/>
      <c r="AD1869" s="16"/>
      <c r="AE1869" s="16"/>
      <c r="AF1869" s="16"/>
      <c r="AG1869" s="16"/>
      <c r="AH1869" s="16"/>
      <c r="AI1869" s="16"/>
      <c r="AJ1869" s="16"/>
      <c r="AK1869" s="16"/>
      <c r="AL1869" s="16"/>
      <c r="AM1869" s="16"/>
      <c r="AN1869" s="16"/>
      <c r="AO1869" s="16"/>
      <c r="AP1869" s="16"/>
      <c r="AQ1869" s="16"/>
      <c r="AR1869" s="16"/>
      <c r="AS1869" s="16"/>
      <c r="AT1869" s="16"/>
      <c r="AU1869" s="16"/>
      <c r="AV1869" s="16"/>
      <c r="AW1869" s="16"/>
      <c r="AX1869" s="16"/>
      <c r="AY1869" s="16"/>
      <c r="AZ1869" s="16"/>
      <c r="BA1869" s="16"/>
      <c r="BB1869" s="16"/>
    </row>
    <row r="1870" s="5" customFormat="1" spans="1:54">
      <c r="A1870" s="136"/>
      <c r="C1870" s="136"/>
      <c r="E1870" s="107"/>
      <c r="F1870" s="137"/>
      <c r="J1870" s="122"/>
      <c r="K1870" s="138"/>
      <c r="L1870" s="139"/>
      <c r="M1870" s="140"/>
      <c r="O1870" s="89"/>
      <c r="Q1870" s="138"/>
      <c r="R1870" s="91"/>
      <c r="S1870" s="138"/>
      <c r="T1870" s="138"/>
      <c r="U1870" s="91"/>
      <c r="V1870" s="141"/>
      <c r="Y1870" s="6"/>
      <c r="Z1870" s="16"/>
      <c r="AA1870" s="16"/>
      <c r="AB1870" s="16"/>
      <c r="AC1870" s="16"/>
      <c r="AD1870" s="16"/>
      <c r="AE1870" s="16"/>
      <c r="AF1870" s="16"/>
      <c r="AG1870" s="16"/>
      <c r="AH1870" s="16"/>
      <c r="AI1870" s="16"/>
      <c r="AJ1870" s="16"/>
      <c r="AK1870" s="16"/>
      <c r="AL1870" s="16"/>
      <c r="AM1870" s="16"/>
      <c r="AN1870" s="16"/>
      <c r="AO1870" s="16"/>
      <c r="AP1870" s="16"/>
      <c r="AQ1870" s="16"/>
      <c r="AR1870" s="16"/>
      <c r="AS1870" s="16"/>
      <c r="AT1870" s="16"/>
      <c r="AU1870" s="16"/>
      <c r="AV1870" s="16"/>
      <c r="AW1870" s="16"/>
      <c r="AX1870" s="16"/>
      <c r="AY1870" s="16"/>
      <c r="AZ1870" s="16"/>
      <c r="BA1870" s="16"/>
      <c r="BB1870" s="16"/>
    </row>
    <row r="1871" s="5" customFormat="1" spans="1:54">
      <c r="A1871" s="136"/>
      <c r="C1871" s="136"/>
      <c r="E1871" s="107"/>
      <c r="F1871" s="137"/>
      <c r="J1871" s="122"/>
      <c r="K1871" s="138"/>
      <c r="L1871" s="139"/>
      <c r="M1871" s="140"/>
      <c r="O1871" s="89"/>
      <c r="Q1871" s="138"/>
      <c r="R1871" s="91"/>
      <c r="S1871" s="138"/>
      <c r="T1871" s="138"/>
      <c r="U1871" s="91"/>
      <c r="V1871" s="141"/>
      <c r="Y1871" s="6"/>
      <c r="Z1871" s="16"/>
      <c r="AA1871" s="16"/>
      <c r="AB1871" s="16"/>
      <c r="AC1871" s="16"/>
      <c r="AD1871" s="16"/>
      <c r="AE1871" s="16"/>
      <c r="AF1871" s="16"/>
      <c r="AG1871" s="16"/>
      <c r="AH1871" s="16"/>
      <c r="AI1871" s="16"/>
      <c r="AJ1871" s="16"/>
      <c r="AK1871" s="16"/>
      <c r="AL1871" s="16"/>
      <c r="AM1871" s="16"/>
      <c r="AN1871" s="16"/>
      <c r="AO1871" s="16"/>
      <c r="AP1871" s="16"/>
      <c r="AQ1871" s="16"/>
      <c r="AR1871" s="16"/>
      <c r="AS1871" s="16"/>
      <c r="AT1871" s="16"/>
      <c r="AU1871" s="16"/>
      <c r="AV1871" s="16"/>
      <c r="AW1871" s="16"/>
      <c r="AX1871" s="16"/>
      <c r="AY1871" s="16"/>
      <c r="AZ1871" s="16"/>
      <c r="BA1871" s="16"/>
      <c r="BB1871" s="16"/>
    </row>
    <row r="1872" s="5" customFormat="1" spans="1:54">
      <c r="A1872" s="136"/>
      <c r="C1872" s="136"/>
      <c r="E1872" s="107"/>
      <c r="F1872" s="137"/>
      <c r="J1872" s="122"/>
      <c r="K1872" s="138"/>
      <c r="L1872" s="139"/>
      <c r="M1872" s="140"/>
      <c r="O1872" s="89"/>
      <c r="Q1872" s="138"/>
      <c r="R1872" s="91"/>
      <c r="S1872" s="138"/>
      <c r="T1872" s="138"/>
      <c r="U1872" s="91"/>
      <c r="V1872" s="141"/>
      <c r="Y1872" s="6"/>
      <c r="Z1872" s="16"/>
      <c r="AA1872" s="16"/>
      <c r="AB1872" s="16"/>
      <c r="AC1872" s="16"/>
      <c r="AD1872" s="16"/>
      <c r="AE1872" s="16"/>
      <c r="AF1872" s="16"/>
      <c r="AG1872" s="16"/>
      <c r="AH1872" s="16"/>
      <c r="AI1872" s="16"/>
      <c r="AJ1872" s="16"/>
      <c r="AK1872" s="16"/>
      <c r="AL1872" s="16"/>
      <c r="AM1872" s="16"/>
      <c r="AN1872" s="16"/>
      <c r="AO1872" s="16"/>
      <c r="AP1872" s="16"/>
      <c r="AQ1872" s="16"/>
      <c r="AR1872" s="16"/>
      <c r="AS1872" s="16"/>
      <c r="AT1872" s="16"/>
      <c r="AU1872" s="16"/>
      <c r="AV1872" s="16"/>
      <c r="AW1872" s="16"/>
      <c r="AX1872" s="16"/>
      <c r="AY1872" s="16"/>
      <c r="AZ1872" s="16"/>
      <c r="BA1872" s="16"/>
      <c r="BB1872" s="16"/>
    </row>
    <row r="1873" s="5" customFormat="1" spans="1:54">
      <c r="A1873" s="136"/>
      <c r="C1873" s="136"/>
      <c r="E1873" s="107"/>
      <c r="F1873" s="137"/>
      <c r="J1873" s="122"/>
      <c r="K1873" s="138"/>
      <c r="L1873" s="139"/>
      <c r="M1873" s="140"/>
      <c r="O1873" s="89"/>
      <c r="Q1873" s="138"/>
      <c r="R1873" s="91"/>
      <c r="S1873" s="138"/>
      <c r="T1873" s="138"/>
      <c r="U1873" s="91"/>
      <c r="V1873" s="141"/>
      <c r="Y1873" s="6"/>
      <c r="Z1873" s="16"/>
      <c r="AA1873" s="16"/>
      <c r="AB1873" s="16"/>
      <c r="AC1873" s="16"/>
      <c r="AD1873" s="16"/>
      <c r="AE1873" s="16"/>
      <c r="AF1873" s="16"/>
      <c r="AG1873" s="16"/>
      <c r="AH1873" s="16"/>
      <c r="AI1873" s="16"/>
      <c r="AJ1873" s="16"/>
      <c r="AK1873" s="16"/>
      <c r="AL1873" s="16"/>
      <c r="AM1873" s="16"/>
      <c r="AN1873" s="16"/>
      <c r="AO1873" s="16"/>
      <c r="AP1873" s="16"/>
      <c r="AQ1873" s="16"/>
      <c r="AR1873" s="16"/>
      <c r="AS1873" s="16"/>
      <c r="AT1873" s="16"/>
      <c r="AU1873" s="16"/>
      <c r="AV1873" s="16"/>
      <c r="AW1873" s="16"/>
      <c r="AX1873" s="16"/>
      <c r="AY1873" s="16"/>
      <c r="AZ1873" s="16"/>
      <c r="BA1873" s="16"/>
      <c r="BB1873" s="16"/>
    </row>
    <row r="1874" s="5" customFormat="1" spans="1:54">
      <c r="A1874" s="136"/>
      <c r="C1874" s="136"/>
      <c r="E1874" s="107"/>
      <c r="F1874" s="137"/>
      <c r="J1874" s="122"/>
      <c r="K1874" s="138"/>
      <c r="L1874" s="139"/>
      <c r="M1874" s="140"/>
      <c r="O1874" s="89"/>
      <c r="Q1874" s="138"/>
      <c r="R1874" s="91"/>
      <c r="S1874" s="138"/>
      <c r="T1874" s="138"/>
      <c r="U1874" s="91"/>
      <c r="V1874" s="141"/>
      <c r="Y1874" s="6"/>
      <c r="Z1874" s="16"/>
      <c r="AA1874" s="16"/>
      <c r="AB1874" s="16"/>
      <c r="AC1874" s="16"/>
      <c r="AD1874" s="16"/>
      <c r="AE1874" s="16"/>
      <c r="AF1874" s="16"/>
      <c r="AG1874" s="16"/>
      <c r="AH1874" s="16"/>
      <c r="AI1874" s="16"/>
      <c r="AJ1874" s="16"/>
      <c r="AK1874" s="16"/>
      <c r="AL1874" s="16"/>
      <c r="AM1874" s="16"/>
      <c r="AN1874" s="16"/>
      <c r="AO1874" s="16"/>
      <c r="AP1874" s="16"/>
      <c r="AQ1874" s="16"/>
      <c r="AR1874" s="16"/>
      <c r="AS1874" s="16"/>
      <c r="AT1874" s="16"/>
      <c r="AU1874" s="16"/>
      <c r="AV1874" s="16"/>
      <c r="AW1874" s="16"/>
      <c r="AX1874" s="16"/>
      <c r="AY1874" s="16"/>
      <c r="AZ1874" s="16"/>
      <c r="BA1874" s="16"/>
      <c r="BB1874" s="16"/>
    </row>
    <row r="1875" s="5" customFormat="1" spans="1:54">
      <c r="A1875" s="136"/>
      <c r="C1875" s="136"/>
      <c r="E1875" s="107"/>
      <c r="F1875" s="137"/>
      <c r="J1875" s="122"/>
      <c r="K1875" s="138"/>
      <c r="L1875" s="139"/>
      <c r="M1875" s="140"/>
      <c r="O1875" s="89"/>
      <c r="Q1875" s="138"/>
      <c r="R1875" s="91"/>
      <c r="S1875" s="138"/>
      <c r="T1875" s="138"/>
      <c r="U1875" s="91"/>
      <c r="V1875" s="141"/>
      <c r="Y1875" s="6"/>
      <c r="Z1875" s="16"/>
      <c r="AA1875" s="16"/>
      <c r="AB1875" s="16"/>
      <c r="AC1875" s="16"/>
      <c r="AD1875" s="16"/>
      <c r="AE1875" s="16"/>
      <c r="AF1875" s="16"/>
      <c r="AG1875" s="16"/>
      <c r="AH1875" s="16"/>
      <c r="AI1875" s="16"/>
      <c r="AJ1875" s="16"/>
      <c r="AK1875" s="16"/>
      <c r="AL1875" s="16"/>
      <c r="AM1875" s="16"/>
      <c r="AN1875" s="16"/>
      <c r="AO1875" s="16"/>
      <c r="AP1875" s="16"/>
      <c r="AQ1875" s="16"/>
      <c r="AR1875" s="16"/>
      <c r="AS1875" s="16"/>
      <c r="AT1875" s="16"/>
      <c r="AU1875" s="16"/>
      <c r="AV1875" s="16"/>
      <c r="AW1875" s="16"/>
      <c r="AX1875" s="16"/>
      <c r="AY1875" s="16"/>
      <c r="AZ1875" s="16"/>
      <c r="BA1875" s="16"/>
      <c r="BB1875" s="16"/>
    </row>
    <row r="1876" s="5" customFormat="1" spans="1:54">
      <c r="A1876" s="136"/>
      <c r="C1876" s="136"/>
      <c r="E1876" s="107"/>
      <c r="F1876" s="137"/>
      <c r="J1876" s="122"/>
      <c r="K1876" s="138"/>
      <c r="L1876" s="139"/>
      <c r="M1876" s="140"/>
      <c r="O1876" s="89"/>
      <c r="Q1876" s="138"/>
      <c r="R1876" s="91"/>
      <c r="S1876" s="138"/>
      <c r="T1876" s="138"/>
      <c r="U1876" s="91"/>
      <c r="V1876" s="141"/>
      <c r="Y1876" s="6"/>
      <c r="Z1876" s="16"/>
      <c r="AA1876" s="16"/>
      <c r="AB1876" s="16"/>
      <c r="AC1876" s="16"/>
      <c r="AD1876" s="16"/>
      <c r="AE1876" s="16"/>
      <c r="AF1876" s="16"/>
      <c r="AG1876" s="16"/>
      <c r="AH1876" s="16"/>
      <c r="AI1876" s="16"/>
      <c r="AJ1876" s="16"/>
      <c r="AK1876" s="16"/>
      <c r="AL1876" s="16"/>
      <c r="AM1876" s="16"/>
      <c r="AN1876" s="16"/>
      <c r="AO1876" s="16"/>
      <c r="AP1876" s="16"/>
      <c r="AQ1876" s="16"/>
      <c r="AR1876" s="16"/>
      <c r="AS1876" s="16"/>
      <c r="AT1876" s="16"/>
      <c r="AU1876" s="16"/>
      <c r="AV1876" s="16"/>
      <c r="AW1876" s="16"/>
      <c r="AX1876" s="16"/>
      <c r="AY1876" s="16"/>
      <c r="AZ1876" s="16"/>
      <c r="BA1876" s="16"/>
      <c r="BB1876" s="16"/>
    </row>
    <row r="1877" s="5" customFormat="1" spans="1:54">
      <c r="A1877" s="136"/>
      <c r="C1877" s="136"/>
      <c r="E1877" s="107"/>
      <c r="F1877" s="137"/>
      <c r="J1877" s="122"/>
      <c r="K1877" s="138"/>
      <c r="L1877" s="139"/>
      <c r="M1877" s="140"/>
      <c r="O1877" s="89"/>
      <c r="Q1877" s="138"/>
      <c r="R1877" s="91"/>
      <c r="S1877" s="138"/>
      <c r="T1877" s="138"/>
      <c r="U1877" s="91"/>
      <c r="V1877" s="141"/>
      <c r="Y1877" s="6"/>
      <c r="Z1877" s="16"/>
      <c r="AA1877" s="16"/>
      <c r="AB1877" s="16"/>
      <c r="AC1877" s="16"/>
      <c r="AD1877" s="16"/>
      <c r="AE1877" s="16"/>
      <c r="AF1877" s="16"/>
      <c r="AG1877" s="16"/>
      <c r="AH1877" s="16"/>
      <c r="AI1877" s="16"/>
      <c r="AJ1877" s="16"/>
      <c r="AK1877" s="16"/>
      <c r="AL1877" s="16"/>
      <c r="AM1877" s="16"/>
      <c r="AN1877" s="16"/>
      <c r="AO1877" s="16"/>
      <c r="AP1877" s="16"/>
      <c r="AQ1877" s="16"/>
      <c r="AR1877" s="16"/>
      <c r="AS1877" s="16"/>
      <c r="AT1877" s="16"/>
      <c r="AU1877" s="16"/>
      <c r="AV1877" s="16"/>
      <c r="AW1877" s="16"/>
      <c r="AX1877" s="16"/>
      <c r="AY1877" s="16"/>
      <c r="AZ1877" s="16"/>
      <c r="BA1877" s="16"/>
      <c r="BB1877" s="16"/>
    </row>
    <row r="1878" s="5" customFormat="1" spans="1:54">
      <c r="A1878" s="136"/>
      <c r="C1878" s="136"/>
      <c r="E1878" s="107"/>
      <c r="F1878" s="137"/>
      <c r="J1878" s="122"/>
      <c r="K1878" s="138"/>
      <c r="L1878" s="139"/>
      <c r="M1878" s="140"/>
      <c r="O1878" s="89"/>
      <c r="Q1878" s="138"/>
      <c r="R1878" s="91"/>
      <c r="S1878" s="138"/>
      <c r="T1878" s="138"/>
      <c r="U1878" s="91"/>
      <c r="V1878" s="141"/>
      <c r="Y1878" s="6"/>
      <c r="Z1878" s="16"/>
      <c r="AA1878" s="16"/>
      <c r="AB1878" s="16"/>
      <c r="AC1878" s="16"/>
      <c r="AD1878" s="16"/>
      <c r="AE1878" s="16"/>
      <c r="AF1878" s="16"/>
      <c r="AG1878" s="16"/>
      <c r="AH1878" s="16"/>
      <c r="AI1878" s="16"/>
      <c r="AJ1878" s="16"/>
      <c r="AK1878" s="16"/>
      <c r="AL1878" s="16"/>
      <c r="AM1878" s="16"/>
      <c r="AN1878" s="16"/>
      <c r="AO1878" s="16"/>
      <c r="AP1878" s="16"/>
      <c r="AQ1878" s="16"/>
      <c r="AR1878" s="16"/>
      <c r="AS1878" s="16"/>
      <c r="AT1878" s="16"/>
      <c r="AU1878" s="16"/>
      <c r="AV1878" s="16"/>
      <c r="AW1878" s="16"/>
      <c r="AX1878" s="16"/>
      <c r="AY1878" s="16"/>
      <c r="AZ1878" s="16"/>
      <c r="BA1878" s="16"/>
      <c r="BB1878" s="16"/>
    </row>
    <row r="1879" s="5" customFormat="1" spans="1:54">
      <c r="A1879" s="136"/>
      <c r="C1879" s="136"/>
      <c r="E1879" s="107"/>
      <c r="F1879" s="137"/>
      <c r="J1879" s="122"/>
      <c r="K1879" s="138"/>
      <c r="L1879" s="139"/>
      <c r="M1879" s="140"/>
      <c r="O1879" s="89"/>
      <c r="Q1879" s="138"/>
      <c r="R1879" s="91"/>
      <c r="S1879" s="138"/>
      <c r="T1879" s="138"/>
      <c r="U1879" s="91"/>
      <c r="V1879" s="141"/>
      <c r="Y1879" s="6"/>
      <c r="Z1879" s="16"/>
      <c r="AA1879" s="16"/>
      <c r="AB1879" s="16"/>
      <c r="AC1879" s="16"/>
      <c r="AD1879" s="16"/>
      <c r="AE1879" s="16"/>
      <c r="AF1879" s="16"/>
      <c r="AG1879" s="16"/>
      <c r="AH1879" s="16"/>
      <c r="AI1879" s="16"/>
      <c r="AJ1879" s="16"/>
      <c r="AK1879" s="16"/>
      <c r="AL1879" s="16"/>
      <c r="AM1879" s="16"/>
      <c r="AN1879" s="16"/>
      <c r="AO1879" s="16"/>
      <c r="AP1879" s="16"/>
      <c r="AQ1879" s="16"/>
      <c r="AR1879" s="16"/>
      <c r="AS1879" s="16"/>
      <c r="AT1879" s="16"/>
      <c r="AU1879" s="16"/>
      <c r="AV1879" s="16"/>
      <c r="AW1879" s="16"/>
      <c r="AX1879" s="16"/>
      <c r="AY1879" s="16"/>
      <c r="AZ1879" s="16"/>
      <c r="BA1879" s="16"/>
      <c r="BB1879" s="16"/>
    </row>
    <row r="1880" s="5" customFormat="1" spans="1:54">
      <c r="A1880" s="136"/>
      <c r="C1880" s="136"/>
      <c r="E1880" s="107"/>
      <c r="F1880" s="137"/>
      <c r="J1880" s="122"/>
      <c r="K1880" s="138"/>
      <c r="L1880" s="139"/>
      <c r="M1880" s="140"/>
      <c r="O1880" s="89"/>
      <c r="Q1880" s="138"/>
      <c r="R1880" s="91"/>
      <c r="S1880" s="138"/>
      <c r="T1880" s="138"/>
      <c r="U1880" s="91"/>
      <c r="V1880" s="141"/>
      <c r="Y1880" s="6"/>
      <c r="Z1880" s="16"/>
      <c r="AA1880" s="16"/>
      <c r="AB1880" s="16"/>
      <c r="AC1880" s="16"/>
      <c r="AD1880" s="16"/>
      <c r="AE1880" s="16"/>
      <c r="AF1880" s="16"/>
      <c r="AG1880" s="16"/>
      <c r="AH1880" s="16"/>
      <c r="AI1880" s="16"/>
      <c r="AJ1880" s="16"/>
      <c r="AK1880" s="16"/>
      <c r="AL1880" s="16"/>
      <c r="AM1880" s="16"/>
      <c r="AN1880" s="16"/>
      <c r="AO1880" s="16"/>
      <c r="AP1880" s="16"/>
      <c r="AQ1880" s="16"/>
      <c r="AR1880" s="16"/>
      <c r="AS1880" s="16"/>
      <c r="AT1880" s="16"/>
      <c r="AU1880" s="16"/>
      <c r="AV1880" s="16"/>
      <c r="AW1880" s="16"/>
      <c r="AX1880" s="16"/>
      <c r="AY1880" s="16"/>
      <c r="AZ1880" s="16"/>
      <c r="BA1880" s="16"/>
      <c r="BB1880" s="16"/>
    </row>
    <row r="1881" s="5" customFormat="1" spans="1:54">
      <c r="A1881" s="136"/>
      <c r="C1881" s="136"/>
      <c r="E1881" s="107"/>
      <c r="F1881" s="137"/>
      <c r="J1881" s="122"/>
      <c r="K1881" s="138"/>
      <c r="L1881" s="139"/>
      <c r="M1881" s="140"/>
      <c r="O1881" s="89"/>
      <c r="Q1881" s="138"/>
      <c r="R1881" s="91"/>
      <c r="S1881" s="138"/>
      <c r="T1881" s="138"/>
      <c r="U1881" s="91"/>
      <c r="V1881" s="141"/>
      <c r="Y1881" s="6"/>
      <c r="Z1881" s="16"/>
      <c r="AA1881" s="16"/>
      <c r="AB1881" s="16"/>
      <c r="AC1881" s="16"/>
      <c r="AD1881" s="16"/>
      <c r="AE1881" s="16"/>
      <c r="AF1881" s="16"/>
      <c r="AG1881" s="16"/>
      <c r="AH1881" s="16"/>
      <c r="AI1881" s="16"/>
      <c r="AJ1881" s="16"/>
      <c r="AK1881" s="16"/>
      <c r="AL1881" s="16"/>
      <c r="AM1881" s="16"/>
      <c r="AN1881" s="16"/>
      <c r="AO1881" s="16"/>
      <c r="AP1881" s="16"/>
      <c r="AQ1881" s="16"/>
      <c r="AR1881" s="16"/>
      <c r="AS1881" s="16"/>
      <c r="AT1881" s="16"/>
      <c r="AU1881" s="16"/>
      <c r="AV1881" s="16"/>
      <c r="AW1881" s="16"/>
      <c r="AX1881" s="16"/>
      <c r="AY1881" s="16"/>
      <c r="AZ1881" s="16"/>
      <c r="BA1881" s="16"/>
      <c r="BB1881" s="16"/>
    </row>
    <row r="1882" s="5" customFormat="1" spans="1:54">
      <c r="A1882" s="136"/>
      <c r="C1882" s="136"/>
      <c r="E1882" s="107"/>
      <c r="F1882" s="137"/>
      <c r="J1882" s="122"/>
      <c r="K1882" s="138"/>
      <c r="L1882" s="139"/>
      <c r="M1882" s="140"/>
      <c r="O1882" s="89"/>
      <c r="Q1882" s="138"/>
      <c r="R1882" s="91"/>
      <c r="S1882" s="138"/>
      <c r="T1882" s="138"/>
      <c r="U1882" s="91"/>
      <c r="V1882" s="141"/>
      <c r="Y1882" s="6"/>
      <c r="Z1882" s="16"/>
      <c r="AA1882" s="16"/>
      <c r="AB1882" s="16"/>
      <c r="AC1882" s="16"/>
      <c r="AD1882" s="16"/>
      <c r="AE1882" s="16"/>
      <c r="AF1882" s="16"/>
      <c r="AG1882" s="16"/>
      <c r="AH1882" s="16"/>
      <c r="AI1882" s="16"/>
      <c r="AJ1882" s="16"/>
      <c r="AK1882" s="16"/>
      <c r="AL1882" s="16"/>
      <c r="AM1882" s="16"/>
      <c r="AN1882" s="16"/>
      <c r="AO1882" s="16"/>
      <c r="AP1882" s="16"/>
      <c r="AQ1882" s="16"/>
      <c r="AR1882" s="16"/>
      <c r="AS1882" s="16"/>
      <c r="AT1882" s="16"/>
      <c r="AU1882" s="16"/>
      <c r="AV1882" s="16"/>
      <c r="AW1882" s="16"/>
      <c r="AX1882" s="16"/>
      <c r="AY1882" s="16"/>
      <c r="AZ1882" s="16"/>
      <c r="BA1882" s="16"/>
      <c r="BB1882" s="16"/>
    </row>
    <row r="1883" s="5" customFormat="1" spans="1:54">
      <c r="A1883" s="136"/>
      <c r="C1883" s="136"/>
      <c r="E1883" s="107"/>
      <c r="F1883" s="137"/>
      <c r="J1883" s="122"/>
      <c r="K1883" s="138"/>
      <c r="L1883" s="139"/>
      <c r="M1883" s="140"/>
      <c r="O1883" s="89"/>
      <c r="Q1883" s="138"/>
      <c r="R1883" s="91"/>
      <c r="S1883" s="138"/>
      <c r="T1883" s="138"/>
      <c r="U1883" s="91"/>
      <c r="V1883" s="141"/>
      <c r="Y1883" s="6"/>
      <c r="Z1883" s="16"/>
      <c r="AA1883" s="16"/>
      <c r="AB1883" s="16"/>
      <c r="AC1883" s="16"/>
      <c r="AD1883" s="16"/>
      <c r="AE1883" s="16"/>
      <c r="AF1883" s="16"/>
      <c r="AG1883" s="16"/>
      <c r="AH1883" s="16"/>
      <c r="AI1883" s="16"/>
      <c r="AJ1883" s="16"/>
      <c r="AK1883" s="16"/>
      <c r="AL1883" s="16"/>
      <c r="AM1883" s="16"/>
      <c r="AN1883" s="16"/>
      <c r="AO1883" s="16"/>
      <c r="AP1883" s="16"/>
      <c r="AQ1883" s="16"/>
      <c r="AR1883" s="16"/>
      <c r="AS1883" s="16"/>
      <c r="AT1883" s="16"/>
      <c r="AU1883" s="16"/>
      <c r="AV1883" s="16"/>
      <c r="AW1883" s="16"/>
      <c r="AX1883" s="16"/>
      <c r="AY1883" s="16"/>
      <c r="AZ1883" s="16"/>
      <c r="BA1883" s="16"/>
      <c r="BB1883" s="16"/>
    </row>
    <row r="1884" s="5" customFormat="1" spans="1:54">
      <c r="A1884" s="136"/>
      <c r="C1884" s="136"/>
      <c r="E1884" s="107"/>
      <c r="F1884" s="137"/>
      <c r="J1884" s="122"/>
      <c r="K1884" s="138"/>
      <c r="L1884" s="139"/>
      <c r="M1884" s="140"/>
      <c r="O1884" s="89"/>
      <c r="Q1884" s="138"/>
      <c r="R1884" s="91"/>
      <c r="S1884" s="138"/>
      <c r="T1884" s="138"/>
      <c r="U1884" s="91"/>
      <c r="V1884" s="141"/>
      <c r="Y1884" s="6"/>
      <c r="Z1884" s="16"/>
      <c r="AA1884" s="16"/>
      <c r="AB1884" s="16"/>
      <c r="AC1884" s="16"/>
      <c r="AD1884" s="16"/>
      <c r="AE1884" s="16"/>
      <c r="AF1884" s="16"/>
      <c r="AG1884" s="16"/>
      <c r="AH1884" s="16"/>
      <c r="AI1884" s="16"/>
      <c r="AJ1884" s="16"/>
      <c r="AK1884" s="16"/>
      <c r="AL1884" s="16"/>
      <c r="AM1884" s="16"/>
      <c r="AN1884" s="16"/>
      <c r="AO1884" s="16"/>
      <c r="AP1884" s="16"/>
      <c r="AQ1884" s="16"/>
      <c r="AR1884" s="16"/>
      <c r="AS1884" s="16"/>
      <c r="AT1884" s="16"/>
      <c r="AU1884" s="16"/>
      <c r="AV1884" s="16"/>
      <c r="AW1884" s="16"/>
      <c r="AX1884" s="16"/>
      <c r="AY1884" s="16"/>
      <c r="AZ1884" s="16"/>
      <c r="BA1884" s="16"/>
      <c r="BB1884" s="16"/>
    </row>
    <row r="1885" s="5" customFormat="1" spans="1:54">
      <c r="A1885" s="136"/>
      <c r="C1885" s="136"/>
      <c r="E1885" s="107"/>
      <c r="F1885" s="137"/>
      <c r="J1885" s="122"/>
      <c r="K1885" s="138"/>
      <c r="L1885" s="139"/>
      <c r="M1885" s="140"/>
      <c r="O1885" s="89"/>
      <c r="Q1885" s="138"/>
      <c r="R1885" s="91"/>
      <c r="S1885" s="138"/>
      <c r="T1885" s="138"/>
      <c r="U1885" s="91"/>
      <c r="V1885" s="141"/>
      <c r="Y1885" s="6"/>
      <c r="Z1885" s="16"/>
      <c r="AA1885" s="16"/>
      <c r="AB1885" s="16"/>
      <c r="AC1885" s="16"/>
      <c r="AD1885" s="16"/>
      <c r="AE1885" s="16"/>
      <c r="AF1885" s="16"/>
      <c r="AG1885" s="16"/>
      <c r="AH1885" s="16"/>
      <c r="AI1885" s="16"/>
      <c r="AJ1885" s="16"/>
      <c r="AK1885" s="16"/>
      <c r="AL1885" s="16"/>
      <c r="AM1885" s="16"/>
      <c r="AN1885" s="16"/>
      <c r="AO1885" s="16"/>
      <c r="AP1885" s="16"/>
      <c r="AQ1885" s="16"/>
      <c r="AR1885" s="16"/>
      <c r="AS1885" s="16"/>
      <c r="AT1885" s="16"/>
      <c r="AU1885" s="16"/>
      <c r="AV1885" s="16"/>
      <c r="AW1885" s="16"/>
      <c r="AX1885" s="16"/>
      <c r="AY1885" s="16"/>
      <c r="AZ1885" s="16"/>
      <c r="BA1885" s="16"/>
      <c r="BB1885" s="16"/>
    </row>
    <row r="1886" s="5" customFormat="1" spans="1:54">
      <c r="A1886" s="136"/>
      <c r="C1886" s="136"/>
      <c r="E1886" s="107"/>
      <c r="F1886" s="137"/>
      <c r="J1886" s="122"/>
      <c r="K1886" s="138"/>
      <c r="L1886" s="139"/>
      <c r="M1886" s="140"/>
      <c r="O1886" s="89"/>
      <c r="Q1886" s="138"/>
      <c r="R1886" s="91"/>
      <c r="S1886" s="138"/>
      <c r="T1886" s="138"/>
      <c r="U1886" s="91"/>
      <c r="V1886" s="141"/>
      <c r="Y1886" s="6"/>
      <c r="Z1886" s="16"/>
      <c r="AA1886" s="16"/>
      <c r="AB1886" s="16"/>
      <c r="AC1886" s="16"/>
      <c r="AD1886" s="16"/>
      <c r="AE1886" s="16"/>
      <c r="AF1886" s="16"/>
      <c r="AG1886" s="16"/>
      <c r="AH1886" s="16"/>
      <c r="AI1886" s="16"/>
      <c r="AJ1886" s="16"/>
      <c r="AK1886" s="16"/>
      <c r="AL1886" s="16"/>
      <c r="AM1886" s="16"/>
      <c r="AN1886" s="16"/>
      <c r="AO1886" s="16"/>
      <c r="AP1886" s="16"/>
      <c r="AQ1886" s="16"/>
      <c r="AR1886" s="16"/>
      <c r="AS1886" s="16"/>
      <c r="AT1886" s="16"/>
      <c r="AU1886" s="16"/>
      <c r="AV1886" s="16"/>
      <c r="AW1886" s="16"/>
      <c r="AX1886" s="16"/>
      <c r="AY1886" s="16"/>
      <c r="AZ1886" s="16"/>
      <c r="BA1886" s="16"/>
      <c r="BB1886" s="16"/>
    </row>
    <row r="1887" s="5" customFormat="1" spans="1:54">
      <c r="A1887" s="136"/>
      <c r="C1887" s="136"/>
      <c r="E1887" s="107"/>
      <c r="F1887" s="137"/>
      <c r="J1887" s="122"/>
      <c r="K1887" s="138"/>
      <c r="L1887" s="139"/>
      <c r="M1887" s="140"/>
      <c r="O1887" s="89"/>
      <c r="Q1887" s="138"/>
      <c r="R1887" s="91"/>
      <c r="S1887" s="138"/>
      <c r="T1887" s="138"/>
      <c r="U1887" s="91"/>
      <c r="V1887" s="141"/>
      <c r="Y1887" s="6"/>
      <c r="Z1887" s="16"/>
      <c r="AA1887" s="16"/>
      <c r="AB1887" s="16"/>
      <c r="AC1887" s="16"/>
      <c r="AD1887" s="16"/>
      <c r="AE1887" s="16"/>
      <c r="AF1887" s="16"/>
      <c r="AG1887" s="16"/>
      <c r="AH1887" s="16"/>
      <c r="AI1887" s="16"/>
      <c r="AJ1887" s="16"/>
      <c r="AK1887" s="16"/>
      <c r="AL1887" s="16"/>
      <c r="AM1887" s="16"/>
      <c r="AN1887" s="16"/>
      <c r="AO1887" s="16"/>
      <c r="AP1887" s="16"/>
      <c r="AQ1887" s="16"/>
      <c r="AR1887" s="16"/>
      <c r="AS1887" s="16"/>
      <c r="AT1887" s="16"/>
      <c r="AU1887" s="16"/>
      <c r="AV1887" s="16"/>
      <c r="AW1887" s="16"/>
      <c r="AX1887" s="16"/>
      <c r="AY1887" s="16"/>
      <c r="AZ1887" s="16"/>
      <c r="BA1887" s="16"/>
      <c r="BB1887" s="16"/>
    </row>
    <row r="1888" s="5" customFormat="1" spans="1:54">
      <c r="A1888" s="136"/>
      <c r="C1888" s="136"/>
      <c r="E1888" s="107"/>
      <c r="F1888" s="137"/>
      <c r="J1888" s="122"/>
      <c r="K1888" s="138"/>
      <c r="L1888" s="139"/>
      <c r="M1888" s="140"/>
      <c r="O1888" s="89"/>
      <c r="Q1888" s="138"/>
      <c r="R1888" s="91"/>
      <c r="S1888" s="138"/>
      <c r="T1888" s="138"/>
      <c r="U1888" s="91"/>
      <c r="V1888" s="141"/>
      <c r="Y1888" s="6"/>
      <c r="Z1888" s="16"/>
      <c r="AA1888" s="16"/>
      <c r="AB1888" s="16"/>
      <c r="AC1888" s="16"/>
      <c r="AD1888" s="16"/>
      <c r="AE1888" s="16"/>
      <c r="AF1888" s="16"/>
      <c r="AG1888" s="16"/>
      <c r="AH1888" s="16"/>
      <c r="AI1888" s="16"/>
      <c r="AJ1888" s="16"/>
      <c r="AK1888" s="16"/>
      <c r="AL1888" s="16"/>
      <c r="AM1888" s="16"/>
      <c r="AN1888" s="16"/>
      <c r="AO1888" s="16"/>
      <c r="AP1888" s="16"/>
      <c r="AQ1888" s="16"/>
      <c r="AR1888" s="16"/>
      <c r="AS1888" s="16"/>
      <c r="AT1888" s="16"/>
      <c r="AU1888" s="16"/>
      <c r="AV1888" s="16"/>
      <c r="AW1888" s="16"/>
      <c r="AX1888" s="16"/>
      <c r="AY1888" s="16"/>
      <c r="AZ1888" s="16"/>
      <c r="BA1888" s="16"/>
      <c r="BB1888" s="16"/>
    </row>
    <row r="1889" s="5" customFormat="1" spans="1:54">
      <c r="A1889" s="136"/>
      <c r="C1889" s="136"/>
      <c r="E1889" s="107"/>
      <c r="F1889" s="137"/>
      <c r="J1889" s="122"/>
      <c r="K1889" s="138"/>
      <c r="L1889" s="139"/>
      <c r="M1889" s="140"/>
      <c r="O1889" s="89"/>
      <c r="Q1889" s="138"/>
      <c r="R1889" s="91"/>
      <c r="S1889" s="138"/>
      <c r="T1889" s="138"/>
      <c r="U1889" s="91"/>
      <c r="V1889" s="141"/>
      <c r="Y1889" s="6"/>
      <c r="Z1889" s="16"/>
      <c r="AA1889" s="16"/>
      <c r="AB1889" s="16"/>
      <c r="AC1889" s="16"/>
      <c r="AD1889" s="16"/>
      <c r="AE1889" s="16"/>
      <c r="AF1889" s="16"/>
      <c r="AG1889" s="16"/>
      <c r="AH1889" s="16"/>
      <c r="AI1889" s="16"/>
      <c r="AJ1889" s="16"/>
      <c r="AK1889" s="16"/>
      <c r="AL1889" s="16"/>
      <c r="AM1889" s="16"/>
      <c r="AN1889" s="16"/>
      <c r="AO1889" s="16"/>
      <c r="AP1889" s="16"/>
      <c r="AQ1889" s="16"/>
      <c r="AR1889" s="16"/>
      <c r="AS1889" s="16"/>
      <c r="AT1889" s="16"/>
      <c r="AU1889" s="16"/>
      <c r="AV1889" s="16"/>
      <c r="AW1889" s="16"/>
      <c r="AX1889" s="16"/>
      <c r="AY1889" s="16"/>
      <c r="AZ1889" s="16"/>
      <c r="BA1889" s="16"/>
      <c r="BB1889" s="16"/>
    </row>
    <row r="1890" s="5" customFormat="1" spans="1:54">
      <c r="A1890" s="136"/>
      <c r="C1890" s="136"/>
      <c r="E1890" s="107"/>
      <c r="F1890" s="137"/>
      <c r="J1890" s="122"/>
      <c r="K1890" s="138"/>
      <c r="L1890" s="139"/>
      <c r="M1890" s="140"/>
      <c r="O1890" s="89"/>
      <c r="Q1890" s="138"/>
      <c r="R1890" s="91"/>
      <c r="S1890" s="138"/>
      <c r="T1890" s="138"/>
      <c r="U1890" s="91"/>
      <c r="V1890" s="141"/>
      <c r="Y1890" s="6"/>
      <c r="Z1890" s="16"/>
      <c r="AA1890" s="16"/>
      <c r="AB1890" s="16"/>
      <c r="AC1890" s="16"/>
      <c r="AD1890" s="16"/>
      <c r="AE1890" s="16"/>
      <c r="AF1890" s="16"/>
      <c r="AG1890" s="16"/>
      <c r="AH1890" s="16"/>
      <c r="AI1890" s="16"/>
      <c r="AJ1890" s="16"/>
      <c r="AK1890" s="16"/>
      <c r="AL1890" s="16"/>
      <c r="AM1890" s="16"/>
      <c r="AN1890" s="16"/>
      <c r="AO1890" s="16"/>
      <c r="AP1890" s="16"/>
      <c r="AQ1890" s="16"/>
      <c r="AR1890" s="16"/>
      <c r="AS1890" s="16"/>
      <c r="AT1890" s="16"/>
      <c r="AU1890" s="16"/>
      <c r="AV1890" s="16"/>
      <c r="AW1890" s="16"/>
      <c r="AX1890" s="16"/>
      <c r="AY1890" s="16"/>
      <c r="AZ1890" s="16"/>
      <c r="BA1890" s="16"/>
      <c r="BB1890" s="16"/>
    </row>
    <row r="1891" s="5" customFormat="1" spans="1:54">
      <c r="A1891" s="136"/>
      <c r="C1891" s="136"/>
      <c r="E1891" s="107"/>
      <c r="F1891" s="137"/>
      <c r="J1891" s="122"/>
      <c r="K1891" s="138"/>
      <c r="L1891" s="139"/>
      <c r="M1891" s="140"/>
      <c r="O1891" s="89"/>
      <c r="Q1891" s="138"/>
      <c r="R1891" s="91"/>
      <c r="S1891" s="138"/>
      <c r="T1891" s="138"/>
      <c r="U1891" s="91"/>
      <c r="V1891" s="141"/>
      <c r="Y1891" s="6"/>
      <c r="Z1891" s="16"/>
      <c r="AA1891" s="16"/>
      <c r="AB1891" s="16"/>
      <c r="AC1891" s="16"/>
      <c r="AD1891" s="16"/>
      <c r="AE1891" s="16"/>
      <c r="AF1891" s="16"/>
      <c r="AG1891" s="16"/>
      <c r="AH1891" s="16"/>
      <c r="AI1891" s="16"/>
      <c r="AJ1891" s="16"/>
      <c r="AK1891" s="16"/>
      <c r="AL1891" s="16"/>
      <c r="AM1891" s="16"/>
      <c r="AN1891" s="16"/>
      <c r="AO1891" s="16"/>
      <c r="AP1891" s="16"/>
      <c r="AQ1891" s="16"/>
      <c r="AR1891" s="16"/>
      <c r="AS1891" s="16"/>
      <c r="AT1891" s="16"/>
      <c r="AU1891" s="16"/>
      <c r="AV1891" s="16"/>
      <c r="AW1891" s="16"/>
      <c r="AX1891" s="16"/>
      <c r="AY1891" s="16"/>
      <c r="AZ1891" s="16"/>
      <c r="BA1891" s="16"/>
      <c r="BB1891" s="16"/>
    </row>
    <row r="1892" s="5" customFormat="1" spans="1:54">
      <c r="A1892" s="136"/>
      <c r="C1892" s="136"/>
      <c r="E1892" s="107"/>
      <c r="F1892" s="137"/>
      <c r="J1892" s="122"/>
      <c r="K1892" s="138"/>
      <c r="L1892" s="139"/>
      <c r="M1892" s="140"/>
      <c r="O1892" s="89"/>
      <c r="Q1892" s="138"/>
      <c r="R1892" s="91"/>
      <c r="S1892" s="138"/>
      <c r="T1892" s="138"/>
      <c r="U1892" s="91"/>
      <c r="V1892" s="141"/>
      <c r="Y1892" s="6"/>
      <c r="Z1892" s="16"/>
      <c r="AA1892" s="16"/>
      <c r="AB1892" s="16"/>
      <c r="AC1892" s="16"/>
      <c r="AD1892" s="16"/>
      <c r="AE1892" s="16"/>
      <c r="AF1892" s="16"/>
      <c r="AG1892" s="16"/>
      <c r="AH1892" s="16"/>
      <c r="AI1892" s="16"/>
      <c r="AJ1892" s="16"/>
      <c r="AK1892" s="16"/>
      <c r="AL1892" s="16"/>
      <c r="AM1892" s="16"/>
      <c r="AN1892" s="16"/>
      <c r="AO1892" s="16"/>
      <c r="AP1892" s="16"/>
      <c r="AQ1892" s="16"/>
      <c r="AR1892" s="16"/>
      <c r="AS1892" s="16"/>
      <c r="AT1892" s="16"/>
      <c r="AU1892" s="16"/>
      <c r="AV1892" s="16"/>
      <c r="AW1892" s="16"/>
      <c r="AX1892" s="16"/>
      <c r="AY1892" s="16"/>
      <c r="AZ1892" s="16"/>
      <c r="BA1892" s="16"/>
      <c r="BB1892" s="16"/>
    </row>
    <row r="1893" s="5" customFormat="1" spans="1:54">
      <c r="A1893" s="136"/>
      <c r="C1893" s="136"/>
      <c r="E1893" s="107"/>
      <c r="F1893" s="137"/>
      <c r="J1893" s="122"/>
      <c r="K1893" s="138"/>
      <c r="L1893" s="139"/>
      <c r="M1893" s="140"/>
      <c r="O1893" s="89"/>
      <c r="Q1893" s="138"/>
      <c r="R1893" s="91"/>
      <c r="S1893" s="138"/>
      <c r="T1893" s="138"/>
      <c r="U1893" s="91"/>
      <c r="V1893" s="141"/>
      <c r="Y1893" s="6"/>
      <c r="Z1893" s="16"/>
      <c r="AA1893" s="16"/>
      <c r="AB1893" s="16"/>
      <c r="AC1893" s="16"/>
      <c r="AD1893" s="16"/>
      <c r="AE1893" s="16"/>
      <c r="AF1893" s="16"/>
      <c r="AG1893" s="16"/>
      <c r="AH1893" s="16"/>
      <c r="AI1893" s="16"/>
      <c r="AJ1893" s="16"/>
      <c r="AK1893" s="16"/>
      <c r="AL1893" s="16"/>
      <c r="AM1893" s="16"/>
      <c r="AN1893" s="16"/>
      <c r="AO1893" s="16"/>
      <c r="AP1893" s="16"/>
      <c r="AQ1893" s="16"/>
      <c r="AR1893" s="16"/>
      <c r="AS1893" s="16"/>
      <c r="AT1893" s="16"/>
      <c r="AU1893" s="16"/>
      <c r="AV1893" s="16"/>
      <c r="AW1893" s="16"/>
      <c r="AX1893" s="16"/>
      <c r="AY1893" s="16"/>
      <c r="AZ1893" s="16"/>
      <c r="BA1893" s="16"/>
      <c r="BB1893" s="16"/>
    </row>
    <row r="1894" s="5" customFormat="1" spans="1:54">
      <c r="A1894" s="136"/>
      <c r="C1894" s="136"/>
      <c r="E1894" s="107"/>
      <c r="F1894" s="137"/>
      <c r="J1894" s="122"/>
      <c r="K1894" s="138"/>
      <c r="L1894" s="139"/>
      <c r="M1894" s="140"/>
      <c r="O1894" s="89"/>
      <c r="Q1894" s="138"/>
      <c r="R1894" s="91"/>
      <c r="S1894" s="138"/>
      <c r="T1894" s="138"/>
      <c r="U1894" s="91"/>
      <c r="V1894" s="141"/>
      <c r="Y1894" s="6"/>
      <c r="Z1894" s="16"/>
      <c r="AA1894" s="16"/>
      <c r="AB1894" s="16"/>
      <c r="AC1894" s="16"/>
      <c r="AD1894" s="16"/>
      <c r="AE1894" s="16"/>
      <c r="AF1894" s="16"/>
      <c r="AG1894" s="16"/>
      <c r="AH1894" s="16"/>
      <c r="AI1894" s="16"/>
      <c r="AJ1894" s="16"/>
      <c r="AK1894" s="16"/>
      <c r="AL1894" s="16"/>
      <c r="AM1894" s="16"/>
      <c r="AN1894" s="16"/>
      <c r="AO1894" s="16"/>
      <c r="AP1894" s="16"/>
      <c r="AQ1894" s="16"/>
      <c r="AR1894" s="16"/>
      <c r="AS1894" s="16"/>
      <c r="AT1894" s="16"/>
      <c r="AU1894" s="16"/>
      <c r="AV1894" s="16"/>
      <c r="AW1894" s="16"/>
      <c r="AX1894" s="16"/>
      <c r="AY1894" s="16"/>
      <c r="AZ1894" s="16"/>
      <c r="BA1894" s="16"/>
      <c r="BB1894" s="16"/>
    </row>
    <row r="1895" s="5" customFormat="1" spans="1:54">
      <c r="A1895" s="136"/>
      <c r="C1895" s="136"/>
      <c r="E1895" s="107"/>
      <c r="F1895" s="137"/>
      <c r="J1895" s="122"/>
      <c r="K1895" s="138"/>
      <c r="L1895" s="139"/>
      <c r="M1895" s="140"/>
      <c r="O1895" s="89"/>
      <c r="Q1895" s="138"/>
      <c r="R1895" s="91"/>
      <c r="S1895" s="138"/>
      <c r="T1895" s="138"/>
      <c r="U1895" s="91"/>
      <c r="V1895" s="141"/>
      <c r="Y1895" s="6"/>
      <c r="Z1895" s="16"/>
      <c r="AA1895" s="16"/>
      <c r="AB1895" s="16"/>
      <c r="AC1895" s="16"/>
      <c r="AD1895" s="16"/>
      <c r="AE1895" s="16"/>
      <c r="AF1895" s="16"/>
      <c r="AG1895" s="16"/>
      <c r="AH1895" s="16"/>
      <c r="AI1895" s="16"/>
      <c r="AJ1895" s="16"/>
      <c r="AK1895" s="16"/>
      <c r="AL1895" s="16"/>
      <c r="AM1895" s="16"/>
      <c r="AN1895" s="16"/>
      <c r="AO1895" s="16"/>
      <c r="AP1895" s="16"/>
      <c r="AQ1895" s="16"/>
      <c r="AR1895" s="16"/>
      <c r="AS1895" s="16"/>
      <c r="AT1895" s="16"/>
      <c r="AU1895" s="16"/>
      <c r="AV1895" s="16"/>
      <c r="AW1895" s="16"/>
      <c r="AX1895" s="16"/>
      <c r="AY1895" s="16"/>
      <c r="AZ1895" s="16"/>
      <c r="BA1895" s="16"/>
      <c r="BB1895" s="16"/>
    </row>
    <row r="1896" s="5" customFormat="1" spans="1:54">
      <c r="A1896" s="136"/>
      <c r="C1896" s="136"/>
      <c r="E1896" s="107"/>
      <c r="F1896" s="137"/>
      <c r="J1896" s="122"/>
      <c r="K1896" s="138"/>
      <c r="L1896" s="139"/>
      <c r="M1896" s="140"/>
      <c r="O1896" s="89"/>
      <c r="Q1896" s="138"/>
      <c r="R1896" s="91"/>
      <c r="S1896" s="138"/>
      <c r="T1896" s="138"/>
      <c r="U1896" s="91"/>
      <c r="V1896" s="141"/>
      <c r="Y1896" s="6"/>
      <c r="Z1896" s="16"/>
      <c r="AA1896" s="16"/>
      <c r="AB1896" s="16"/>
      <c r="AC1896" s="16"/>
      <c r="AD1896" s="16"/>
      <c r="AE1896" s="16"/>
      <c r="AF1896" s="16"/>
      <c r="AG1896" s="16"/>
      <c r="AH1896" s="16"/>
      <c r="AI1896" s="16"/>
      <c r="AJ1896" s="16"/>
      <c r="AK1896" s="16"/>
      <c r="AL1896" s="16"/>
      <c r="AM1896" s="16"/>
      <c r="AN1896" s="16"/>
      <c r="AO1896" s="16"/>
      <c r="AP1896" s="16"/>
      <c r="AQ1896" s="16"/>
      <c r="AR1896" s="16"/>
      <c r="AS1896" s="16"/>
      <c r="AT1896" s="16"/>
      <c r="AU1896" s="16"/>
      <c r="AV1896" s="16"/>
      <c r="AW1896" s="16"/>
      <c r="AX1896" s="16"/>
      <c r="AY1896" s="16"/>
      <c r="AZ1896" s="16"/>
      <c r="BA1896" s="16"/>
      <c r="BB1896" s="16"/>
    </row>
    <row r="1897" s="5" customFormat="1" spans="1:54">
      <c r="A1897" s="136"/>
      <c r="C1897" s="136"/>
      <c r="E1897" s="107"/>
      <c r="F1897" s="137"/>
      <c r="J1897" s="122"/>
      <c r="K1897" s="138"/>
      <c r="L1897" s="139"/>
      <c r="M1897" s="140"/>
      <c r="O1897" s="89"/>
      <c r="Q1897" s="138"/>
      <c r="R1897" s="91"/>
      <c r="S1897" s="138"/>
      <c r="T1897" s="138"/>
      <c r="U1897" s="91"/>
      <c r="V1897" s="141"/>
      <c r="Y1897" s="6"/>
      <c r="Z1897" s="16"/>
      <c r="AA1897" s="16"/>
      <c r="AB1897" s="16"/>
      <c r="AC1897" s="16"/>
      <c r="AD1897" s="16"/>
      <c r="AE1897" s="16"/>
      <c r="AF1897" s="16"/>
      <c r="AG1897" s="16"/>
      <c r="AH1897" s="16"/>
      <c r="AI1897" s="16"/>
      <c r="AJ1897" s="16"/>
      <c r="AK1897" s="16"/>
      <c r="AL1897" s="16"/>
      <c r="AM1897" s="16"/>
      <c r="AN1897" s="16"/>
      <c r="AO1897" s="16"/>
      <c r="AP1897" s="16"/>
      <c r="AQ1897" s="16"/>
      <c r="AR1897" s="16"/>
      <c r="AS1897" s="16"/>
      <c r="AT1897" s="16"/>
      <c r="AU1897" s="16"/>
      <c r="AV1897" s="16"/>
      <c r="AW1897" s="16"/>
      <c r="AX1897" s="16"/>
      <c r="AY1897" s="16"/>
      <c r="AZ1897" s="16"/>
      <c r="BA1897" s="16"/>
      <c r="BB1897" s="16"/>
    </row>
    <row r="1898" s="5" customFormat="1" spans="1:54">
      <c r="A1898" s="136"/>
      <c r="C1898" s="136"/>
      <c r="E1898" s="107"/>
      <c r="F1898" s="137"/>
      <c r="J1898" s="122"/>
      <c r="K1898" s="138"/>
      <c r="L1898" s="139"/>
      <c r="M1898" s="140"/>
      <c r="O1898" s="89"/>
      <c r="Q1898" s="138"/>
      <c r="R1898" s="91"/>
      <c r="S1898" s="138"/>
      <c r="T1898" s="138"/>
      <c r="U1898" s="91"/>
      <c r="V1898" s="141"/>
      <c r="Y1898" s="6"/>
      <c r="Z1898" s="16"/>
      <c r="AA1898" s="16"/>
      <c r="AB1898" s="16"/>
      <c r="AC1898" s="16"/>
      <c r="AD1898" s="16"/>
      <c r="AE1898" s="16"/>
      <c r="AF1898" s="16"/>
      <c r="AG1898" s="16"/>
      <c r="AH1898" s="16"/>
      <c r="AI1898" s="16"/>
      <c r="AJ1898" s="16"/>
      <c r="AK1898" s="16"/>
      <c r="AL1898" s="16"/>
      <c r="AM1898" s="16"/>
      <c r="AN1898" s="16"/>
      <c r="AO1898" s="16"/>
      <c r="AP1898" s="16"/>
      <c r="AQ1898" s="16"/>
      <c r="AR1898" s="16"/>
      <c r="AS1898" s="16"/>
      <c r="AT1898" s="16"/>
      <c r="AU1898" s="16"/>
      <c r="AV1898" s="16"/>
      <c r="AW1898" s="16"/>
      <c r="AX1898" s="16"/>
      <c r="AY1898" s="16"/>
      <c r="AZ1898" s="16"/>
      <c r="BA1898" s="16"/>
      <c r="BB1898" s="16"/>
    </row>
    <row r="1899" s="5" customFormat="1" spans="1:54">
      <c r="A1899" s="136"/>
      <c r="C1899" s="136"/>
      <c r="E1899" s="107"/>
      <c r="F1899" s="137"/>
      <c r="J1899" s="122"/>
      <c r="K1899" s="138"/>
      <c r="L1899" s="139"/>
      <c r="M1899" s="140"/>
      <c r="O1899" s="89"/>
      <c r="Q1899" s="138"/>
      <c r="R1899" s="91"/>
      <c r="S1899" s="138"/>
      <c r="T1899" s="138"/>
      <c r="U1899" s="91"/>
      <c r="V1899" s="141"/>
      <c r="Y1899" s="6"/>
      <c r="Z1899" s="16"/>
      <c r="AA1899" s="16"/>
      <c r="AB1899" s="16"/>
      <c r="AC1899" s="16"/>
      <c r="AD1899" s="16"/>
      <c r="AE1899" s="16"/>
      <c r="AF1899" s="16"/>
      <c r="AG1899" s="16"/>
      <c r="AH1899" s="16"/>
      <c r="AI1899" s="16"/>
      <c r="AJ1899" s="16"/>
      <c r="AK1899" s="16"/>
      <c r="AL1899" s="16"/>
      <c r="AM1899" s="16"/>
      <c r="AN1899" s="16"/>
      <c r="AO1899" s="16"/>
      <c r="AP1899" s="16"/>
      <c r="AQ1899" s="16"/>
      <c r="AR1899" s="16"/>
      <c r="AS1899" s="16"/>
      <c r="AT1899" s="16"/>
      <c r="AU1899" s="16"/>
      <c r="AV1899" s="16"/>
      <c r="AW1899" s="16"/>
      <c r="AX1899" s="16"/>
      <c r="AY1899" s="16"/>
      <c r="AZ1899" s="16"/>
      <c r="BA1899" s="16"/>
      <c r="BB1899" s="16"/>
    </row>
    <row r="1900" s="5" customFormat="1" spans="1:54">
      <c r="A1900" s="136"/>
      <c r="C1900" s="136"/>
      <c r="E1900" s="107"/>
      <c r="F1900" s="137"/>
      <c r="J1900" s="122"/>
      <c r="K1900" s="138"/>
      <c r="L1900" s="139"/>
      <c r="M1900" s="140"/>
      <c r="O1900" s="89"/>
      <c r="Q1900" s="138"/>
      <c r="R1900" s="91"/>
      <c r="S1900" s="138"/>
      <c r="T1900" s="138"/>
      <c r="U1900" s="91"/>
      <c r="V1900" s="141"/>
      <c r="Y1900" s="6"/>
      <c r="Z1900" s="16"/>
      <c r="AA1900" s="16"/>
      <c r="AB1900" s="16"/>
      <c r="AC1900" s="16"/>
      <c r="AD1900" s="16"/>
      <c r="AE1900" s="16"/>
      <c r="AF1900" s="16"/>
      <c r="AG1900" s="16"/>
      <c r="AH1900" s="16"/>
      <c r="AI1900" s="16"/>
      <c r="AJ1900" s="16"/>
      <c r="AK1900" s="16"/>
      <c r="AL1900" s="16"/>
      <c r="AM1900" s="16"/>
      <c r="AN1900" s="16"/>
      <c r="AO1900" s="16"/>
      <c r="AP1900" s="16"/>
      <c r="AQ1900" s="16"/>
      <c r="AR1900" s="16"/>
      <c r="AS1900" s="16"/>
      <c r="AT1900" s="16"/>
      <c r="AU1900" s="16"/>
      <c r="AV1900" s="16"/>
      <c r="AW1900" s="16"/>
      <c r="AX1900" s="16"/>
      <c r="AY1900" s="16"/>
      <c r="AZ1900" s="16"/>
      <c r="BA1900" s="16"/>
      <c r="BB1900" s="16"/>
    </row>
    <row r="1901" s="5" customFormat="1" spans="1:54">
      <c r="A1901" s="136"/>
      <c r="C1901" s="136"/>
      <c r="E1901" s="107"/>
      <c r="F1901" s="137"/>
      <c r="J1901" s="122"/>
      <c r="K1901" s="138"/>
      <c r="L1901" s="139"/>
      <c r="M1901" s="140"/>
      <c r="O1901" s="89"/>
      <c r="Q1901" s="138"/>
      <c r="R1901" s="91"/>
      <c r="S1901" s="138"/>
      <c r="T1901" s="138"/>
      <c r="U1901" s="91"/>
      <c r="V1901" s="141"/>
      <c r="Y1901" s="6"/>
      <c r="Z1901" s="16"/>
      <c r="AA1901" s="16"/>
      <c r="AB1901" s="16"/>
      <c r="AC1901" s="16"/>
      <c r="AD1901" s="16"/>
      <c r="AE1901" s="16"/>
      <c r="AF1901" s="16"/>
      <c r="AG1901" s="16"/>
      <c r="AH1901" s="16"/>
      <c r="AI1901" s="16"/>
      <c r="AJ1901" s="16"/>
      <c r="AK1901" s="16"/>
      <c r="AL1901" s="16"/>
      <c r="AM1901" s="16"/>
      <c r="AN1901" s="16"/>
      <c r="AO1901" s="16"/>
      <c r="AP1901" s="16"/>
      <c r="AQ1901" s="16"/>
      <c r="AR1901" s="16"/>
      <c r="AS1901" s="16"/>
      <c r="AT1901" s="16"/>
      <c r="AU1901" s="16"/>
      <c r="AV1901" s="16"/>
      <c r="AW1901" s="16"/>
      <c r="AX1901" s="16"/>
      <c r="AY1901" s="16"/>
      <c r="AZ1901" s="16"/>
      <c r="BA1901" s="16"/>
      <c r="BB1901" s="16"/>
    </row>
    <row r="1902" s="5" customFormat="1" spans="1:54">
      <c r="A1902" s="136"/>
      <c r="C1902" s="136"/>
      <c r="E1902" s="107"/>
      <c r="F1902" s="137"/>
      <c r="J1902" s="122"/>
      <c r="K1902" s="138"/>
      <c r="L1902" s="139"/>
      <c r="M1902" s="140"/>
      <c r="O1902" s="89"/>
      <c r="Q1902" s="138"/>
      <c r="R1902" s="91"/>
      <c r="S1902" s="138"/>
      <c r="T1902" s="138"/>
      <c r="U1902" s="91"/>
      <c r="V1902" s="141"/>
      <c r="Y1902" s="6"/>
      <c r="Z1902" s="16"/>
      <c r="AA1902" s="16"/>
      <c r="AB1902" s="16"/>
      <c r="AC1902" s="16"/>
      <c r="AD1902" s="16"/>
      <c r="AE1902" s="16"/>
      <c r="AF1902" s="16"/>
      <c r="AG1902" s="16"/>
      <c r="AH1902" s="16"/>
      <c r="AI1902" s="16"/>
      <c r="AJ1902" s="16"/>
      <c r="AK1902" s="16"/>
      <c r="AL1902" s="16"/>
      <c r="AM1902" s="16"/>
      <c r="AN1902" s="16"/>
      <c r="AO1902" s="16"/>
      <c r="AP1902" s="16"/>
      <c r="AQ1902" s="16"/>
      <c r="AR1902" s="16"/>
      <c r="AS1902" s="16"/>
      <c r="AT1902" s="16"/>
      <c r="AU1902" s="16"/>
      <c r="AV1902" s="16"/>
      <c r="AW1902" s="16"/>
      <c r="AX1902" s="16"/>
      <c r="AY1902" s="16"/>
      <c r="AZ1902" s="16"/>
      <c r="BA1902" s="16"/>
      <c r="BB1902" s="16"/>
    </row>
    <row r="1903" s="5" customFormat="1" spans="1:54">
      <c r="A1903" s="136"/>
      <c r="C1903" s="136"/>
      <c r="E1903" s="107"/>
      <c r="F1903" s="137"/>
      <c r="J1903" s="122"/>
      <c r="K1903" s="138"/>
      <c r="L1903" s="139"/>
      <c r="M1903" s="140"/>
      <c r="O1903" s="89"/>
      <c r="Q1903" s="138"/>
      <c r="R1903" s="91"/>
      <c r="S1903" s="138"/>
      <c r="T1903" s="138"/>
      <c r="U1903" s="91"/>
      <c r="V1903" s="141"/>
      <c r="Y1903" s="6"/>
      <c r="Z1903" s="16"/>
      <c r="AA1903" s="16"/>
      <c r="AB1903" s="16"/>
      <c r="AC1903" s="16"/>
      <c r="AD1903" s="16"/>
      <c r="AE1903" s="16"/>
      <c r="AF1903" s="16"/>
      <c r="AG1903" s="16"/>
      <c r="AH1903" s="16"/>
      <c r="AI1903" s="16"/>
      <c r="AJ1903" s="16"/>
      <c r="AK1903" s="16"/>
      <c r="AL1903" s="16"/>
      <c r="AM1903" s="16"/>
      <c r="AN1903" s="16"/>
      <c r="AO1903" s="16"/>
      <c r="AP1903" s="16"/>
      <c r="AQ1903" s="16"/>
      <c r="AR1903" s="16"/>
      <c r="AS1903" s="16"/>
      <c r="AT1903" s="16"/>
      <c r="AU1903" s="16"/>
      <c r="AV1903" s="16"/>
      <c r="AW1903" s="16"/>
      <c r="AX1903" s="16"/>
      <c r="AY1903" s="16"/>
      <c r="AZ1903" s="16"/>
      <c r="BA1903" s="16"/>
      <c r="BB1903" s="16"/>
    </row>
    <row r="1904" s="5" customFormat="1" spans="1:54">
      <c r="A1904" s="136"/>
      <c r="C1904" s="136"/>
      <c r="E1904" s="107"/>
      <c r="F1904" s="137"/>
      <c r="J1904" s="122"/>
      <c r="K1904" s="138"/>
      <c r="L1904" s="139"/>
      <c r="M1904" s="140"/>
      <c r="O1904" s="89"/>
      <c r="Q1904" s="138"/>
      <c r="R1904" s="91"/>
      <c r="S1904" s="138"/>
      <c r="T1904" s="138"/>
      <c r="U1904" s="91"/>
      <c r="V1904" s="141"/>
      <c r="Y1904" s="6"/>
      <c r="Z1904" s="16"/>
      <c r="AA1904" s="16"/>
      <c r="AB1904" s="16"/>
      <c r="AC1904" s="16"/>
      <c r="AD1904" s="16"/>
      <c r="AE1904" s="16"/>
      <c r="AF1904" s="16"/>
      <c r="AG1904" s="16"/>
      <c r="AH1904" s="16"/>
      <c r="AI1904" s="16"/>
      <c r="AJ1904" s="16"/>
      <c r="AK1904" s="16"/>
      <c r="AL1904" s="16"/>
      <c r="AM1904" s="16"/>
      <c r="AN1904" s="16"/>
      <c r="AO1904" s="16"/>
      <c r="AP1904" s="16"/>
      <c r="AQ1904" s="16"/>
      <c r="AR1904" s="16"/>
      <c r="AS1904" s="16"/>
      <c r="AT1904" s="16"/>
      <c r="AU1904" s="16"/>
      <c r="AV1904" s="16"/>
      <c r="AW1904" s="16"/>
      <c r="AX1904" s="16"/>
      <c r="AY1904" s="16"/>
      <c r="AZ1904" s="16"/>
      <c r="BA1904" s="16"/>
      <c r="BB1904" s="16"/>
    </row>
    <row r="1905" s="5" customFormat="1" spans="1:54">
      <c r="A1905" s="136"/>
      <c r="C1905" s="136"/>
      <c r="E1905" s="107"/>
      <c r="F1905" s="137"/>
      <c r="J1905" s="122"/>
      <c r="K1905" s="138"/>
      <c r="L1905" s="139"/>
      <c r="M1905" s="140"/>
      <c r="O1905" s="89"/>
      <c r="Q1905" s="138"/>
      <c r="R1905" s="91"/>
      <c r="S1905" s="138"/>
      <c r="T1905" s="138"/>
      <c r="U1905" s="91"/>
      <c r="V1905" s="141"/>
      <c r="Y1905" s="6"/>
      <c r="Z1905" s="16"/>
      <c r="AA1905" s="16"/>
      <c r="AB1905" s="16"/>
      <c r="AC1905" s="16"/>
      <c r="AD1905" s="16"/>
      <c r="AE1905" s="16"/>
      <c r="AF1905" s="16"/>
      <c r="AG1905" s="16"/>
      <c r="AH1905" s="16"/>
      <c r="AI1905" s="16"/>
      <c r="AJ1905" s="16"/>
      <c r="AK1905" s="16"/>
      <c r="AL1905" s="16"/>
      <c r="AM1905" s="16"/>
      <c r="AN1905" s="16"/>
      <c r="AO1905" s="16"/>
      <c r="AP1905" s="16"/>
      <c r="AQ1905" s="16"/>
      <c r="AR1905" s="16"/>
      <c r="AS1905" s="16"/>
      <c r="AT1905" s="16"/>
      <c r="AU1905" s="16"/>
      <c r="AV1905" s="16"/>
      <c r="AW1905" s="16"/>
      <c r="AX1905" s="16"/>
      <c r="AY1905" s="16"/>
      <c r="AZ1905" s="16"/>
      <c r="BA1905" s="16"/>
      <c r="BB1905" s="16"/>
    </row>
    <row r="1906" s="5" customFormat="1" spans="1:54">
      <c r="A1906" s="136"/>
      <c r="C1906" s="136"/>
      <c r="E1906" s="107"/>
      <c r="F1906" s="137"/>
      <c r="J1906" s="122"/>
      <c r="K1906" s="138"/>
      <c r="L1906" s="139"/>
      <c r="M1906" s="140"/>
      <c r="O1906" s="89"/>
      <c r="Q1906" s="138"/>
      <c r="R1906" s="91"/>
      <c r="S1906" s="138"/>
      <c r="T1906" s="138"/>
      <c r="U1906" s="91"/>
      <c r="V1906" s="141"/>
      <c r="Y1906" s="6"/>
      <c r="Z1906" s="16"/>
      <c r="AA1906" s="16"/>
      <c r="AB1906" s="16"/>
      <c r="AC1906" s="16"/>
      <c r="AD1906" s="16"/>
      <c r="AE1906" s="16"/>
      <c r="AF1906" s="16"/>
      <c r="AG1906" s="16"/>
      <c r="AH1906" s="16"/>
      <c r="AI1906" s="16"/>
      <c r="AJ1906" s="16"/>
      <c r="AK1906" s="16"/>
      <c r="AL1906" s="16"/>
      <c r="AM1906" s="16"/>
      <c r="AN1906" s="16"/>
      <c r="AO1906" s="16"/>
      <c r="AP1906" s="16"/>
      <c r="AQ1906" s="16"/>
      <c r="AR1906" s="16"/>
      <c r="AS1906" s="16"/>
      <c r="AT1906" s="16"/>
      <c r="AU1906" s="16"/>
      <c r="AV1906" s="16"/>
      <c r="AW1906" s="16"/>
      <c r="AX1906" s="16"/>
      <c r="AY1906" s="16"/>
      <c r="AZ1906" s="16"/>
      <c r="BA1906" s="16"/>
      <c r="BB1906" s="16"/>
    </row>
    <row r="1907" s="5" customFormat="1" spans="1:54">
      <c r="A1907" s="136"/>
      <c r="C1907" s="136"/>
      <c r="E1907" s="107"/>
      <c r="F1907" s="137"/>
      <c r="J1907" s="122"/>
      <c r="K1907" s="138"/>
      <c r="L1907" s="139"/>
      <c r="M1907" s="140"/>
      <c r="O1907" s="89"/>
      <c r="Q1907" s="138"/>
      <c r="R1907" s="91"/>
      <c r="S1907" s="138"/>
      <c r="T1907" s="138"/>
      <c r="U1907" s="91"/>
      <c r="V1907" s="141"/>
      <c r="Y1907" s="6"/>
      <c r="Z1907" s="16"/>
      <c r="AA1907" s="16"/>
      <c r="AB1907" s="16"/>
      <c r="AC1907" s="16"/>
      <c r="AD1907" s="16"/>
      <c r="AE1907" s="16"/>
      <c r="AF1907" s="16"/>
      <c r="AG1907" s="16"/>
      <c r="AH1907" s="16"/>
      <c r="AI1907" s="16"/>
      <c r="AJ1907" s="16"/>
      <c r="AK1907" s="16"/>
      <c r="AL1907" s="16"/>
      <c r="AM1907" s="16"/>
      <c r="AN1907" s="16"/>
      <c r="AO1907" s="16"/>
      <c r="AP1907" s="16"/>
      <c r="AQ1907" s="16"/>
      <c r="AR1907" s="16"/>
      <c r="AS1907" s="16"/>
      <c r="AT1907" s="16"/>
      <c r="AU1907" s="16"/>
      <c r="AV1907" s="16"/>
      <c r="AW1907" s="16"/>
      <c r="AX1907" s="16"/>
      <c r="AY1907" s="16"/>
      <c r="AZ1907" s="16"/>
      <c r="BA1907" s="16"/>
      <c r="BB1907" s="16"/>
    </row>
    <row r="1908" s="5" customFormat="1" spans="1:54">
      <c r="A1908" s="136"/>
      <c r="C1908" s="136"/>
      <c r="E1908" s="107"/>
      <c r="F1908" s="137"/>
      <c r="J1908" s="122"/>
      <c r="K1908" s="138"/>
      <c r="L1908" s="139"/>
      <c r="M1908" s="140"/>
      <c r="O1908" s="89"/>
      <c r="Q1908" s="138"/>
      <c r="R1908" s="91"/>
      <c r="S1908" s="138"/>
      <c r="T1908" s="138"/>
      <c r="U1908" s="91"/>
      <c r="V1908" s="141"/>
      <c r="Y1908" s="6"/>
      <c r="Z1908" s="16"/>
      <c r="AA1908" s="16"/>
      <c r="AB1908" s="16"/>
      <c r="AC1908" s="16"/>
      <c r="AD1908" s="16"/>
      <c r="AE1908" s="16"/>
      <c r="AF1908" s="16"/>
      <c r="AG1908" s="16"/>
      <c r="AH1908" s="16"/>
      <c r="AI1908" s="16"/>
      <c r="AJ1908" s="16"/>
      <c r="AK1908" s="16"/>
      <c r="AL1908" s="16"/>
      <c r="AM1908" s="16"/>
      <c r="AN1908" s="16"/>
      <c r="AO1908" s="16"/>
      <c r="AP1908" s="16"/>
      <c r="AQ1908" s="16"/>
      <c r="AR1908" s="16"/>
      <c r="AS1908" s="16"/>
      <c r="AT1908" s="16"/>
      <c r="AU1908" s="16"/>
      <c r="AV1908" s="16"/>
      <c r="AW1908" s="16"/>
      <c r="AX1908" s="16"/>
      <c r="AY1908" s="16"/>
      <c r="AZ1908" s="16"/>
      <c r="BA1908" s="16"/>
      <c r="BB1908" s="16"/>
    </row>
    <row r="1909" s="5" customFormat="1" spans="1:54">
      <c r="A1909" s="136"/>
      <c r="C1909" s="136"/>
      <c r="E1909" s="107"/>
      <c r="F1909" s="137"/>
      <c r="J1909" s="122"/>
      <c r="K1909" s="138"/>
      <c r="L1909" s="139"/>
      <c r="M1909" s="140"/>
      <c r="O1909" s="89"/>
      <c r="Q1909" s="138"/>
      <c r="R1909" s="91"/>
      <c r="S1909" s="138"/>
      <c r="T1909" s="138"/>
      <c r="U1909" s="91"/>
      <c r="V1909" s="141"/>
      <c r="Y1909" s="6"/>
      <c r="Z1909" s="16"/>
      <c r="AA1909" s="16"/>
      <c r="AB1909" s="16"/>
      <c r="AC1909" s="16"/>
      <c r="AD1909" s="16"/>
      <c r="AE1909" s="16"/>
      <c r="AF1909" s="16"/>
      <c r="AG1909" s="16"/>
      <c r="AH1909" s="16"/>
      <c r="AI1909" s="16"/>
      <c r="AJ1909" s="16"/>
      <c r="AK1909" s="16"/>
      <c r="AL1909" s="16"/>
      <c r="AM1909" s="16"/>
      <c r="AN1909" s="16"/>
      <c r="AO1909" s="16"/>
      <c r="AP1909" s="16"/>
      <c r="AQ1909" s="16"/>
      <c r="AR1909" s="16"/>
      <c r="AS1909" s="16"/>
      <c r="AT1909" s="16"/>
      <c r="AU1909" s="16"/>
      <c r="AV1909" s="16"/>
      <c r="AW1909" s="16"/>
      <c r="AX1909" s="16"/>
      <c r="AY1909" s="16"/>
      <c r="AZ1909" s="16"/>
      <c r="BA1909" s="16"/>
      <c r="BB1909" s="16"/>
    </row>
    <row r="1910" s="5" customFormat="1" spans="1:54">
      <c r="A1910" s="136"/>
      <c r="C1910" s="136"/>
      <c r="E1910" s="107"/>
      <c r="F1910" s="137"/>
      <c r="J1910" s="122"/>
      <c r="K1910" s="138"/>
      <c r="L1910" s="139"/>
      <c r="M1910" s="140"/>
      <c r="O1910" s="89"/>
      <c r="Q1910" s="138"/>
      <c r="R1910" s="91"/>
      <c r="S1910" s="138"/>
      <c r="T1910" s="138"/>
      <c r="U1910" s="91"/>
      <c r="V1910" s="141"/>
      <c r="Y1910" s="6"/>
      <c r="Z1910" s="16"/>
      <c r="AA1910" s="16"/>
      <c r="AB1910" s="16"/>
      <c r="AC1910" s="16"/>
      <c r="AD1910" s="16"/>
      <c r="AE1910" s="16"/>
      <c r="AF1910" s="16"/>
      <c r="AG1910" s="16"/>
      <c r="AH1910" s="16"/>
      <c r="AI1910" s="16"/>
      <c r="AJ1910" s="16"/>
      <c r="AK1910" s="16"/>
      <c r="AL1910" s="16"/>
      <c r="AM1910" s="16"/>
      <c r="AN1910" s="16"/>
      <c r="AO1910" s="16"/>
      <c r="AP1910" s="16"/>
      <c r="AQ1910" s="16"/>
      <c r="AR1910" s="16"/>
      <c r="AS1910" s="16"/>
      <c r="AT1910" s="16"/>
      <c r="AU1910" s="16"/>
      <c r="AV1910" s="16"/>
      <c r="AW1910" s="16"/>
      <c r="AX1910" s="16"/>
      <c r="AY1910" s="16"/>
      <c r="AZ1910" s="16"/>
      <c r="BA1910" s="16"/>
      <c r="BB1910" s="16"/>
    </row>
    <row r="1911" s="5" customFormat="1" spans="1:54">
      <c r="A1911" s="136"/>
      <c r="C1911" s="136"/>
      <c r="E1911" s="107"/>
      <c r="F1911" s="137"/>
      <c r="J1911" s="122"/>
      <c r="K1911" s="138"/>
      <c r="L1911" s="139"/>
      <c r="M1911" s="140"/>
      <c r="O1911" s="89"/>
      <c r="Q1911" s="138"/>
      <c r="R1911" s="91"/>
      <c r="S1911" s="138"/>
      <c r="T1911" s="138"/>
      <c r="U1911" s="91"/>
      <c r="V1911" s="141"/>
      <c r="Y1911" s="6"/>
      <c r="Z1911" s="16"/>
      <c r="AA1911" s="16"/>
      <c r="AB1911" s="16"/>
      <c r="AC1911" s="16"/>
      <c r="AD1911" s="16"/>
      <c r="AE1911" s="16"/>
      <c r="AF1911" s="16"/>
      <c r="AG1911" s="16"/>
      <c r="AH1911" s="16"/>
      <c r="AI1911" s="16"/>
      <c r="AJ1911" s="16"/>
      <c r="AK1911" s="16"/>
      <c r="AL1911" s="16"/>
      <c r="AM1911" s="16"/>
      <c r="AN1911" s="16"/>
      <c r="AO1911" s="16"/>
      <c r="AP1911" s="16"/>
      <c r="AQ1911" s="16"/>
      <c r="AR1911" s="16"/>
      <c r="AS1911" s="16"/>
      <c r="AT1911" s="16"/>
      <c r="AU1911" s="16"/>
      <c r="AV1911" s="16"/>
      <c r="AW1911" s="16"/>
      <c r="AX1911" s="16"/>
      <c r="AY1911" s="16"/>
      <c r="AZ1911" s="16"/>
      <c r="BA1911" s="16"/>
      <c r="BB1911" s="16"/>
    </row>
    <row r="1912" s="5" customFormat="1" spans="1:54">
      <c r="A1912" s="136"/>
      <c r="C1912" s="136"/>
      <c r="E1912" s="107"/>
      <c r="F1912" s="137"/>
      <c r="J1912" s="122"/>
      <c r="K1912" s="138"/>
      <c r="L1912" s="139"/>
      <c r="M1912" s="140"/>
      <c r="O1912" s="89"/>
      <c r="Q1912" s="138"/>
      <c r="R1912" s="91"/>
      <c r="S1912" s="138"/>
      <c r="T1912" s="138"/>
      <c r="U1912" s="91"/>
      <c r="V1912" s="141"/>
      <c r="Y1912" s="6"/>
      <c r="Z1912" s="16"/>
      <c r="AA1912" s="16"/>
      <c r="AB1912" s="16"/>
      <c r="AC1912" s="16"/>
      <c r="AD1912" s="16"/>
      <c r="AE1912" s="16"/>
      <c r="AF1912" s="16"/>
      <c r="AG1912" s="16"/>
      <c r="AH1912" s="16"/>
      <c r="AI1912" s="16"/>
      <c r="AJ1912" s="16"/>
      <c r="AK1912" s="16"/>
      <c r="AL1912" s="16"/>
      <c r="AM1912" s="16"/>
      <c r="AN1912" s="16"/>
      <c r="AO1912" s="16"/>
      <c r="AP1912" s="16"/>
      <c r="AQ1912" s="16"/>
      <c r="AR1912" s="16"/>
      <c r="AS1912" s="16"/>
      <c r="AT1912" s="16"/>
      <c r="AU1912" s="16"/>
      <c r="AV1912" s="16"/>
      <c r="AW1912" s="16"/>
      <c r="AX1912" s="16"/>
      <c r="AY1912" s="16"/>
      <c r="AZ1912" s="16"/>
      <c r="BA1912" s="16"/>
      <c r="BB1912" s="16"/>
    </row>
    <row r="1913" s="5" customFormat="1" spans="1:54">
      <c r="A1913" s="136"/>
      <c r="C1913" s="136"/>
      <c r="E1913" s="107"/>
      <c r="F1913" s="137"/>
      <c r="J1913" s="122"/>
      <c r="K1913" s="138"/>
      <c r="L1913" s="139"/>
      <c r="M1913" s="140"/>
      <c r="O1913" s="89"/>
      <c r="Q1913" s="138"/>
      <c r="R1913" s="91"/>
      <c r="S1913" s="138"/>
      <c r="T1913" s="138"/>
      <c r="U1913" s="91"/>
      <c r="V1913" s="141"/>
      <c r="Y1913" s="6"/>
      <c r="Z1913" s="16"/>
      <c r="AA1913" s="16"/>
      <c r="AB1913" s="16"/>
      <c r="AC1913" s="16"/>
      <c r="AD1913" s="16"/>
      <c r="AE1913" s="16"/>
      <c r="AF1913" s="16"/>
      <c r="AG1913" s="16"/>
      <c r="AH1913" s="16"/>
      <c r="AI1913" s="16"/>
      <c r="AJ1913" s="16"/>
      <c r="AK1913" s="16"/>
      <c r="AL1913" s="16"/>
      <c r="AM1913" s="16"/>
      <c r="AN1913" s="16"/>
      <c r="AO1913" s="16"/>
      <c r="AP1913" s="16"/>
      <c r="AQ1913" s="16"/>
      <c r="AR1913" s="16"/>
      <c r="AS1913" s="16"/>
      <c r="AT1913" s="16"/>
      <c r="AU1913" s="16"/>
      <c r="AV1913" s="16"/>
      <c r="AW1913" s="16"/>
      <c r="AX1913" s="16"/>
      <c r="AY1913" s="16"/>
      <c r="AZ1913" s="16"/>
      <c r="BA1913" s="16"/>
      <c r="BB1913" s="16"/>
    </row>
    <row r="1914" s="5" customFormat="1" spans="1:54">
      <c r="A1914" s="136"/>
      <c r="C1914" s="136"/>
      <c r="E1914" s="107"/>
      <c r="F1914" s="137"/>
      <c r="J1914" s="122"/>
      <c r="K1914" s="138"/>
      <c r="L1914" s="139"/>
      <c r="M1914" s="140"/>
      <c r="O1914" s="89"/>
      <c r="Q1914" s="138"/>
      <c r="R1914" s="91"/>
      <c r="S1914" s="138"/>
      <c r="T1914" s="138"/>
      <c r="U1914" s="91"/>
      <c r="V1914" s="141"/>
      <c r="Y1914" s="6"/>
      <c r="Z1914" s="16"/>
      <c r="AA1914" s="16"/>
      <c r="AB1914" s="16"/>
      <c r="AC1914" s="16"/>
      <c r="AD1914" s="16"/>
      <c r="AE1914" s="16"/>
      <c r="AF1914" s="16"/>
      <c r="AG1914" s="16"/>
      <c r="AH1914" s="16"/>
      <c r="AI1914" s="16"/>
      <c r="AJ1914" s="16"/>
      <c r="AK1914" s="16"/>
      <c r="AL1914" s="16"/>
      <c r="AM1914" s="16"/>
      <c r="AN1914" s="16"/>
      <c r="AO1914" s="16"/>
      <c r="AP1914" s="16"/>
      <c r="AQ1914" s="16"/>
      <c r="AR1914" s="16"/>
      <c r="AS1914" s="16"/>
      <c r="AT1914" s="16"/>
      <c r="AU1914" s="16"/>
      <c r="AV1914" s="16"/>
      <c r="AW1914" s="16"/>
      <c r="AX1914" s="16"/>
      <c r="AY1914" s="16"/>
      <c r="AZ1914" s="16"/>
      <c r="BA1914" s="16"/>
      <c r="BB1914" s="16"/>
    </row>
    <row r="1915" s="5" customFormat="1" spans="1:54">
      <c r="A1915" s="136"/>
      <c r="C1915" s="136"/>
      <c r="E1915" s="107"/>
      <c r="F1915" s="137"/>
      <c r="J1915" s="122"/>
      <c r="K1915" s="138"/>
      <c r="L1915" s="139"/>
      <c r="M1915" s="140"/>
      <c r="O1915" s="89"/>
      <c r="Q1915" s="138"/>
      <c r="R1915" s="91"/>
      <c r="S1915" s="138"/>
      <c r="T1915" s="138"/>
      <c r="U1915" s="91"/>
      <c r="V1915" s="141"/>
      <c r="Y1915" s="6"/>
      <c r="Z1915" s="16"/>
      <c r="AA1915" s="16"/>
      <c r="AB1915" s="16"/>
      <c r="AC1915" s="16"/>
      <c r="AD1915" s="16"/>
      <c r="AE1915" s="16"/>
      <c r="AF1915" s="16"/>
      <c r="AG1915" s="16"/>
      <c r="AH1915" s="16"/>
      <c r="AI1915" s="16"/>
      <c r="AJ1915" s="16"/>
      <c r="AK1915" s="16"/>
      <c r="AL1915" s="16"/>
      <c r="AM1915" s="16"/>
      <c r="AN1915" s="16"/>
      <c r="AO1915" s="16"/>
      <c r="AP1915" s="16"/>
      <c r="AQ1915" s="16"/>
      <c r="AR1915" s="16"/>
      <c r="AS1915" s="16"/>
      <c r="AT1915" s="16"/>
      <c r="AU1915" s="16"/>
      <c r="AV1915" s="16"/>
      <c r="AW1915" s="16"/>
      <c r="AX1915" s="16"/>
      <c r="AY1915" s="16"/>
      <c r="AZ1915" s="16"/>
      <c r="BA1915" s="16"/>
      <c r="BB1915" s="16"/>
    </row>
    <row r="1916" s="5" customFormat="1" spans="1:54">
      <c r="A1916" s="136"/>
      <c r="C1916" s="136"/>
      <c r="E1916" s="107"/>
      <c r="F1916" s="137"/>
      <c r="J1916" s="122"/>
      <c r="K1916" s="138"/>
      <c r="L1916" s="139"/>
      <c r="M1916" s="140"/>
      <c r="O1916" s="89"/>
      <c r="Q1916" s="138"/>
      <c r="R1916" s="91"/>
      <c r="S1916" s="138"/>
      <c r="T1916" s="138"/>
      <c r="U1916" s="91"/>
      <c r="V1916" s="141"/>
      <c r="Y1916" s="6"/>
      <c r="Z1916" s="16"/>
      <c r="AA1916" s="16"/>
      <c r="AB1916" s="16"/>
      <c r="AC1916" s="16"/>
      <c r="AD1916" s="16"/>
      <c r="AE1916" s="16"/>
      <c r="AF1916" s="16"/>
      <c r="AG1916" s="16"/>
      <c r="AH1916" s="16"/>
      <c r="AI1916" s="16"/>
      <c r="AJ1916" s="16"/>
      <c r="AK1916" s="16"/>
      <c r="AL1916" s="16"/>
      <c r="AM1916" s="16"/>
      <c r="AN1916" s="16"/>
      <c r="AO1916" s="16"/>
      <c r="AP1916" s="16"/>
      <c r="AQ1916" s="16"/>
      <c r="AR1916" s="16"/>
      <c r="AS1916" s="16"/>
      <c r="AT1916" s="16"/>
      <c r="AU1916" s="16"/>
      <c r="AV1916" s="16"/>
      <c r="AW1916" s="16"/>
      <c r="AX1916" s="16"/>
      <c r="AY1916" s="16"/>
      <c r="AZ1916" s="16"/>
      <c r="BA1916" s="16"/>
      <c r="BB1916" s="16"/>
    </row>
    <row r="1917" s="5" customFormat="1" spans="1:54">
      <c r="A1917" s="136"/>
      <c r="C1917" s="136"/>
      <c r="E1917" s="107"/>
      <c r="F1917" s="137"/>
      <c r="J1917" s="122"/>
      <c r="K1917" s="138"/>
      <c r="L1917" s="139"/>
      <c r="M1917" s="140"/>
      <c r="O1917" s="89"/>
      <c r="Q1917" s="138"/>
      <c r="R1917" s="91"/>
      <c r="S1917" s="138"/>
      <c r="T1917" s="138"/>
      <c r="U1917" s="91"/>
      <c r="V1917" s="141"/>
      <c r="Y1917" s="6"/>
      <c r="Z1917" s="16"/>
      <c r="AA1917" s="16"/>
      <c r="AB1917" s="16"/>
      <c r="AC1917" s="16"/>
      <c r="AD1917" s="16"/>
      <c r="AE1917" s="16"/>
      <c r="AF1917" s="16"/>
      <c r="AG1917" s="16"/>
      <c r="AH1917" s="16"/>
      <c r="AI1917" s="16"/>
      <c r="AJ1917" s="16"/>
      <c r="AK1917" s="16"/>
      <c r="AL1917" s="16"/>
      <c r="AM1917" s="16"/>
      <c r="AN1917" s="16"/>
      <c r="AO1917" s="16"/>
      <c r="AP1917" s="16"/>
      <c r="AQ1917" s="16"/>
      <c r="AR1917" s="16"/>
      <c r="AS1917" s="16"/>
      <c r="AT1917" s="16"/>
      <c r="AU1917" s="16"/>
      <c r="AV1917" s="16"/>
      <c r="AW1917" s="16"/>
      <c r="AX1917" s="16"/>
      <c r="AY1917" s="16"/>
      <c r="AZ1917" s="16"/>
      <c r="BA1917" s="16"/>
      <c r="BB1917" s="16"/>
    </row>
    <row r="1918" s="5" customFormat="1" spans="1:54">
      <c r="A1918" s="136"/>
      <c r="C1918" s="136"/>
      <c r="E1918" s="107"/>
      <c r="F1918" s="137"/>
      <c r="J1918" s="122"/>
      <c r="K1918" s="138"/>
      <c r="L1918" s="139"/>
      <c r="M1918" s="140"/>
      <c r="O1918" s="89"/>
      <c r="Q1918" s="138"/>
      <c r="R1918" s="91"/>
      <c r="S1918" s="138"/>
      <c r="T1918" s="138"/>
      <c r="U1918" s="91"/>
      <c r="V1918" s="141"/>
      <c r="Y1918" s="6"/>
      <c r="Z1918" s="16"/>
      <c r="AA1918" s="16"/>
      <c r="AB1918" s="16"/>
      <c r="AC1918" s="16"/>
      <c r="AD1918" s="16"/>
      <c r="AE1918" s="16"/>
      <c r="AF1918" s="16"/>
      <c r="AG1918" s="16"/>
      <c r="AH1918" s="16"/>
      <c r="AI1918" s="16"/>
      <c r="AJ1918" s="16"/>
      <c r="AK1918" s="16"/>
      <c r="AL1918" s="16"/>
      <c r="AM1918" s="16"/>
      <c r="AN1918" s="16"/>
      <c r="AO1918" s="16"/>
      <c r="AP1918" s="16"/>
      <c r="AQ1918" s="16"/>
      <c r="AR1918" s="16"/>
      <c r="AS1918" s="16"/>
      <c r="AT1918" s="16"/>
      <c r="AU1918" s="16"/>
      <c r="AV1918" s="16"/>
      <c r="AW1918" s="16"/>
      <c r="AX1918" s="16"/>
      <c r="AY1918" s="16"/>
      <c r="AZ1918" s="16"/>
      <c r="BA1918" s="16"/>
      <c r="BB1918" s="16"/>
    </row>
    <row r="1919" s="5" customFormat="1" spans="1:54">
      <c r="A1919" s="136"/>
      <c r="C1919" s="136"/>
      <c r="E1919" s="107"/>
      <c r="F1919" s="137"/>
      <c r="J1919" s="122"/>
      <c r="K1919" s="138"/>
      <c r="L1919" s="139"/>
      <c r="M1919" s="140"/>
      <c r="O1919" s="89"/>
      <c r="Q1919" s="138"/>
      <c r="R1919" s="91"/>
      <c r="S1919" s="138"/>
      <c r="T1919" s="138"/>
      <c r="U1919" s="91"/>
      <c r="V1919" s="141"/>
      <c r="Y1919" s="6"/>
      <c r="Z1919" s="16"/>
      <c r="AA1919" s="16"/>
      <c r="AB1919" s="16"/>
      <c r="AC1919" s="16"/>
      <c r="AD1919" s="16"/>
      <c r="AE1919" s="16"/>
      <c r="AF1919" s="16"/>
      <c r="AG1919" s="16"/>
      <c r="AH1919" s="16"/>
      <c r="AI1919" s="16"/>
      <c r="AJ1919" s="16"/>
      <c r="AK1919" s="16"/>
      <c r="AL1919" s="16"/>
      <c r="AM1919" s="16"/>
      <c r="AN1919" s="16"/>
      <c r="AO1919" s="16"/>
      <c r="AP1919" s="16"/>
      <c r="AQ1919" s="16"/>
      <c r="AR1919" s="16"/>
      <c r="AS1919" s="16"/>
      <c r="AT1919" s="16"/>
      <c r="AU1919" s="16"/>
      <c r="AV1919" s="16"/>
      <c r="AW1919" s="16"/>
      <c r="AX1919" s="16"/>
      <c r="AY1919" s="16"/>
      <c r="AZ1919" s="16"/>
      <c r="BA1919" s="16"/>
      <c r="BB1919" s="16"/>
    </row>
    <row r="1920" s="5" customFormat="1" spans="1:54">
      <c r="A1920" s="136"/>
      <c r="C1920" s="136"/>
      <c r="E1920" s="107"/>
      <c r="F1920" s="137"/>
      <c r="J1920" s="122"/>
      <c r="K1920" s="138"/>
      <c r="L1920" s="139"/>
      <c r="M1920" s="140"/>
      <c r="O1920" s="89"/>
      <c r="Q1920" s="138"/>
      <c r="R1920" s="91"/>
      <c r="S1920" s="138"/>
      <c r="T1920" s="138"/>
      <c r="U1920" s="91"/>
      <c r="V1920" s="141"/>
      <c r="Y1920" s="6"/>
      <c r="Z1920" s="16"/>
      <c r="AA1920" s="16"/>
      <c r="AB1920" s="16"/>
      <c r="AC1920" s="16"/>
      <c r="AD1920" s="16"/>
      <c r="AE1920" s="16"/>
      <c r="AF1920" s="16"/>
      <c r="AG1920" s="16"/>
      <c r="AH1920" s="16"/>
      <c r="AI1920" s="16"/>
      <c r="AJ1920" s="16"/>
      <c r="AK1920" s="16"/>
      <c r="AL1920" s="16"/>
      <c r="AM1920" s="16"/>
      <c r="AN1920" s="16"/>
      <c r="AO1920" s="16"/>
      <c r="AP1920" s="16"/>
      <c r="AQ1920" s="16"/>
      <c r="AR1920" s="16"/>
      <c r="AS1920" s="16"/>
      <c r="AT1920" s="16"/>
      <c r="AU1920" s="16"/>
      <c r="AV1920" s="16"/>
      <c r="AW1920" s="16"/>
      <c r="AX1920" s="16"/>
      <c r="AY1920" s="16"/>
      <c r="AZ1920" s="16"/>
      <c r="BA1920" s="16"/>
      <c r="BB1920" s="16"/>
    </row>
    <row r="1921" s="5" customFormat="1" spans="1:54">
      <c r="A1921" s="136"/>
      <c r="C1921" s="136"/>
      <c r="E1921" s="107"/>
      <c r="F1921" s="137"/>
      <c r="J1921" s="122"/>
      <c r="K1921" s="138"/>
      <c r="L1921" s="139"/>
      <c r="M1921" s="140"/>
      <c r="O1921" s="89"/>
      <c r="Q1921" s="138"/>
      <c r="R1921" s="91"/>
      <c r="S1921" s="138"/>
      <c r="T1921" s="138"/>
      <c r="U1921" s="91"/>
      <c r="V1921" s="141"/>
      <c r="Y1921" s="6"/>
      <c r="Z1921" s="16"/>
      <c r="AA1921" s="16"/>
      <c r="AB1921" s="16"/>
      <c r="AC1921" s="16"/>
      <c r="AD1921" s="16"/>
      <c r="AE1921" s="16"/>
      <c r="AF1921" s="16"/>
      <c r="AG1921" s="16"/>
      <c r="AH1921" s="16"/>
      <c r="AI1921" s="16"/>
      <c r="AJ1921" s="16"/>
      <c r="AK1921" s="16"/>
      <c r="AL1921" s="16"/>
      <c r="AM1921" s="16"/>
      <c r="AN1921" s="16"/>
      <c r="AO1921" s="16"/>
      <c r="AP1921" s="16"/>
      <c r="AQ1921" s="16"/>
      <c r="AR1921" s="16"/>
      <c r="AS1921" s="16"/>
      <c r="AT1921" s="16"/>
      <c r="AU1921" s="16"/>
      <c r="AV1921" s="16"/>
      <c r="AW1921" s="16"/>
      <c r="AX1921" s="16"/>
      <c r="AY1921" s="16"/>
      <c r="AZ1921" s="16"/>
      <c r="BA1921" s="16"/>
      <c r="BB1921" s="16"/>
    </row>
    <row r="1922" s="5" customFormat="1" spans="1:54">
      <c r="A1922" s="136"/>
      <c r="C1922" s="136"/>
      <c r="E1922" s="107"/>
      <c r="F1922" s="137"/>
      <c r="J1922" s="122"/>
      <c r="K1922" s="138"/>
      <c r="L1922" s="139"/>
      <c r="M1922" s="140"/>
      <c r="O1922" s="89"/>
      <c r="Q1922" s="138"/>
      <c r="R1922" s="91"/>
      <c r="S1922" s="138"/>
      <c r="T1922" s="138"/>
      <c r="U1922" s="91"/>
      <c r="V1922" s="141"/>
      <c r="Y1922" s="6"/>
      <c r="Z1922" s="16"/>
      <c r="AA1922" s="16"/>
      <c r="AB1922" s="16"/>
      <c r="AC1922" s="16"/>
      <c r="AD1922" s="16"/>
      <c r="AE1922" s="16"/>
      <c r="AF1922" s="16"/>
      <c r="AG1922" s="16"/>
      <c r="AH1922" s="16"/>
      <c r="AI1922" s="16"/>
      <c r="AJ1922" s="16"/>
      <c r="AK1922" s="16"/>
      <c r="AL1922" s="16"/>
      <c r="AM1922" s="16"/>
      <c r="AN1922" s="16"/>
      <c r="AO1922" s="16"/>
      <c r="AP1922" s="16"/>
      <c r="AQ1922" s="16"/>
      <c r="AR1922" s="16"/>
      <c r="AS1922" s="16"/>
      <c r="AT1922" s="16"/>
      <c r="AU1922" s="16"/>
      <c r="AV1922" s="16"/>
      <c r="AW1922" s="16"/>
      <c r="AX1922" s="16"/>
      <c r="AY1922" s="16"/>
      <c r="AZ1922" s="16"/>
      <c r="BA1922" s="16"/>
      <c r="BB1922" s="16"/>
    </row>
    <row r="1923" s="5" customFormat="1" spans="1:54">
      <c r="A1923" s="136"/>
      <c r="C1923" s="136"/>
      <c r="E1923" s="107"/>
      <c r="F1923" s="137"/>
      <c r="J1923" s="122"/>
      <c r="K1923" s="138"/>
      <c r="L1923" s="139"/>
      <c r="M1923" s="140"/>
      <c r="O1923" s="89"/>
      <c r="Q1923" s="138"/>
      <c r="R1923" s="91"/>
      <c r="S1923" s="138"/>
      <c r="T1923" s="138"/>
      <c r="U1923" s="91"/>
      <c r="V1923" s="141"/>
      <c r="Y1923" s="6"/>
      <c r="Z1923" s="16"/>
      <c r="AA1923" s="16"/>
      <c r="AB1923" s="16"/>
      <c r="AC1923" s="16"/>
      <c r="AD1923" s="16"/>
      <c r="AE1923" s="16"/>
      <c r="AF1923" s="16"/>
      <c r="AG1923" s="16"/>
      <c r="AH1923" s="16"/>
      <c r="AI1923" s="16"/>
      <c r="AJ1923" s="16"/>
      <c r="AK1923" s="16"/>
      <c r="AL1923" s="16"/>
      <c r="AM1923" s="16"/>
      <c r="AN1923" s="16"/>
      <c r="AO1923" s="16"/>
      <c r="AP1923" s="16"/>
      <c r="AQ1923" s="16"/>
      <c r="AR1923" s="16"/>
      <c r="AS1923" s="16"/>
      <c r="AT1923" s="16"/>
      <c r="AU1923" s="16"/>
      <c r="AV1923" s="16"/>
      <c r="AW1923" s="16"/>
      <c r="AX1923" s="16"/>
      <c r="AY1923" s="16"/>
      <c r="AZ1923" s="16"/>
      <c r="BA1923" s="16"/>
      <c r="BB1923" s="16"/>
    </row>
    <row r="1924" s="5" customFormat="1" spans="1:54">
      <c r="A1924" s="136"/>
      <c r="C1924" s="136"/>
      <c r="E1924" s="107"/>
      <c r="F1924" s="137"/>
      <c r="J1924" s="122"/>
      <c r="K1924" s="138"/>
      <c r="L1924" s="139"/>
      <c r="M1924" s="140"/>
      <c r="O1924" s="89"/>
      <c r="Q1924" s="138"/>
      <c r="R1924" s="91"/>
      <c r="S1924" s="138"/>
      <c r="T1924" s="138"/>
      <c r="U1924" s="91"/>
      <c r="V1924" s="141"/>
      <c r="Y1924" s="6"/>
      <c r="Z1924" s="16"/>
      <c r="AA1924" s="16"/>
      <c r="AB1924" s="16"/>
      <c r="AC1924" s="16"/>
      <c r="AD1924" s="16"/>
      <c r="AE1924" s="16"/>
      <c r="AF1924" s="16"/>
      <c r="AG1924" s="16"/>
      <c r="AH1924" s="16"/>
      <c r="AI1924" s="16"/>
      <c r="AJ1924" s="16"/>
      <c r="AK1924" s="16"/>
      <c r="AL1924" s="16"/>
      <c r="AM1924" s="16"/>
      <c r="AN1924" s="16"/>
      <c r="AO1924" s="16"/>
      <c r="AP1924" s="16"/>
      <c r="AQ1924" s="16"/>
      <c r="AR1924" s="16"/>
      <c r="AS1924" s="16"/>
      <c r="AT1924" s="16"/>
      <c r="AU1924" s="16"/>
      <c r="AV1924" s="16"/>
      <c r="AW1924" s="16"/>
      <c r="AX1924" s="16"/>
      <c r="AY1924" s="16"/>
      <c r="AZ1924" s="16"/>
      <c r="BA1924" s="16"/>
      <c r="BB1924" s="16"/>
    </row>
    <row r="1925" s="5" customFormat="1" spans="1:54">
      <c r="A1925" s="136"/>
      <c r="C1925" s="136"/>
      <c r="E1925" s="107"/>
      <c r="F1925" s="137"/>
      <c r="J1925" s="122"/>
      <c r="K1925" s="138"/>
      <c r="L1925" s="139"/>
      <c r="M1925" s="140"/>
      <c r="O1925" s="89"/>
      <c r="Q1925" s="138"/>
      <c r="R1925" s="91"/>
      <c r="S1925" s="138"/>
      <c r="T1925" s="138"/>
      <c r="U1925" s="91"/>
      <c r="V1925" s="141"/>
      <c r="Y1925" s="6"/>
      <c r="Z1925" s="16"/>
      <c r="AA1925" s="16"/>
      <c r="AB1925" s="16"/>
      <c r="AC1925" s="16"/>
      <c r="AD1925" s="16"/>
      <c r="AE1925" s="16"/>
      <c r="AF1925" s="16"/>
      <c r="AG1925" s="16"/>
      <c r="AH1925" s="16"/>
      <c r="AI1925" s="16"/>
      <c r="AJ1925" s="16"/>
      <c r="AK1925" s="16"/>
      <c r="AL1925" s="16"/>
      <c r="AM1925" s="16"/>
      <c r="AN1925" s="16"/>
      <c r="AO1925" s="16"/>
      <c r="AP1925" s="16"/>
      <c r="AQ1925" s="16"/>
      <c r="AR1925" s="16"/>
      <c r="AS1925" s="16"/>
      <c r="AT1925" s="16"/>
      <c r="AU1925" s="16"/>
      <c r="AV1925" s="16"/>
      <c r="AW1925" s="16"/>
      <c r="AX1925" s="16"/>
      <c r="AY1925" s="16"/>
      <c r="AZ1925" s="16"/>
      <c r="BA1925" s="16"/>
      <c r="BB1925" s="16"/>
    </row>
    <row r="1926" s="5" customFormat="1" spans="1:54">
      <c r="A1926" s="136"/>
      <c r="C1926" s="136"/>
      <c r="E1926" s="107"/>
      <c r="F1926" s="137"/>
      <c r="J1926" s="122"/>
      <c r="K1926" s="138"/>
      <c r="L1926" s="139"/>
      <c r="M1926" s="140"/>
      <c r="O1926" s="89"/>
      <c r="Q1926" s="138"/>
      <c r="R1926" s="91"/>
      <c r="S1926" s="138"/>
      <c r="T1926" s="138"/>
      <c r="U1926" s="91"/>
      <c r="V1926" s="141"/>
      <c r="Y1926" s="6"/>
      <c r="Z1926" s="16"/>
      <c r="AA1926" s="16"/>
      <c r="AB1926" s="16"/>
      <c r="AC1926" s="16"/>
      <c r="AD1926" s="16"/>
      <c r="AE1926" s="16"/>
      <c r="AF1926" s="16"/>
      <c r="AG1926" s="16"/>
      <c r="AH1926" s="16"/>
      <c r="AI1926" s="16"/>
      <c r="AJ1926" s="16"/>
      <c r="AK1926" s="16"/>
      <c r="AL1926" s="16"/>
      <c r="AM1926" s="16"/>
      <c r="AN1926" s="16"/>
      <c r="AO1926" s="16"/>
      <c r="AP1926" s="16"/>
      <c r="AQ1926" s="16"/>
      <c r="AR1926" s="16"/>
      <c r="AS1926" s="16"/>
      <c r="AT1926" s="16"/>
      <c r="AU1926" s="16"/>
      <c r="AV1926" s="16"/>
      <c r="AW1926" s="16"/>
      <c r="AX1926" s="16"/>
      <c r="AY1926" s="16"/>
      <c r="AZ1926" s="16"/>
      <c r="BA1926" s="16"/>
      <c r="BB1926" s="16"/>
    </row>
    <row r="1927" s="5" customFormat="1" spans="1:54">
      <c r="A1927" s="136"/>
      <c r="C1927" s="136"/>
      <c r="E1927" s="107"/>
      <c r="F1927" s="137"/>
      <c r="J1927" s="122"/>
      <c r="K1927" s="138"/>
      <c r="L1927" s="139"/>
      <c r="M1927" s="140"/>
      <c r="O1927" s="89"/>
      <c r="Q1927" s="138"/>
      <c r="R1927" s="91"/>
      <c r="S1927" s="138"/>
      <c r="T1927" s="138"/>
      <c r="U1927" s="91"/>
      <c r="V1927" s="141"/>
      <c r="Y1927" s="6"/>
      <c r="Z1927" s="16"/>
      <c r="AA1927" s="16"/>
      <c r="AB1927" s="16"/>
      <c r="AC1927" s="16"/>
      <c r="AD1927" s="16"/>
      <c r="AE1927" s="16"/>
      <c r="AF1927" s="16"/>
      <c r="AG1927" s="16"/>
      <c r="AH1927" s="16"/>
      <c r="AI1927" s="16"/>
      <c r="AJ1927" s="16"/>
      <c r="AK1927" s="16"/>
      <c r="AL1927" s="16"/>
      <c r="AM1927" s="16"/>
      <c r="AN1927" s="16"/>
      <c r="AO1927" s="16"/>
      <c r="AP1927" s="16"/>
      <c r="AQ1927" s="16"/>
      <c r="AR1927" s="16"/>
      <c r="AS1927" s="16"/>
      <c r="AT1927" s="16"/>
      <c r="AU1927" s="16"/>
      <c r="AV1927" s="16"/>
      <c r="AW1927" s="16"/>
      <c r="AX1927" s="16"/>
      <c r="AY1927" s="16"/>
      <c r="AZ1927" s="16"/>
      <c r="BA1927" s="16"/>
      <c r="BB1927" s="16"/>
    </row>
    <row r="1928" s="5" customFormat="1" spans="1:54">
      <c r="A1928" s="136"/>
      <c r="C1928" s="136"/>
      <c r="E1928" s="107"/>
      <c r="F1928" s="137"/>
      <c r="J1928" s="122"/>
      <c r="K1928" s="138"/>
      <c r="L1928" s="139"/>
      <c r="M1928" s="140"/>
      <c r="O1928" s="89"/>
      <c r="Q1928" s="138"/>
      <c r="R1928" s="91"/>
      <c r="S1928" s="138"/>
      <c r="T1928" s="138"/>
      <c r="U1928" s="91"/>
      <c r="V1928" s="141"/>
      <c r="Y1928" s="6"/>
      <c r="Z1928" s="16"/>
      <c r="AA1928" s="16"/>
      <c r="AB1928" s="16"/>
      <c r="AC1928" s="16"/>
      <c r="AD1928" s="16"/>
      <c r="AE1928" s="16"/>
      <c r="AF1928" s="16"/>
      <c r="AG1928" s="16"/>
      <c r="AH1928" s="16"/>
      <c r="AI1928" s="16"/>
      <c r="AJ1928" s="16"/>
      <c r="AK1928" s="16"/>
      <c r="AL1928" s="16"/>
      <c r="AM1928" s="16"/>
      <c r="AN1928" s="16"/>
      <c r="AO1928" s="16"/>
      <c r="AP1928" s="16"/>
      <c r="AQ1928" s="16"/>
      <c r="AR1928" s="16"/>
      <c r="AS1928" s="16"/>
      <c r="AT1928" s="16"/>
      <c r="AU1928" s="16"/>
      <c r="AV1928" s="16"/>
      <c r="AW1928" s="16"/>
      <c r="AX1928" s="16"/>
      <c r="AY1928" s="16"/>
      <c r="AZ1928" s="16"/>
      <c r="BA1928" s="16"/>
      <c r="BB1928" s="16"/>
    </row>
    <row r="1929" s="5" customFormat="1" spans="1:54">
      <c r="A1929" s="136"/>
      <c r="C1929" s="136"/>
      <c r="E1929" s="107"/>
      <c r="F1929" s="137"/>
      <c r="J1929" s="122"/>
      <c r="K1929" s="138"/>
      <c r="L1929" s="139"/>
      <c r="M1929" s="140"/>
      <c r="O1929" s="89"/>
      <c r="Q1929" s="138"/>
      <c r="R1929" s="91"/>
      <c r="S1929" s="138"/>
      <c r="T1929" s="138"/>
      <c r="U1929" s="91"/>
      <c r="V1929" s="141"/>
      <c r="Y1929" s="6"/>
      <c r="Z1929" s="16"/>
      <c r="AA1929" s="16"/>
      <c r="AB1929" s="16"/>
      <c r="AC1929" s="16"/>
      <c r="AD1929" s="16"/>
      <c r="AE1929" s="16"/>
      <c r="AF1929" s="16"/>
      <c r="AG1929" s="16"/>
      <c r="AH1929" s="16"/>
      <c r="AI1929" s="16"/>
      <c r="AJ1929" s="16"/>
      <c r="AK1929" s="16"/>
      <c r="AL1929" s="16"/>
      <c r="AM1929" s="16"/>
      <c r="AN1929" s="16"/>
      <c r="AO1929" s="16"/>
      <c r="AP1929" s="16"/>
      <c r="AQ1929" s="16"/>
      <c r="AR1929" s="16"/>
      <c r="AS1929" s="16"/>
      <c r="AT1929" s="16"/>
      <c r="AU1929" s="16"/>
      <c r="AV1929" s="16"/>
      <c r="AW1929" s="16"/>
      <c r="AX1929" s="16"/>
      <c r="AY1929" s="16"/>
      <c r="AZ1929" s="16"/>
      <c r="BA1929" s="16"/>
      <c r="BB1929" s="16"/>
    </row>
    <row r="1930" s="5" customFormat="1" spans="1:54">
      <c r="A1930" s="136"/>
      <c r="C1930" s="136"/>
      <c r="E1930" s="107"/>
      <c r="F1930" s="137"/>
      <c r="J1930" s="122"/>
      <c r="K1930" s="138"/>
      <c r="L1930" s="139"/>
      <c r="M1930" s="140"/>
      <c r="O1930" s="89"/>
      <c r="Q1930" s="138"/>
      <c r="R1930" s="91"/>
      <c r="S1930" s="138"/>
      <c r="T1930" s="138"/>
      <c r="U1930" s="91"/>
      <c r="V1930" s="141"/>
      <c r="Y1930" s="6"/>
      <c r="Z1930" s="16"/>
      <c r="AA1930" s="16"/>
      <c r="AB1930" s="16"/>
      <c r="AC1930" s="16"/>
      <c r="AD1930" s="16"/>
      <c r="AE1930" s="16"/>
      <c r="AF1930" s="16"/>
      <c r="AG1930" s="16"/>
      <c r="AH1930" s="16"/>
      <c r="AI1930" s="16"/>
      <c r="AJ1930" s="16"/>
      <c r="AK1930" s="16"/>
      <c r="AL1930" s="16"/>
      <c r="AM1930" s="16"/>
      <c r="AN1930" s="16"/>
      <c r="AO1930" s="16"/>
      <c r="AP1930" s="16"/>
      <c r="AQ1930" s="16"/>
      <c r="AR1930" s="16"/>
      <c r="AS1930" s="16"/>
      <c r="AT1930" s="16"/>
      <c r="AU1930" s="16"/>
      <c r="AV1930" s="16"/>
      <c r="AW1930" s="16"/>
      <c r="AX1930" s="16"/>
      <c r="AY1930" s="16"/>
      <c r="AZ1930" s="16"/>
      <c r="BA1930" s="16"/>
      <c r="BB1930" s="16"/>
    </row>
    <row r="1931" s="5" customFormat="1" spans="1:54">
      <c r="A1931" s="136"/>
      <c r="C1931" s="136"/>
      <c r="E1931" s="107"/>
      <c r="F1931" s="137"/>
      <c r="J1931" s="122"/>
      <c r="K1931" s="138"/>
      <c r="L1931" s="139"/>
      <c r="M1931" s="140"/>
      <c r="O1931" s="89"/>
      <c r="Q1931" s="138"/>
      <c r="R1931" s="91"/>
      <c r="S1931" s="138"/>
      <c r="T1931" s="138"/>
      <c r="U1931" s="91"/>
      <c r="V1931" s="141"/>
      <c r="Y1931" s="6"/>
      <c r="Z1931" s="16"/>
      <c r="AA1931" s="16"/>
      <c r="AB1931" s="16"/>
      <c r="AC1931" s="16"/>
      <c r="AD1931" s="16"/>
      <c r="AE1931" s="16"/>
      <c r="AF1931" s="16"/>
      <c r="AG1931" s="16"/>
      <c r="AH1931" s="16"/>
      <c r="AI1931" s="16"/>
      <c r="AJ1931" s="16"/>
      <c r="AK1931" s="16"/>
      <c r="AL1931" s="16"/>
      <c r="AM1931" s="16"/>
      <c r="AN1931" s="16"/>
      <c r="AO1931" s="16"/>
      <c r="AP1931" s="16"/>
      <c r="AQ1931" s="16"/>
      <c r="AR1931" s="16"/>
      <c r="AS1931" s="16"/>
      <c r="AT1931" s="16"/>
      <c r="AU1931" s="16"/>
      <c r="AV1931" s="16"/>
      <c r="AW1931" s="16"/>
      <c r="AX1931" s="16"/>
      <c r="AY1931" s="16"/>
      <c r="AZ1931" s="16"/>
      <c r="BA1931" s="16"/>
      <c r="BB1931" s="16"/>
    </row>
    <row r="1932" s="5" customFormat="1" spans="1:54">
      <c r="A1932" s="136"/>
      <c r="C1932" s="136"/>
      <c r="E1932" s="107"/>
      <c r="F1932" s="137"/>
      <c r="J1932" s="122"/>
      <c r="K1932" s="138"/>
      <c r="L1932" s="139"/>
      <c r="M1932" s="140"/>
      <c r="O1932" s="89"/>
      <c r="Q1932" s="138"/>
      <c r="R1932" s="91"/>
      <c r="S1932" s="138"/>
      <c r="T1932" s="138"/>
      <c r="U1932" s="91"/>
      <c r="V1932" s="141"/>
      <c r="Y1932" s="6"/>
      <c r="Z1932" s="16"/>
      <c r="AA1932" s="16"/>
      <c r="AB1932" s="16"/>
      <c r="AC1932" s="16"/>
      <c r="AD1932" s="16"/>
      <c r="AE1932" s="16"/>
      <c r="AF1932" s="16"/>
      <c r="AG1932" s="16"/>
      <c r="AH1932" s="16"/>
      <c r="AI1932" s="16"/>
      <c r="AJ1932" s="16"/>
      <c r="AK1932" s="16"/>
      <c r="AL1932" s="16"/>
      <c r="AM1932" s="16"/>
      <c r="AN1932" s="16"/>
      <c r="AO1932" s="16"/>
      <c r="AP1932" s="16"/>
      <c r="AQ1932" s="16"/>
      <c r="AR1932" s="16"/>
      <c r="AS1932" s="16"/>
      <c r="AT1932" s="16"/>
      <c r="AU1932" s="16"/>
      <c r="AV1932" s="16"/>
      <c r="AW1932" s="16"/>
      <c r="AX1932" s="16"/>
      <c r="AY1932" s="16"/>
      <c r="AZ1932" s="16"/>
      <c r="BA1932" s="16"/>
      <c r="BB1932" s="16"/>
    </row>
    <row r="1933" s="5" customFormat="1" spans="1:54">
      <c r="A1933" s="136"/>
      <c r="C1933" s="136"/>
      <c r="E1933" s="107"/>
      <c r="F1933" s="137"/>
      <c r="J1933" s="122"/>
      <c r="K1933" s="138"/>
      <c r="L1933" s="139"/>
      <c r="M1933" s="140"/>
      <c r="O1933" s="89"/>
      <c r="Q1933" s="138"/>
      <c r="R1933" s="91"/>
      <c r="S1933" s="138"/>
      <c r="T1933" s="138"/>
      <c r="U1933" s="91"/>
      <c r="V1933" s="141"/>
      <c r="Y1933" s="6"/>
      <c r="Z1933" s="16"/>
      <c r="AA1933" s="16"/>
      <c r="AB1933" s="16"/>
      <c r="AC1933" s="16"/>
      <c r="AD1933" s="16"/>
      <c r="AE1933" s="16"/>
      <c r="AF1933" s="16"/>
      <c r="AG1933" s="16"/>
      <c r="AH1933" s="16"/>
      <c r="AI1933" s="16"/>
      <c r="AJ1933" s="16"/>
      <c r="AK1933" s="16"/>
      <c r="AL1933" s="16"/>
      <c r="AM1933" s="16"/>
      <c r="AN1933" s="16"/>
      <c r="AO1933" s="16"/>
      <c r="AP1933" s="16"/>
      <c r="AQ1933" s="16"/>
      <c r="AR1933" s="16"/>
      <c r="AS1933" s="16"/>
      <c r="AT1933" s="16"/>
      <c r="AU1933" s="16"/>
      <c r="AV1933" s="16"/>
      <c r="AW1933" s="16"/>
      <c r="AX1933" s="16"/>
      <c r="AY1933" s="16"/>
      <c r="AZ1933" s="16"/>
      <c r="BA1933" s="16"/>
      <c r="BB1933" s="16"/>
    </row>
    <row r="1934" s="5" customFormat="1" spans="1:54">
      <c r="A1934" s="136"/>
      <c r="C1934" s="136"/>
      <c r="E1934" s="107"/>
      <c r="F1934" s="137"/>
      <c r="J1934" s="122"/>
      <c r="K1934" s="138"/>
      <c r="L1934" s="139"/>
      <c r="M1934" s="140"/>
      <c r="O1934" s="89"/>
      <c r="Q1934" s="138"/>
      <c r="R1934" s="91"/>
      <c r="S1934" s="138"/>
      <c r="T1934" s="138"/>
      <c r="U1934" s="91"/>
      <c r="V1934" s="141"/>
      <c r="Y1934" s="6"/>
      <c r="Z1934" s="16"/>
      <c r="AA1934" s="16"/>
      <c r="AB1934" s="16"/>
      <c r="AC1934" s="16"/>
      <c r="AD1934" s="16"/>
      <c r="AE1934" s="16"/>
      <c r="AF1934" s="16"/>
      <c r="AG1934" s="16"/>
      <c r="AH1934" s="16"/>
      <c r="AI1934" s="16"/>
      <c r="AJ1934" s="16"/>
      <c r="AK1934" s="16"/>
      <c r="AL1934" s="16"/>
      <c r="AM1934" s="16"/>
      <c r="AN1934" s="16"/>
      <c r="AO1934" s="16"/>
      <c r="AP1934" s="16"/>
      <c r="AQ1934" s="16"/>
      <c r="AR1934" s="16"/>
      <c r="AS1934" s="16"/>
      <c r="AT1934" s="16"/>
      <c r="AU1934" s="16"/>
      <c r="AV1934" s="16"/>
      <c r="AW1934" s="16"/>
      <c r="AX1934" s="16"/>
      <c r="AY1934" s="16"/>
      <c r="AZ1934" s="16"/>
      <c r="BA1934" s="16"/>
      <c r="BB1934" s="16"/>
    </row>
    <row r="1935" s="5" customFormat="1" spans="1:54">
      <c r="A1935" s="136"/>
      <c r="C1935" s="136"/>
      <c r="E1935" s="107"/>
      <c r="F1935" s="137"/>
      <c r="J1935" s="122"/>
      <c r="K1935" s="138"/>
      <c r="L1935" s="139"/>
      <c r="M1935" s="140"/>
      <c r="O1935" s="89"/>
      <c r="Q1935" s="138"/>
      <c r="R1935" s="91"/>
      <c r="S1935" s="138"/>
      <c r="T1935" s="138"/>
      <c r="U1935" s="91"/>
      <c r="V1935" s="141"/>
      <c r="Y1935" s="6"/>
      <c r="Z1935" s="16"/>
      <c r="AA1935" s="16"/>
      <c r="AB1935" s="16"/>
      <c r="AC1935" s="16"/>
      <c r="AD1935" s="16"/>
      <c r="AE1935" s="16"/>
      <c r="AF1935" s="16"/>
      <c r="AG1935" s="16"/>
      <c r="AH1935" s="16"/>
      <c r="AI1935" s="16"/>
      <c r="AJ1935" s="16"/>
      <c r="AK1935" s="16"/>
      <c r="AL1935" s="16"/>
      <c r="AM1935" s="16"/>
      <c r="AN1935" s="16"/>
      <c r="AO1935" s="16"/>
      <c r="AP1935" s="16"/>
      <c r="AQ1935" s="16"/>
      <c r="AR1935" s="16"/>
      <c r="AS1935" s="16"/>
      <c r="AT1935" s="16"/>
      <c r="AU1935" s="16"/>
      <c r="AV1935" s="16"/>
      <c r="AW1935" s="16"/>
      <c r="AX1935" s="16"/>
      <c r="AY1935" s="16"/>
      <c r="AZ1935" s="16"/>
      <c r="BA1935" s="16"/>
      <c r="BB1935" s="16"/>
    </row>
    <row r="1936" s="5" customFormat="1" spans="1:54">
      <c r="A1936" s="136"/>
      <c r="C1936" s="136"/>
      <c r="E1936" s="107"/>
      <c r="F1936" s="137"/>
      <c r="J1936" s="122"/>
      <c r="K1936" s="138"/>
      <c r="L1936" s="139"/>
      <c r="M1936" s="140"/>
      <c r="O1936" s="89"/>
      <c r="Q1936" s="138"/>
      <c r="R1936" s="91"/>
      <c r="S1936" s="138"/>
      <c r="T1936" s="138"/>
      <c r="U1936" s="91"/>
      <c r="V1936" s="141"/>
      <c r="Y1936" s="6"/>
      <c r="Z1936" s="16"/>
      <c r="AA1936" s="16"/>
      <c r="AB1936" s="16"/>
      <c r="AC1936" s="16"/>
      <c r="AD1936" s="16"/>
      <c r="AE1936" s="16"/>
      <c r="AF1936" s="16"/>
      <c r="AG1936" s="16"/>
      <c r="AH1936" s="16"/>
      <c r="AI1936" s="16"/>
      <c r="AJ1936" s="16"/>
      <c r="AK1936" s="16"/>
      <c r="AL1936" s="16"/>
      <c r="AM1936" s="16"/>
      <c r="AN1936" s="16"/>
      <c r="AO1936" s="16"/>
      <c r="AP1936" s="16"/>
      <c r="AQ1936" s="16"/>
      <c r="AR1936" s="16"/>
      <c r="AS1936" s="16"/>
      <c r="AT1936" s="16"/>
      <c r="AU1936" s="16"/>
      <c r="AV1936" s="16"/>
      <c r="AW1936" s="16"/>
      <c r="AX1936" s="16"/>
      <c r="AY1936" s="16"/>
      <c r="AZ1936" s="16"/>
      <c r="BA1936" s="16"/>
      <c r="BB1936" s="16"/>
    </row>
    <row r="1937" s="5" customFormat="1" spans="1:54">
      <c r="A1937" s="136"/>
      <c r="C1937" s="136"/>
      <c r="E1937" s="107"/>
      <c r="F1937" s="137"/>
      <c r="J1937" s="122"/>
      <c r="K1937" s="138"/>
      <c r="L1937" s="139"/>
      <c r="M1937" s="140"/>
      <c r="O1937" s="89"/>
      <c r="Q1937" s="138"/>
      <c r="R1937" s="91"/>
      <c r="S1937" s="138"/>
      <c r="T1937" s="138"/>
      <c r="U1937" s="91"/>
      <c r="V1937" s="141"/>
      <c r="Y1937" s="6"/>
      <c r="Z1937" s="16"/>
      <c r="AA1937" s="16"/>
      <c r="AB1937" s="16"/>
      <c r="AC1937" s="16"/>
      <c r="AD1937" s="16"/>
      <c r="AE1937" s="16"/>
      <c r="AF1937" s="16"/>
      <c r="AG1937" s="16"/>
      <c r="AH1937" s="16"/>
      <c r="AI1937" s="16"/>
      <c r="AJ1937" s="16"/>
      <c r="AK1937" s="16"/>
      <c r="AL1937" s="16"/>
      <c r="AM1937" s="16"/>
      <c r="AN1937" s="16"/>
      <c r="AO1937" s="16"/>
      <c r="AP1937" s="16"/>
      <c r="AQ1937" s="16"/>
      <c r="AR1937" s="16"/>
      <c r="AS1937" s="16"/>
      <c r="AT1937" s="16"/>
      <c r="AU1937" s="16"/>
      <c r="AV1937" s="16"/>
      <c r="AW1937" s="16"/>
      <c r="AX1937" s="16"/>
      <c r="AY1937" s="16"/>
      <c r="AZ1937" s="16"/>
      <c r="BA1937" s="16"/>
      <c r="BB1937" s="16"/>
    </row>
    <row r="1938" s="5" customFormat="1" spans="1:54">
      <c r="A1938" s="136"/>
      <c r="C1938" s="136"/>
      <c r="E1938" s="107"/>
      <c r="F1938" s="137"/>
      <c r="J1938" s="122"/>
      <c r="K1938" s="138"/>
      <c r="L1938" s="139"/>
      <c r="M1938" s="140"/>
      <c r="O1938" s="89"/>
      <c r="Q1938" s="138"/>
      <c r="R1938" s="91"/>
      <c r="S1938" s="138"/>
      <c r="T1938" s="138"/>
      <c r="U1938" s="91"/>
      <c r="V1938" s="141"/>
      <c r="Y1938" s="6"/>
      <c r="Z1938" s="16"/>
      <c r="AA1938" s="16"/>
      <c r="AB1938" s="16"/>
      <c r="AC1938" s="16"/>
      <c r="AD1938" s="16"/>
      <c r="AE1938" s="16"/>
      <c r="AF1938" s="16"/>
      <c r="AG1938" s="16"/>
      <c r="AH1938" s="16"/>
      <c r="AI1938" s="16"/>
      <c r="AJ1938" s="16"/>
      <c r="AK1938" s="16"/>
      <c r="AL1938" s="16"/>
      <c r="AM1938" s="16"/>
      <c r="AN1938" s="16"/>
      <c r="AO1938" s="16"/>
      <c r="AP1938" s="16"/>
      <c r="AQ1938" s="16"/>
      <c r="AR1938" s="16"/>
      <c r="AS1938" s="16"/>
      <c r="AT1938" s="16"/>
      <c r="AU1938" s="16"/>
      <c r="AV1938" s="16"/>
      <c r="AW1938" s="16"/>
      <c r="AX1938" s="16"/>
      <c r="AY1938" s="16"/>
      <c r="AZ1938" s="16"/>
      <c r="BA1938" s="16"/>
      <c r="BB1938" s="16"/>
    </row>
    <row r="1939" s="5" customFormat="1" spans="1:54">
      <c r="A1939" s="136"/>
      <c r="C1939" s="136"/>
      <c r="E1939" s="107"/>
      <c r="F1939" s="137"/>
      <c r="J1939" s="122"/>
      <c r="K1939" s="138"/>
      <c r="L1939" s="139"/>
      <c r="M1939" s="140"/>
      <c r="O1939" s="89"/>
      <c r="Q1939" s="138"/>
      <c r="R1939" s="91"/>
      <c r="S1939" s="138"/>
      <c r="T1939" s="138"/>
      <c r="U1939" s="91"/>
      <c r="V1939" s="141"/>
      <c r="Y1939" s="6"/>
      <c r="Z1939" s="16"/>
      <c r="AA1939" s="16"/>
      <c r="AB1939" s="16"/>
      <c r="AC1939" s="16"/>
      <c r="AD1939" s="16"/>
      <c r="AE1939" s="16"/>
      <c r="AF1939" s="16"/>
      <c r="AG1939" s="16"/>
      <c r="AH1939" s="16"/>
      <c r="AI1939" s="16"/>
      <c r="AJ1939" s="16"/>
      <c r="AK1939" s="16"/>
      <c r="AL1939" s="16"/>
      <c r="AM1939" s="16"/>
      <c r="AN1939" s="16"/>
      <c r="AO1939" s="16"/>
      <c r="AP1939" s="16"/>
      <c r="AQ1939" s="16"/>
      <c r="AR1939" s="16"/>
      <c r="AS1939" s="16"/>
      <c r="AT1939" s="16"/>
      <c r="AU1939" s="16"/>
      <c r="AV1939" s="16"/>
      <c r="AW1939" s="16"/>
      <c r="AX1939" s="16"/>
      <c r="AY1939" s="16"/>
      <c r="AZ1939" s="16"/>
      <c r="BA1939" s="16"/>
      <c r="BB1939" s="16"/>
    </row>
    <row r="1940" s="5" customFormat="1" spans="1:54">
      <c r="A1940" s="136"/>
      <c r="C1940" s="136"/>
      <c r="E1940" s="107"/>
      <c r="F1940" s="137"/>
      <c r="J1940" s="122"/>
      <c r="K1940" s="138"/>
      <c r="L1940" s="139"/>
      <c r="M1940" s="140"/>
      <c r="O1940" s="89"/>
      <c r="Q1940" s="138"/>
      <c r="R1940" s="91"/>
      <c r="S1940" s="138"/>
      <c r="T1940" s="138"/>
      <c r="U1940" s="91"/>
      <c r="V1940" s="141"/>
      <c r="Y1940" s="6"/>
      <c r="Z1940" s="16"/>
      <c r="AA1940" s="16"/>
      <c r="AB1940" s="16"/>
      <c r="AC1940" s="16"/>
      <c r="AD1940" s="16"/>
      <c r="AE1940" s="16"/>
      <c r="AF1940" s="16"/>
      <c r="AG1940" s="16"/>
      <c r="AH1940" s="16"/>
      <c r="AI1940" s="16"/>
      <c r="AJ1940" s="16"/>
      <c r="AK1940" s="16"/>
      <c r="AL1940" s="16"/>
      <c r="AM1940" s="16"/>
      <c r="AN1940" s="16"/>
      <c r="AO1940" s="16"/>
      <c r="AP1940" s="16"/>
      <c r="AQ1940" s="16"/>
      <c r="AR1940" s="16"/>
      <c r="AS1940" s="16"/>
      <c r="AT1940" s="16"/>
      <c r="AU1940" s="16"/>
      <c r="AV1940" s="16"/>
      <c r="AW1940" s="16"/>
      <c r="AX1940" s="16"/>
      <c r="AY1940" s="16"/>
      <c r="AZ1940" s="16"/>
      <c r="BA1940" s="16"/>
      <c r="BB1940" s="16"/>
    </row>
    <row r="1941" s="5" customFormat="1" spans="1:54">
      <c r="A1941" s="136"/>
      <c r="C1941" s="136"/>
      <c r="E1941" s="107"/>
      <c r="F1941" s="137"/>
      <c r="J1941" s="122"/>
      <c r="K1941" s="138"/>
      <c r="L1941" s="139"/>
      <c r="M1941" s="140"/>
      <c r="O1941" s="89"/>
      <c r="Q1941" s="138"/>
      <c r="R1941" s="91"/>
      <c r="S1941" s="138"/>
      <c r="T1941" s="138"/>
      <c r="U1941" s="91"/>
      <c r="V1941" s="141"/>
      <c r="Y1941" s="6"/>
      <c r="Z1941" s="16"/>
      <c r="AA1941" s="16"/>
      <c r="AB1941" s="16"/>
      <c r="AC1941" s="16"/>
      <c r="AD1941" s="16"/>
      <c r="AE1941" s="16"/>
      <c r="AF1941" s="16"/>
      <c r="AG1941" s="16"/>
      <c r="AH1941" s="16"/>
      <c r="AI1941" s="16"/>
      <c r="AJ1941" s="16"/>
      <c r="AK1941" s="16"/>
      <c r="AL1941" s="16"/>
      <c r="AM1941" s="16"/>
      <c r="AN1941" s="16"/>
      <c r="AO1941" s="16"/>
      <c r="AP1941" s="16"/>
      <c r="AQ1941" s="16"/>
      <c r="AR1941" s="16"/>
      <c r="AS1941" s="16"/>
      <c r="AT1941" s="16"/>
      <c r="AU1941" s="16"/>
      <c r="AV1941" s="16"/>
      <c r="AW1941" s="16"/>
      <c r="AX1941" s="16"/>
      <c r="AY1941" s="16"/>
      <c r="AZ1941" s="16"/>
      <c r="BA1941" s="16"/>
      <c r="BB1941" s="16"/>
    </row>
    <row r="1942" s="5" customFormat="1" spans="1:54">
      <c r="A1942" s="136"/>
      <c r="C1942" s="136"/>
      <c r="E1942" s="107"/>
      <c r="F1942" s="137"/>
      <c r="J1942" s="122"/>
      <c r="K1942" s="138"/>
      <c r="L1942" s="139"/>
      <c r="M1942" s="140"/>
      <c r="O1942" s="89"/>
      <c r="Q1942" s="138"/>
      <c r="R1942" s="91"/>
      <c r="S1942" s="138"/>
      <c r="T1942" s="138"/>
      <c r="U1942" s="91"/>
      <c r="V1942" s="141"/>
      <c r="Y1942" s="6"/>
      <c r="Z1942" s="16"/>
      <c r="AA1942" s="16"/>
      <c r="AB1942" s="16"/>
      <c r="AC1942" s="16"/>
      <c r="AD1942" s="16"/>
      <c r="AE1942" s="16"/>
      <c r="AF1942" s="16"/>
      <c r="AG1942" s="16"/>
      <c r="AH1942" s="16"/>
      <c r="AI1942" s="16"/>
      <c r="AJ1942" s="16"/>
      <c r="AK1942" s="16"/>
      <c r="AL1942" s="16"/>
      <c r="AM1942" s="16"/>
      <c r="AN1942" s="16"/>
      <c r="AO1942" s="16"/>
      <c r="AP1942" s="16"/>
      <c r="AQ1942" s="16"/>
      <c r="AR1942" s="16"/>
      <c r="AS1942" s="16"/>
      <c r="AT1942" s="16"/>
      <c r="AU1942" s="16"/>
      <c r="AV1942" s="16"/>
      <c r="AW1942" s="16"/>
      <c r="AX1942" s="16"/>
      <c r="AY1942" s="16"/>
      <c r="AZ1942" s="16"/>
      <c r="BA1942" s="16"/>
      <c r="BB1942" s="16"/>
    </row>
    <row r="1943" s="5" customFormat="1" spans="1:54">
      <c r="A1943" s="136"/>
      <c r="C1943" s="136"/>
      <c r="E1943" s="107"/>
      <c r="F1943" s="137"/>
      <c r="J1943" s="122"/>
      <c r="K1943" s="138"/>
      <c r="L1943" s="139"/>
      <c r="M1943" s="140"/>
      <c r="O1943" s="89"/>
      <c r="Q1943" s="138"/>
      <c r="R1943" s="91"/>
      <c r="S1943" s="138"/>
      <c r="T1943" s="138"/>
      <c r="U1943" s="91"/>
      <c r="V1943" s="141"/>
      <c r="Y1943" s="6"/>
      <c r="Z1943" s="16"/>
      <c r="AA1943" s="16"/>
      <c r="AB1943" s="16"/>
      <c r="AC1943" s="16"/>
      <c r="AD1943" s="16"/>
      <c r="AE1943" s="16"/>
      <c r="AF1943" s="16"/>
      <c r="AG1943" s="16"/>
      <c r="AH1943" s="16"/>
      <c r="AI1943" s="16"/>
      <c r="AJ1943" s="16"/>
      <c r="AK1943" s="16"/>
      <c r="AL1943" s="16"/>
      <c r="AM1943" s="16"/>
      <c r="AN1943" s="16"/>
      <c r="AO1943" s="16"/>
      <c r="AP1943" s="16"/>
      <c r="AQ1943" s="16"/>
      <c r="AR1943" s="16"/>
      <c r="AS1943" s="16"/>
      <c r="AT1943" s="16"/>
      <c r="AU1943" s="16"/>
      <c r="AV1943" s="16"/>
      <c r="AW1943" s="16"/>
      <c r="AX1943" s="16"/>
      <c r="AY1943" s="16"/>
      <c r="AZ1943" s="16"/>
      <c r="BA1943" s="16"/>
      <c r="BB1943" s="16"/>
    </row>
    <row r="1944" s="5" customFormat="1" spans="1:54">
      <c r="A1944" s="136"/>
      <c r="C1944" s="136"/>
      <c r="E1944" s="107"/>
      <c r="F1944" s="137"/>
      <c r="J1944" s="122"/>
      <c r="K1944" s="138"/>
      <c r="L1944" s="139"/>
      <c r="M1944" s="140"/>
      <c r="O1944" s="89"/>
      <c r="Q1944" s="138"/>
      <c r="R1944" s="91"/>
      <c r="S1944" s="138"/>
      <c r="T1944" s="138"/>
      <c r="U1944" s="91"/>
      <c r="V1944" s="141"/>
      <c r="Y1944" s="6"/>
      <c r="Z1944" s="16"/>
      <c r="AA1944" s="16"/>
      <c r="AB1944" s="16"/>
      <c r="AC1944" s="16"/>
      <c r="AD1944" s="16"/>
      <c r="AE1944" s="16"/>
      <c r="AF1944" s="16"/>
      <c r="AG1944" s="16"/>
      <c r="AH1944" s="16"/>
      <c r="AI1944" s="16"/>
      <c r="AJ1944" s="16"/>
      <c r="AK1944" s="16"/>
      <c r="AL1944" s="16"/>
      <c r="AM1944" s="16"/>
      <c r="AN1944" s="16"/>
      <c r="AO1944" s="16"/>
      <c r="AP1944" s="16"/>
      <c r="AQ1944" s="16"/>
      <c r="AR1944" s="16"/>
      <c r="AS1944" s="16"/>
      <c r="AT1944" s="16"/>
      <c r="AU1944" s="16"/>
      <c r="AV1944" s="16"/>
      <c r="AW1944" s="16"/>
      <c r="AX1944" s="16"/>
      <c r="AY1944" s="16"/>
      <c r="AZ1944" s="16"/>
      <c r="BA1944" s="16"/>
      <c r="BB1944" s="16"/>
    </row>
    <row r="1945" s="5" customFormat="1" spans="1:54">
      <c r="A1945" s="136"/>
      <c r="C1945" s="136"/>
      <c r="E1945" s="107"/>
      <c r="F1945" s="137"/>
      <c r="J1945" s="122"/>
      <c r="K1945" s="138"/>
      <c r="L1945" s="139"/>
      <c r="M1945" s="140"/>
      <c r="O1945" s="89"/>
      <c r="Q1945" s="138"/>
      <c r="R1945" s="91"/>
      <c r="S1945" s="138"/>
      <c r="T1945" s="138"/>
      <c r="U1945" s="91"/>
      <c r="V1945" s="141"/>
      <c r="Y1945" s="6"/>
      <c r="Z1945" s="16"/>
      <c r="AA1945" s="16"/>
      <c r="AB1945" s="16"/>
      <c r="AC1945" s="16"/>
      <c r="AD1945" s="16"/>
      <c r="AE1945" s="16"/>
      <c r="AF1945" s="16"/>
      <c r="AG1945" s="16"/>
      <c r="AH1945" s="16"/>
      <c r="AI1945" s="16"/>
      <c r="AJ1945" s="16"/>
      <c r="AK1945" s="16"/>
      <c r="AL1945" s="16"/>
      <c r="AM1945" s="16"/>
      <c r="AN1945" s="16"/>
      <c r="AO1945" s="16"/>
      <c r="AP1945" s="16"/>
      <c r="AQ1945" s="16"/>
      <c r="AR1945" s="16"/>
      <c r="AS1945" s="16"/>
      <c r="AT1945" s="16"/>
      <c r="AU1945" s="16"/>
      <c r="AV1945" s="16"/>
      <c r="AW1945" s="16"/>
      <c r="AX1945" s="16"/>
      <c r="AY1945" s="16"/>
      <c r="AZ1945" s="16"/>
      <c r="BA1945" s="16"/>
      <c r="BB1945" s="16"/>
    </row>
    <row r="1946" s="5" customFormat="1" spans="1:54">
      <c r="A1946" s="136"/>
      <c r="C1946" s="136"/>
      <c r="E1946" s="107"/>
      <c r="F1946" s="137"/>
      <c r="J1946" s="122"/>
      <c r="K1946" s="138"/>
      <c r="L1946" s="139"/>
      <c r="M1946" s="140"/>
      <c r="O1946" s="89"/>
      <c r="Q1946" s="138"/>
      <c r="R1946" s="91"/>
      <c r="S1946" s="138"/>
      <c r="T1946" s="138"/>
      <c r="U1946" s="91"/>
      <c r="V1946" s="141"/>
      <c r="Y1946" s="6"/>
      <c r="Z1946" s="16"/>
      <c r="AA1946" s="16"/>
      <c r="AB1946" s="16"/>
      <c r="AC1946" s="16"/>
      <c r="AD1946" s="16"/>
      <c r="AE1946" s="16"/>
      <c r="AF1946" s="16"/>
      <c r="AG1946" s="16"/>
      <c r="AH1946" s="16"/>
      <c r="AI1946" s="16"/>
      <c r="AJ1946" s="16"/>
      <c r="AK1946" s="16"/>
      <c r="AL1946" s="16"/>
      <c r="AM1946" s="16"/>
      <c r="AN1946" s="16"/>
      <c r="AO1946" s="16"/>
      <c r="AP1946" s="16"/>
      <c r="AQ1946" s="16"/>
      <c r="AR1946" s="16"/>
      <c r="AS1946" s="16"/>
      <c r="AT1946" s="16"/>
      <c r="AU1946" s="16"/>
      <c r="AV1946" s="16"/>
      <c r="AW1946" s="16"/>
      <c r="AX1946" s="16"/>
      <c r="AY1946" s="16"/>
      <c r="AZ1946" s="16"/>
      <c r="BA1946" s="16"/>
      <c r="BB1946" s="16"/>
    </row>
    <row r="1947" s="5" customFormat="1" spans="1:54">
      <c r="A1947" s="136"/>
      <c r="C1947" s="136"/>
      <c r="E1947" s="107"/>
      <c r="F1947" s="137"/>
      <c r="J1947" s="122"/>
      <c r="K1947" s="138"/>
      <c r="L1947" s="139"/>
      <c r="M1947" s="140"/>
      <c r="O1947" s="89"/>
      <c r="Q1947" s="138"/>
      <c r="R1947" s="91"/>
      <c r="S1947" s="138"/>
      <c r="T1947" s="138"/>
      <c r="U1947" s="91"/>
      <c r="V1947" s="141"/>
      <c r="Y1947" s="6"/>
      <c r="Z1947" s="16"/>
      <c r="AA1947" s="16"/>
      <c r="AB1947" s="16"/>
      <c r="AC1947" s="16"/>
      <c r="AD1947" s="16"/>
      <c r="AE1947" s="16"/>
      <c r="AF1947" s="16"/>
      <c r="AG1947" s="16"/>
      <c r="AH1947" s="16"/>
      <c r="AI1947" s="16"/>
      <c r="AJ1947" s="16"/>
      <c r="AK1947" s="16"/>
      <c r="AL1947" s="16"/>
      <c r="AM1947" s="16"/>
      <c r="AN1947" s="16"/>
      <c r="AO1947" s="16"/>
      <c r="AP1947" s="16"/>
      <c r="AQ1947" s="16"/>
      <c r="AR1947" s="16"/>
      <c r="AS1947" s="16"/>
      <c r="AT1947" s="16"/>
      <c r="AU1947" s="16"/>
      <c r="AV1947" s="16"/>
      <c r="AW1947" s="16"/>
      <c r="AX1947" s="16"/>
      <c r="AY1947" s="16"/>
      <c r="AZ1947" s="16"/>
      <c r="BA1947" s="16"/>
      <c r="BB1947" s="16"/>
    </row>
    <row r="1948" s="5" customFormat="1" spans="1:54">
      <c r="A1948" s="136"/>
      <c r="C1948" s="136"/>
      <c r="E1948" s="107"/>
      <c r="F1948" s="137"/>
      <c r="J1948" s="122"/>
      <c r="K1948" s="138"/>
      <c r="L1948" s="139"/>
      <c r="M1948" s="140"/>
      <c r="O1948" s="89"/>
      <c r="Q1948" s="138"/>
      <c r="R1948" s="91"/>
      <c r="S1948" s="138"/>
      <c r="T1948" s="138"/>
      <c r="U1948" s="91"/>
      <c r="V1948" s="141"/>
      <c r="Y1948" s="6"/>
      <c r="Z1948" s="16"/>
      <c r="AA1948" s="16"/>
      <c r="AB1948" s="16"/>
      <c r="AC1948" s="16"/>
      <c r="AD1948" s="16"/>
      <c r="AE1948" s="16"/>
      <c r="AF1948" s="16"/>
      <c r="AG1948" s="16"/>
      <c r="AH1948" s="16"/>
      <c r="AI1948" s="16"/>
      <c r="AJ1948" s="16"/>
      <c r="AK1948" s="16"/>
      <c r="AL1948" s="16"/>
      <c r="AM1948" s="16"/>
      <c r="AN1948" s="16"/>
      <c r="AO1948" s="16"/>
      <c r="AP1948" s="16"/>
      <c r="AQ1948" s="16"/>
      <c r="AR1948" s="16"/>
      <c r="AS1948" s="16"/>
      <c r="AT1948" s="16"/>
      <c r="AU1948" s="16"/>
      <c r="AV1948" s="16"/>
      <c r="AW1948" s="16"/>
      <c r="AX1948" s="16"/>
      <c r="AY1948" s="16"/>
      <c r="AZ1948" s="16"/>
      <c r="BA1948" s="16"/>
      <c r="BB1948" s="16"/>
    </row>
    <row r="1949" s="5" customFormat="1" spans="1:54">
      <c r="A1949" s="136"/>
      <c r="C1949" s="136"/>
      <c r="E1949" s="107"/>
      <c r="F1949" s="137"/>
      <c r="J1949" s="122"/>
      <c r="K1949" s="138"/>
      <c r="L1949" s="139"/>
      <c r="M1949" s="140"/>
      <c r="O1949" s="89"/>
      <c r="Q1949" s="138"/>
      <c r="R1949" s="91"/>
      <c r="S1949" s="138"/>
      <c r="T1949" s="138"/>
      <c r="U1949" s="91"/>
      <c r="V1949" s="141"/>
      <c r="Y1949" s="6"/>
      <c r="Z1949" s="16"/>
      <c r="AA1949" s="16"/>
      <c r="AB1949" s="16"/>
      <c r="AC1949" s="16"/>
      <c r="AD1949" s="16"/>
      <c r="AE1949" s="16"/>
      <c r="AF1949" s="16"/>
      <c r="AG1949" s="16"/>
      <c r="AH1949" s="16"/>
      <c r="AI1949" s="16"/>
      <c r="AJ1949" s="16"/>
      <c r="AK1949" s="16"/>
      <c r="AL1949" s="16"/>
      <c r="AM1949" s="16"/>
      <c r="AN1949" s="16"/>
      <c r="AO1949" s="16"/>
      <c r="AP1949" s="16"/>
      <c r="AQ1949" s="16"/>
      <c r="AR1949" s="16"/>
      <c r="AS1949" s="16"/>
      <c r="AT1949" s="16"/>
      <c r="AU1949" s="16"/>
      <c r="AV1949" s="16"/>
      <c r="AW1949" s="16"/>
      <c r="AX1949" s="16"/>
      <c r="AY1949" s="16"/>
      <c r="AZ1949" s="16"/>
      <c r="BA1949" s="16"/>
      <c r="BB1949" s="16"/>
    </row>
    <row r="1950" s="5" customFormat="1" spans="1:54">
      <c r="A1950" s="136"/>
      <c r="C1950" s="136"/>
      <c r="E1950" s="107"/>
      <c r="F1950" s="137"/>
      <c r="J1950" s="122"/>
      <c r="K1950" s="138"/>
      <c r="L1950" s="139"/>
      <c r="M1950" s="140"/>
      <c r="O1950" s="89"/>
      <c r="Q1950" s="138"/>
      <c r="R1950" s="91"/>
      <c r="S1950" s="138"/>
      <c r="T1950" s="138"/>
      <c r="U1950" s="91"/>
      <c r="V1950" s="141"/>
      <c r="Y1950" s="6"/>
      <c r="Z1950" s="16"/>
      <c r="AA1950" s="16"/>
      <c r="AB1950" s="16"/>
      <c r="AC1950" s="16"/>
      <c r="AD1950" s="16"/>
      <c r="AE1950" s="16"/>
      <c r="AF1950" s="16"/>
      <c r="AG1950" s="16"/>
      <c r="AH1950" s="16"/>
      <c r="AI1950" s="16"/>
      <c r="AJ1950" s="16"/>
      <c r="AK1950" s="16"/>
      <c r="AL1950" s="16"/>
      <c r="AM1950" s="16"/>
      <c r="AN1950" s="16"/>
      <c r="AO1950" s="16"/>
      <c r="AP1950" s="16"/>
      <c r="AQ1950" s="16"/>
      <c r="AR1950" s="16"/>
      <c r="AS1950" s="16"/>
      <c r="AT1950" s="16"/>
      <c r="AU1950" s="16"/>
      <c r="AV1950" s="16"/>
      <c r="AW1950" s="16"/>
      <c r="AX1950" s="16"/>
      <c r="AY1950" s="16"/>
      <c r="AZ1950" s="16"/>
      <c r="BA1950" s="16"/>
      <c r="BB1950" s="16"/>
    </row>
    <row r="1951" s="5" customFormat="1" spans="1:54">
      <c r="A1951" s="136"/>
      <c r="C1951" s="136"/>
      <c r="E1951" s="107"/>
      <c r="F1951" s="137"/>
      <c r="J1951" s="122"/>
      <c r="K1951" s="138"/>
      <c r="L1951" s="139"/>
      <c r="M1951" s="140"/>
      <c r="O1951" s="89"/>
      <c r="Q1951" s="138"/>
      <c r="R1951" s="91"/>
      <c r="S1951" s="138"/>
      <c r="T1951" s="138"/>
      <c r="U1951" s="91"/>
      <c r="V1951" s="141"/>
      <c r="Y1951" s="6"/>
      <c r="Z1951" s="16"/>
      <c r="AA1951" s="16"/>
      <c r="AB1951" s="16"/>
      <c r="AC1951" s="16"/>
      <c r="AD1951" s="16"/>
      <c r="AE1951" s="16"/>
      <c r="AF1951" s="16"/>
      <c r="AG1951" s="16"/>
      <c r="AH1951" s="16"/>
      <c r="AI1951" s="16"/>
      <c r="AJ1951" s="16"/>
      <c r="AK1951" s="16"/>
      <c r="AL1951" s="16"/>
      <c r="AM1951" s="16"/>
      <c r="AN1951" s="16"/>
      <c r="AO1951" s="16"/>
      <c r="AP1951" s="16"/>
      <c r="AQ1951" s="16"/>
      <c r="AR1951" s="16"/>
      <c r="AS1951" s="16"/>
      <c r="AT1951" s="16"/>
      <c r="AU1951" s="16"/>
      <c r="AV1951" s="16"/>
      <c r="AW1951" s="16"/>
      <c r="AX1951" s="16"/>
      <c r="AY1951" s="16"/>
      <c r="AZ1951" s="16"/>
      <c r="BA1951" s="16"/>
      <c r="BB1951" s="16"/>
    </row>
    <row r="1952" s="5" customFormat="1" spans="1:54">
      <c r="A1952" s="136"/>
      <c r="C1952" s="136"/>
      <c r="E1952" s="107"/>
      <c r="F1952" s="137"/>
      <c r="J1952" s="122"/>
      <c r="K1952" s="138"/>
      <c r="L1952" s="139"/>
      <c r="M1952" s="140"/>
      <c r="O1952" s="89"/>
      <c r="Q1952" s="138"/>
      <c r="R1952" s="91"/>
      <c r="S1952" s="138"/>
      <c r="T1952" s="138"/>
      <c r="U1952" s="91"/>
      <c r="V1952" s="141"/>
      <c r="Y1952" s="6"/>
      <c r="Z1952" s="16"/>
      <c r="AA1952" s="16"/>
      <c r="AB1952" s="16"/>
      <c r="AC1952" s="16"/>
      <c r="AD1952" s="16"/>
      <c r="AE1952" s="16"/>
      <c r="AF1952" s="16"/>
      <c r="AG1952" s="16"/>
      <c r="AH1952" s="16"/>
      <c r="AI1952" s="16"/>
      <c r="AJ1952" s="16"/>
      <c r="AK1952" s="16"/>
      <c r="AL1952" s="16"/>
      <c r="AM1952" s="16"/>
      <c r="AN1952" s="16"/>
      <c r="AO1952" s="16"/>
      <c r="AP1952" s="16"/>
      <c r="AQ1952" s="16"/>
      <c r="AR1952" s="16"/>
      <c r="AS1952" s="16"/>
      <c r="AT1952" s="16"/>
      <c r="AU1952" s="16"/>
      <c r="AV1952" s="16"/>
      <c r="AW1952" s="16"/>
      <c r="AX1952" s="16"/>
      <c r="AY1952" s="16"/>
      <c r="AZ1952" s="16"/>
      <c r="BA1952" s="16"/>
      <c r="BB1952" s="16"/>
    </row>
    <row r="1953" s="5" customFormat="1" spans="1:54">
      <c r="A1953" s="136"/>
      <c r="C1953" s="136"/>
      <c r="E1953" s="107"/>
      <c r="F1953" s="137"/>
      <c r="J1953" s="122"/>
      <c r="K1953" s="138"/>
      <c r="L1953" s="139"/>
      <c r="M1953" s="140"/>
      <c r="O1953" s="89"/>
      <c r="Q1953" s="138"/>
      <c r="R1953" s="91"/>
      <c r="S1953" s="138"/>
      <c r="T1953" s="138"/>
      <c r="U1953" s="91"/>
      <c r="V1953" s="141"/>
      <c r="Y1953" s="6"/>
      <c r="Z1953" s="16"/>
      <c r="AA1953" s="16"/>
      <c r="AB1953" s="16"/>
      <c r="AC1953" s="16"/>
      <c r="AD1953" s="16"/>
      <c r="AE1953" s="16"/>
      <c r="AF1953" s="16"/>
      <c r="AG1953" s="16"/>
      <c r="AH1953" s="16"/>
      <c r="AI1953" s="16"/>
      <c r="AJ1953" s="16"/>
      <c r="AK1953" s="16"/>
      <c r="AL1953" s="16"/>
      <c r="AM1953" s="16"/>
      <c r="AN1953" s="16"/>
      <c r="AO1953" s="16"/>
      <c r="AP1953" s="16"/>
      <c r="AQ1953" s="16"/>
      <c r="AR1953" s="16"/>
      <c r="AS1953" s="16"/>
      <c r="AT1953" s="16"/>
      <c r="AU1953" s="16"/>
      <c r="AV1953" s="16"/>
      <c r="AW1953" s="16"/>
      <c r="AX1953" s="16"/>
      <c r="AY1953" s="16"/>
      <c r="AZ1953" s="16"/>
      <c r="BA1953" s="16"/>
      <c r="BB1953" s="16"/>
    </row>
    <row r="1954" s="5" customFormat="1" spans="1:54">
      <c r="A1954" s="136"/>
      <c r="C1954" s="136"/>
      <c r="E1954" s="107"/>
      <c r="F1954" s="137"/>
      <c r="J1954" s="122"/>
      <c r="K1954" s="138"/>
      <c r="L1954" s="139"/>
      <c r="M1954" s="140"/>
      <c r="O1954" s="89"/>
      <c r="Q1954" s="138"/>
      <c r="R1954" s="91"/>
      <c r="S1954" s="138"/>
      <c r="T1954" s="138"/>
      <c r="U1954" s="91"/>
      <c r="V1954" s="141"/>
      <c r="Y1954" s="6"/>
      <c r="Z1954" s="16"/>
      <c r="AA1954" s="16"/>
      <c r="AB1954" s="16"/>
      <c r="AC1954" s="16"/>
      <c r="AD1954" s="16"/>
      <c r="AE1954" s="16"/>
      <c r="AF1954" s="16"/>
      <c r="AG1954" s="16"/>
      <c r="AH1954" s="16"/>
      <c r="AI1954" s="16"/>
      <c r="AJ1954" s="16"/>
      <c r="AK1954" s="16"/>
      <c r="AL1954" s="16"/>
      <c r="AM1954" s="16"/>
      <c r="AN1954" s="16"/>
      <c r="AO1954" s="16"/>
      <c r="AP1954" s="16"/>
      <c r="AQ1954" s="16"/>
      <c r="AR1954" s="16"/>
      <c r="AS1954" s="16"/>
      <c r="AT1954" s="16"/>
      <c r="AU1954" s="16"/>
      <c r="AV1954" s="16"/>
      <c r="AW1954" s="16"/>
      <c r="AX1954" s="16"/>
      <c r="AY1954" s="16"/>
      <c r="AZ1954" s="16"/>
      <c r="BA1954" s="16"/>
      <c r="BB1954" s="16"/>
    </row>
    <row r="1955" s="5" customFormat="1" spans="1:54">
      <c r="A1955" s="136"/>
      <c r="C1955" s="136"/>
      <c r="E1955" s="107"/>
      <c r="F1955" s="137"/>
      <c r="J1955" s="122"/>
      <c r="K1955" s="138"/>
      <c r="L1955" s="139"/>
      <c r="M1955" s="140"/>
      <c r="O1955" s="89"/>
      <c r="Q1955" s="138"/>
      <c r="R1955" s="91"/>
      <c r="S1955" s="138"/>
      <c r="T1955" s="138"/>
      <c r="U1955" s="91"/>
      <c r="V1955" s="141"/>
      <c r="Y1955" s="6"/>
      <c r="Z1955" s="16"/>
      <c r="AA1955" s="16"/>
      <c r="AB1955" s="16"/>
      <c r="AC1955" s="16"/>
      <c r="AD1955" s="16"/>
      <c r="AE1955" s="16"/>
      <c r="AF1955" s="16"/>
      <c r="AG1955" s="16"/>
      <c r="AH1955" s="16"/>
      <c r="AI1955" s="16"/>
      <c r="AJ1955" s="16"/>
      <c r="AK1955" s="16"/>
      <c r="AL1955" s="16"/>
      <c r="AM1955" s="16"/>
      <c r="AN1955" s="16"/>
      <c r="AO1955" s="16"/>
      <c r="AP1955" s="16"/>
      <c r="AQ1955" s="16"/>
      <c r="AR1955" s="16"/>
      <c r="AS1955" s="16"/>
      <c r="AT1955" s="16"/>
      <c r="AU1955" s="16"/>
      <c r="AV1955" s="16"/>
      <c r="AW1955" s="16"/>
      <c r="AX1955" s="16"/>
      <c r="AY1955" s="16"/>
      <c r="AZ1955" s="16"/>
      <c r="BA1955" s="16"/>
      <c r="BB1955" s="16"/>
    </row>
    <row r="1956" s="5" customFormat="1" spans="1:54">
      <c r="A1956" s="136"/>
      <c r="C1956" s="136"/>
      <c r="E1956" s="107"/>
      <c r="F1956" s="137"/>
      <c r="J1956" s="122"/>
      <c r="K1956" s="138"/>
      <c r="L1956" s="139"/>
      <c r="M1956" s="140"/>
      <c r="O1956" s="89"/>
      <c r="Q1956" s="138"/>
      <c r="R1956" s="91"/>
      <c r="S1956" s="138"/>
      <c r="T1956" s="138"/>
      <c r="U1956" s="91"/>
      <c r="V1956" s="141"/>
      <c r="Y1956" s="6"/>
      <c r="Z1956" s="16"/>
      <c r="AA1956" s="16"/>
      <c r="AB1956" s="16"/>
      <c r="AC1956" s="16"/>
      <c r="AD1956" s="16"/>
      <c r="AE1956" s="16"/>
      <c r="AF1956" s="16"/>
      <c r="AG1956" s="16"/>
      <c r="AH1956" s="16"/>
      <c r="AI1956" s="16"/>
      <c r="AJ1956" s="16"/>
      <c r="AK1956" s="16"/>
      <c r="AL1956" s="16"/>
      <c r="AM1956" s="16"/>
      <c r="AN1956" s="16"/>
      <c r="AO1956" s="16"/>
      <c r="AP1956" s="16"/>
      <c r="AQ1956" s="16"/>
      <c r="AR1956" s="16"/>
      <c r="AS1956" s="16"/>
      <c r="AT1956" s="16"/>
      <c r="AU1956" s="16"/>
      <c r="AV1956" s="16"/>
      <c r="AW1956" s="16"/>
      <c r="AX1956" s="16"/>
      <c r="AY1956" s="16"/>
      <c r="AZ1956" s="16"/>
      <c r="BA1956" s="16"/>
      <c r="BB1956" s="16"/>
    </row>
    <row r="1957" s="5" customFormat="1" spans="1:54">
      <c r="A1957" s="136"/>
      <c r="C1957" s="136"/>
      <c r="E1957" s="107"/>
      <c r="F1957" s="137"/>
      <c r="J1957" s="122"/>
      <c r="K1957" s="138"/>
      <c r="L1957" s="139"/>
      <c r="M1957" s="140"/>
      <c r="O1957" s="89"/>
      <c r="Q1957" s="138"/>
      <c r="R1957" s="91"/>
      <c r="S1957" s="138"/>
      <c r="T1957" s="138"/>
      <c r="U1957" s="91"/>
      <c r="V1957" s="141"/>
      <c r="Y1957" s="6"/>
      <c r="Z1957" s="16"/>
      <c r="AA1957" s="16"/>
      <c r="AB1957" s="16"/>
      <c r="AC1957" s="16"/>
      <c r="AD1957" s="16"/>
      <c r="AE1957" s="16"/>
      <c r="AF1957" s="16"/>
      <c r="AG1957" s="16"/>
      <c r="AH1957" s="16"/>
      <c r="AI1957" s="16"/>
      <c r="AJ1957" s="16"/>
      <c r="AK1957" s="16"/>
      <c r="AL1957" s="16"/>
      <c r="AM1957" s="16"/>
      <c r="AN1957" s="16"/>
      <c r="AO1957" s="16"/>
      <c r="AP1957" s="16"/>
      <c r="AQ1957" s="16"/>
      <c r="AR1957" s="16"/>
      <c r="AS1957" s="16"/>
      <c r="AT1957" s="16"/>
      <c r="AU1957" s="16"/>
      <c r="AV1957" s="16"/>
      <c r="AW1957" s="16"/>
      <c r="AX1957" s="16"/>
      <c r="AY1957" s="16"/>
      <c r="AZ1957" s="16"/>
      <c r="BA1957" s="16"/>
      <c r="BB1957" s="16"/>
    </row>
    <row r="1958" s="5" customFormat="1" spans="1:54">
      <c r="A1958" s="136"/>
      <c r="C1958" s="136"/>
      <c r="E1958" s="107"/>
      <c r="F1958" s="137"/>
      <c r="J1958" s="122"/>
      <c r="K1958" s="138"/>
      <c r="L1958" s="139"/>
      <c r="M1958" s="140"/>
      <c r="O1958" s="89"/>
      <c r="Q1958" s="138"/>
      <c r="R1958" s="91"/>
      <c r="S1958" s="138"/>
      <c r="T1958" s="138"/>
      <c r="U1958" s="91"/>
      <c r="V1958" s="141"/>
      <c r="Y1958" s="6"/>
      <c r="Z1958" s="16"/>
      <c r="AA1958" s="16"/>
      <c r="AB1958" s="16"/>
      <c r="AC1958" s="16"/>
      <c r="AD1958" s="16"/>
      <c r="AE1958" s="16"/>
      <c r="AF1958" s="16"/>
      <c r="AG1958" s="16"/>
      <c r="AH1958" s="16"/>
      <c r="AI1958" s="16"/>
      <c r="AJ1958" s="16"/>
      <c r="AK1958" s="16"/>
      <c r="AL1958" s="16"/>
      <c r="AM1958" s="16"/>
      <c r="AN1958" s="16"/>
      <c r="AO1958" s="16"/>
      <c r="AP1958" s="16"/>
      <c r="AQ1958" s="16"/>
      <c r="AR1958" s="16"/>
      <c r="AS1958" s="16"/>
      <c r="AT1958" s="16"/>
      <c r="AU1958" s="16"/>
      <c r="AV1958" s="16"/>
      <c r="AW1958" s="16"/>
      <c r="AX1958" s="16"/>
      <c r="AY1958" s="16"/>
      <c r="AZ1958" s="16"/>
      <c r="BA1958" s="16"/>
      <c r="BB1958" s="16"/>
    </row>
    <row r="1959" s="5" customFormat="1" spans="1:54">
      <c r="A1959" s="136"/>
      <c r="C1959" s="136"/>
      <c r="E1959" s="107"/>
      <c r="F1959" s="137"/>
      <c r="J1959" s="122"/>
      <c r="K1959" s="138"/>
      <c r="L1959" s="139"/>
      <c r="M1959" s="140"/>
      <c r="O1959" s="89"/>
      <c r="Q1959" s="138"/>
      <c r="R1959" s="91"/>
      <c r="S1959" s="138"/>
      <c r="T1959" s="138"/>
      <c r="U1959" s="91"/>
      <c r="V1959" s="141"/>
      <c r="Y1959" s="6"/>
      <c r="Z1959" s="16"/>
      <c r="AA1959" s="16"/>
      <c r="AB1959" s="16"/>
      <c r="AC1959" s="16"/>
      <c r="AD1959" s="16"/>
      <c r="AE1959" s="16"/>
      <c r="AF1959" s="16"/>
      <c r="AG1959" s="16"/>
      <c r="AH1959" s="16"/>
      <c r="AI1959" s="16"/>
      <c r="AJ1959" s="16"/>
      <c r="AK1959" s="16"/>
      <c r="AL1959" s="16"/>
      <c r="AM1959" s="16"/>
      <c r="AN1959" s="16"/>
      <c r="AO1959" s="16"/>
      <c r="AP1959" s="16"/>
      <c r="AQ1959" s="16"/>
      <c r="AR1959" s="16"/>
      <c r="AS1959" s="16"/>
      <c r="AT1959" s="16"/>
      <c r="AU1959" s="16"/>
      <c r="AV1959" s="16"/>
      <c r="AW1959" s="16"/>
      <c r="AX1959" s="16"/>
      <c r="AY1959" s="16"/>
      <c r="AZ1959" s="16"/>
      <c r="BA1959" s="16"/>
      <c r="BB1959" s="16"/>
    </row>
    <row r="1960" s="5" customFormat="1" spans="1:54">
      <c r="A1960" s="136"/>
      <c r="C1960" s="136"/>
      <c r="E1960" s="107"/>
      <c r="F1960" s="137"/>
      <c r="J1960" s="122"/>
      <c r="K1960" s="138"/>
      <c r="L1960" s="139"/>
      <c r="M1960" s="140"/>
      <c r="O1960" s="89"/>
      <c r="Q1960" s="138"/>
      <c r="R1960" s="91"/>
      <c r="S1960" s="138"/>
      <c r="T1960" s="138"/>
      <c r="U1960" s="91"/>
      <c r="V1960" s="141"/>
      <c r="Y1960" s="6"/>
      <c r="Z1960" s="16"/>
      <c r="AA1960" s="16"/>
      <c r="AB1960" s="16"/>
      <c r="AC1960" s="16"/>
      <c r="AD1960" s="16"/>
      <c r="AE1960" s="16"/>
      <c r="AF1960" s="16"/>
      <c r="AG1960" s="16"/>
      <c r="AH1960" s="16"/>
      <c r="AI1960" s="16"/>
      <c r="AJ1960" s="16"/>
      <c r="AK1960" s="16"/>
      <c r="AL1960" s="16"/>
      <c r="AM1960" s="16"/>
      <c r="AN1960" s="16"/>
      <c r="AO1960" s="16"/>
      <c r="AP1960" s="16"/>
      <c r="AQ1960" s="16"/>
      <c r="AR1960" s="16"/>
      <c r="AS1960" s="16"/>
      <c r="AT1960" s="16"/>
      <c r="AU1960" s="16"/>
      <c r="AV1960" s="16"/>
      <c r="AW1960" s="16"/>
      <c r="AX1960" s="16"/>
      <c r="AY1960" s="16"/>
      <c r="AZ1960" s="16"/>
      <c r="BA1960" s="16"/>
      <c r="BB1960" s="16"/>
    </row>
    <row r="1961" s="5" customFormat="1" spans="1:54">
      <c r="A1961" s="136"/>
      <c r="C1961" s="136"/>
      <c r="E1961" s="107"/>
      <c r="F1961" s="137"/>
      <c r="J1961" s="122"/>
      <c r="K1961" s="138"/>
      <c r="L1961" s="139"/>
      <c r="M1961" s="140"/>
      <c r="O1961" s="89"/>
      <c r="Q1961" s="138"/>
      <c r="R1961" s="91"/>
      <c r="S1961" s="138"/>
      <c r="T1961" s="138"/>
      <c r="U1961" s="91"/>
      <c r="V1961" s="141"/>
      <c r="Y1961" s="6"/>
      <c r="Z1961" s="16"/>
      <c r="AA1961" s="16"/>
      <c r="AB1961" s="16"/>
      <c r="AC1961" s="16"/>
      <c r="AD1961" s="16"/>
      <c r="AE1961" s="16"/>
      <c r="AF1961" s="16"/>
      <c r="AG1961" s="16"/>
      <c r="AH1961" s="16"/>
      <c r="AI1961" s="16"/>
      <c r="AJ1961" s="16"/>
      <c r="AK1961" s="16"/>
      <c r="AL1961" s="16"/>
      <c r="AM1961" s="16"/>
      <c r="AN1961" s="16"/>
      <c r="AO1961" s="16"/>
      <c r="AP1961" s="16"/>
      <c r="AQ1961" s="16"/>
      <c r="AR1961" s="16"/>
      <c r="AS1961" s="16"/>
      <c r="AT1961" s="16"/>
      <c r="AU1961" s="16"/>
      <c r="AV1961" s="16"/>
      <c r="AW1961" s="16"/>
      <c r="AX1961" s="16"/>
      <c r="AY1961" s="16"/>
      <c r="AZ1961" s="16"/>
      <c r="BA1961" s="16"/>
      <c r="BB1961" s="16"/>
    </row>
    <row r="1962" s="5" customFormat="1" spans="1:54">
      <c r="A1962" s="136"/>
      <c r="C1962" s="136"/>
      <c r="E1962" s="107"/>
      <c r="F1962" s="137"/>
      <c r="J1962" s="122"/>
      <c r="K1962" s="138"/>
      <c r="L1962" s="139"/>
      <c r="M1962" s="140"/>
      <c r="O1962" s="89"/>
      <c r="Q1962" s="138"/>
      <c r="R1962" s="91"/>
      <c r="S1962" s="138"/>
      <c r="T1962" s="138"/>
      <c r="U1962" s="91"/>
      <c r="V1962" s="141"/>
      <c r="Y1962" s="6"/>
      <c r="Z1962" s="16"/>
      <c r="AA1962" s="16"/>
      <c r="AB1962" s="16"/>
      <c r="AC1962" s="16"/>
      <c r="AD1962" s="16"/>
      <c r="AE1962" s="16"/>
      <c r="AF1962" s="16"/>
      <c r="AG1962" s="16"/>
      <c r="AH1962" s="16"/>
      <c r="AI1962" s="16"/>
      <c r="AJ1962" s="16"/>
      <c r="AK1962" s="16"/>
      <c r="AL1962" s="16"/>
      <c r="AM1962" s="16"/>
      <c r="AN1962" s="16"/>
      <c r="AO1962" s="16"/>
      <c r="AP1962" s="16"/>
      <c r="AQ1962" s="16"/>
      <c r="AR1962" s="16"/>
      <c r="AS1962" s="16"/>
      <c r="AT1962" s="16"/>
      <c r="AU1962" s="16"/>
      <c r="AV1962" s="16"/>
      <c r="AW1962" s="16"/>
      <c r="AX1962" s="16"/>
      <c r="AY1962" s="16"/>
      <c r="AZ1962" s="16"/>
      <c r="BA1962" s="16"/>
      <c r="BB1962" s="16"/>
    </row>
    <row r="1963" s="5" customFormat="1" spans="1:54">
      <c r="A1963" s="136"/>
      <c r="C1963" s="136"/>
      <c r="E1963" s="107"/>
      <c r="F1963" s="137"/>
      <c r="J1963" s="122"/>
      <c r="K1963" s="138"/>
      <c r="L1963" s="139"/>
      <c r="M1963" s="140"/>
      <c r="O1963" s="89"/>
      <c r="Q1963" s="138"/>
      <c r="R1963" s="91"/>
      <c r="S1963" s="138"/>
      <c r="T1963" s="138"/>
      <c r="U1963" s="91"/>
      <c r="V1963" s="141"/>
      <c r="Y1963" s="6"/>
      <c r="Z1963" s="16"/>
      <c r="AA1963" s="16"/>
      <c r="AB1963" s="16"/>
      <c r="AC1963" s="16"/>
      <c r="AD1963" s="16"/>
      <c r="AE1963" s="16"/>
      <c r="AF1963" s="16"/>
      <c r="AG1963" s="16"/>
      <c r="AH1963" s="16"/>
      <c r="AI1963" s="16"/>
      <c r="AJ1963" s="16"/>
      <c r="AK1963" s="16"/>
      <c r="AL1963" s="16"/>
      <c r="AM1963" s="16"/>
      <c r="AN1963" s="16"/>
      <c r="AO1963" s="16"/>
      <c r="AP1963" s="16"/>
      <c r="AQ1963" s="16"/>
      <c r="AR1963" s="16"/>
      <c r="AS1963" s="16"/>
      <c r="AT1963" s="16"/>
      <c r="AU1963" s="16"/>
      <c r="AV1963" s="16"/>
      <c r="AW1963" s="16"/>
      <c r="AX1963" s="16"/>
      <c r="AY1963" s="16"/>
      <c r="AZ1963" s="16"/>
      <c r="BA1963" s="16"/>
      <c r="BB1963" s="16"/>
    </row>
    <row r="1964" s="5" customFormat="1" spans="1:54">
      <c r="A1964" s="136"/>
      <c r="C1964" s="136"/>
      <c r="E1964" s="107"/>
      <c r="F1964" s="137"/>
      <c r="J1964" s="122"/>
      <c r="K1964" s="138"/>
      <c r="L1964" s="139"/>
      <c r="M1964" s="140"/>
      <c r="O1964" s="89"/>
      <c r="Q1964" s="138"/>
      <c r="R1964" s="91"/>
      <c r="S1964" s="138"/>
      <c r="T1964" s="138"/>
      <c r="U1964" s="91"/>
      <c r="V1964" s="141"/>
      <c r="Y1964" s="6"/>
      <c r="Z1964" s="16"/>
      <c r="AA1964" s="16"/>
      <c r="AB1964" s="16"/>
      <c r="AC1964" s="16"/>
      <c r="AD1964" s="16"/>
      <c r="AE1964" s="16"/>
      <c r="AF1964" s="16"/>
      <c r="AG1964" s="16"/>
      <c r="AH1964" s="16"/>
      <c r="AI1964" s="16"/>
      <c r="AJ1964" s="16"/>
      <c r="AK1964" s="16"/>
      <c r="AL1964" s="16"/>
      <c r="AM1964" s="16"/>
      <c r="AN1964" s="16"/>
      <c r="AO1964" s="16"/>
      <c r="AP1964" s="16"/>
      <c r="AQ1964" s="16"/>
      <c r="AR1964" s="16"/>
      <c r="AS1964" s="16"/>
      <c r="AT1964" s="16"/>
      <c r="AU1964" s="16"/>
      <c r="AV1964" s="16"/>
      <c r="AW1964" s="16"/>
      <c r="AX1964" s="16"/>
      <c r="AY1964" s="16"/>
      <c r="AZ1964" s="16"/>
      <c r="BA1964" s="16"/>
      <c r="BB1964" s="16"/>
    </row>
    <row r="1965" s="5" customFormat="1" spans="1:54">
      <c r="A1965" s="136"/>
      <c r="C1965" s="136"/>
      <c r="E1965" s="107"/>
      <c r="F1965" s="137"/>
      <c r="J1965" s="122"/>
      <c r="K1965" s="138"/>
      <c r="L1965" s="139"/>
      <c r="M1965" s="140"/>
      <c r="O1965" s="89"/>
      <c r="Q1965" s="138"/>
      <c r="R1965" s="91"/>
      <c r="S1965" s="138"/>
      <c r="T1965" s="138"/>
      <c r="U1965" s="91"/>
      <c r="V1965" s="141"/>
      <c r="Y1965" s="6"/>
      <c r="Z1965" s="16"/>
      <c r="AA1965" s="16"/>
      <c r="AB1965" s="16"/>
      <c r="AC1965" s="16"/>
      <c r="AD1965" s="16"/>
      <c r="AE1965" s="16"/>
      <c r="AF1965" s="16"/>
      <c r="AG1965" s="16"/>
      <c r="AH1965" s="16"/>
      <c r="AI1965" s="16"/>
      <c r="AJ1965" s="16"/>
      <c r="AK1965" s="16"/>
      <c r="AL1965" s="16"/>
      <c r="AM1965" s="16"/>
      <c r="AN1965" s="16"/>
      <c r="AO1965" s="16"/>
      <c r="AP1965" s="16"/>
      <c r="AQ1965" s="16"/>
      <c r="AR1965" s="16"/>
      <c r="AS1965" s="16"/>
      <c r="AT1965" s="16"/>
      <c r="AU1965" s="16"/>
      <c r="AV1965" s="16"/>
      <c r="AW1965" s="16"/>
      <c r="AX1965" s="16"/>
      <c r="AY1965" s="16"/>
      <c r="AZ1965" s="16"/>
      <c r="BA1965" s="16"/>
      <c r="BB1965" s="16"/>
    </row>
    <row r="1966" s="5" customFormat="1" spans="1:54">
      <c r="A1966" s="136"/>
      <c r="C1966" s="136"/>
      <c r="E1966" s="107"/>
      <c r="F1966" s="137"/>
      <c r="J1966" s="122"/>
      <c r="K1966" s="138"/>
      <c r="L1966" s="139"/>
      <c r="M1966" s="140"/>
      <c r="O1966" s="89"/>
      <c r="Q1966" s="138"/>
      <c r="R1966" s="91"/>
      <c r="S1966" s="138"/>
      <c r="T1966" s="138"/>
      <c r="U1966" s="91"/>
      <c r="V1966" s="141"/>
      <c r="Y1966" s="6"/>
      <c r="Z1966" s="16"/>
      <c r="AA1966" s="16"/>
      <c r="AB1966" s="16"/>
      <c r="AC1966" s="16"/>
      <c r="AD1966" s="16"/>
      <c r="AE1966" s="16"/>
      <c r="AF1966" s="16"/>
      <c r="AG1966" s="16"/>
      <c r="AH1966" s="16"/>
      <c r="AI1966" s="16"/>
      <c r="AJ1966" s="16"/>
      <c r="AK1966" s="16"/>
      <c r="AL1966" s="16"/>
      <c r="AM1966" s="16"/>
      <c r="AN1966" s="16"/>
      <c r="AO1966" s="16"/>
      <c r="AP1966" s="16"/>
      <c r="AQ1966" s="16"/>
      <c r="AR1966" s="16"/>
      <c r="AS1966" s="16"/>
      <c r="AT1966" s="16"/>
      <c r="AU1966" s="16"/>
      <c r="AV1966" s="16"/>
      <c r="AW1966" s="16"/>
      <c r="AX1966" s="16"/>
      <c r="AY1966" s="16"/>
      <c r="AZ1966" s="16"/>
      <c r="BA1966" s="16"/>
      <c r="BB1966" s="16"/>
    </row>
    <row r="1967" s="5" customFormat="1" spans="1:54">
      <c r="A1967" s="136"/>
      <c r="C1967" s="136"/>
      <c r="E1967" s="107"/>
      <c r="F1967" s="137"/>
      <c r="J1967" s="122"/>
      <c r="K1967" s="138"/>
      <c r="L1967" s="139"/>
      <c r="M1967" s="140"/>
      <c r="O1967" s="89"/>
      <c r="Q1967" s="138"/>
      <c r="R1967" s="91"/>
      <c r="S1967" s="138"/>
      <c r="T1967" s="138"/>
      <c r="U1967" s="91"/>
      <c r="V1967" s="141"/>
      <c r="Y1967" s="6"/>
      <c r="Z1967" s="16"/>
      <c r="AA1967" s="16"/>
      <c r="AB1967" s="16"/>
      <c r="AC1967" s="16"/>
      <c r="AD1967" s="16"/>
      <c r="AE1967" s="16"/>
      <c r="AF1967" s="16"/>
      <c r="AG1967" s="16"/>
      <c r="AH1967" s="16"/>
      <c r="AI1967" s="16"/>
      <c r="AJ1967" s="16"/>
      <c r="AK1967" s="16"/>
      <c r="AL1967" s="16"/>
      <c r="AM1967" s="16"/>
      <c r="AN1967" s="16"/>
      <c r="AO1967" s="16"/>
      <c r="AP1967" s="16"/>
      <c r="AQ1967" s="16"/>
      <c r="AR1967" s="16"/>
      <c r="AS1967" s="16"/>
      <c r="AT1967" s="16"/>
      <c r="AU1967" s="16"/>
      <c r="AV1967" s="16"/>
      <c r="AW1967" s="16"/>
      <c r="AX1967" s="16"/>
      <c r="AY1967" s="16"/>
      <c r="AZ1967" s="16"/>
      <c r="BA1967" s="16"/>
      <c r="BB1967" s="16"/>
    </row>
    <row r="1968" s="5" customFormat="1" spans="1:54">
      <c r="A1968" s="136"/>
      <c r="C1968" s="136"/>
      <c r="E1968" s="107"/>
      <c r="F1968" s="137"/>
      <c r="J1968" s="122"/>
      <c r="K1968" s="138"/>
      <c r="L1968" s="139"/>
      <c r="M1968" s="140"/>
      <c r="O1968" s="89"/>
      <c r="Q1968" s="138"/>
      <c r="R1968" s="91"/>
      <c r="S1968" s="138"/>
      <c r="T1968" s="138"/>
      <c r="U1968" s="91"/>
      <c r="V1968" s="141"/>
      <c r="Y1968" s="6"/>
      <c r="Z1968" s="16"/>
      <c r="AA1968" s="16"/>
      <c r="AB1968" s="16"/>
      <c r="AC1968" s="16"/>
      <c r="AD1968" s="16"/>
      <c r="AE1968" s="16"/>
      <c r="AF1968" s="16"/>
      <c r="AG1968" s="16"/>
      <c r="AH1968" s="16"/>
      <c r="AI1968" s="16"/>
      <c r="AJ1968" s="16"/>
      <c r="AK1968" s="16"/>
      <c r="AL1968" s="16"/>
      <c r="AM1968" s="16"/>
      <c r="AN1968" s="16"/>
      <c r="AO1968" s="16"/>
      <c r="AP1968" s="16"/>
      <c r="AQ1968" s="16"/>
      <c r="AR1968" s="16"/>
      <c r="AS1968" s="16"/>
      <c r="AT1968" s="16"/>
      <c r="AU1968" s="16"/>
      <c r="AV1968" s="16"/>
      <c r="AW1968" s="16"/>
      <c r="AX1968" s="16"/>
      <c r="AY1968" s="16"/>
      <c r="AZ1968" s="16"/>
      <c r="BA1968" s="16"/>
      <c r="BB1968" s="16"/>
    </row>
    <row r="1969" s="5" customFormat="1" spans="1:54">
      <c r="A1969" s="136"/>
      <c r="C1969" s="136"/>
      <c r="E1969" s="107"/>
      <c r="F1969" s="137"/>
      <c r="J1969" s="122"/>
      <c r="K1969" s="138"/>
      <c r="L1969" s="139"/>
      <c r="M1969" s="140"/>
      <c r="O1969" s="89"/>
      <c r="Q1969" s="138"/>
      <c r="R1969" s="91"/>
      <c r="S1969" s="138"/>
      <c r="T1969" s="138"/>
      <c r="U1969" s="91"/>
      <c r="V1969" s="141"/>
      <c r="Y1969" s="6"/>
      <c r="Z1969" s="16"/>
      <c r="AA1969" s="16"/>
      <c r="AB1969" s="16"/>
      <c r="AC1969" s="16"/>
      <c r="AD1969" s="16"/>
      <c r="AE1969" s="16"/>
      <c r="AF1969" s="16"/>
      <c r="AG1969" s="16"/>
      <c r="AH1969" s="16"/>
      <c r="AI1969" s="16"/>
      <c r="AJ1969" s="16"/>
      <c r="AK1969" s="16"/>
      <c r="AL1969" s="16"/>
      <c r="AM1969" s="16"/>
      <c r="AN1969" s="16"/>
      <c r="AO1969" s="16"/>
      <c r="AP1969" s="16"/>
      <c r="AQ1969" s="16"/>
      <c r="AR1969" s="16"/>
      <c r="AS1969" s="16"/>
      <c r="AT1969" s="16"/>
      <c r="AU1969" s="16"/>
      <c r="AV1969" s="16"/>
      <c r="AW1969" s="16"/>
      <c r="AX1969" s="16"/>
      <c r="AY1969" s="16"/>
      <c r="AZ1969" s="16"/>
      <c r="BA1969" s="16"/>
      <c r="BB1969" s="16"/>
    </row>
    <row r="1970" s="5" customFormat="1" spans="1:54">
      <c r="A1970" s="136"/>
      <c r="C1970" s="136"/>
      <c r="E1970" s="107"/>
      <c r="F1970" s="137"/>
      <c r="J1970" s="122"/>
      <c r="K1970" s="138"/>
      <c r="L1970" s="139"/>
      <c r="M1970" s="140"/>
      <c r="O1970" s="89"/>
      <c r="Q1970" s="138"/>
      <c r="R1970" s="91"/>
      <c r="S1970" s="138"/>
      <c r="T1970" s="138"/>
      <c r="U1970" s="91"/>
      <c r="V1970" s="141"/>
      <c r="Y1970" s="6"/>
      <c r="Z1970" s="16"/>
      <c r="AA1970" s="16"/>
      <c r="AB1970" s="16"/>
      <c r="AC1970" s="16"/>
      <c r="AD1970" s="16"/>
      <c r="AE1970" s="16"/>
      <c r="AF1970" s="16"/>
      <c r="AG1970" s="16"/>
      <c r="AH1970" s="16"/>
      <c r="AI1970" s="16"/>
      <c r="AJ1970" s="16"/>
      <c r="AK1970" s="16"/>
      <c r="AL1970" s="16"/>
      <c r="AM1970" s="16"/>
      <c r="AN1970" s="16"/>
      <c r="AO1970" s="16"/>
      <c r="AP1970" s="16"/>
      <c r="AQ1970" s="16"/>
      <c r="AR1970" s="16"/>
      <c r="AS1970" s="16"/>
      <c r="AT1970" s="16"/>
      <c r="AU1970" s="16"/>
      <c r="AV1970" s="16"/>
      <c r="AW1970" s="16"/>
      <c r="AX1970" s="16"/>
      <c r="AY1970" s="16"/>
      <c r="AZ1970" s="16"/>
      <c r="BA1970" s="16"/>
      <c r="BB1970" s="16"/>
    </row>
    <row r="1971" s="5" customFormat="1" spans="1:54">
      <c r="A1971" s="136"/>
      <c r="C1971" s="136"/>
      <c r="E1971" s="107"/>
      <c r="F1971" s="137"/>
      <c r="J1971" s="122"/>
      <c r="K1971" s="138"/>
      <c r="L1971" s="139"/>
      <c r="M1971" s="140"/>
      <c r="O1971" s="89"/>
      <c r="Q1971" s="138"/>
      <c r="R1971" s="91"/>
      <c r="S1971" s="138"/>
      <c r="T1971" s="138"/>
      <c r="U1971" s="91"/>
      <c r="V1971" s="141"/>
      <c r="Y1971" s="6"/>
      <c r="Z1971" s="16"/>
      <c r="AA1971" s="16"/>
      <c r="AB1971" s="16"/>
      <c r="AC1971" s="16"/>
      <c r="AD1971" s="16"/>
      <c r="AE1971" s="16"/>
      <c r="AF1971" s="16"/>
      <c r="AG1971" s="16"/>
      <c r="AH1971" s="16"/>
      <c r="AI1971" s="16"/>
      <c r="AJ1971" s="16"/>
      <c r="AK1971" s="16"/>
      <c r="AL1971" s="16"/>
      <c r="AM1971" s="16"/>
      <c r="AN1971" s="16"/>
      <c r="AO1971" s="16"/>
      <c r="AP1971" s="16"/>
      <c r="AQ1971" s="16"/>
      <c r="AR1971" s="16"/>
      <c r="AS1971" s="16"/>
      <c r="AT1971" s="16"/>
      <c r="AU1971" s="16"/>
      <c r="AV1971" s="16"/>
      <c r="AW1971" s="16"/>
      <c r="AX1971" s="16"/>
      <c r="AY1971" s="16"/>
      <c r="AZ1971" s="16"/>
      <c r="BA1971" s="16"/>
      <c r="BB1971" s="16"/>
    </row>
    <row r="1972" s="5" customFormat="1" spans="1:54">
      <c r="A1972" s="136"/>
      <c r="C1972" s="136"/>
      <c r="E1972" s="107"/>
      <c r="F1972" s="137"/>
      <c r="J1972" s="122"/>
      <c r="K1972" s="138"/>
      <c r="L1972" s="139"/>
      <c r="M1972" s="140"/>
      <c r="O1972" s="89"/>
      <c r="Q1972" s="138"/>
      <c r="R1972" s="91"/>
      <c r="S1972" s="138"/>
      <c r="T1972" s="138"/>
      <c r="U1972" s="91"/>
      <c r="V1972" s="141"/>
      <c r="Y1972" s="6"/>
      <c r="Z1972" s="16"/>
      <c r="AA1972" s="16"/>
      <c r="AB1972" s="16"/>
      <c r="AC1972" s="16"/>
      <c r="AD1972" s="16"/>
      <c r="AE1972" s="16"/>
      <c r="AF1972" s="16"/>
      <c r="AG1972" s="16"/>
      <c r="AH1972" s="16"/>
      <c r="AI1972" s="16"/>
      <c r="AJ1972" s="16"/>
      <c r="AK1972" s="16"/>
      <c r="AL1972" s="16"/>
      <c r="AM1972" s="16"/>
      <c r="AN1972" s="16"/>
      <c r="AO1972" s="16"/>
      <c r="AP1972" s="16"/>
      <c r="AQ1972" s="16"/>
      <c r="AR1972" s="16"/>
      <c r="AS1972" s="16"/>
      <c r="AT1972" s="16"/>
      <c r="AU1972" s="16"/>
      <c r="AV1972" s="16"/>
      <c r="AW1972" s="16"/>
      <c r="AX1972" s="16"/>
      <c r="AY1972" s="16"/>
      <c r="AZ1972" s="16"/>
      <c r="BA1972" s="16"/>
      <c r="BB1972" s="16"/>
    </row>
    <row r="1973" s="5" customFormat="1" spans="1:54">
      <c r="A1973" s="136"/>
      <c r="C1973" s="136"/>
      <c r="E1973" s="107"/>
      <c r="F1973" s="137"/>
      <c r="J1973" s="122"/>
      <c r="K1973" s="138"/>
      <c r="L1973" s="139"/>
      <c r="M1973" s="140"/>
      <c r="O1973" s="89"/>
      <c r="Q1973" s="138"/>
      <c r="R1973" s="91"/>
      <c r="S1973" s="138"/>
      <c r="T1973" s="138"/>
      <c r="U1973" s="91"/>
      <c r="V1973" s="141"/>
      <c r="Y1973" s="6"/>
      <c r="Z1973" s="16"/>
      <c r="AA1973" s="16"/>
      <c r="AB1973" s="16"/>
      <c r="AC1973" s="16"/>
      <c r="AD1973" s="16"/>
      <c r="AE1973" s="16"/>
      <c r="AF1973" s="16"/>
      <c r="AG1973" s="16"/>
      <c r="AH1973" s="16"/>
      <c r="AI1973" s="16"/>
      <c r="AJ1973" s="16"/>
      <c r="AK1973" s="16"/>
      <c r="AL1973" s="16"/>
      <c r="AM1973" s="16"/>
      <c r="AN1973" s="16"/>
      <c r="AO1973" s="16"/>
      <c r="AP1973" s="16"/>
      <c r="AQ1973" s="16"/>
      <c r="AR1973" s="16"/>
      <c r="AS1973" s="16"/>
      <c r="AT1973" s="16"/>
      <c r="AU1973" s="16"/>
      <c r="AV1973" s="16"/>
      <c r="AW1973" s="16"/>
      <c r="AX1973" s="16"/>
      <c r="AY1973" s="16"/>
      <c r="AZ1973" s="16"/>
      <c r="BA1973" s="16"/>
      <c r="BB1973" s="16"/>
    </row>
    <row r="1974" s="5" customFormat="1" spans="1:54">
      <c r="A1974" s="136"/>
      <c r="C1974" s="136"/>
      <c r="E1974" s="107"/>
      <c r="F1974" s="137"/>
      <c r="J1974" s="122"/>
      <c r="K1974" s="138"/>
      <c r="L1974" s="139"/>
      <c r="M1974" s="140"/>
      <c r="O1974" s="89"/>
      <c r="Q1974" s="138"/>
      <c r="R1974" s="91"/>
      <c r="S1974" s="138"/>
      <c r="T1974" s="138"/>
      <c r="U1974" s="91"/>
      <c r="V1974" s="141"/>
      <c r="Y1974" s="6"/>
      <c r="Z1974" s="16"/>
      <c r="AA1974" s="16"/>
      <c r="AB1974" s="16"/>
      <c r="AC1974" s="16"/>
      <c r="AD1974" s="16"/>
      <c r="AE1974" s="16"/>
      <c r="AF1974" s="16"/>
      <c r="AG1974" s="16"/>
      <c r="AH1974" s="16"/>
      <c r="AI1974" s="16"/>
      <c r="AJ1974" s="16"/>
      <c r="AK1974" s="16"/>
      <c r="AL1974" s="16"/>
      <c r="AM1974" s="16"/>
      <c r="AN1974" s="16"/>
      <c r="AO1974" s="16"/>
      <c r="AP1974" s="16"/>
      <c r="AQ1974" s="16"/>
      <c r="AR1974" s="16"/>
      <c r="AS1974" s="16"/>
      <c r="AT1974" s="16"/>
      <c r="AU1974" s="16"/>
      <c r="AV1974" s="16"/>
      <c r="AW1974" s="16"/>
      <c r="AX1974" s="16"/>
      <c r="AY1974" s="16"/>
      <c r="AZ1974" s="16"/>
      <c r="BA1974" s="16"/>
      <c r="BB1974" s="16"/>
    </row>
    <row r="1975" s="5" customFormat="1" spans="1:54">
      <c r="A1975" s="136"/>
      <c r="C1975" s="136"/>
      <c r="E1975" s="107"/>
      <c r="F1975" s="137"/>
      <c r="J1975" s="122"/>
      <c r="K1975" s="138"/>
      <c r="L1975" s="139"/>
      <c r="M1975" s="140"/>
      <c r="O1975" s="89"/>
      <c r="Q1975" s="138"/>
      <c r="R1975" s="91"/>
      <c r="S1975" s="138"/>
      <c r="T1975" s="138"/>
      <c r="U1975" s="91"/>
      <c r="V1975" s="141"/>
      <c r="Y1975" s="6"/>
      <c r="Z1975" s="16"/>
      <c r="AA1975" s="16"/>
      <c r="AB1975" s="16"/>
      <c r="AC1975" s="16"/>
      <c r="AD1975" s="16"/>
      <c r="AE1975" s="16"/>
      <c r="AF1975" s="16"/>
      <c r="AG1975" s="16"/>
      <c r="AH1975" s="16"/>
      <c r="AI1975" s="16"/>
      <c r="AJ1975" s="16"/>
      <c r="AK1975" s="16"/>
      <c r="AL1975" s="16"/>
      <c r="AM1975" s="16"/>
      <c r="AN1975" s="16"/>
      <c r="AO1975" s="16"/>
      <c r="AP1975" s="16"/>
      <c r="AQ1975" s="16"/>
      <c r="AR1975" s="16"/>
      <c r="AS1975" s="16"/>
      <c r="AT1975" s="16"/>
      <c r="AU1975" s="16"/>
      <c r="AV1975" s="16"/>
      <c r="AW1975" s="16"/>
      <c r="AX1975" s="16"/>
      <c r="AY1975" s="16"/>
      <c r="AZ1975" s="16"/>
      <c r="BA1975" s="16"/>
      <c r="BB1975" s="16"/>
    </row>
    <row r="1976" s="5" customFormat="1" spans="1:54">
      <c r="A1976" s="136"/>
      <c r="C1976" s="136"/>
      <c r="E1976" s="107"/>
      <c r="F1976" s="137"/>
      <c r="J1976" s="122"/>
      <c r="K1976" s="138"/>
      <c r="L1976" s="139"/>
      <c r="M1976" s="140"/>
      <c r="O1976" s="89"/>
      <c r="Q1976" s="138"/>
      <c r="R1976" s="91"/>
      <c r="S1976" s="138"/>
      <c r="T1976" s="138"/>
      <c r="U1976" s="91"/>
      <c r="V1976" s="141"/>
      <c r="Y1976" s="6"/>
      <c r="Z1976" s="16"/>
      <c r="AA1976" s="16"/>
      <c r="AB1976" s="16"/>
      <c r="AC1976" s="16"/>
      <c r="AD1976" s="16"/>
      <c r="AE1976" s="16"/>
      <c r="AF1976" s="16"/>
      <c r="AG1976" s="16"/>
      <c r="AH1976" s="16"/>
      <c r="AI1976" s="16"/>
      <c r="AJ1976" s="16"/>
      <c r="AK1976" s="16"/>
      <c r="AL1976" s="16"/>
      <c r="AM1976" s="16"/>
      <c r="AN1976" s="16"/>
      <c r="AO1976" s="16"/>
      <c r="AP1976" s="16"/>
      <c r="AQ1976" s="16"/>
      <c r="AR1976" s="16"/>
      <c r="AS1976" s="16"/>
      <c r="AT1976" s="16"/>
      <c r="AU1976" s="16"/>
      <c r="AV1976" s="16"/>
      <c r="AW1976" s="16"/>
      <c r="AX1976" s="16"/>
      <c r="AY1976" s="16"/>
      <c r="AZ1976" s="16"/>
      <c r="BA1976" s="16"/>
      <c r="BB1976" s="16"/>
    </row>
    <row r="1977" s="5" customFormat="1" spans="1:54">
      <c r="A1977" s="136"/>
      <c r="C1977" s="136"/>
      <c r="E1977" s="107"/>
      <c r="F1977" s="137"/>
      <c r="J1977" s="122"/>
      <c r="K1977" s="138"/>
      <c r="L1977" s="139"/>
      <c r="M1977" s="140"/>
      <c r="O1977" s="89"/>
      <c r="Q1977" s="138"/>
      <c r="R1977" s="91"/>
      <c r="S1977" s="138"/>
      <c r="T1977" s="138"/>
      <c r="U1977" s="91"/>
      <c r="V1977" s="141"/>
      <c r="Y1977" s="6"/>
      <c r="Z1977" s="16"/>
      <c r="AA1977" s="16"/>
      <c r="AB1977" s="16"/>
      <c r="AC1977" s="16"/>
      <c r="AD1977" s="16"/>
      <c r="AE1977" s="16"/>
      <c r="AF1977" s="16"/>
      <c r="AG1977" s="16"/>
      <c r="AH1977" s="16"/>
      <c r="AI1977" s="16"/>
      <c r="AJ1977" s="16"/>
      <c r="AK1977" s="16"/>
      <c r="AL1977" s="16"/>
      <c r="AM1977" s="16"/>
      <c r="AN1977" s="16"/>
      <c r="AO1977" s="16"/>
      <c r="AP1977" s="16"/>
      <c r="AQ1977" s="16"/>
      <c r="AR1977" s="16"/>
      <c r="AS1977" s="16"/>
      <c r="AT1977" s="16"/>
      <c r="AU1977" s="16"/>
      <c r="AV1977" s="16"/>
      <c r="AW1977" s="16"/>
      <c r="AX1977" s="16"/>
      <c r="AY1977" s="16"/>
      <c r="AZ1977" s="16"/>
      <c r="BA1977" s="16"/>
      <c r="BB1977" s="16"/>
    </row>
    <row r="1978" s="5" customFormat="1" spans="1:54">
      <c r="A1978" s="136"/>
      <c r="C1978" s="136"/>
      <c r="E1978" s="107"/>
      <c r="F1978" s="137"/>
      <c r="J1978" s="122"/>
      <c r="K1978" s="138"/>
      <c r="L1978" s="139"/>
      <c r="M1978" s="140"/>
      <c r="O1978" s="89"/>
      <c r="Q1978" s="138"/>
      <c r="R1978" s="91"/>
      <c r="S1978" s="138"/>
      <c r="T1978" s="138"/>
      <c r="U1978" s="91"/>
      <c r="V1978" s="141"/>
      <c r="Y1978" s="6"/>
      <c r="Z1978" s="16"/>
      <c r="AA1978" s="16"/>
      <c r="AB1978" s="16"/>
      <c r="AC1978" s="16"/>
      <c r="AD1978" s="16"/>
      <c r="AE1978" s="16"/>
      <c r="AF1978" s="16"/>
      <c r="AG1978" s="16"/>
      <c r="AH1978" s="16"/>
      <c r="AI1978" s="16"/>
      <c r="AJ1978" s="16"/>
      <c r="AK1978" s="16"/>
      <c r="AL1978" s="16"/>
      <c r="AM1978" s="16"/>
      <c r="AN1978" s="16"/>
      <c r="AO1978" s="16"/>
      <c r="AP1978" s="16"/>
      <c r="AQ1978" s="16"/>
      <c r="AR1978" s="16"/>
      <c r="AS1978" s="16"/>
      <c r="AT1978" s="16"/>
      <c r="AU1978" s="16"/>
      <c r="AV1978" s="16"/>
      <c r="AW1978" s="16"/>
      <c r="AX1978" s="16"/>
      <c r="AY1978" s="16"/>
      <c r="AZ1978" s="16"/>
      <c r="BA1978" s="16"/>
      <c r="BB1978" s="16"/>
    </row>
    <row r="1979" s="5" customFormat="1" spans="1:54">
      <c r="A1979" s="136"/>
      <c r="C1979" s="136"/>
      <c r="E1979" s="107"/>
      <c r="F1979" s="137"/>
      <c r="J1979" s="122"/>
      <c r="K1979" s="138"/>
      <c r="L1979" s="139"/>
      <c r="M1979" s="140"/>
      <c r="O1979" s="89"/>
      <c r="Q1979" s="138"/>
      <c r="R1979" s="91"/>
      <c r="S1979" s="138"/>
      <c r="T1979" s="138"/>
      <c r="U1979" s="91"/>
      <c r="V1979" s="141"/>
      <c r="Y1979" s="6"/>
      <c r="Z1979" s="16"/>
      <c r="AA1979" s="16"/>
      <c r="AB1979" s="16"/>
      <c r="AC1979" s="16"/>
      <c r="AD1979" s="16"/>
      <c r="AE1979" s="16"/>
      <c r="AF1979" s="16"/>
      <c r="AG1979" s="16"/>
      <c r="AH1979" s="16"/>
      <c r="AI1979" s="16"/>
      <c r="AJ1979" s="16"/>
      <c r="AK1979" s="16"/>
      <c r="AL1979" s="16"/>
      <c r="AM1979" s="16"/>
      <c r="AN1979" s="16"/>
      <c r="AO1979" s="16"/>
      <c r="AP1979" s="16"/>
      <c r="AQ1979" s="16"/>
      <c r="AR1979" s="16"/>
      <c r="AS1979" s="16"/>
      <c r="AT1979" s="16"/>
      <c r="AU1979" s="16"/>
      <c r="AV1979" s="16"/>
      <c r="AW1979" s="16"/>
      <c r="AX1979" s="16"/>
      <c r="AY1979" s="16"/>
      <c r="AZ1979" s="16"/>
      <c r="BA1979" s="16"/>
      <c r="BB1979" s="16"/>
    </row>
    <row r="1980" s="5" customFormat="1" spans="1:54">
      <c r="A1980" s="136"/>
      <c r="C1980" s="136"/>
      <c r="E1980" s="107"/>
      <c r="F1980" s="137"/>
      <c r="J1980" s="122"/>
      <c r="K1980" s="138"/>
      <c r="L1980" s="139"/>
      <c r="M1980" s="140"/>
      <c r="O1980" s="89"/>
      <c r="Q1980" s="138"/>
      <c r="R1980" s="91"/>
      <c r="S1980" s="138"/>
      <c r="T1980" s="138"/>
      <c r="U1980" s="91"/>
      <c r="V1980" s="141"/>
      <c r="Y1980" s="6"/>
      <c r="Z1980" s="16"/>
      <c r="AA1980" s="16"/>
      <c r="AB1980" s="16"/>
      <c r="AC1980" s="16"/>
      <c r="AD1980" s="16"/>
      <c r="AE1980" s="16"/>
      <c r="AF1980" s="16"/>
      <c r="AG1980" s="16"/>
      <c r="AH1980" s="16"/>
      <c r="AI1980" s="16"/>
      <c r="AJ1980" s="16"/>
      <c r="AK1980" s="16"/>
      <c r="AL1980" s="16"/>
      <c r="AM1980" s="16"/>
      <c r="AN1980" s="16"/>
      <c r="AO1980" s="16"/>
      <c r="AP1980" s="16"/>
      <c r="AQ1980" s="16"/>
      <c r="AR1980" s="16"/>
      <c r="AS1980" s="16"/>
      <c r="AT1980" s="16"/>
      <c r="AU1980" s="16"/>
      <c r="AV1980" s="16"/>
      <c r="AW1980" s="16"/>
      <c r="AX1980" s="16"/>
      <c r="AY1980" s="16"/>
      <c r="AZ1980" s="16"/>
      <c r="BA1980" s="16"/>
      <c r="BB1980" s="16"/>
    </row>
    <row r="1981" s="5" customFormat="1" spans="1:54">
      <c r="A1981" s="136"/>
      <c r="C1981" s="136"/>
      <c r="E1981" s="107"/>
      <c r="F1981" s="137"/>
      <c r="J1981" s="122"/>
      <c r="K1981" s="138"/>
      <c r="L1981" s="139"/>
      <c r="M1981" s="140"/>
      <c r="O1981" s="89"/>
      <c r="Q1981" s="138"/>
      <c r="R1981" s="91"/>
      <c r="S1981" s="138"/>
      <c r="T1981" s="138"/>
      <c r="U1981" s="91"/>
      <c r="V1981" s="141"/>
      <c r="Y1981" s="6"/>
      <c r="Z1981" s="16"/>
      <c r="AA1981" s="16"/>
      <c r="AB1981" s="16"/>
      <c r="AC1981" s="16"/>
      <c r="AD1981" s="16"/>
      <c r="AE1981" s="16"/>
      <c r="AF1981" s="16"/>
      <c r="AG1981" s="16"/>
      <c r="AH1981" s="16"/>
      <c r="AI1981" s="16"/>
      <c r="AJ1981" s="16"/>
      <c r="AK1981" s="16"/>
      <c r="AL1981" s="16"/>
      <c r="AM1981" s="16"/>
      <c r="AN1981" s="16"/>
      <c r="AO1981" s="16"/>
      <c r="AP1981" s="16"/>
      <c r="AQ1981" s="16"/>
      <c r="AR1981" s="16"/>
      <c r="AS1981" s="16"/>
      <c r="AT1981" s="16"/>
      <c r="AU1981" s="16"/>
      <c r="AV1981" s="16"/>
      <c r="AW1981" s="16"/>
      <c r="AX1981" s="16"/>
      <c r="AY1981" s="16"/>
      <c r="AZ1981" s="16"/>
      <c r="BA1981" s="16"/>
      <c r="BB1981" s="16"/>
    </row>
    <row r="1982" s="5" customFormat="1" spans="1:54">
      <c r="A1982" s="136"/>
      <c r="C1982" s="136"/>
      <c r="E1982" s="107"/>
      <c r="F1982" s="137"/>
      <c r="J1982" s="122"/>
      <c r="K1982" s="138"/>
      <c r="L1982" s="139"/>
      <c r="M1982" s="140"/>
      <c r="O1982" s="89"/>
      <c r="Q1982" s="138"/>
      <c r="R1982" s="91"/>
      <c r="S1982" s="138"/>
      <c r="T1982" s="138"/>
      <c r="U1982" s="91"/>
      <c r="V1982" s="141"/>
      <c r="Y1982" s="6"/>
      <c r="Z1982" s="16"/>
      <c r="AA1982" s="16"/>
      <c r="AB1982" s="16"/>
      <c r="AC1982" s="16"/>
      <c r="AD1982" s="16"/>
      <c r="AE1982" s="16"/>
      <c r="AF1982" s="16"/>
      <c r="AG1982" s="16"/>
      <c r="AH1982" s="16"/>
      <c r="AI1982" s="16"/>
      <c r="AJ1982" s="16"/>
      <c r="AK1982" s="16"/>
      <c r="AL1982" s="16"/>
      <c r="AM1982" s="16"/>
      <c r="AN1982" s="16"/>
      <c r="AO1982" s="16"/>
      <c r="AP1982" s="16"/>
      <c r="AQ1982" s="16"/>
      <c r="AR1982" s="16"/>
      <c r="AS1982" s="16"/>
      <c r="AT1982" s="16"/>
      <c r="AU1982" s="16"/>
      <c r="AV1982" s="16"/>
      <c r="AW1982" s="16"/>
      <c r="AX1982" s="16"/>
      <c r="AY1982" s="16"/>
      <c r="AZ1982" s="16"/>
      <c r="BA1982" s="16"/>
      <c r="BB1982" s="16"/>
    </row>
    <row r="1983" s="5" customFormat="1" spans="1:54">
      <c r="A1983" s="136"/>
      <c r="C1983" s="136"/>
      <c r="E1983" s="107"/>
      <c r="F1983" s="137"/>
      <c r="J1983" s="122"/>
      <c r="K1983" s="138"/>
      <c r="L1983" s="139"/>
      <c r="M1983" s="140"/>
      <c r="O1983" s="89"/>
      <c r="Q1983" s="138"/>
      <c r="R1983" s="91"/>
      <c r="S1983" s="138"/>
      <c r="T1983" s="138"/>
      <c r="U1983" s="91"/>
      <c r="V1983" s="141"/>
      <c r="Y1983" s="6"/>
      <c r="Z1983" s="16"/>
      <c r="AA1983" s="16"/>
      <c r="AB1983" s="16"/>
      <c r="AC1983" s="16"/>
      <c r="AD1983" s="16"/>
      <c r="AE1983" s="16"/>
      <c r="AF1983" s="16"/>
      <c r="AG1983" s="16"/>
      <c r="AH1983" s="16"/>
      <c r="AI1983" s="16"/>
      <c r="AJ1983" s="16"/>
      <c r="AK1983" s="16"/>
      <c r="AL1983" s="16"/>
      <c r="AM1983" s="16"/>
      <c r="AN1983" s="16"/>
      <c r="AO1983" s="16"/>
      <c r="AP1983" s="16"/>
      <c r="AQ1983" s="16"/>
      <c r="AR1983" s="16"/>
      <c r="AS1983" s="16"/>
      <c r="AT1983" s="16"/>
      <c r="AU1983" s="16"/>
      <c r="AV1983" s="16"/>
      <c r="AW1983" s="16"/>
      <c r="AX1983" s="16"/>
      <c r="AY1983" s="16"/>
      <c r="AZ1983" s="16"/>
      <c r="BA1983" s="16"/>
      <c r="BB1983" s="16"/>
    </row>
    <row r="1984" s="5" customFormat="1" spans="1:54">
      <c r="A1984" s="136"/>
      <c r="C1984" s="136"/>
      <c r="E1984" s="107"/>
      <c r="F1984" s="137"/>
      <c r="J1984" s="122"/>
      <c r="K1984" s="138"/>
      <c r="L1984" s="139"/>
      <c r="M1984" s="140"/>
      <c r="O1984" s="89"/>
      <c r="Q1984" s="138"/>
      <c r="R1984" s="91"/>
      <c r="S1984" s="138"/>
      <c r="T1984" s="138"/>
      <c r="U1984" s="91"/>
      <c r="V1984" s="141"/>
      <c r="Y1984" s="6"/>
      <c r="Z1984" s="16"/>
      <c r="AA1984" s="16"/>
      <c r="AB1984" s="16"/>
      <c r="AC1984" s="16"/>
      <c r="AD1984" s="16"/>
      <c r="AE1984" s="16"/>
      <c r="AF1984" s="16"/>
      <c r="AG1984" s="16"/>
      <c r="AH1984" s="16"/>
      <c r="AI1984" s="16"/>
      <c r="AJ1984" s="16"/>
      <c r="AK1984" s="16"/>
      <c r="AL1984" s="16"/>
      <c r="AM1984" s="16"/>
      <c r="AN1984" s="16"/>
      <c r="AO1984" s="16"/>
      <c r="AP1984" s="16"/>
      <c r="AQ1984" s="16"/>
      <c r="AR1984" s="16"/>
      <c r="AS1984" s="16"/>
      <c r="AT1984" s="16"/>
      <c r="AU1984" s="16"/>
      <c r="AV1984" s="16"/>
      <c r="AW1984" s="16"/>
      <c r="AX1984" s="16"/>
      <c r="AY1984" s="16"/>
      <c r="AZ1984" s="16"/>
      <c r="BA1984" s="16"/>
      <c r="BB1984" s="16"/>
    </row>
    <row r="1985" s="5" customFormat="1" spans="1:54">
      <c r="A1985" s="136"/>
      <c r="C1985" s="136"/>
      <c r="E1985" s="107"/>
      <c r="F1985" s="137"/>
      <c r="J1985" s="122"/>
      <c r="K1985" s="138"/>
      <c r="L1985" s="139"/>
      <c r="M1985" s="140"/>
      <c r="O1985" s="89"/>
      <c r="Q1985" s="138"/>
      <c r="R1985" s="91"/>
      <c r="S1985" s="138"/>
      <c r="T1985" s="138"/>
      <c r="U1985" s="91"/>
      <c r="V1985" s="141"/>
      <c r="Y1985" s="6"/>
      <c r="Z1985" s="16"/>
      <c r="AA1985" s="16"/>
      <c r="AB1985" s="16"/>
      <c r="AC1985" s="16"/>
      <c r="AD1985" s="16"/>
      <c r="AE1985" s="16"/>
      <c r="AF1985" s="16"/>
      <c r="AG1985" s="16"/>
      <c r="AH1985" s="16"/>
      <c r="AI1985" s="16"/>
      <c r="AJ1985" s="16"/>
      <c r="AK1985" s="16"/>
      <c r="AL1985" s="16"/>
      <c r="AM1985" s="16"/>
      <c r="AN1985" s="16"/>
      <c r="AO1985" s="16"/>
      <c r="AP1985" s="16"/>
      <c r="AQ1985" s="16"/>
      <c r="AR1985" s="16"/>
      <c r="AS1985" s="16"/>
      <c r="AT1985" s="16"/>
      <c r="AU1985" s="16"/>
      <c r="AV1985" s="16"/>
      <c r="AW1985" s="16"/>
      <c r="AX1985" s="16"/>
      <c r="AY1985" s="16"/>
      <c r="AZ1985" s="16"/>
      <c r="BA1985" s="16"/>
      <c r="BB1985" s="16"/>
    </row>
    <row r="1986" s="5" customFormat="1" spans="1:54">
      <c r="A1986" s="136"/>
      <c r="C1986" s="136"/>
      <c r="E1986" s="107"/>
      <c r="F1986" s="137"/>
      <c r="J1986" s="122"/>
      <c r="K1986" s="138"/>
      <c r="L1986" s="139"/>
      <c r="M1986" s="140"/>
      <c r="O1986" s="89"/>
      <c r="Q1986" s="138"/>
      <c r="R1986" s="91"/>
      <c r="S1986" s="138"/>
      <c r="T1986" s="138"/>
      <c r="U1986" s="91"/>
      <c r="V1986" s="141"/>
      <c r="Y1986" s="6"/>
      <c r="Z1986" s="16"/>
      <c r="AA1986" s="16"/>
      <c r="AB1986" s="16"/>
      <c r="AC1986" s="16"/>
      <c r="AD1986" s="16"/>
      <c r="AE1986" s="16"/>
      <c r="AF1986" s="16"/>
      <c r="AG1986" s="16"/>
      <c r="AH1986" s="16"/>
      <c r="AI1986" s="16"/>
      <c r="AJ1986" s="16"/>
      <c r="AK1986" s="16"/>
      <c r="AL1986" s="16"/>
      <c r="AM1986" s="16"/>
      <c r="AN1986" s="16"/>
      <c r="AO1986" s="16"/>
      <c r="AP1986" s="16"/>
      <c r="AQ1986" s="16"/>
      <c r="AR1986" s="16"/>
      <c r="AS1986" s="16"/>
      <c r="AT1986" s="16"/>
      <c r="AU1986" s="16"/>
      <c r="AV1986" s="16"/>
      <c r="AW1986" s="16"/>
      <c r="AX1986" s="16"/>
      <c r="AY1986" s="16"/>
      <c r="AZ1986" s="16"/>
      <c r="BA1986" s="16"/>
      <c r="BB1986" s="16"/>
    </row>
    <row r="1987" s="5" customFormat="1" spans="1:54">
      <c r="A1987" s="136"/>
      <c r="C1987" s="136"/>
      <c r="E1987" s="107"/>
      <c r="F1987" s="137"/>
      <c r="J1987" s="122"/>
      <c r="K1987" s="138"/>
      <c r="L1987" s="139"/>
      <c r="M1987" s="140"/>
      <c r="O1987" s="89"/>
      <c r="Q1987" s="138"/>
      <c r="R1987" s="91"/>
      <c r="S1987" s="138"/>
      <c r="T1987" s="138"/>
      <c r="U1987" s="91"/>
      <c r="V1987" s="141"/>
      <c r="Y1987" s="6"/>
      <c r="Z1987" s="16"/>
      <c r="AA1987" s="16"/>
      <c r="AB1987" s="16"/>
      <c r="AC1987" s="16"/>
      <c r="AD1987" s="16"/>
      <c r="AE1987" s="16"/>
      <c r="AF1987" s="16"/>
      <c r="AG1987" s="16"/>
      <c r="AH1987" s="16"/>
      <c r="AI1987" s="16"/>
      <c r="AJ1987" s="16"/>
      <c r="AK1987" s="16"/>
      <c r="AL1987" s="16"/>
      <c r="AM1987" s="16"/>
      <c r="AN1987" s="16"/>
      <c r="AO1987" s="16"/>
      <c r="AP1987" s="16"/>
      <c r="AQ1987" s="16"/>
      <c r="AR1987" s="16"/>
      <c r="AS1987" s="16"/>
      <c r="AT1987" s="16"/>
      <c r="AU1987" s="16"/>
      <c r="AV1987" s="16"/>
      <c r="AW1987" s="16"/>
      <c r="AX1987" s="16"/>
      <c r="AY1987" s="16"/>
      <c r="AZ1987" s="16"/>
      <c r="BA1987" s="16"/>
      <c r="BB1987" s="16"/>
    </row>
    <row r="1988" s="5" customFormat="1" spans="1:54">
      <c r="A1988" s="136"/>
      <c r="C1988" s="136"/>
      <c r="E1988" s="107"/>
      <c r="F1988" s="137"/>
      <c r="J1988" s="122"/>
      <c r="K1988" s="138"/>
      <c r="L1988" s="139"/>
      <c r="M1988" s="140"/>
      <c r="O1988" s="89"/>
      <c r="Q1988" s="138"/>
      <c r="R1988" s="91"/>
      <c r="S1988" s="138"/>
      <c r="T1988" s="138"/>
      <c r="U1988" s="91"/>
      <c r="V1988" s="141"/>
      <c r="Y1988" s="6"/>
      <c r="Z1988" s="16"/>
      <c r="AA1988" s="16"/>
      <c r="AB1988" s="16"/>
      <c r="AC1988" s="16"/>
      <c r="AD1988" s="16"/>
      <c r="AE1988" s="16"/>
      <c r="AF1988" s="16"/>
      <c r="AG1988" s="16"/>
      <c r="AH1988" s="16"/>
      <c r="AI1988" s="16"/>
      <c r="AJ1988" s="16"/>
      <c r="AK1988" s="16"/>
      <c r="AL1988" s="16"/>
      <c r="AM1988" s="16"/>
      <c r="AN1988" s="16"/>
      <c r="AO1988" s="16"/>
      <c r="AP1988" s="16"/>
      <c r="AQ1988" s="16"/>
      <c r="AR1988" s="16"/>
      <c r="AS1988" s="16"/>
      <c r="AT1988" s="16"/>
      <c r="AU1988" s="16"/>
      <c r="AV1988" s="16"/>
      <c r="AW1988" s="16"/>
      <c r="AX1988" s="16"/>
      <c r="AY1988" s="16"/>
      <c r="AZ1988" s="16"/>
      <c r="BA1988" s="16"/>
      <c r="BB1988" s="16"/>
    </row>
    <row r="1989" s="5" customFormat="1" spans="1:54">
      <c r="A1989" s="136"/>
      <c r="C1989" s="136"/>
      <c r="E1989" s="107"/>
      <c r="F1989" s="137"/>
      <c r="J1989" s="122"/>
      <c r="K1989" s="138"/>
      <c r="L1989" s="139"/>
      <c r="M1989" s="140"/>
      <c r="O1989" s="89"/>
      <c r="Q1989" s="138"/>
      <c r="R1989" s="91"/>
      <c r="S1989" s="138"/>
      <c r="T1989" s="138"/>
      <c r="U1989" s="91"/>
      <c r="V1989" s="141"/>
      <c r="Y1989" s="6"/>
      <c r="Z1989" s="16"/>
      <c r="AA1989" s="16"/>
      <c r="AB1989" s="16"/>
      <c r="AC1989" s="16"/>
      <c r="AD1989" s="16"/>
      <c r="AE1989" s="16"/>
      <c r="AF1989" s="16"/>
      <c r="AG1989" s="16"/>
      <c r="AH1989" s="16"/>
      <c r="AI1989" s="16"/>
      <c r="AJ1989" s="16"/>
      <c r="AK1989" s="16"/>
      <c r="AL1989" s="16"/>
      <c r="AM1989" s="16"/>
      <c r="AN1989" s="16"/>
      <c r="AO1989" s="16"/>
      <c r="AP1989" s="16"/>
      <c r="AQ1989" s="16"/>
      <c r="AR1989" s="16"/>
      <c r="AS1989" s="16"/>
      <c r="AT1989" s="16"/>
      <c r="AU1989" s="16"/>
      <c r="AV1989" s="16"/>
      <c r="AW1989" s="16"/>
      <c r="AX1989" s="16"/>
      <c r="AY1989" s="16"/>
      <c r="AZ1989" s="16"/>
      <c r="BA1989" s="16"/>
      <c r="BB1989" s="16"/>
    </row>
    <row r="1990" s="5" customFormat="1" spans="1:54">
      <c r="A1990" s="136"/>
      <c r="C1990" s="136"/>
      <c r="E1990" s="107"/>
      <c r="F1990" s="137"/>
      <c r="J1990" s="122"/>
      <c r="K1990" s="138"/>
      <c r="L1990" s="139"/>
      <c r="M1990" s="140"/>
      <c r="O1990" s="89"/>
      <c r="Q1990" s="138"/>
      <c r="R1990" s="91"/>
      <c r="S1990" s="138"/>
      <c r="T1990" s="138"/>
      <c r="U1990" s="91"/>
      <c r="V1990" s="141"/>
      <c r="Y1990" s="6"/>
      <c r="Z1990" s="16"/>
      <c r="AA1990" s="16"/>
      <c r="AB1990" s="16"/>
      <c r="AC1990" s="16"/>
      <c r="AD1990" s="16"/>
      <c r="AE1990" s="16"/>
      <c r="AF1990" s="16"/>
      <c r="AG1990" s="16"/>
      <c r="AH1990" s="16"/>
      <c r="AI1990" s="16"/>
      <c r="AJ1990" s="16"/>
      <c r="AK1990" s="16"/>
      <c r="AL1990" s="16"/>
      <c r="AM1990" s="16"/>
      <c r="AN1990" s="16"/>
      <c r="AO1990" s="16"/>
      <c r="AP1990" s="16"/>
      <c r="AQ1990" s="16"/>
      <c r="AR1990" s="16"/>
      <c r="AS1990" s="16"/>
      <c r="AT1990" s="16"/>
      <c r="AU1990" s="16"/>
      <c r="AV1990" s="16"/>
      <c r="AW1990" s="16"/>
      <c r="AX1990" s="16"/>
      <c r="AY1990" s="16"/>
      <c r="AZ1990" s="16"/>
      <c r="BA1990" s="16"/>
      <c r="BB1990" s="16"/>
    </row>
    <row r="1991" s="5" customFormat="1" spans="1:54">
      <c r="A1991" s="136"/>
      <c r="C1991" s="136"/>
      <c r="E1991" s="107"/>
      <c r="F1991" s="137"/>
      <c r="J1991" s="122"/>
      <c r="K1991" s="138"/>
      <c r="L1991" s="139"/>
      <c r="M1991" s="140"/>
      <c r="O1991" s="89"/>
      <c r="Q1991" s="138"/>
      <c r="R1991" s="91"/>
      <c r="S1991" s="138"/>
      <c r="T1991" s="138"/>
      <c r="U1991" s="91"/>
      <c r="V1991" s="141"/>
      <c r="Y1991" s="6"/>
      <c r="Z1991" s="16"/>
      <c r="AA1991" s="16"/>
      <c r="AB1991" s="16"/>
      <c r="AC1991" s="16"/>
      <c r="AD1991" s="16"/>
      <c r="AE1991" s="16"/>
      <c r="AF1991" s="16"/>
      <c r="AG1991" s="16"/>
      <c r="AH1991" s="16"/>
      <c r="AI1991" s="16"/>
      <c r="AJ1991" s="16"/>
      <c r="AK1991" s="16"/>
      <c r="AL1991" s="16"/>
      <c r="AM1991" s="16"/>
      <c r="AN1991" s="16"/>
      <c r="AO1991" s="16"/>
      <c r="AP1991" s="16"/>
      <c r="AQ1991" s="16"/>
      <c r="AR1991" s="16"/>
      <c r="AS1991" s="16"/>
      <c r="AT1991" s="16"/>
      <c r="AU1991" s="16"/>
      <c r="AV1991" s="16"/>
      <c r="AW1991" s="16"/>
      <c r="AX1991" s="16"/>
      <c r="AY1991" s="16"/>
      <c r="AZ1991" s="16"/>
      <c r="BA1991" s="16"/>
      <c r="BB1991" s="16"/>
    </row>
    <row r="1992" s="5" customFormat="1" spans="1:54">
      <c r="A1992" s="136"/>
      <c r="C1992" s="136"/>
      <c r="E1992" s="107"/>
      <c r="F1992" s="137"/>
      <c r="J1992" s="122"/>
      <c r="K1992" s="138"/>
      <c r="L1992" s="139"/>
      <c r="M1992" s="140"/>
      <c r="O1992" s="89"/>
      <c r="Q1992" s="138"/>
      <c r="R1992" s="91"/>
      <c r="S1992" s="138"/>
      <c r="T1992" s="138"/>
      <c r="U1992" s="91"/>
      <c r="V1992" s="141"/>
      <c r="Y1992" s="6"/>
      <c r="Z1992" s="16"/>
      <c r="AA1992" s="16"/>
      <c r="AB1992" s="16"/>
      <c r="AC1992" s="16"/>
      <c r="AD1992" s="16"/>
      <c r="AE1992" s="16"/>
      <c r="AF1992" s="16"/>
      <c r="AG1992" s="16"/>
      <c r="AH1992" s="16"/>
      <c r="AI1992" s="16"/>
      <c r="AJ1992" s="16"/>
      <c r="AK1992" s="16"/>
      <c r="AL1992" s="16"/>
      <c r="AM1992" s="16"/>
      <c r="AN1992" s="16"/>
      <c r="AO1992" s="16"/>
      <c r="AP1992" s="16"/>
      <c r="AQ1992" s="16"/>
      <c r="AR1992" s="16"/>
      <c r="AS1992" s="16"/>
      <c r="AT1992" s="16"/>
      <c r="AU1992" s="16"/>
      <c r="AV1992" s="16"/>
      <c r="AW1992" s="16"/>
      <c r="AX1992" s="16"/>
      <c r="AY1992" s="16"/>
      <c r="AZ1992" s="16"/>
      <c r="BA1992" s="16"/>
      <c r="BB1992" s="16"/>
    </row>
    <row r="1993" s="5" customFormat="1" spans="1:54">
      <c r="A1993" s="136"/>
      <c r="C1993" s="136"/>
      <c r="E1993" s="107"/>
      <c r="F1993" s="137"/>
      <c r="J1993" s="122"/>
      <c r="K1993" s="138"/>
      <c r="L1993" s="139"/>
      <c r="M1993" s="140"/>
      <c r="O1993" s="89"/>
      <c r="Q1993" s="138"/>
      <c r="R1993" s="91"/>
      <c r="S1993" s="138"/>
      <c r="T1993" s="138"/>
      <c r="U1993" s="91"/>
      <c r="V1993" s="141"/>
      <c r="Y1993" s="6"/>
      <c r="Z1993" s="16"/>
      <c r="AA1993" s="16"/>
      <c r="AB1993" s="16"/>
      <c r="AC1993" s="16"/>
      <c r="AD1993" s="16"/>
      <c r="AE1993" s="16"/>
      <c r="AF1993" s="16"/>
      <c r="AG1993" s="16"/>
      <c r="AH1993" s="16"/>
      <c r="AI1993" s="16"/>
      <c r="AJ1993" s="16"/>
      <c r="AK1993" s="16"/>
      <c r="AL1993" s="16"/>
      <c r="AM1993" s="16"/>
      <c r="AN1993" s="16"/>
      <c r="AO1993" s="16"/>
      <c r="AP1993" s="16"/>
      <c r="AQ1993" s="16"/>
      <c r="AR1993" s="16"/>
      <c r="AS1993" s="16"/>
      <c r="AT1993" s="16"/>
      <c r="AU1993" s="16"/>
      <c r="AV1993" s="16"/>
      <c r="AW1993" s="16"/>
      <c r="AX1993" s="16"/>
      <c r="AY1993" s="16"/>
      <c r="AZ1993" s="16"/>
      <c r="BA1993" s="16"/>
      <c r="BB1993" s="16"/>
    </row>
    <row r="1994" s="5" customFormat="1" spans="1:54">
      <c r="A1994" s="136"/>
      <c r="C1994" s="136"/>
      <c r="E1994" s="107"/>
      <c r="F1994" s="137"/>
      <c r="J1994" s="122"/>
      <c r="K1994" s="138"/>
      <c r="L1994" s="139"/>
      <c r="M1994" s="140"/>
      <c r="O1994" s="89"/>
      <c r="Q1994" s="138"/>
      <c r="R1994" s="91"/>
      <c r="S1994" s="138"/>
      <c r="T1994" s="138"/>
      <c r="U1994" s="91"/>
      <c r="V1994" s="141"/>
      <c r="Y1994" s="6"/>
      <c r="Z1994" s="16"/>
      <c r="AA1994" s="16"/>
      <c r="AB1994" s="16"/>
      <c r="AC1994" s="16"/>
      <c r="AD1994" s="16"/>
      <c r="AE1994" s="16"/>
      <c r="AF1994" s="16"/>
      <c r="AG1994" s="16"/>
      <c r="AH1994" s="16"/>
      <c r="AI1994" s="16"/>
      <c r="AJ1994" s="16"/>
      <c r="AK1994" s="16"/>
      <c r="AL1994" s="16"/>
      <c r="AM1994" s="16"/>
      <c r="AN1994" s="16"/>
      <c r="AO1994" s="16"/>
      <c r="AP1994" s="16"/>
      <c r="AQ1994" s="16"/>
      <c r="AR1994" s="16"/>
      <c r="AS1994" s="16"/>
      <c r="AT1994" s="16"/>
      <c r="AU1994" s="16"/>
      <c r="AV1994" s="16"/>
      <c r="AW1994" s="16"/>
      <c r="AX1994" s="16"/>
      <c r="AY1994" s="16"/>
      <c r="AZ1994" s="16"/>
      <c r="BA1994" s="16"/>
      <c r="BB1994" s="16"/>
    </row>
    <row r="1995" s="5" customFormat="1" spans="1:54">
      <c r="A1995" s="136"/>
      <c r="C1995" s="136"/>
      <c r="E1995" s="107"/>
      <c r="F1995" s="137"/>
      <c r="J1995" s="122"/>
      <c r="K1995" s="138"/>
      <c r="L1995" s="139"/>
      <c r="M1995" s="140"/>
      <c r="O1995" s="89"/>
      <c r="Q1995" s="138"/>
      <c r="R1995" s="91"/>
      <c r="S1995" s="138"/>
      <c r="T1995" s="138"/>
      <c r="U1995" s="91"/>
      <c r="V1995" s="141"/>
      <c r="Y1995" s="6"/>
      <c r="Z1995" s="16"/>
      <c r="AA1995" s="16"/>
      <c r="AB1995" s="16"/>
      <c r="AC1995" s="16"/>
      <c r="AD1995" s="16"/>
      <c r="AE1995" s="16"/>
      <c r="AF1995" s="16"/>
      <c r="AG1995" s="16"/>
      <c r="AH1995" s="16"/>
      <c r="AI1995" s="16"/>
      <c r="AJ1995" s="16"/>
      <c r="AK1995" s="16"/>
      <c r="AL1995" s="16"/>
      <c r="AM1995" s="16"/>
      <c r="AN1995" s="16"/>
      <c r="AO1995" s="16"/>
      <c r="AP1995" s="16"/>
      <c r="AQ1995" s="16"/>
      <c r="AR1995" s="16"/>
      <c r="AS1995" s="16"/>
      <c r="AT1995" s="16"/>
      <c r="AU1995" s="16"/>
      <c r="AV1995" s="16"/>
      <c r="AW1995" s="16"/>
      <c r="AX1995" s="16"/>
      <c r="AY1995" s="16"/>
      <c r="AZ1995" s="16"/>
      <c r="BA1995" s="16"/>
      <c r="BB1995" s="16"/>
    </row>
    <row r="1996" s="5" customFormat="1" spans="1:54">
      <c r="A1996" s="136"/>
      <c r="C1996" s="136"/>
      <c r="E1996" s="107"/>
      <c r="F1996" s="137"/>
      <c r="J1996" s="122"/>
      <c r="K1996" s="138"/>
      <c r="L1996" s="139"/>
      <c r="M1996" s="140"/>
      <c r="O1996" s="89"/>
      <c r="Q1996" s="138"/>
      <c r="R1996" s="91"/>
      <c r="S1996" s="138"/>
      <c r="T1996" s="138"/>
      <c r="U1996" s="91"/>
      <c r="V1996" s="141"/>
      <c r="Y1996" s="6"/>
      <c r="Z1996" s="16"/>
      <c r="AA1996" s="16"/>
      <c r="AB1996" s="16"/>
      <c r="AC1996" s="16"/>
      <c r="AD1996" s="16"/>
      <c r="AE1996" s="16"/>
      <c r="AF1996" s="16"/>
      <c r="AG1996" s="16"/>
      <c r="AH1996" s="16"/>
      <c r="AI1996" s="16"/>
      <c r="AJ1996" s="16"/>
      <c r="AK1996" s="16"/>
      <c r="AL1996" s="16"/>
      <c r="AM1996" s="16"/>
      <c r="AN1996" s="16"/>
      <c r="AO1996" s="16"/>
      <c r="AP1996" s="16"/>
      <c r="AQ1996" s="16"/>
      <c r="AR1996" s="16"/>
      <c r="AS1996" s="16"/>
      <c r="AT1996" s="16"/>
      <c r="AU1996" s="16"/>
      <c r="AV1996" s="16"/>
      <c r="AW1996" s="16"/>
      <c r="AX1996" s="16"/>
      <c r="AY1996" s="16"/>
      <c r="AZ1996" s="16"/>
      <c r="BA1996" s="16"/>
      <c r="BB1996" s="16"/>
    </row>
    <row r="1997" s="5" customFormat="1" spans="1:54">
      <c r="A1997" s="136"/>
      <c r="C1997" s="136"/>
      <c r="E1997" s="107"/>
      <c r="F1997" s="137"/>
      <c r="J1997" s="122"/>
      <c r="K1997" s="138"/>
      <c r="L1997" s="139"/>
      <c r="M1997" s="140"/>
      <c r="O1997" s="89"/>
      <c r="Q1997" s="138"/>
      <c r="R1997" s="91"/>
      <c r="S1997" s="138"/>
      <c r="T1997" s="138"/>
      <c r="U1997" s="91"/>
      <c r="V1997" s="141"/>
      <c r="Y1997" s="6"/>
      <c r="Z1997" s="16"/>
      <c r="AA1997" s="16"/>
      <c r="AB1997" s="16"/>
      <c r="AC1997" s="16"/>
      <c r="AD1997" s="16"/>
      <c r="AE1997" s="16"/>
      <c r="AF1997" s="16"/>
      <c r="AG1997" s="16"/>
      <c r="AH1997" s="16"/>
      <c r="AI1997" s="16"/>
      <c r="AJ1997" s="16"/>
      <c r="AK1997" s="16"/>
      <c r="AL1997" s="16"/>
      <c r="AM1997" s="16"/>
      <c r="AN1997" s="16"/>
      <c r="AO1997" s="16"/>
      <c r="AP1997" s="16"/>
      <c r="AQ1997" s="16"/>
      <c r="AR1997" s="16"/>
      <c r="AS1997" s="16"/>
      <c r="AT1997" s="16"/>
      <c r="AU1997" s="16"/>
      <c r="AV1997" s="16"/>
      <c r="AW1997" s="16"/>
      <c r="AX1997" s="16"/>
      <c r="AY1997" s="16"/>
      <c r="AZ1997" s="16"/>
      <c r="BA1997" s="16"/>
      <c r="BB1997" s="16"/>
    </row>
    <row r="1998" s="5" customFormat="1" spans="1:54">
      <c r="A1998" s="136"/>
      <c r="C1998" s="136"/>
      <c r="E1998" s="107"/>
      <c r="F1998" s="137"/>
      <c r="J1998" s="122"/>
      <c r="K1998" s="138"/>
      <c r="L1998" s="139"/>
      <c r="M1998" s="140"/>
      <c r="O1998" s="89"/>
      <c r="Q1998" s="138"/>
      <c r="R1998" s="91"/>
      <c r="S1998" s="138"/>
      <c r="T1998" s="138"/>
      <c r="U1998" s="91"/>
      <c r="V1998" s="141"/>
      <c r="Y1998" s="6"/>
      <c r="Z1998" s="16"/>
      <c r="AA1998" s="16"/>
      <c r="AB1998" s="16"/>
      <c r="AC1998" s="16"/>
      <c r="AD1998" s="16"/>
      <c r="AE1998" s="16"/>
      <c r="AF1998" s="16"/>
      <c r="AG1998" s="16"/>
      <c r="AH1998" s="16"/>
      <c r="AI1998" s="16"/>
      <c r="AJ1998" s="16"/>
      <c r="AK1998" s="16"/>
      <c r="AL1998" s="16"/>
      <c r="AM1998" s="16"/>
      <c r="AN1998" s="16"/>
      <c r="AO1998" s="16"/>
      <c r="AP1998" s="16"/>
      <c r="AQ1998" s="16"/>
      <c r="AR1998" s="16"/>
      <c r="AS1998" s="16"/>
      <c r="AT1998" s="16"/>
      <c r="AU1998" s="16"/>
      <c r="AV1998" s="16"/>
      <c r="AW1998" s="16"/>
      <c r="AX1998" s="16"/>
      <c r="AY1998" s="16"/>
      <c r="AZ1998" s="16"/>
      <c r="BA1998" s="16"/>
      <c r="BB1998" s="16"/>
    </row>
    <row r="1999" s="5" customFormat="1" spans="1:54">
      <c r="A1999" s="136"/>
      <c r="C1999" s="136"/>
      <c r="E1999" s="107"/>
      <c r="F1999" s="137"/>
      <c r="J1999" s="122"/>
      <c r="K1999" s="138"/>
      <c r="L1999" s="139"/>
      <c r="M1999" s="140"/>
      <c r="O1999" s="89"/>
      <c r="Q1999" s="138"/>
      <c r="R1999" s="91"/>
      <c r="S1999" s="138"/>
      <c r="T1999" s="138"/>
      <c r="U1999" s="91"/>
      <c r="V1999" s="141"/>
      <c r="Y1999" s="6"/>
      <c r="Z1999" s="16"/>
      <c r="AA1999" s="16"/>
      <c r="AB1999" s="16"/>
      <c r="AC1999" s="16"/>
      <c r="AD1999" s="16"/>
      <c r="AE1999" s="16"/>
      <c r="AF1999" s="16"/>
      <c r="AG1999" s="16"/>
      <c r="AH1999" s="16"/>
      <c r="AI1999" s="16"/>
      <c r="AJ1999" s="16"/>
      <c r="AK1999" s="16"/>
      <c r="AL1999" s="16"/>
      <c r="AM1999" s="16"/>
      <c r="AN1999" s="16"/>
      <c r="AO1999" s="16"/>
      <c r="AP1999" s="16"/>
      <c r="AQ1999" s="16"/>
      <c r="AR1999" s="16"/>
      <c r="AS1999" s="16"/>
      <c r="AT1999" s="16"/>
      <c r="AU1999" s="16"/>
      <c r="AV1999" s="16"/>
      <c r="AW1999" s="16"/>
      <c r="AX1999" s="16"/>
      <c r="AY1999" s="16"/>
      <c r="AZ1999" s="16"/>
      <c r="BA1999" s="16"/>
      <c r="BB1999" s="16"/>
    </row>
    <row r="2000" s="5" customFormat="1" spans="1:54">
      <c r="A2000" s="136"/>
      <c r="C2000" s="136"/>
      <c r="E2000" s="107"/>
      <c r="F2000" s="137"/>
      <c r="J2000" s="122"/>
      <c r="K2000" s="138"/>
      <c r="L2000" s="139"/>
      <c r="M2000" s="140"/>
      <c r="O2000" s="89"/>
      <c r="Q2000" s="138"/>
      <c r="R2000" s="91"/>
      <c r="S2000" s="138"/>
      <c r="T2000" s="138"/>
      <c r="U2000" s="91"/>
      <c r="V2000" s="141"/>
      <c r="Y2000" s="6"/>
      <c r="Z2000" s="16"/>
      <c r="AA2000" s="16"/>
      <c r="AB2000" s="16"/>
      <c r="AC2000" s="16"/>
      <c r="AD2000" s="16"/>
      <c r="AE2000" s="16"/>
      <c r="AF2000" s="16"/>
      <c r="AG2000" s="16"/>
      <c r="AH2000" s="16"/>
      <c r="AI2000" s="16"/>
      <c r="AJ2000" s="16"/>
      <c r="AK2000" s="16"/>
      <c r="AL2000" s="16"/>
      <c r="AM2000" s="16"/>
      <c r="AN2000" s="16"/>
      <c r="AO2000" s="16"/>
      <c r="AP2000" s="16"/>
      <c r="AQ2000" s="16"/>
      <c r="AR2000" s="16"/>
      <c r="AS2000" s="16"/>
      <c r="AT2000" s="16"/>
      <c r="AU2000" s="16"/>
      <c r="AV2000" s="16"/>
      <c r="AW2000" s="16"/>
      <c r="AX2000" s="16"/>
      <c r="AY2000" s="16"/>
      <c r="AZ2000" s="16"/>
      <c r="BA2000" s="16"/>
      <c r="BB2000" s="16"/>
    </row>
    <row r="2001" s="5" customFormat="1" spans="1:54">
      <c r="A2001" s="136"/>
      <c r="C2001" s="136"/>
      <c r="E2001" s="107"/>
      <c r="F2001" s="137"/>
      <c r="J2001" s="122"/>
      <c r="K2001" s="138"/>
      <c r="L2001" s="139"/>
      <c r="M2001" s="140"/>
      <c r="O2001" s="89"/>
      <c r="Q2001" s="138"/>
      <c r="R2001" s="91"/>
      <c r="S2001" s="138"/>
      <c r="T2001" s="138"/>
      <c r="U2001" s="91"/>
      <c r="V2001" s="141"/>
      <c r="Y2001" s="6"/>
      <c r="Z2001" s="16"/>
      <c r="AA2001" s="16"/>
      <c r="AB2001" s="16"/>
      <c r="AC2001" s="16"/>
      <c r="AD2001" s="16"/>
      <c r="AE2001" s="16"/>
      <c r="AF2001" s="16"/>
      <c r="AG2001" s="16"/>
      <c r="AH2001" s="16"/>
      <c r="AI2001" s="16"/>
      <c r="AJ2001" s="16"/>
      <c r="AK2001" s="16"/>
      <c r="AL2001" s="16"/>
      <c r="AM2001" s="16"/>
      <c r="AN2001" s="16"/>
      <c r="AO2001" s="16"/>
      <c r="AP2001" s="16"/>
      <c r="AQ2001" s="16"/>
      <c r="AR2001" s="16"/>
      <c r="AS2001" s="16"/>
      <c r="AT2001" s="16"/>
      <c r="AU2001" s="16"/>
      <c r="AV2001" s="16"/>
      <c r="AW2001" s="16"/>
      <c r="AX2001" s="16"/>
      <c r="AY2001" s="16"/>
      <c r="AZ2001" s="16"/>
      <c r="BA2001" s="16"/>
      <c r="BB2001" s="16"/>
    </row>
    <row r="2002" s="5" customFormat="1" spans="1:54">
      <c r="A2002" s="136"/>
      <c r="C2002" s="136"/>
      <c r="E2002" s="107"/>
      <c r="F2002" s="137"/>
      <c r="J2002" s="122"/>
      <c r="K2002" s="138"/>
      <c r="L2002" s="139"/>
      <c r="M2002" s="140"/>
      <c r="O2002" s="89"/>
      <c r="Q2002" s="138"/>
      <c r="R2002" s="91"/>
      <c r="S2002" s="138"/>
      <c r="T2002" s="138"/>
      <c r="U2002" s="91"/>
      <c r="V2002" s="141"/>
      <c r="Y2002" s="6"/>
      <c r="Z2002" s="16"/>
      <c r="AA2002" s="16"/>
      <c r="AB2002" s="16"/>
      <c r="AC2002" s="16"/>
      <c r="AD2002" s="16"/>
      <c r="AE2002" s="16"/>
      <c r="AF2002" s="16"/>
      <c r="AG2002" s="16"/>
      <c r="AH2002" s="16"/>
      <c r="AI2002" s="16"/>
      <c r="AJ2002" s="16"/>
      <c r="AK2002" s="16"/>
      <c r="AL2002" s="16"/>
      <c r="AM2002" s="16"/>
      <c r="AN2002" s="16"/>
      <c r="AO2002" s="16"/>
      <c r="AP2002" s="16"/>
      <c r="AQ2002" s="16"/>
      <c r="AR2002" s="16"/>
      <c r="AS2002" s="16"/>
      <c r="AT2002" s="16"/>
      <c r="AU2002" s="16"/>
      <c r="AV2002" s="16"/>
      <c r="AW2002" s="16"/>
      <c r="AX2002" s="16"/>
      <c r="AY2002" s="16"/>
      <c r="AZ2002" s="16"/>
      <c r="BA2002" s="16"/>
      <c r="BB2002" s="16"/>
    </row>
    <row r="2003" s="5" customFormat="1" spans="1:54">
      <c r="A2003" s="136"/>
      <c r="C2003" s="136"/>
      <c r="E2003" s="107"/>
      <c r="F2003" s="137"/>
      <c r="J2003" s="122"/>
      <c r="K2003" s="138"/>
      <c r="L2003" s="139"/>
      <c r="M2003" s="140"/>
      <c r="O2003" s="89"/>
      <c r="Q2003" s="138"/>
      <c r="R2003" s="91"/>
      <c r="S2003" s="138"/>
      <c r="T2003" s="138"/>
      <c r="U2003" s="91"/>
      <c r="V2003" s="141"/>
      <c r="Y2003" s="6"/>
      <c r="Z2003" s="16"/>
      <c r="AA2003" s="16"/>
      <c r="AB2003" s="16"/>
      <c r="AC2003" s="16"/>
      <c r="AD2003" s="16"/>
      <c r="AE2003" s="16"/>
      <c r="AF2003" s="16"/>
      <c r="AG2003" s="16"/>
      <c r="AH2003" s="16"/>
      <c r="AI2003" s="16"/>
      <c r="AJ2003" s="16"/>
      <c r="AK2003" s="16"/>
      <c r="AL2003" s="16"/>
      <c r="AM2003" s="16"/>
      <c r="AN2003" s="16"/>
      <c r="AO2003" s="16"/>
      <c r="AP2003" s="16"/>
      <c r="AQ2003" s="16"/>
      <c r="AR2003" s="16"/>
      <c r="AS2003" s="16"/>
      <c r="AT2003" s="16"/>
      <c r="AU2003" s="16"/>
      <c r="AV2003" s="16"/>
      <c r="AW2003" s="16"/>
      <c r="AX2003" s="16"/>
      <c r="AY2003" s="16"/>
      <c r="AZ2003" s="16"/>
      <c r="BA2003" s="16"/>
      <c r="BB2003" s="16"/>
    </row>
    <row r="2004" s="5" customFormat="1" spans="1:54">
      <c r="A2004" s="136"/>
      <c r="C2004" s="136"/>
      <c r="E2004" s="107"/>
      <c r="F2004" s="137"/>
      <c r="J2004" s="122"/>
      <c r="K2004" s="138"/>
      <c r="L2004" s="139"/>
      <c r="M2004" s="140"/>
      <c r="O2004" s="89"/>
      <c r="Q2004" s="138"/>
      <c r="R2004" s="91"/>
      <c r="S2004" s="138"/>
      <c r="T2004" s="138"/>
      <c r="U2004" s="91"/>
      <c r="V2004" s="141"/>
      <c r="Y2004" s="6"/>
      <c r="Z2004" s="16"/>
      <c r="AA2004" s="16"/>
      <c r="AB2004" s="16"/>
      <c r="AC2004" s="16"/>
      <c r="AD2004" s="16"/>
      <c r="AE2004" s="16"/>
      <c r="AF2004" s="16"/>
      <c r="AG2004" s="16"/>
      <c r="AH2004" s="16"/>
      <c r="AI2004" s="16"/>
      <c r="AJ2004" s="16"/>
      <c r="AK2004" s="16"/>
      <c r="AL2004" s="16"/>
      <c r="AM2004" s="16"/>
      <c r="AN2004" s="16"/>
      <c r="AO2004" s="16"/>
      <c r="AP2004" s="16"/>
      <c r="AQ2004" s="16"/>
      <c r="AR2004" s="16"/>
      <c r="AS2004" s="16"/>
      <c r="AT2004" s="16"/>
      <c r="AU2004" s="16"/>
      <c r="AV2004" s="16"/>
      <c r="AW2004" s="16"/>
      <c r="AX2004" s="16"/>
      <c r="AY2004" s="16"/>
      <c r="AZ2004" s="16"/>
      <c r="BA2004" s="16"/>
      <c r="BB2004" s="16"/>
    </row>
    <row r="2005" s="5" customFormat="1" spans="1:54">
      <c r="A2005" s="136"/>
      <c r="C2005" s="136"/>
      <c r="E2005" s="107"/>
      <c r="F2005" s="137"/>
      <c r="J2005" s="122"/>
      <c r="K2005" s="138"/>
      <c r="L2005" s="139"/>
      <c r="M2005" s="140"/>
      <c r="O2005" s="89"/>
      <c r="Q2005" s="138"/>
      <c r="R2005" s="91"/>
      <c r="S2005" s="138"/>
      <c r="T2005" s="138"/>
      <c r="U2005" s="91"/>
      <c r="V2005" s="141"/>
      <c r="Y2005" s="6"/>
      <c r="Z2005" s="16"/>
      <c r="AA2005" s="16"/>
      <c r="AB2005" s="16"/>
      <c r="AC2005" s="16"/>
      <c r="AD2005" s="16"/>
      <c r="AE2005" s="16"/>
      <c r="AF2005" s="16"/>
      <c r="AG2005" s="16"/>
      <c r="AH2005" s="16"/>
      <c r="AI2005" s="16"/>
      <c r="AJ2005" s="16"/>
      <c r="AK2005" s="16"/>
      <c r="AL2005" s="16"/>
      <c r="AM2005" s="16"/>
      <c r="AN2005" s="16"/>
      <c r="AO2005" s="16"/>
      <c r="AP2005" s="16"/>
      <c r="AQ2005" s="16"/>
      <c r="AR2005" s="16"/>
      <c r="AS2005" s="16"/>
      <c r="AT2005" s="16"/>
      <c r="AU2005" s="16"/>
      <c r="AV2005" s="16"/>
      <c r="AW2005" s="16"/>
      <c r="AX2005" s="16"/>
      <c r="AY2005" s="16"/>
      <c r="AZ2005" s="16"/>
      <c r="BA2005" s="16"/>
      <c r="BB2005" s="16"/>
    </row>
    <row r="2006" s="5" customFormat="1" spans="1:54">
      <c r="A2006" s="136"/>
      <c r="C2006" s="136"/>
      <c r="E2006" s="107"/>
      <c r="F2006" s="137"/>
      <c r="J2006" s="122"/>
      <c r="K2006" s="138"/>
      <c r="L2006" s="139"/>
      <c r="M2006" s="140"/>
      <c r="O2006" s="89"/>
      <c r="Q2006" s="138"/>
      <c r="R2006" s="91"/>
      <c r="S2006" s="138"/>
      <c r="T2006" s="138"/>
      <c r="U2006" s="91"/>
      <c r="V2006" s="141"/>
      <c r="Y2006" s="6"/>
      <c r="Z2006" s="16"/>
      <c r="AA2006" s="16"/>
      <c r="AB2006" s="16"/>
      <c r="AC2006" s="16"/>
      <c r="AD2006" s="16"/>
      <c r="AE2006" s="16"/>
      <c r="AF2006" s="16"/>
      <c r="AG2006" s="16"/>
      <c r="AH2006" s="16"/>
      <c r="AI2006" s="16"/>
      <c r="AJ2006" s="16"/>
      <c r="AK2006" s="16"/>
      <c r="AL2006" s="16"/>
      <c r="AM2006" s="16"/>
      <c r="AN2006" s="16"/>
      <c r="AO2006" s="16"/>
      <c r="AP2006" s="16"/>
      <c r="AQ2006" s="16"/>
      <c r="AR2006" s="16"/>
      <c r="AS2006" s="16"/>
      <c r="AT2006" s="16"/>
      <c r="AU2006" s="16"/>
      <c r="AV2006" s="16"/>
      <c r="AW2006" s="16"/>
      <c r="AX2006" s="16"/>
      <c r="AY2006" s="16"/>
      <c r="AZ2006" s="16"/>
      <c r="BA2006" s="16"/>
      <c r="BB2006" s="16"/>
    </row>
    <row r="2007" s="5" customFormat="1" spans="1:54">
      <c r="A2007" s="136"/>
      <c r="C2007" s="136"/>
      <c r="E2007" s="107"/>
      <c r="F2007" s="137"/>
      <c r="J2007" s="122"/>
      <c r="K2007" s="138"/>
      <c r="L2007" s="139"/>
      <c r="M2007" s="140"/>
      <c r="O2007" s="89"/>
      <c r="Q2007" s="138"/>
      <c r="R2007" s="91"/>
      <c r="S2007" s="138"/>
      <c r="T2007" s="138"/>
      <c r="U2007" s="91"/>
      <c r="V2007" s="141"/>
      <c r="Y2007" s="6"/>
      <c r="Z2007" s="16"/>
      <c r="AA2007" s="16"/>
      <c r="AB2007" s="16"/>
      <c r="AC2007" s="16"/>
      <c r="AD2007" s="16"/>
      <c r="AE2007" s="16"/>
      <c r="AF2007" s="16"/>
      <c r="AG2007" s="16"/>
      <c r="AH2007" s="16"/>
      <c r="AI2007" s="16"/>
      <c r="AJ2007" s="16"/>
      <c r="AK2007" s="16"/>
      <c r="AL2007" s="16"/>
      <c r="AM2007" s="16"/>
      <c r="AN2007" s="16"/>
      <c r="AO2007" s="16"/>
      <c r="AP2007" s="16"/>
      <c r="AQ2007" s="16"/>
      <c r="AR2007" s="16"/>
      <c r="AS2007" s="16"/>
      <c r="AT2007" s="16"/>
      <c r="AU2007" s="16"/>
      <c r="AV2007" s="16"/>
      <c r="AW2007" s="16"/>
      <c r="AX2007" s="16"/>
      <c r="AY2007" s="16"/>
      <c r="AZ2007" s="16"/>
      <c r="BA2007" s="16"/>
      <c r="BB2007" s="16"/>
    </row>
    <row r="2008" s="5" customFormat="1" spans="1:54">
      <c r="A2008" s="136"/>
      <c r="C2008" s="136"/>
      <c r="E2008" s="107"/>
      <c r="F2008" s="137"/>
      <c r="J2008" s="122"/>
      <c r="K2008" s="138"/>
      <c r="L2008" s="139"/>
      <c r="M2008" s="140"/>
      <c r="O2008" s="89"/>
      <c r="Q2008" s="138"/>
      <c r="R2008" s="91"/>
      <c r="S2008" s="138"/>
      <c r="T2008" s="138"/>
      <c r="U2008" s="91"/>
      <c r="V2008" s="141"/>
      <c r="Y2008" s="6"/>
      <c r="Z2008" s="16"/>
      <c r="AA2008" s="16"/>
      <c r="AB2008" s="16"/>
      <c r="AC2008" s="16"/>
      <c r="AD2008" s="16"/>
      <c r="AE2008" s="16"/>
      <c r="AF2008" s="16"/>
      <c r="AG2008" s="16"/>
      <c r="AH2008" s="16"/>
      <c r="AI2008" s="16"/>
      <c r="AJ2008" s="16"/>
      <c r="AK2008" s="16"/>
      <c r="AL2008" s="16"/>
      <c r="AM2008" s="16"/>
      <c r="AN2008" s="16"/>
      <c r="AO2008" s="16"/>
      <c r="AP2008" s="16"/>
      <c r="AQ2008" s="16"/>
      <c r="AR2008" s="16"/>
      <c r="AS2008" s="16"/>
      <c r="AT2008" s="16"/>
      <c r="AU2008" s="16"/>
      <c r="AV2008" s="16"/>
      <c r="AW2008" s="16"/>
      <c r="AX2008" s="16"/>
      <c r="AY2008" s="16"/>
      <c r="AZ2008" s="16"/>
      <c r="BA2008" s="16"/>
      <c r="BB2008" s="16"/>
    </row>
    <row r="2009" s="5" customFormat="1" spans="1:54">
      <c r="A2009" s="136"/>
      <c r="C2009" s="136"/>
      <c r="E2009" s="107"/>
      <c r="F2009" s="137"/>
      <c r="J2009" s="122"/>
      <c r="K2009" s="138"/>
      <c r="L2009" s="139"/>
      <c r="M2009" s="140"/>
      <c r="O2009" s="89"/>
      <c r="Q2009" s="138"/>
      <c r="R2009" s="91"/>
      <c r="S2009" s="138"/>
      <c r="T2009" s="138"/>
      <c r="U2009" s="91"/>
      <c r="V2009" s="141"/>
      <c r="Y2009" s="6"/>
      <c r="Z2009" s="16"/>
      <c r="AA2009" s="16"/>
      <c r="AB2009" s="16"/>
      <c r="AC2009" s="16"/>
      <c r="AD2009" s="16"/>
      <c r="AE2009" s="16"/>
      <c r="AF2009" s="16"/>
      <c r="AG2009" s="16"/>
      <c r="AH2009" s="16"/>
      <c r="AI2009" s="16"/>
      <c r="AJ2009" s="16"/>
      <c r="AK2009" s="16"/>
      <c r="AL2009" s="16"/>
      <c r="AM2009" s="16"/>
      <c r="AN2009" s="16"/>
      <c r="AO2009" s="16"/>
      <c r="AP2009" s="16"/>
      <c r="AQ2009" s="16"/>
      <c r="AR2009" s="16"/>
      <c r="AS2009" s="16"/>
      <c r="AT2009" s="16"/>
      <c r="AU2009" s="16"/>
      <c r="AV2009" s="16"/>
      <c r="AW2009" s="16"/>
      <c r="AX2009" s="16"/>
      <c r="AY2009" s="16"/>
      <c r="AZ2009" s="16"/>
      <c r="BA2009" s="16"/>
      <c r="BB2009" s="16"/>
    </row>
    <row r="2010" s="5" customFormat="1" spans="1:54">
      <c r="A2010" s="136"/>
      <c r="C2010" s="136"/>
      <c r="E2010" s="107"/>
      <c r="F2010" s="137"/>
      <c r="J2010" s="122"/>
      <c r="K2010" s="138"/>
      <c r="L2010" s="139"/>
      <c r="M2010" s="140"/>
      <c r="O2010" s="89"/>
      <c r="Q2010" s="138"/>
      <c r="R2010" s="91"/>
      <c r="S2010" s="138"/>
      <c r="T2010" s="138"/>
      <c r="U2010" s="91"/>
      <c r="V2010" s="141"/>
      <c r="Y2010" s="6"/>
      <c r="Z2010" s="16"/>
      <c r="AA2010" s="16"/>
      <c r="AB2010" s="16"/>
      <c r="AC2010" s="16"/>
      <c r="AD2010" s="16"/>
      <c r="AE2010" s="16"/>
      <c r="AF2010" s="16"/>
      <c r="AG2010" s="16"/>
      <c r="AH2010" s="16"/>
      <c r="AI2010" s="16"/>
      <c r="AJ2010" s="16"/>
      <c r="AK2010" s="16"/>
      <c r="AL2010" s="16"/>
      <c r="AM2010" s="16"/>
      <c r="AN2010" s="16"/>
      <c r="AO2010" s="16"/>
      <c r="AP2010" s="16"/>
      <c r="AQ2010" s="16"/>
      <c r="AR2010" s="16"/>
      <c r="AS2010" s="16"/>
      <c r="AT2010" s="16"/>
      <c r="AU2010" s="16"/>
      <c r="AV2010" s="16"/>
      <c r="AW2010" s="16"/>
      <c r="AX2010" s="16"/>
      <c r="AY2010" s="16"/>
      <c r="AZ2010" s="16"/>
      <c r="BA2010" s="16"/>
      <c r="BB2010" s="16"/>
    </row>
    <row r="2011" s="5" customFormat="1" spans="1:54">
      <c r="A2011" s="136"/>
      <c r="C2011" s="136"/>
      <c r="E2011" s="107"/>
      <c r="F2011" s="137"/>
      <c r="J2011" s="122"/>
      <c r="K2011" s="138"/>
      <c r="L2011" s="139"/>
      <c r="M2011" s="140"/>
      <c r="O2011" s="89"/>
      <c r="Q2011" s="138"/>
      <c r="R2011" s="91"/>
      <c r="S2011" s="138"/>
      <c r="T2011" s="138"/>
      <c r="U2011" s="91"/>
      <c r="V2011" s="141"/>
      <c r="Y2011" s="6"/>
      <c r="Z2011" s="16"/>
      <c r="AA2011" s="16"/>
      <c r="AB2011" s="16"/>
      <c r="AC2011" s="16"/>
      <c r="AD2011" s="16"/>
      <c r="AE2011" s="16"/>
      <c r="AF2011" s="16"/>
      <c r="AG2011" s="16"/>
      <c r="AH2011" s="16"/>
      <c r="AI2011" s="16"/>
      <c r="AJ2011" s="16"/>
      <c r="AK2011" s="16"/>
      <c r="AL2011" s="16"/>
      <c r="AM2011" s="16"/>
      <c r="AN2011" s="16"/>
      <c r="AO2011" s="16"/>
      <c r="AP2011" s="16"/>
      <c r="AQ2011" s="16"/>
      <c r="AR2011" s="16"/>
      <c r="AS2011" s="16"/>
      <c r="AT2011" s="16"/>
      <c r="AU2011" s="16"/>
      <c r="AV2011" s="16"/>
      <c r="AW2011" s="16"/>
      <c r="AX2011" s="16"/>
      <c r="AY2011" s="16"/>
      <c r="AZ2011" s="16"/>
      <c r="BA2011" s="16"/>
      <c r="BB2011" s="16"/>
    </row>
    <row r="2012" s="5" customFormat="1" spans="1:54">
      <c r="A2012" s="136"/>
      <c r="C2012" s="136"/>
      <c r="E2012" s="107"/>
      <c r="F2012" s="137"/>
      <c r="J2012" s="122"/>
      <c r="K2012" s="138"/>
      <c r="L2012" s="139"/>
      <c r="M2012" s="140"/>
      <c r="O2012" s="89"/>
      <c r="Q2012" s="138"/>
      <c r="R2012" s="91"/>
      <c r="S2012" s="138"/>
      <c r="T2012" s="138"/>
      <c r="U2012" s="91"/>
      <c r="V2012" s="141"/>
      <c r="Y2012" s="6"/>
      <c r="Z2012" s="16"/>
      <c r="AA2012" s="16"/>
      <c r="AB2012" s="16"/>
      <c r="AC2012" s="16"/>
      <c r="AD2012" s="16"/>
      <c r="AE2012" s="16"/>
      <c r="AF2012" s="16"/>
      <c r="AG2012" s="16"/>
      <c r="AH2012" s="16"/>
      <c r="AI2012" s="16"/>
      <c r="AJ2012" s="16"/>
      <c r="AK2012" s="16"/>
      <c r="AL2012" s="16"/>
      <c r="AM2012" s="16"/>
      <c r="AN2012" s="16"/>
      <c r="AO2012" s="16"/>
      <c r="AP2012" s="16"/>
      <c r="AQ2012" s="16"/>
      <c r="AR2012" s="16"/>
      <c r="AS2012" s="16"/>
      <c r="AT2012" s="16"/>
      <c r="AU2012" s="16"/>
      <c r="AV2012" s="16"/>
      <c r="AW2012" s="16"/>
      <c r="AX2012" s="16"/>
      <c r="AY2012" s="16"/>
      <c r="AZ2012" s="16"/>
      <c r="BA2012" s="16"/>
      <c r="BB2012" s="16"/>
    </row>
    <row r="2013" s="5" customFormat="1" spans="1:54">
      <c r="A2013" s="136"/>
      <c r="C2013" s="136"/>
      <c r="E2013" s="107"/>
      <c r="F2013" s="137"/>
      <c r="J2013" s="122"/>
      <c r="K2013" s="138"/>
      <c r="L2013" s="139"/>
      <c r="M2013" s="140"/>
      <c r="O2013" s="89"/>
      <c r="Q2013" s="138"/>
      <c r="R2013" s="91"/>
      <c r="S2013" s="138"/>
      <c r="T2013" s="138"/>
      <c r="U2013" s="91"/>
      <c r="V2013" s="141"/>
      <c r="Y2013" s="6"/>
      <c r="Z2013" s="16"/>
      <c r="AA2013" s="16"/>
      <c r="AB2013" s="16"/>
      <c r="AC2013" s="16"/>
      <c r="AD2013" s="16"/>
      <c r="AE2013" s="16"/>
      <c r="AF2013" s="16"/>
      <c r="AG2013" s="16"/>
      <c r="AH2013" s="16"/>
      <c r="AI2013" s="16"/>
      <c r="AJ2013" s="16"/>
      <c r="AK2013" s="16"/>
      <c r="AL2013" s="16"/>
      <c r="AM2013" s="16"/>
      <c r="AN2013" s="16"/>
      <c r="AO2013" s="16"/>
      <c r="AP2013" s="16"/>
      <c r="AQ2013" s="16"/>
      <c r="AR2013" s="16"/>
      <c r="AS2013" s="16"/>
      <c r="AT2013" s="16"/>
      <c r="AU2013" s="16"/>
      <c r="AV2013" s="16"/>
      <c r="AW2013" s="16"/>
      <c r="AX2013" s="16"/>
      <c r="AY2013" s="16"/>
      <c r="AZ2013" s="16"/>
      <c r="BA2013" s="16"/>
      <c r="BB2013" s="16"/>
    </row>
    <row r="2014" s="5" customFormat="1" spans="1:54">
      <c r="A2014" s="136"/>
      <c r="C2014" s="136"/>
      <c r="E2014" s="107"/>
      <c r="F2014" s="137"/>
      <c r="J2014" s="122"/>
      <c r="K2014" s="138"/>
      <c r="L2014" s="139"/>
      <c r="M2014" s="140"/>
      <c r="O2014" s="89"/>
      <c r="Q2014" s="138"/>
      <c r="R2014" s="91"/>
      <c r="S2014" s="138"/>
      <c r="T2014" s="138"/>
      <c r="U2014" s="91"/>
      <c r="V2014" s="141"/>
      <c r="Y2014" s="6"/>
      <c r="Z2014" s="16"/>
      <c r="AA2014" s="16"/>
      <c r="AB2014" s="16"/>
      <c r="AC2014" s="16"/>
      <c r="AD2014" s="16"/>
      <c r="AE2014" s="16"/>
      <c r="AF2014" s="16"/>
      <c r="AG2014" s="16"/>
      <c r="AH2014" s="16"/>
      <c r="AI2014" s="16"/>
      <c r="AJ2014" s="16"/>
      <c r="AK2014" s="16"/>
      <c r="AL2014" s="16"/>
      <c r="AM2014" s="16"/>
      <c r="AN2014" s="16"/>
      <c r="AO2014" s="16"/>
      <c r="AP2014" s="16"/>
      <c r="AQ2014" s="16"/>
      <c r="AR2014" s="16"/>
      <c r="AS2014" s="16"/>
      <c r="AT2014" s="16"/>
      <c r="AU2014" s="16"/>
      <c r="AV2014" s="16"/>
      <c r="AW2014" s="16"/>
      <c r="AX2014" s="16"/>
      <c r="AY2014" s="16"/>
      <c r="AZ2014" s="16"/>
      <c r="BA2014" s="16"/>
      <c r="BB2014" s="16"/>
    </row>
    <row r="2015" s="5" customFormat="1" spans="1:54">
      <c r="A2015" s="136"/>
      <c r="C2015" s="136"/>
      <c r="E2015" s="107"/>
      <c r="F2015" s="137"/>
      <c r="J2015" s="122"/>
      <c r="K2015" s="138"/>
      <c r="L2015" s="139"/>
      <c r="M2015" s="140"/>
      <c r="O2015" s="89"/>
      <c r="Q2015" s="138"/>
      <c r="R2015" s="91"/>
      <c r="S2015" s="138"/>
      <c r="T2015" s="138"/>
      <c r="U2015" s="91"/>
      <c r="V2015" s="141"/>
      <c r="Y2015" s="6"/>
      <c r="Z2015" s="16"/>
      <c r="AA2015" s="16"/>
      <c r="AB2015" s="16"/>
      <c r="AC2015" s="16"/>
      <c r="AD2015" s="16"/>
      <c r="AE2015" s="16"/>
      <c r="AF2015" s="16"/>
      <c r="AG2015" s="16"/>
      <c r="AH2015" s="16"/>
      <c r="AI2015" s="16"/>
      <c r="AJ2015" s="16"/>
      <c r="AK2015" s="16"/>
      <c r="AL2015" s="16"/>
      <c r="AM2015" s="16"/>
      <c r="AN2015" s="16"/>
      <c r="AO2015" s="16"/>
      <c r="AP2015" s="16"/>
      <c r="AQ2015" s="16"/>
      <c r="AR2015" s="16"/>
      <c r="AS2015" s="16"/>
      <c r="AT2015" s="16"/>
      <c r="AU2015" s="16"/>
      <c r="AV2015" s="16"/>
      <c r="AW2015" s="16"/>
      <c r="AX2015" s="16"/>
      <c r="AY2015" s="16"/>
      <c r="AZ2015" s="16"/>
      <c r="BA2015" s="16"/>
      <c r="BB2015" s="16"/>
    </row>
    <row r="2016" s="5" customFormat="1" spans="1:54">
      <c r="A2016" s="136"/>
      <c r="C2016" s="136"/>
      <c r="E2016" s="107"/>
      <c r="F2016" s="137"/>
      <c r="J2016" s="122"/>
      <c r="K2016" s="138"/>
      <c r="L2016" s="139"/>
      <c r="M2016" s="140"/>
      <c r="O2016" s="89"/>
      <c r="Q2016" s="138"/>
      <c r="R2016" s="91"/>
      <c r="S2016" s="138"/>
      <c r="T2016" s="138"/>
      <c r="U2016" s="91"/>
      <c r="V2016" s="141"/>
      <c r="Y2016" s="6"/>
      <c r="Z2016" s="16"/>
      <c r="AA2016" s="16"/>
      <c r="AB2016" s="16"/>
      <c r="AC2016" s="16"/>
      <c r="AD2016" s="16"/>
      <c r="AE2016" s="16"/>
      <c r="AF2016" s="16"/>
      <c r="AG2016" s="16"/>
      <c r="AH2016" s="16"/>
      <c r="AI2016" s="16"/>
      <c r="AJ2016" s="16"/>
      <c r="AK2016" s="16"/>
      <c r="AL2016" s="16"/>
      <c r="AM2016" s="16"/>
      <c r="AN2016" s="16"/>
      <c r="AO2016" s="16"/>
      <c r="AP2016" s="16"/>
      <c r="AQ2016" s="16"/>
      <c r="AR2016" s="16"/>
      <c r="AS2016" s="16"/>
      <c r="AT2016" s="16"/>
      <c r="AU2016" s="16"/>
      <c r="AV2016" s="16"/>
      <c r="AW2016" s="16"/>
      <c r="AX2016" s="16"/>
      <c r="AY2016" s="16"/>
      <c r="AZ2016" s="16"/>
      <c r="BA2016" s="16"/>
      <c r="BB2016" s="16"/>
    </row>
    <row r="2017" s="5" customFormat="1" spans="1:54">
      <c r="A2017" s="136"/>
      <c r="C2017" s="136"/>
      <c r="E2017" s="107"/>
      <c r="F2017" s="137"/>
      <c r="J2017" s="122"/>
      <c r="K2017" s="138"/>
      <c r="L2017" s="139"/>
      <c r="M2017" s="140"/>
      <c r="O2017" s="89"/>
      <c r="Q2017" s="138"/>
      <c r="R2017" s="91"/>
      <c r="S2017" s="138"/>
      <c r="T2017" s="138"/>
      <c r="U2017" s="91"/>
      <c r="V2017" s="141"/>
      <c r="Y2017" s="6"/>
      <c r="Z2017" s="16"/>
      <c r="AA2017" s="16"/>
      <c r="AB2017" s="16"/>
      <c r="AC2017" s="16"/>
      <c r="AD2017" s="16"/>
      <c r="AE2017" s="16"/>
      <c r="AF2017" s="16"/>
      <c r="AG2017" s="16"/>
      <c r="AH2017" s="16"/>
      <c r="AI2017" s="16"/>
      <c r="AJ2017" s="16"/>
      <c r="AK2017" s="16"/>
      <c r="AL2017" s="16"/>
      <c r="AM2017" s="16"/>
      <c r="AN2017" s="16"/>
      <c r="AO2017" s="16"/>
      <c r="AP2017" s="16"/>
      <c r="AQ2017" s="16"/>
      <c r="AR2017" s="16"/>
      <c r="AS2017" s="16"/>
      <c r="AT2017" s="16"/>
      <c r="AU2017" s="16"/>
      <c r="AV2017" s="16"/>
      <c r="AW2017" s="16"/>
      <c r="AX2017" s="16"/>
      <c r="AY2017" s="16"/>
      <c r="AZ2017" s="16"/>
      <c r="BA2017" s="16"/>
      <c r="BB2017" s="16"/>
    </row>
    <row r="2018" s="5" customFormat="1" spans="1:54">
      <c r="A2018" s="136"/>
      <c r="C2018" s="136"/>
      <c r="E2018" s="107"/>
      <c r="F2018" s="137"/>
      <c r="J2018" s="122"/>
      <c r="K2018" s="138"/>
      <c r="L2018" s="139"/>
      <c r="M2018" s="140"/>
      <c r="O2018" s="89"/>
      <c r="Q2018" s="138"/>
      <c r="R2018" s="91"/>
      <c r="S2018" s="138"/>
      <c r="T2018" s="138"/>
      <c r="U2018" s="91"/>
      <c r="V2018" s="141"/>
      <c r="Y2018" s="6"/>
      <c r="Z2018" s="16"/>
      <c r="AA2018" s="16"/>
      <c r="AB2018" s="16"/>
      <c r="AC2018" s="16"/>
      <c r="AD2018" s="16"/>
      <c r="AE2018" s="16"/>
      <c r="AF2018" s="16"/>
      <c r="AG2018" s="16"/>
      <c r="AH2018" s="16"/>
      <c r="AI2018" s="16"/>
      <c r="AJ2018" s="16"/>
      <c r="AK2018" s="16"/>
      <c r="AL2018" s="16"/>
      <c r="AM2018" s="16"/>
      <c r="AN2018" s="16"/>
      <c r="AO2018" s="16"/>
      <c r="AP2018" s="16"/>
      <c r="AQ2018" s="16"/>
      <c r="AR2018" s="16"/>
      <c r="AS2018" s="16"/>
      <c r="AT2018" s="16"/>
      <c r="AU2018" s="16"/>
      <c r="AV2018" s="16"/>
      <c r="AW2018" s="16"/>
      <c r="AX2018" s="16"/>
      <c r="AY2018" s="16"/>
      <c r="AZ2018" s="16"/>
      <c r="BA2018" s="16"/>
      <c r="BB2018" s="16"/>
    </row>
    <row r="2019" s="5" customFormat="1" spans="1:54">
      <c r="A2019" s="136"/>
      <c r="C2019" s="136"/>
      <c r="E2019" s="107"/>
      <c r="F2019" s="137"/>
      <c r="J2019" s="122"/>
      <c r="K2019" s="138"/>
      <c r="L2019" s="139"/>
      <c r="M2019" s="140"/>
      <c r="O2019" s="89"/>
      <c r="Q2019" s="138"/>
      <c r="R2019" s="91"/>
      <c r="S2019" s="138"/>
      <c r="T2019" s="138"/>
      <c r="U2019" s="91"/>
      <c r="V2019" s="141"/>
      <c r="Y2019" s="6"/>
      <c r="Z2019" s="16"/>
      <c r="AA2019" s="16"/>
      <c r="AB2019" s="16"/>
      <c r="AC2019" s="16"/>
      <c r="AD2019" s="16"/>
      <c r="AE2019" s="16"/>
      <c r="AF2019" s="16"/>
      <c r="AG2019" s="16"/>
      <c r="AH2019" s="16"/>
      <c r="AI2019" s="16"/>
      <c r="AJ2019" s="16"/>
      <c r="AK2019" s="16"/>
      <c r="AL2019" s="16"/>
      <c r="AM2019" s="16"/>
      <c r="AN2019" s="16"/>
      <c r="AO2019" s="16"/>
      <c r="AP2019" s="16"/>
      <c r="AQ2019" s="16"/>
      <c r="AR2019" s="16"/>
      <c r="AS2019" s="16"/>
      <c r="AT2019" s="16"/>
      <c r="AU2019" s="16"/>
      <c r="AV2019" s="16"/>
      <c r="AW2019" s="16"/>
      <c r="AX2019" s="16"/>
      <c r="AY2019" s="16"/>
      <c r="AZ2019" s="16"/>
      <c r="BA2019" s="16"/>
      <c r="BB2019" s="16"/>
    </row>
    <row r="2020" s="5" customFormat="1" spans="1:54">
      <c r="A2020" s="136"/>
      <c r="C2020" s="136"/>
      <c r="E2020" s="107"/>
      <c r="F2020" s="137"/>
      <c r="J2020" s="122"/>
      <c r="K2020" s="138"/>
      <c r="L2020" s="139"/>
      <c r="M2020" s="140"/>
      <c r="O2020" s="89"/>
      <c r="Q2020" s="138"/>
      <c r="R2020" s="91"/>
      <c r="S2020" s="138"/>
      <c r="T2020" s="138"/>
      <c r="U2020" s="91"/>
      <c r="V2020" s="141"/>
      <c r="Y2020" s="6"/>
      <c r="Z2020" s="16"/>
      <c r="AA2020" s="16"/>
      <c r="AB2020" s="16"/>
      <c r="AC2020" s="16"/>
      <c r="AD2020" s="16"/>
      <c r="AE2020" s="16"/>
      <c r="AF2020" s="16"/>
      <c r="AG2020" s="16"/>
      <c r="AH2020" s="16"/>
      <c r="AI2020" s="16"/>
      <c r="AJ2020" s="16"/>
      <c r="AK2020" s="16"/>
      <c r="AL2020" s="16"/>
      <c r="AM2020" s="16"/>
      <c r="AN2020" s="16"/>
      <c r="AO2020" s="16"/>
      <c r="AP2020" s="16"/>
      <c r="AQ2020" s="16"/>
      <c r="AR2020" s="16"/>
      <c r="AS2020" s="16"/>
      <c r="AT2020" s="16"/>
      <c r="AU2020" s="16"/>
      <c r="AV2020" s="16"/>
      <c r="AW2020" s="16"/>
      <c r="AX2020" s="16"/>
      <c r="AY2020" s="16"/>
      <c r="AZ2020" s="16"/>
      <c r="BA2020" s="16"/>
      <c r="BB2020" s="16"/>
    </row>
    <row r="2021" s="5" customFormat="1" spans="1:54">
      <c r="A2021" s="136"/>
      <c r="C2021" s="136"/>
      <c r="E2021" s="107"/>
      <c r="F2021" s="137"/>
      <c r="J2021" s="122"/>
      <c r="K2021" s="138"/>
      <c r="L2021" s="139"/>
      <c r="M2021" s="140"/>
      <c r="O2021" s="89"/>
      <c r="Q2021" s="138"/>
      <c r="R2021" s="91"/>
      <c r="S2021" s="138"/>
      <c r="T2021" s="138"/>
      <c r="U2021" s="91"/>
      <c r="V2021" s="141"/>
      <c r="Y2021" s="6"/>
      <c r="Z2021" s="16"/>
      <c r="AA2021" s="16"/>
      <c r="AB2021" s="16"/>
      <c r="AC2021" s="16"/>
      <c r="AD2021" s="16"/>
      <c r="AE2021" s="16"/>
      <c r="AF2021" s="16"/>
      <c r="AG2021" s="16"/>
      <c r="AH2021" s="16"/>
      <c r="AI2021" s="16"/>
      <c r="AJ2021" s="16"/>
      <c r="AK2021" s="16"/>
      <c r="AL2021" s="16"/>
      <c r="AM2021" s="16"/>
      <c r="AN2021" s="16"/>
      <c r="AO2021" s="16"/>
      <c r="AP2021" s="16"/>
      <c r="AQ2021" s="16"/>
      <c r="AR2021" s="16"/>
      <c r="AS2021" s="16"/>
      <c r="AT2021" s="16"/>
      <c r="AU2021" s="16"/>
      <c r="AV2021" s="16"/>
      <c r="AW2021" s="16"/>
      <c r="AX2021" s="16"/>
      <c r="AY2021" s="16"/>
      <c r="AZ2021" s="16"/>
      <c r="BA2021" s="16"/>
      <c r="BB2021" s="16"/>
    </row>
    <row r="2022" s="5" customFormat="1" spans="1:54">
      <c r="A2022" s="136"/>
      <c r="C2022" s="136"/>
      <c r="E2022" s="107"/>
      <c r="F2022" s="137"/>
      <c r="J2022" s="122"/>
      <c r="K2022" s="138"/>
      <c r="L2022" s="139"/>
      <c r="M2022" s="140"/>
      <c r="O2022" s="89"/>
      <c r="Q2022" s="138"/>
      <c r="R2022" s="91"/>
      <c r="S2022" s="138"/>
      <c r="T2022" s="138"/>
      <c r="U2022" s="91"/>
      <c r="V2022" s="141"/>
      <c r="Y2022" s="6"/>
      <c r="Z2022" s="16"/>
      <c r="AA2022" s="16"/>
      <c r="AB2022" s="16"/>
      <c r="AC2022" s="16"/>
      <c r="AD2022" s="16"/>
      <c r="AE2022" s="16"/>
      <c r="AF2022" s="16"/>
      <c r="AG2022" s="16"/>
      <c r="AH2022" s="16"/>
      <c r="AI2022" s="16"/>
      <c r="AJ2022" s="16"/>
      <c r="AK2022" s="16"/>
      <c r="AL2022" s="16"/>
      <c r="AM2022" s="16"/>
      <c r="AN2022" s="16"/>
      <c r="AO2022" s="16"/>
      <c r="AP2022" s="16"/>
      <c r="AQ2022" s="16"/>
      <c r="AR2022" s="16"/>
      <c r="AS2022" s="16"/>
      <c r="AT2022" s="16"/>
      <c r="AU2022" s="16"/>
      <c r="AV2022" s="16"/>
      <c r="AW2022" s="16"/>
      <c r="AX2022" s="16"/>
      <c r="AY2022" s="16"/>
      <c r="AZ2022" s="16"/>
      <c r="BA2022" s="16"/>
      <c r="BB2022" s="16"/>
    </row>
    <row r="2023" s="5" customFormat="1" spans="1:54">
      <c r="A2023" s="136"/>
      <c r="C2023" s="136"/>
      <c r="E2023" s="107"/>
      <c r="F2023" s="137"/>
      <c r="J2023" s="122"/>
      <c r="K2023" s="138"/>
      <c r="L2023" s="139"/>
      <c r="M2023" s="140"/>
      <c r="O2023" s="89"/>
      <c r="Q2023" s="138"/>
      <c r="R2023" s="91"/>
      <c r="S2023" s="138"/>
      <c r="T2023" s="138"/>
      <c r="U2023" s="91"/>
      <c r="V2023" s="141"/>
      <c r="Y2023" s="6"/>
      <c r="Z2023" s="16"/>
      <c r="AA2023" s="16"/>
      <c r="AB2023" s="16"/>
      <c r="AC2023" s="16"/>
      <c r="AD2023" s="16"/>
      <c r="AE2023" s="16"/>
      <c r="AF2023" s="16"/>
      <c r="AG2023" s="16"/>
      <c r="AH2023" s="16"/>
      <c r="AI2023" s="16"/>
      <c r="AJ2023" s="16"/>
      <c r="AK2023" s="16"/>
      <c r="AL2023" s="16"/>
      <c r="AM2023" s="16"/>
      <c r="AN2023" s="16"/>
      <c r="AO2023" s="16"/>
      <c r="AP2023" s="16"/>
      <c r="AQ2023" s="16"/>
      <c r="AR2023" s="16"/>
      <c r="AS2023" s="16"/>
      <c r="AT2023" s="16"/>
      <c r="AU2023" s="16"/>
      <c r="AV2023" s="16"/>
      <c r="AW2023" s="16"/>
      <c r="AX2023" s="16"/>
      <c r="AY2023" s="16"/>
      <c r="AZ2023" s="16"/>
      <c r="BA2023" s="16"/>
      <c r="BB2023" s="16"/>
    </row>
    <row r="2024" s="5" customFormat="1" spans="1:54">
      <c r="A2024" s="136"/>
      <c r="C2024" s="136"/>
      <c r="E2024" s="107"/>
      <c r="F2024" s="137"/>
      <c r="J2024" s="122"/>
      <c r="K2024" s="138"/>
      <c r="L2024" s="139"/>
      <c r="M2024" s="140"/>
      <c r="O2024" s="89"/>
      <c r="Q2024" s="138"/>
      <c r="R2024" s="91"/>
      <c r="S2024" s="138"/>
      <c r="T2024" s="138"/>
      <c r="U2024" s="91"/>
      <c r="V2024" s="141"/>
      <c r="Y2024" s="6"/>
      <c r="Z2024" s="16"/>
      <c r="AA2024" s="16"/>
      <c r="AB2024" s="16"/>
      <c r="AC2024" s="16"/>
      <c r="AD2024" s="16"/>
      <c r="AE2024" s="16"/>
      <c r="AF2024" s="16"/>
      <c r="AG2024" s="16"/>
      <c r="AH2024" s="16"/>
      <c r="AI2024" s="16"/>
      <c r="AJ2024" s="16"/>
      <c r="AK2024" s="16"/>
      <c r="AL2024" s="16"/>
      <c r="AM2024" s="16"/>
      <c r="AN2024" s="16"/>
      <c r="AO2024" s="16"/>
      <c r="AP2024" s="16"/>
      <c r="AQ2024" s="16"/>
      <c r="AR2024" s="16"/>
      <c r="AS2024" s="16"/>
      <c r="AT2024" s="16"/>
      <c r="AU2024" s="16"/>
      <c r="AV2024" s="16"/>
      <c r="AW2024" s="16"/>
      <c r="AX2024" s="16"/>
      <c r="AY2024" s="16"/>
      <c r="AZ2024" s="16"/>
      <c r="BA2024" s="16"/>
      <c r="BB2024" s="16"/>
    </row>
    <row r="2025" s="5" customFormat="1" spans="1:54">
      <c r="A2025" s="136"/>
      <c r="C2025" s="136"/>
      <c r="E2025" s="107"/>
      <c r="F2025" s="137"/>
      <c r="J2025" s="122"/>
      <c r="K2025" s="138"/>
      <c r="L2025" s="139"/>
      <c r="M2025" s="140"/>
      <c r="O2025" s="89"/>
      <c r="Q2025" s="138"/>
      <c r="R2025" s="91"/>
      <c r="S2025" s="138"/>
      <c r="T2025" s="138"/>
      <c r="U2025" s="91"/>
      <c r="V2025" s="141"/>
      <c r="Y2025" s="6"/>
      <c r="Z2025" s="16"/>
      <c r="AA2025" s="16"/>
      <c r="AB2025" s="16"/>
      <c r="AC2025" s="16"/>
      <c r="AD2025" s="16"/>
      <c r="AE2025" s="16"/>
      <c r="AF2025" s="16"/>
      <c r="AG2025" s="16"/>
      <c r="AH2025" s="16"/>
      <c r="AI2025" s="16"/>
      <c r="AJ2025" s="16"/>
      <c r="AK2025" s="16"/>
      <c r="AL2025" s="16"/>
      <c r="AM2025" s="16"/>
      <c r="AN2025" s="16"/>
      <c r="AO2025" s="16"/>
      <c r="AP2025" s="16"/>
      <c r="AQ2025" s="16"/>
      <c r="AR2025" s="16"/>
      <c r="AS2025" s="16"/>
      <c r="AT2025" s="16"/>
      <c r="AU2025" s="16"/>
      <c r="AV2025" s="16"/>
      <c r="AW2025" s="16"/>
      <c r="AX2025" s="16"/>
      <c r="AY2025" s="16"/>
      <c r="AZ2025" s="16"/>
      <c r="BA2025" s="16"/>
      <c r="BB2025" s="16"/>
    </row>
    <row r="2026" s="5" customFormat="1" spans="1:54">
      <c r="A2026" s="136"/>
      <c r="C2026" s="136"/>
      <c r="E2026" s="107"/>
      <c r="F2026" s="137"/>
      <c r="J2026" s="122"/>
      <c r="K2026" s="138"/>
      <c r="L2026" s="139"/>
      <c r="M2026" s="140"/>
      <c r="O2026" s="89"/>
      <c r="Q2026" s="138"/>
      <c r="R2026" s="91"/>
      <c r="S2026" s="138"/>
      <c r="T2026" s="138"/>
      <c r="U2026" s="91"/>
      <c r="V2026" s="141"/>
      <c r="Y2026" s="6"/>
      <c r="Z2026" s="16"/>
      <c r="AA2026" s="16"/>
      <c r="AB2026" s="16"/>
      <c r="AC2026" s="16"/>
      <c r="AD2026" s="16"/>
      <c r="AE2026" s="16"/>
      <c r="AF2026" s="16"/>
      <c r="AG2026" s="16"/>
      <c r="AH2026" s="16"/>
      <c r="AI2026" s="16"/>
      <c r="AJ2026" s="16"/>
      <c r="AK2026" s="16"/>
      <c r="AL2026" s="16"/>
      <c r="AM2026" s="16"/>
      <c r="AN2026" s="16"/>
      <c r="AO2026" s="16"/>
      <c r="AP2026" s="16"/>
      <c r="AQ2026" s="16"/>
      <c r="AR2026" s="16"/>
      <c r="AS2026" s="16"/>
      <c r="AT2026" s="16"/>
      <c r="AU2026" s="16"/>
      <c r="AV2026" s="16"/>
      <c r="AW2026" s="16"/>
      <c r="AX2026" s="16"/>
      <c r="AY2026" s="16"/>
      <c r="AZ2026" s="16"/>
      <c r="BA2026" s="16"/>
      <c r="BB2026" s="16"/>
    </row>
    <row r="2027" s="5" customFormat="1" spans="1:54">
      <c r="A2027" s="136"/>
      <c r="C2027" s="136"/>
      <c r="E2027" s="107"/>
      <c r="F2027" s="137"/>
      <c r="J2027" s="122"/>
      <c r="K2027" s="138"/>
      <c r="L2027" s="139"/>
      <c r="M2027" s="140"/>
      <c r="O2027" s="89"/>
      <c r="Q2027" s="138"/>
      <c r="R2027" s="91"/>
      <c r="S2027" s="138"/>
      <c r="T2027" s="138"/>
      <c r="U2027" s="91"/>
      <c r="V2027" s="141"/>
      <c r="Y2027" s="6"/>
      <c r="Z2027" s="16"/>
      <c r="AA2027" s="16"/>
      <c r="AB2027" s="16"/>
      <c r="AC2027" s="16"/>
      <c r="AD2027" s="16"/>
      <c r="AE2027" s="16"/>
      <c r="AF2027" s="16"/>
      <c r="AG2027" s="16"/>
      <c r="AH2027" s="16"/>
      <c r="AI2027" s="16"/>
      <c r="AJ2027" s="16"/>
      <c r="AK2027" s="16"/>
      <c r="AL2027" s="16"/>
      <c r="AM2027" s="16"/>
      <c r="AN2027" s="16"/>
      <c r="AO2027" s="16"/>
      <c r="AP2027" s="16"/>
      <c r="AQ2027" s="16"/>
      <c r="AR2027" s="16"/>
      <c r="AS2027" s="16"/>
      <c r="AT2027" s="16"/>
      <c r="AU2027" s="16"/>
      <c r="AV2027" s="16"/>
      <c r="AW2027" s="16"/>
      <c r="AX2027" s="16"/>
      <c r="AY2027" s="16"/>
      <c r="AZ2027" s="16"/>
      <c r="BA2027" s="16"/>
      <c r="BB2027" s="16"/>
    </row>
    <row r="2028" s="5" customFormat="1" spans="1:54">
      <c r="A2028" s="136"/>
      <c r="C2028" s="136"/>
      <c r="E2028" s="107"/>
      <c r="F2028" s="137"/>
      <c r="J2028" s="122"/>
      <c r="K2028" s="138"/>
      <c r="L2028" s="139"/>
      <c r="M2028" s="140"/>
      <c r="O2028" s="89"/>
      <c r="Q2028" s="138"/>
      <c r="R2028" s="91"/>
      <c r="S2028" s="138"/>
      <c r="T2028" s="138"/>
      <c r="U2028" s="91"/>
      <c r="V2028" s="141"/>
      <c r="Y2028" s="6"/>
      <c r="Z2028" s="16"/>
      <c r="AA2028" s="16"/>
      <c r="AB2028" s="16"/>
      <c r="AC2028" s="16"/>
      <c r="AD2028" s="16"/>
      <c r="AE2028" s="16"/>
      <c r="AF2028" s="16"/>
      <c r="AG2028" s="16"/>
      <c r="AH2028" s="16"/>
      <c r="AI2028" s="16"/>
      <c r="AJ2028" s="16"/>
      <c r="AK2028" s="16"/>
      <c r="AL2028" s="16"/>
      <c r="AM2028" s="16"/>
      <c r="AN2028" s="16"/>
      <c r="AO2028" s="16"/>
      <c r="AP2028" s="16"/>
      <c r="AQ2028" s="16"/>
      <c r="AR2028" s="16"/>
      <c r="AS2028" s="16"/>
      <c r="AT2028" s="16"/>
      <c r="AU2028" s="16"/>
      <c r="AV2028" s="16"/>
      <c r="AW2028" s="16"/>
      <c r="AX2028" s="16"/>
      <c r="AY2028" s="16"/>
      <c r="AZ2028" s="16"/>
      <c r="BA2028" s="16"/>
      <c r="BB2028" s="16"/>
    </row>
    <row r="2029" s="5" customFormat="1" spans="1:54">
      <c r="A2029" s="136"/>
      <c r="C2029" s="136"/>
      <c r="E2029" s="107"/>
      <c r="F2029" s="137"/>
      <c r="J2029" s="122"/>
      <c r="K2029" s="138"/>
      <c r="L2029" s="139"/>
      <c r="M2029" s="140"/>
      <c r="O2029" s="89"/>
      <c r="Q2029" s="138"/>
      <c r="R2029" s="91"/>
      <c r="S2029" s="138"/>
      <c r="T2029" s="138"/>
      <c r="U2029" s="91"/>
      <c r="V2029" s="141"/>
      <c r="Y2029" s="6"/>
      <c r="Z2029" s="16"/>
      <c r="AA2029" s="16"/>
      <c r="AB2029" s="16"/>
      <c r="AC2029" s="16"/>
      <c r="AD2029" s="16"/>
      <c r="AE2029" s="16"/>
      <c r="AF2029" s="16"/>
      <c r="AG2029" s="16"/>
      <c r="AH2029" s="16"/>
      <c r="AI2029" s="16"/>
      <c r="AJ2029" s="16"/>
      <c r="AK2029" s="16"/>
      <c r="AL2029" s="16"/>
      <c r="AM2029" s="16"/>
      <c r="AN2029" s="16"/>
      <c r="AO2029" s="16"/>
      <c r="AP2029" s="16"/>
      <c r="AQ2029" s="16"/>
      <c r="AR2029" s="16"/>
      <c r="AS2029" s="16"/>
      <c r="AT2029" s="16"/>
      <c r="AU2029" s="16"/>
      <c r="AV2029" s="16"/>
      <c r="AW2029" s="16"/>
      <c r="AX2029" s="16"/>
      <c r="AY2029" s="16"/>
      <c r="AZ2029" s="16"/>
      <c r="BA2029" s="16"/>
      <c r="BB2029" s="16"/>
    </row>
    <row r="2030" s="5" customFormat="1" spans="1:54">
      <c r="A2030" s="136"/>
      <c r="C2030" s="136"/>
      <c r="E2030" s="107"/>
      <c r="F2030" s="137"/>
      <c r="J2030" s="122"/>
      <c r="K2030" s="138"/>
      <c r="L2030" s="139"/>
      <c r="M2030" s="140"/>
      <c r="O2030" s="89"/>
      <c r="Q2030" s="138"/>
      <c r="R2030" s="91"/>
      <c r="S2030" s="138"/>
      <c r="T2030" s="138"/>
      <c r="U2030" s="91"/>
      <c r="V2030" s="141"/>
      <c r="Y2030" s="6"/>
      <c r="Z2030" s="16"/>
      <c r="AA2030" s="16"/>
      <c r="AB2030" s="16"/>
      <c r="AC2030" s="16"/>
      <c r="AD2030" s="16"/>
      <c r="AE2030" s="16"/>
      <c r="AF2030" s="16"/>
      <c r="AG2030" s="16"/>
      <c r="AH2030" s="16"/>
      <c r="AI2030" s="16"/>
      <c r="AJ2030" s="16"/>
      <c r="AK2030" s="16"/>
      <c r="AL2030" s="16"/>
      <c r="AM2030" s="16"/>
      <c r="AN2030" s="16"/>
      <c r="AO2030" s="16"/>
      <c r="AP2030" s="16"/>
      <c r="AQ2030" s="16"/>
      <c r="AR2030" s="16"/>
      <c r="AS2030" s="16"/>
      <c r="AT2030" s="16"/>
      <c r="AU2030" s="16"/>
      <c r="AV2030" s="16"/>
      <c r="AW2030" s="16"/>
      <c r="AX2030" s="16"/>
      <c r="AY2030" s="16"/>
      <c r="AZ2030" s="16"/>
      <c r="BA2030" s="16"/>
      <c r="BB2030" s="16"/>
    </row>
    <row r="2031" s="5" customFormat="1" spans="1:54">
      <c r="A2031" s="136"/>
      <c r="C2031" s="136"/>
      <c r="E2031" s="107"/>
      <c r="F2031" s="137"/>
      <c r="J2031" s="122"/>
      <c r="K2031" s="138"/>
      <c r="L2031" s="139"/>
      <c r="M2031" s="140"/>
      <c r="O2031" s="89"/>
      <c r="Q2031" s="138"/>
      <c r="R2031" s="91"/>
      <c r="S2031" s="138"/>
      <c r="T2031" s="138"/>
      <c r="U2031" s="91"/>
      <c r="V2031" s="141"/>
      <c r="Y2031" s="6"/>
      <c r="Z2031" s="16"/>
      <c r="AA2031" s="16"/>
      <c r="AB2031" s="16"/>
      <c r="AC2031" s="16"/>
      <c r="AD2031" s="16"/>
      <c r="AE2031" s="16"/>
      <c r="AF2031" s="16"/>
      <c r="AG2031" s="16"/>
      <c r="AH2031" s="16"/>
      <c r="AI2031" s="16"/>
      <c r="AJ2031" s="16"/>
      <c r="AK2031" s="16"/>
      <c r="AL2031" s="16"/>
      <c r="AM2031" s="16"/>
      <c r="AN2031" s="16"/>
      <c r="AO2031" s="16"/>
      <c r="AP2031" s="16"/>
      <c r="AQ2031" s="16"/>
      <c r="AR2031" s="16"/>
      <c r="AS2031" s="16"/>
      <c r="AT2031" s="16"/>
      <c r="AU2031" s="16"/>
      <c r="AV2031" s="16"/>
      <c r="AW2031" s="16"/>
      <c r="AX2031" s="16"/>
      <c r="AY2031" s="16"/>
      <c r="AZ2031" s="16"/>
      <c r="BA2031" s="16"/>
      <c r="BB2031" s="16"/>
    </row>
    <row r="2032" s="5" customFormat="1" spans="1:54">
      <c r="A2032" s="136"/>
      <c r="C2032" s="136"/>
      <c r="E2032" s="107"/>
      <c r="F2032" s="137"/>
      <c r="J2032" s="122"/>
      <c r="K2032" s="138"/>
      <c r="L2032" s="139"/>
      <c r="M2032" s="140"/>
      <c r="O2032" s="89"/>
      <c r="Q2032" s="138"/>
      <c r="R2032" s="91"/>
      <c r="S2032" s="138"/>
      <c r="T2032" s="138"/>
      <c r="U2032" s="91"/>
      <c r="V2032" s="141"/>
      <c r="Y2032" s="6"/>
      <c r="Z2032" s="16"/>
      <c r="AA2032" s="16"/>
      <c r="AB2032" s="16"/>
      <c r="AC2032" s="16"/>
      <c r="AD2032" s="16"/>
      <c r="AE2032" s="16"/>
      <c r="AF2032" s="16"/>
      <c r="AG2032" s="16"/>
      <c r="AH2032" s="16"/>
      <c r="AI2032" s="16"/>
      <c r="AJ2032" s="16"/>
      <c r="AK2032" s="16"/>
      <c r="AL2032" s="16"/>
      <c r="AM2032" s="16"/>
      <c r="AN2032" s="16"/>
      <c r="AO2032" s="16"/>
      <c r="AP2032" s="16"/>
      <c r="AQ2032" s="16"/>
      <c r="AR2032" s="16"/>
      <c r="AS2032" s="16"/>
      <c r="AT2032" s="16"/>
      <c r="AU2032" s="16"/>
      <c r="AV2032" s="16"/>
      <c r="AW2032" s="16"/>
      <c r="AX2032" s="16"/>
      <c r="AY2032" s="16"/>
      <c r="AZ2032" s="16"/>
      <c r="BA2032" s="16"/>
      <c r="BB2032" s="16"/>
    </row>
    <row r="2033" s="5" customFormat="1" spans="1:54">
      <c r="A2033" s="136"/>
      <c r="C2033" s="136"/>
      <c r="E2033" s="107"/>
      <c r="F2033" s="137"/>
      <c r="J2033" s="122"/>
      <c r="K2033" s="138"/>
      <c r="L2033" s="139"/>
      <c r="M2033" s="140"/>
      <c r="O2033" s="89"/>
      <c r="Q2033" s="138"/>
      <c r="R2033" s="91"/>
      <c r="S2033" s="138"/>
      <c r="T2033" s="138"/>
      <c r="U2033" s="91"/>
      <c r="V2033" s="141"/>
      <c r="Y2033" s="6"/>
      <c r="Z2033" s="16"/>
      <c r="AA2033" s="16"/>
      <c r="AB2033" s="16"/>
      <c r="AC2033" s="16"/>
      <c r="AD2033" s="16"/>
      <c r="AE2033" s="16"/>
      <c r="AF2033" s="16"/>
      <c r="AG2033" s="16"/>
      <c r="AH2033" s="16"/>
      <c r="AI2033" s="16"/>
      <c r="AJ2033" s="16"/>
      <c r="AK2033" s="16"/>
      <c r="AL2033" s="16"/>
      <c r="AM2033" s="16"/>
      <c r="AN2033" s="16"/>
      <c r="AO2033" s="16"/>
      <c r="AP2033" s="16"/>
      <c r="AQ2033" s="16"/>
      <c r="AR2033" s="16"/>
      <c r="AS2033" s="16"/>
      <c r="AT2033" s="16"/>
      <c r="AU2033" s="16"/>
      <c r="AV2033" s="16"/>
      <c r="AW2033" s="16"/>
      <c r="AX2033" s="16"/>
      <c r="AY2033" s="16"/>
      <c r="AZ2033" s="16"/>
      <c r="BA2033" s="16"/>
      <c r="BB2033" s="16"/>
    </row>
    <row r="2034" s="5" customFormat="1" spans="1:54">
      <c r="A2034" s="136"/>
      <c r="C2034" s="136"/>
      <c r="E2034" s="107"/>
      <c r="F2034" s="137"/>
      <c r="J2034" s="122"/>
      <c r="K2034" s="138"/>
      <c r="L2034" s="139"/>
      <c r="M2034" s="140"/>
      <c r="O2034" s="89"/>
      <c r="Q2034" s="138"/>
      <c r="R2034" s="91"/>
      <c r="S2034" s="138"/>
      <c r="T2034" s="138"/>
      <c r="U2034" s="91"/>
      <c r="V2034" s="141"/>
      <c r="Y2034" s="6"/>
      <c r="Z2034" s="16"/>
      <c r="AA2034" s="16"/>
      <c r="AB2034" s="16"/>
      <c r="AC2034" s="16"/>
      <c r="AD2034" s="16"/>
      <c r="AE2034" s="16"/>
      <c r="AF2034" s="16"/>
      <c r="AG2034" s="16"/>
      <c r="AH2034" s="16"/>
      <c r="AI2034" s="16"/>
      <c r="AJ2034" s="16"/>
      <c r="AK2034" s="16"/>
      <c r="AL2034" s="16"/>
      <c r="AM2034" s="16"/>
      <c r="AN2034" s="16"/>
      <c r="AO2034" s="16"/>
      <c r="AP2034" s="16"/>
      <c r="AQ2034" s="16"/>
      <c r="AR2034" s="16"/>
      <c r="AS2034" s="16"/>
      <c r="AT2034" s="16"/>
      <c r="AU2034" s="16"/>
      <c r="AV2034" s="16"/>
      <c r="AW2034" s="16"/>
      <c r="AX2034" s="16"/>
      <c r="AY2034" s="16"/>
      <c r="AZ2034" s="16"/>
      <c r="BA2034" s="16"/>
      <c r="BB2034" s="16"/>
    </row>
    <row r="2035" s="5" customFormat="1" spans="1:54">
      <c r="A2035" s="136"/>
      <c r="C2035" s="136"/>
      <c r="E2035" s="107"/>
      <c r="F2035" s="137"/>
      <c r="J2035" s="122"/>
      <c r="K2035" s="138"/>
      <c r="L2035" s="139"/>
      <c r="M2035" s="140"/>
      <c r="O2035" s="89"/>
      <c r="Q2035" s="138"/>
      <c r="R2035" s="91"/>
      <c r="S2035" s="138"/>
      <c r="T2035" s="138"/>
      <c r="U2035" s="91"/>
      <c r="V2035" s="141"/>
      <c r="Y2035" s="6"/>
      <c r="Z2035" s="16"/>
      <c r="AA2035" s="16"/>
      <c r="AB2035" s="16"/>
      <c r="AC2035" s="16"/>
      <c r="AD2035" s="16"/>
      <c r="AE2035" s="16"/>
      <c r="AF2035" s="16"/>
      <c r="AG2035" s="16"/>
      <c r="AH2035" s="16"/>
      <c r="AI2035" s="16"/>
      <c r="AJ2035" s="16"/>
      <c r="AK2035" s="16"/>
      <c r="AL2035" s="16"/>
      <c r="AM2035" s="16"/>
      <c r="AN2035" s="16"/>
      <c r="AO2035" s="16"/>
      <c r="AP2035" s="16"/>
      <c r="AQ2035" s="16"/>
      <c r="AR2035" s="16"/>
      <c r="AS2035" s="16"/>
      <c r="AT2035" s="16"/>
      <c r="AU2035" s="16"/>
      <c r="AV2035" s="16"/>
      <c r="AW2035" s="16"/>
      <c r="AX2035" s="16"/>
      <c r="AY2035" s="16"/>
      <c r="AZ2035" s="16"/>
      <c r="BA2035" s="16"/>
      <c r="BB2035" s="16"/>
    </row>
    <row r="2036" s="5" customFormat="1" spans="1:54">
      <c r="A2036" s="136"/>
      <c r="C2036" s="136"/>
      <c r="E2036" s="107"/>
      <c r="F2036" s="137"/>
      <c r="J2036" s="122"/>
      <c r="K2036" s="138"/>
      <c r="L2036" s="139"/>
      <c r="M2036" s="140"/>
      <c r="O2036" s="89"/>
      <c r="Q2036" s="138"/>
      <c r="R2036" s="91"/>
      <c r="S2036" s="138"/>
      <c r="T2036" s="138"/>
      <c r="U2036" s="91"/>
      <c r="V2036" s="141"/>
      <c r="Y2036" s="6"/>
      <c r="Z2036" s="16"/>
      <c r="AA2036" s="16"/>
      <c r="AB2036" s="16"/>
      <c r="AC2036" s="16"/>
      <c r="AD2036" s="16"/>
      <c r="AE2036" s="16"/>
      <c r="AF2036" s="16"/>
      <c r="AG2036" s="16"/>
      <c r="AH2036" s="16"/>
      <c r="AI2036" s="16"/>
      <c r="AJ2036" s="16"/>
      <c r="AK2036" s="16"/>
      <c r="AL2036" s="16"/>
      <c r="AM2036" s="16"/>
      <c r="AN2036" s="16"/>
      <c r="AO2036" s="16"/>
      <c r="AP2036" s="16"/>
      <c r="AQ2036" s="16"/>
      <c r="AR2036" s="16"/>
      <c r="AS2036" s="16"/>
      <c r="AT2036" s="16"/>
      <c r="AU2036" s="16"/>
      <c r="AV2036" s="16"/>
      <c r="AW2036" s="16"/>
      <c r="AX2036" s="16"/>
      <c r="AY2036" s="16"/>
      <c r="AZ2036" s="16"/>
      <c r="BA2036" s="16"/>
      <c r="BB2036" s="16"/>
    </row>
    <row r="2037" s="5" customFormat="1" spans="1:54">
      <c r="A2037" s="136"/>
      <c r="C2037" s="136"/>
      <c r="E2037" s="107"/>
      <c r="F2037" s="137"/>
      <c r="J2037" s="122"/>
      <c r="K2037" s="138"/>
      <c r="L2037" s="139"/>
      <c r="M2037" s="140"/>
      <c r="O2037" s="89"/>
      <c r="Q2037" s="138"/>
      <c r="R2037" s="91"/>
      <c r="S2037" s="138"/>
      <c r="T2037" s="138"/>
      <c r="U2037" s="91"/>
      <c r="V2037" s="141"/>
      <c r="Y2037" s="6"/>
      <c r="Z2037" s="16"/>
      <c r="AA2037" s="16"/>
      <c r="AB2037" s="16"/>
      <c r="AC2037" s="16"/>
      <c r="AD2037" s="16"/>
      <c r="AE2037" s="16"/>
      <c r="AF2037" s="16"/>
      <c r="AG2037" s="16"/>
      <c r="AH2037" s="16"/>
      <c r="AI2037" s="16"/>
      <c r="AJ2037" s="16"/>
      <c r="AK2037" s="16"/>
      <c r="AL2037" s="16"/>
      <c r="AM2037" s="16"/>
      <c r="AN2037" s="16"/>
      <c r="AO2037" s="16"/>
      <c r="AP2037" s="16"/>
      <c r="AQ2037" s="16"/>
      <c r="AR2037" s="16"/>
      <c r="AS2037" s="16"/>
      <c r="AT2037" s="16"/>
      <c r="AU2037" s="16"/>
      <c r="AV2037" s="16"/>
      <c r="AW2037" s="16"/>
      <c r="AX2037" s="16"/>
      <c r="AY2037" s="16"/>
      <c r="AZ2037" s="16"/>
      <c r="BA2037" s="16"/>
      <c r="BB2037" s="16"/>
    </row>
    <row r="2038" s="5" customFormat="1" spans="1:54">
      <c r="A2038" s="136"/>
      <c r="C2038" s="136"/>
      <c r="E2038" s="107"/>
      <c r="F2038" s="137"/>
      <c r="J2038" s="122"/>
      <c r="K2038" s="138"/>
      <c r="L2038" s="139"/>
      <c r="M2038" s="140"/>
      <c r="O2038" s="89"/>
      <c r="Q2038" s="138"/>
      <c r="R2038" s="91"/>
      <c r="S2038" s="138"/>
      <c r="T2038" s="138"/>
      <c r="U2038" s="91"/>
      <c r="V2038" s="141"/>
      <c r="Y2038" s="6"/>
      <c r="Z2038" s="16"/>
      <c r="AA2038" s="16"/>
      <c r="AB2038" s="16"/>
      <c r="AC2038" s="16"/>
      <c r="AD2038" s="16"/>
      <c r="AE2038" s="16"/>
      <c r="AF2038" s="16"/>
      <c r="AG2038" s="16"/>
      <c r="AH2038" s="16"/>
      <c r="AI2038" s="16"/>
      <c r="AJ2038" s="16"/>
      <c r="AK2038" s="16"/>
      <c r="AL2038" s="16"/>
      <c r="AM2038" s="16"/>
      <c r="AN2038" s="16"/>
      <c r="AO2038" s="16"/>
      <c r="AP2038" s="16"/>
      <c r="AQ2038" s="16"/>
      <c r="AR2038" s="16"/>
      <c r="AS2038" s="16"/>
      <c r="AT2038" s="16"/>
      <c r="AU2038" s="16"/>
      <c r="AV2038" s="16"/>
      <c r="AW2038" s="16"/>
      <c r="AX2038" s="16"/>
      <c r="AY2038" s="16"/>
      <c r="AZ2038" s="16"/>
      <c r="BA2038" s="16"/>
      <c r="BB2038" s="16"/>
    </row>
    <row r="2039" s="5" customFormat="1" spans="1:54">
      <c r="A2039" s="136"/>
      <c r="C2039" s="136"/>
      <c r="E2039" s="107"/>
      <c r="F2039" s="137"/>
      <c r="J2039" s="122"/>
      <c r="K2039" s="138"/>
      <c r="L2039" s="139"/>
      <c r="M2039" s="140"/>
      <c r="O2039" s="89"/>
      <c r="Q2039" s="138"/>
      <c r="R2039" s="91"/>
      <c r="S2039" s="138"/>
      <c r="T2039" s="138"/>
      <c r="U2039" s="91"/>
      <c r="V2039" s="141"/>
      <c r="Y2039" s="6"/>
      <c r="Z2039" s="16"/>
      <c r="AA2039" s="16"/>
      <c r="AB2039" s="16"/>
      <c r="AC2039" s="16"/>
      <c r="AD2039" s="16"/>
      <c r="AE2039" s="16"/>
      <c r="AF2039" s="16"/>
      <c r="AG2039" s="16"/>
      <c r="AH2039" s="16"/>
      <c r="AI2039" s="16"/>
      <c r="AJ2039" s="16"/>
      <c r="AK2039" s="16"/>
      <c r="AL2039" s="16"/>
      <c r="AM2039" s="16"/>
      <c r="AN2039" s="16"/>
      <c r="AO2039" s="16"/>
      <c r="AP2039" s="16"/>
      <c r="AQ2039" s="16"/>
      <c r="AR2039" s="16"/>
      <c r="AS2039" s="16"/>
      <c r="AT2039" s="16"/>
      <c r="AU2039" s="16"/>
      <c r="AV2039" s="16"/>
      <c r="AW2039" s="16"/>
      <c r="AX2039" s="16"/>
      <c r="AY2039" s="16"/>
      <c r="AZ2039" s="16"/>
      <c r="BA2039" s="16"/>
      <c r="BB2039" s="16"/>
    </row>
    <row r="2040" s="5" customFormat="1" spans="1:54">
      <c r="A2040" s="136"/>
      <c r="C2040" s="136"/>
      <c r="E2040" s="107"/>
      <c r="F2040" s="137"/>
      <c r="J2040" s="122"/>
      <c r="K2040" s="138"/>
      <c r="L2040" s="139"/>
      <c r="M2040" s="140"/>
      <c r="O2040" s="89"/>
      <c r="Q2040" s="138"/>
      <c r="R2040" s="91"/>
      <c r="S2040" s="138"/>
      <c r="T2040" s="138"/>
      <c r="U2040" s="91"/>
      <c r="V2040" s="141"/>
      <c r="Y2040" s="6"/>
      <c r="Z2040" s="16"/>
      <c r="AA2040" s="16"/>
      <c r="AB2040" s="16"/>
      <c r="AC2040" s="16"/>
      <c r="AD2040" s="16"/>
      <c r="AE2040" s="16"/>
      <c r="AF2040" s="16"/>
      <c r="AG2040" s="16"/>
      <c r="AH2040" s="16"/>
      <c r="AI2040" s="16"/>
      <c r="AJ2040" s="16"/>
      <c r="AK2040" s="16"/>
      <c r="AL2040" s="16"/>
      <c r="AM2040" s="16"/>
      <c r="AN2040" s="16"/>
      <c r="AO2040" s="16"/>
      <c r="AP2040" s="16"/>
      <c r="AQ2040" s="16"/>
      <c r="AR2040" s="16"/>
      <c r="AS2040" s="16"/>
      <c r="AT2040" s="16"/>
      <c r="AU2040" s="16"/>
      <c r="AV2040" s="16"/>
      <c r="AW2040" s="16"/>
      <c r="AX2040" s="16"/>
      <c r="AY2040" s="16"/>
      <c r="AZ2040" s="16"/>
      <c r="BA2040" s="16"/>
      <c r="BB2040" s="16"/>
    </row>
    <row r="2041" s="5" customFormat="1" spans="1:54">
      <c r="A2041" s="136"/>
      <c r="C2041" s="136"/>
      <c r="E2041" s="107"/>
      <c r="F2041" s="137"/>
      <c r="J2041" s="122"/>
      <c r="K2041" s="138"/>
      <c r="L2041" s="139"/>
      <c r="M2041" s="140"/>
      <c r="O2041" s="89"/>
      <c r="Q2041" s="138"/>
      <c r="R2041" s="91"/>
      <c r="S2041" s="138"/>
      <c r="T2041" s="138"/>
      <c r="U2041" s="91"/>
      <c r="V2041" s="141"/>
      <c r="Y2041" s="6"/>
      <c r="Z2041" s="16"/>
      <c r="AA2041" s="16"/>
      <c r="AB2041" s="16"/>
      <c r="AC2041" s="16"/>
      <c r="AD2041" s="16"/>
      <c r="AE2041" s="16"/>
      <c r="AF2041" s="16"/>
      <c r="AG2041" s="16"/>
      <c r="AH2041" s="16"/>
      <c r="AI2041" s="16"/>
      <c r="AJ2041" s="16"/>
      <c r="AK2041" s="16"/>
      <c r="AL2041" s="16"/>
      <c r="AM2041" s="16"/>
      <c r="AN2041" s="16"/>
      <c r="AO2041" s="16"/>
      <c r="AP2041" s="16"/>
      <c r="AQ2041" s="16"/>
      <c r="AR2041" s="16"/>
      <c r="AS2041" s="16"/>
      <c r="AT2041" s="16"/>
      <c r="AU2041" s="16"/>
      <c r="AV2041" s="16"/>
      <c r="AW2041" s="16"/>
      <c r="AX2041" s="16"/>
      <c r="AY2041" s="16"/>
      <c r="AZ2041" s="16"/>
      <c r="BA2041" s="16"/>
      <c r="BB2041" s="16"/>
    </row>
    <row r="2042" s="5" customFormat="1" spans="1:54">
      <c r="A2042" s="136"/>
      <c r="C2042" s="136"/>
      <c r="E2042" s="107"/>
      <c r="F2042" s="137"/>
      <c r="J2042" s="122"/>
      <c r="K2042" s="138"/>
      <c r="L2042" s="139"/>
      <c r="M2042" s="140"/>
      <c r="O2042" s="89"/>
      <c r="Q2042" s="138"/>
      <c r="R2042" s="91"/>
      <c r="S2042" s="138"/>
      <c r="T2042" s="138"/>
      <c r="U2042" s="91"/>
      <c r="V2042" s="141"/>
      <c r="Y2042" s="6"/>
      <c r="Z2042" s="16"/>
      <c r="AA2042" s="16"/>
      <c r="AB2042" s="16"/>
      <c r="AC2042" s="16"/>
      <c r="AD2042" s="16"/>
      <c r="AE2042" s="16"/>
      <c r="AF2042" s="16"/>
      <c r="AG2042" s="16"/>
      <c r="AH2042" s="16"/>
      <c r="AI2042" s="16"/>
      <c r="AJ2042" s="16"/>
      <c r="AK2042" s="16"/>
      <c r="AL2042" s="16"/>
      <c r="AM2042" s="16"/>
      <c r="AN2042" s="16"/>
      <c r="AO2042" s="16"/>
      <c r="AP2042" s="16"/>
      <c r="AQ2042" s="16"/>
      <c r="AR2042" s="16"/>
      <c r="AS2042" s="16"/>
      <c r="AT2042" s="16"/>
      <c r="AU2042" s="16"/>
      <c r="AV2042" s="16"/>
      <c r="AW2042" s="16"/>
      <c r="AX2042" s="16"/>
      <c r="AY2042" s="16"/>
      <c r="AZ2042" s="16"/>
      <c r="BA2042" s="16"/>
      <c r="BB2042" s="16"/>
    </row>
    <row r="2043" s="5" customFormat="1" spans="1:54">
      <c r="A2043" s="136"/>
      <c r="C2043" s="136"/>
      <c r="E2043" s="107"/>
      <c r="F2043" s="137"/>
      <c r="J2043" s="122"/>
      <c r="K2043" s="138"/>
      <c r="L2043" s="139"/>
      <c r="M2043" s="140"/>
      <c r="O2043" s="89"/>
      <c r="Q2043" s="138"/>
      <c r="R2043" s="91"/>
      <c r="S2043" s="138"/>
      <c r="T2043" s="138"/>
      <c r="U2043" s="91"/>
      <c r="V2043" s="141"/>
      <c r="Y2043" s="6"/>
      <c r="Z2043" s="16"/>
      <c r="AA2043" s="16"/>
      <c r="AB2043" s="16"/>
      <c r="AC2043" s="16"/>
      <c r="AD2043" s="16"/>
      <c r="AE2043" s="16"/>
      <c r="AF2043" s="16"/>
      <c r="AG2043" s="16"/>
      <c r="AH2043" s="16"/>
      <c r="AI2043" s="16"/>
      <c r="AJ2043" s="16"/>
      <c r="AK2043" s="16"/>
      <c r="AL2043" s="16"/>
      <c r="AM2043" s="16"/>
      <c r="AN2043" s="16"/>
      <c r="AO2043" s="16"/>
      <c r="AP2043" s="16"/>
      <c r="AQ2043" s="16"/>
      <c r="AR2043" s="16"/>
      <c r="AS2043" s="16"/>
      <c r="AT2043" s="16"/>
      <c r="AU2043" s="16"/>
      <c r="AV2043" s="16"/>
      <c r="AW2043" s="16"/>
      <c r="AX2043" s="16"/>
      <c r="AY2043" s="16"/>
      <c r="AZ2043" s="16"/>
      <c r="BA2043" s="16"/>
      <c r="BB2043" s="16"/>
    </row>
    <row r="2044" s="5" customFormat="1" spans="1:54">
      <c r="A2044" s="136"/>
      <c r="C2044" s="136"/>
      <c r="E2044" s="107"/>
      <c r="F2044" s="137"/>
      <c r="J2044" s="122"/>
      <c r="K2044" s="138"/>
      <c r="L2044" s="139"/>
      <c r="M2044" s="140"/>
      <c r="O2044" s="89"/>
      <c r="Q2044" s="138"/>
      <c r="R2044" s="91"/>
      <c r="S2044" s="138"/>
      <c r="T2044" s="138"/>
      <c r="U2044" s="91"/>
      <c r="V2044" s="141"/>
      <c r="Y2044" s="6"/>
      <c r="Z2044" s="16"/>
      <c r="AA2044" s="16"/>
      <c r="AB2044" s="16"/>
      <c r="AC2044" s="16"/>
      <c r="AD2044" s="16"/>
      <c r="AE2044" s="16"/>
      <c r="AF2044" s="16"/>
      <c r="AG2044" s="16"/>
      <c r="AH2044" s="16"/>
      <c r="AI2044" s="16"/>
      <c r="AJ2044" s="16"/>
      <c r="AK2044" s="16"/>
      <c r="AL2044" s="16"/>
      <c r="AM2044" s="16"/>
      <c r="AN2044" s="16"/>
      <c r="AO2044" s="16"/>
      <c r="AP2044" s="16"/>
      <c r="AQ2044" s="16"/>
      <c r="AR2044" s="16"/>
      <c r="AS2044" s="16"/>
      <c r="AT2044" s="16"/>
      <c r="AU2044" s="16"/>
      <c r="AV2044" s="16"/>
      <c r="AW2044" s="16"/>
      <c r="AX2044" s="16"/>
      <c r="AY2044" s="16"/>
      <c r="AZ2044" s="16"/>
      <c r="BA2044" s="16"/>
      <c r="BB2044" s="16"/>
    </row>
    <row r="2045" s="5" customFormat="1" spans="1:54">
      <c r="A2045" s="136"/>
      <c r="C2045" s="136"/>
      <c r="E2045" s="107"/>
      <c r="F2045" s="137"/>
      <c r="J2045" s="122"/>
      <c r="K2045" s="138"/>
      <c r="L2045" s="139"/>
      <c r="M2045" s="140"/>
      <c r="O2045" s="89"/>
      <c r="Q2045" s="138"/>
      <c r="R2045" s="91"/>
      <c r="S2045" s="138"/>
      <c r="T2045" s="138"/>
      <c r="U2045" s="91"/>
      <c r="V2045" s="141"/>
      <c r="Y2045" s="6"/>
      <c r="Z2045" s="16"/>
      <c r="AA2045" s="16"/>
      <c r="AB2045" s="16"/>
      <c r="AC2045" s="16"/>
      <c r="AD2045" s="16"/>
      <c r="AE2045" s="16"/>
      <c r="AF2045" s="16"/>
      <c r="AG2045" s="16"/>
      <c r="AH2045" s="16"/>
      <c r="AI2045" s="16"/>
      <c r="AJ2045" s="16"/>
      <c r="AK2045" s="16"/>
      <c r="AL2045" s="16"/>
      <c r="AM2045" s="16"/>
      <c r="AN2045" s="16"/>
      <c r="AO2045" s="16"/>
      <c r="AP2045" s="16"/>
      <c r="AQ2045" s="16"/>
      <c r="AR2045" s="16"/>
      <c r="AS2045" s="16"/>
      <c r="AT2045" s="16"/>
      <c r="AU2045" s="16"/>
      <c r="AV2045" s="16"/>
      <c r="AW2045" s="16"/>
      <c r="AX2045" s="16"/>
      <c r="AY2045" s="16"/>
      <c r="AZ2045" s="16"/>
      <c r="BA2045" s="16"/>
      <c r="BB2045" s="16"/>
    </row>
    <row r="2046" s="5" customFormat="1" spans="1:54">
      <c r="A2046" s="136"/>
      <c r="C2046" s="136"/>
      <c r="E2046" s="107"/>
      <c r="F2046" s="137"/>
      <c r="J2046" s="122"/>
      <c r="K2046" s="138"/>
      <c r="L2046" s="139"/>
      <c r="M2046" s="140"/>
      <c r="O2046" s="89"/>
      <c r="Q2046" s="138"/>
      <c r="R2046" s="91"/>
      <c r="S2046" s="138"/>
      <c r="T2046" s="138"/>
      <c r="U2046" s="91"/>
      <c r="V2046" s="141"/>
      <c r="Y2046" s="6"/>
      <c r="Z2046" s="16"/>
      <c r="AA2046" s="16"/>
      <c r="AB2046" s="16"/>
      <c r="AC2046" s="16"/>
      <c r="AD2046" s="16"/>
      <c r="AE2046" s="16"/>
      <c r="AF2046" s="16"/>
      <c r="AG2046" s="16"/>
      <c r="AH2046" s="16"/>
      <c r="AI2046" s="16"/>
      <c r="AJ2046" s="16"/>
      <c r="AK2046" s="16"/>
      <c r="AL2046" s="16"/>
      <c r="AM2046" s="16"/>
      <c r="AN2046" s="16"/>
      <c r="AO2046" s="16"/>
      <c r="AP2046" s="16"/>
      <c r="AQ2046" s="16"/>
      <c r="AR2046" s="16"/>
      <c r="AS2046" s="16"/>
      <c r="AT2046" s="16"/>
      <c r="AU2046" s="16"/>
      <c r="AV2046" s="16"/>
      <c r="AW2046" s="16"/>
      <c r="AX2046" s="16"/>
      <c r="AY2046" s="16"/>
      <c r="AZ2046" s="16"/>
      <c r="BA2046" s="16"/>
      <c r="BB2046" s="16"/>
    </row>
    <row r="2047" s="5" customFormat="1" spans="1:54">
      <c r="A2047" s="136"/>
      <c r="C2047" s="136"/>
      <c r="E2047" s="107"/>
      <c r="F2047" s="137"/>
      <c r="J2047" s="122"/>
      <c r="K2047" s="138"/>
      <c r="L2047" s="139"/>
      <c r="M2047" s="140"/>
      <c r="O2047" s="89"/>
      <c r="Q2047" s="138"/>
      <c r="R2047" s="91"/>
      <c r="S2047" s="138"/>
      <c r="T2047" s="138"/>
      <c r="U2047" s="91"/>
      <c r="V2047" s="141"/>
      <c r="Y2047" s="6"/>
      <c r="Z2047" s="16"/>
      <c r="AA2047" s="16"/>
      <c r="AB2047" s="16"/>
      <c r="AC2047" s="16"/>
      <c r="AD2047" s="16"/>
      <c r="AE2047" s="16"/>
      <c r="AF2047" s="16"/>
      <c r="AG2047" s="16"/>
      <c r="AH2047" s="16"/>
      <c r="AI2047" s="16"/>
      <c r="AJ2047" s="16"/>
      <c r="AK2047" s="16"/>
      <c r="AL2047" s="16"/>
      <c r="AM2047" s="16"/>
      <c r="AN2047" s="16"/>
      <c r="AO2047" s="16"/>
      <c r="AP2047" s="16"/>
      <c r="AQ2047" s="16"/>
      <c r="AR2047" s="16"/>
      <c r="AS2047" s="16"/>
      <c r="AT2047" s="16"/>
      <c r="AU2047" s="16"/>
      <c r="AV2047" s="16"/>
      <c r="AW2047" s="16"/>
      <c r="AX2047" s="16"/>
      <c r="AY2047" s="16"/>
      <c r="AZ2047" s="16"/>
      <c r="BA2047" s="16"/>
      <c r="BB2047" s="16"/>
    </row>
    <row r="2048" s="5" customFormat="1" spans="1:54">
      <c r="A2048" s="136"/>
      <c r="C2048" s="136"/>
      <c r="E2048" s="107"/>
      <c r="F2048" s="137"/>
      <c r="J2048" s="122"/>
      <c r="K2048" s="138"/>
      <c r="L2048" s="139"/>
      <c r="M2048" s="140"/>
      <c r="O2048" s="89"/>
      <c r="Q2048" s="138"/>
      <c r="R2048" s="91"/>
      <c r="S2048" s="138"/>
      <c r="T2048" s="138"/>
      <c r="U2048" s="91"/>
      <c r="V2048" s="141"/>
      <c r="Y2048" s="6"/>
      <c r="Z2048" s="16"/>
      <c r="AA2048" s="16"/>
      <c r="AB2048" s="16"/>
      <c r="AC2048" s="16"/>
      <c r="AD2048" s="16"/>
      <c r="AE2048" s="16"/>
      <c r="AF2048" s="16"/>
      <c r="AG2048" s="16"/>
      <c r="AH2048" s="16"/>
      <c r="AI2048" s="16"/>
      <c r="AJ2048" s="16"/>
      <c r="AK2048" s="16"/>
      <c r="AL2048" s="16"/>
      <c r="AM2048" s="16"/>
      <c r="AN2048" s="16"/>
      <c r="AO2048" s="16"/>
      <c r="AP2048" s="16"/>
      <c r="AQ2048" s="16"/>
      <c r="AR2048" s="16"/>
      <c r="AS2048" s="16"/>
      <c r="AT2048" s="16"/>
      <c r="AU2048" s="16"/>
      <c r="AV2048" s="16"/>
      <c r="AW2048" s="16"/>
      <c r="AX2048" s="16"/>
      <c r="AY2048" s="16"/>
      <c r="AZ2048" s="16"/>
      <c r="BA2048" s="16"/>
      <c r="BB2048" s="16"/>
    </row>
    <row r="2049" s="5" customFormat="1" spans="1:54">
      <c r="A2049" s="136"/>
      <c r="C2049" s="136"/>
      <c r="E2049" s="107"/>
      <c r="F2049" s="137"/>
      <c r="J2049" s="122"/>
      <c r="K2049" s="138"/>
      <c r="L2049" s="139"/>
      <c r="M2049" s="140"/>
      <c r="O2049" s="89"/>
      <c r="Q2049" s="138"/>
      <c r="R2049" s="91"/>
      <c r="S2049" s="138"/>
      <c r="T2049" s="138"/>
      <c r="U2049" s="91"/>
      <c r="V2049" s="141"/>
      <c r="Y2049" s="6"/>
      <c r="Z2049" s="16"/>
      <c r="AA2049" s="16"/>
      <c r="AB2049" s="16"/>
      <c r="AC2049" s="16"/>
      <c r="AD2049" s="16"/>
      <c r="AE2049" s="16"/>
      <c r="AF2049" s="16"/>
      <c r="AG2049" s="16"/>
      <c r="AH2049" s="16"/>
      <c r="AI2049" s="16"/>
      <c r="AJ2049" s="16"/>
      <c r="AK2049" s="16"/>
      <c r="AL2049" s="16"/>
      <c r="AM2049" s="16"/>
      <c r="AN2049" s="16"/>
      <c r="AO2049" s="16"/>
      <c r="AP2049" s="16"/>
      <c r="AQ2049" s="16"/>
      <c r="AR2049" s="16"/>
      <c r="AS2049" s="16"/>
      <c r="AT2049" s="16"/>
      <c r="AU2049" s="16"/>
      <c r="AV2049" s="16"/>
      <c r="AW2049" s="16"/>
      <c r="AX2049" s="16"/>
      <c r="AY2049" s="16"/>
      <c r="AZ2049" s="16"/>
      <c r="BA2049" s="16"/>
      <c r="BB2049" s="16"/>
    </row>
    <row r="2050" s="5" customFormat="1" spans="1:54">
      <c r="A2050" s="136"/>
      <c r="C2050" s="136"/>
      <c r="E2050" s="107"/>
      <c r="F2050" s="137"/>
      <c r="J2050" s="122"/>
      <c r="K2050" s="138"/>
      <c r="L2050" s="139"/>
      <c r="M2050" s="140"/>
      <c r="O2050" s="89"/>
      <c r="Q2050" s="138"/>
      <c r="R2050" s="91"/>
      <c r="S2050" s="138"/>
      <c r="T2050" s="138"/>
      <c r="U2050" s="91"/>
      <c r="V2050" s="141"/>
      <c r="Y2050" s="6"/>
      <c r="Z2050" s="16"/>
      <c r="AA2050" s="16"/>
      <c r="AB2050" s="16"/>
      <c r="AC2050" s="16"/>
      <c r="AD2050" s="16"/>
      <c r="AE2050" s="16"/>
      <c r="AF2050" s="16"/>
      <c r="AG2050" s="16"/>
      <c r="AH2050" s="16"/>
      <c r="AI2050" s="16"/>
      <c r="AJ2050" s="16"/>
      <c r="AK2050" s="16"/>
      <c r="AL2050" s="16"/>
      <c r="AM2050" s="16"/>
      <c r="AN2050" s="16"/>
      <c r="AO2050" s="16"/>
      <c r="AP2050" s="16"/>
      <c r="AQ2050" s="16"/>
      <c r="AR2050" s="16"/>
      <c r="AS2050" s="16"/>
      <c r="AT2050" s="16"/>
      <c r="AU2050" s="16"/>
      <c r="AV2050" s="16"/>
      <c r="AW2050" s="16"/>
      <c r="AX2050" s="16"/>
      <c r="AY2050" s="16"/>
      <c r="AZ2050" s="16"/>
      <c r="BA2050" s="16"/>
      <c r="BB2050" s="16"/>
    </row>
    <row r="2051" s="5" customFormat="1" spans="1:54">
      <c r="A2051" s="136"/>
      <c r="C2051" s="136"/>
      <c r="E2051" s="107"/>
      <c r="F2051" s="137"/>
      <c r="J2051" s="122"/>
      <c r="K2051" s="138"/>
      <c r="L2051" s="139"/>
      <c r="M2051" s="140"/>
      <c r="O2051" s="89"/>
      <c r="Q2051" s="138"/>
      <c r="R2051" s="91"/>
      <c r="S2051" s="138"/>
      <c r="T2051" s="138"/>
      <c r="U2051" s="91"/>
      <c r="V2051" s="141"/>
      <c r="Y2051" s="6"/>
      <c r="Z2051" s="16"/>
      <c r="AA2051" s="16"/>
      <c r="AB2051" s="16"/>
      <c r="AC2051" s="16"/>
      <c r="AD2051" s="16"/>
      <c r="AE2051" s="16"/>
      <c r="AF2051" s="16"/>
      <c r="AG2051" s="16"/>
      <c r="AH2051" s="16"/>
      <c r="AI2051" s="16"/>
      <c r="AJ2051" s="16"/>
      <c r="AK2051" s="16"/>
      <c r="AL2051" s="16"/>
      <c r="AM2051" s="16"/>
      <c r="AN2051" s="16"/>
      <c r="AO2051" s="16"/>
      <c r="AP2051" s="16"/>
      <c r="AQ2051" s="16"/>
      <c r="AR2051" s="16"/>
      <c r="AS2051" s="16"/>
      <c r="AT2051" s="16"/>
      <c r="AU2051" s="16"/>
      <c r="AV2051" s="16"/>
      <c r="AW2051" s="16"/>
      <c r="AX2051" s="16"/>
      <c r="AY2051" s="16"/>
      <c r="AZ2051" s="16"/>
      <c r="BA2051" s="16"/>
      <c r="BB2051" s="16"/>
    </row>
    <row r="2052" s="5" customFormat="1" spans="1:54">
      <c r="A2052" s="136"/>
      <c r="C2052" s="136"/>
      <c r="E2052" s="107"/>
      <c r="F2052" s="137"/>
      <c r="J2052" s="122"/>
      <c r="K2052" s="138"/>
      <c r="L2052" s="139"/>
      <c r="M2052" s="140"/>
      <c r="O2052" s="89"/>
      <c r="Q2052" s="138"/>
      <c r="R2052" s="91"/>
      <c r="S2052" s="138"/>
      <c r="T2052" s="138"/>
      <c r="U2052" s="91"/>
      <c r="V2052" s="141"/>
      <c r="Y2052" s="6"/>
      <c r="Z2052" s="16"/>
      <c r="AA2052" s="16"/>
      <c r="AB2052" s="16"/>
      <c r="AC2052" s="16"/>
      <c r="AD2052" s="16"/>
      <c r="AE2052" s="16"/>
      <c r="AF2052" s="16"/>
      <c r="AG2052" s="16"/>
      <c r="AH2052" s="16"/>
      <c r="AI2052" s="16"/>
      <c r="AJ2052" s="16"/>
      <c r="AK2052" s="16"/>
      <c r="AL2052" s="16"/>
      <c r="AM2052" s="16"/>
      <c r="AN2052" s="16"/>
      <c r="AO2052" s="16"/>
      <c r="AP2052" s="16"/>
      <c r="AQ2052" s="16"/>
      <c r="AR2052" s="16"/>
      <c r="AS2052" s="16"/>
      <c r="AT2052" s="16"/>
      <c r="AU2052" s="16"/>
      <c r="AV2052" s="16"/>
      <c r="AW2052" s="16"/>
      <c r="AX2052" s="16"/>
      <c r="AY2052" s="16"/>
      <c r="AZ2052" s="16"/>
      <c r="BA2052" s="16"/>
      <c r="BB2052" s="16"/>
    </row>
    <row r="2053" s="5" customFormat="1" spans="1:54">
      <c r="A2053" s="136"/>
      <c r="C2053" s="136"/>
      <c r="E2053" s="107"/>
      <c r="F2053" s="137"/>
      <c r="J2053" s="122"/>
      <c r="K2053" s="138"/>
      <c r="L2053" s="139"/>
      <c r="M2053" s="140"/>
      <c r="O2053" s="89"/>
      <c r="Q2053" s="138"/>
      <c r="R2053" s="91"/>
      <c r="S2053" s="138"/>
      <c r="T2053" s="138"/>
      <c r="U2053" s="91"/>
      <c r="V2053" s="141"/>
      <c r="Y2053" s="6"/>
      <c r="Z2053" s="16"/>
      <c r="AA2053" s="16"/>
      <c r="AB2053" s="16"/>
      <c r="AC2053" s="16"/>
      <c r="AD2053" s="16"/>
      <c r="AE2053" s="16"/>
      <c r="AF2053" s="16"/>
      <c r="AG2053" s="16"/>
      <c r="AH2053" s="16"/>
      <c r="AI2053" s="16"/>
      <c r="AJ2053" s="16"/>
      <c r="AK2053" s="16"/>
      <c r="AL2053" s="16"/>
      <c r="AM2053" s="16"/>
      <c r="AN2053" s="16"/>
      <c r="AO2053" s="16"/>
      <c r="AP2053" s="16"/>
      <c r="AQ2053" s="16"/>
      <c r="AR2053" s="16"/>
      <c r="AS2053" s="16"/>
      <c r="AT2053" s="16"/>
      <c r="AU2053" s="16"/>
      <c r="AV2053" s="16"/>
      <c r="AW2053" s="16"/>
      <c r="AX2053" s="16"/>
      <c r="AY2053" s="16"/>
      <c r="AZ2053" s="16"/>
      <c r="BA2053" s="16"/>
      <c r="BB2053" s="16"/>
    </row>
    <row r="2054" s="5" customFormat="1" spans="1:54">
      <c r="A2054" s="136"/>
      <c r="C2054" s="136"/>
      <c r="E2054" s="107"/>
      <c r="F2054" s="137"/>
      <c r="J2054" s="122"/>
      <c r="K2054" s="138"/>
      <c r="L2054" s="139"/>
      <c r="M2054" s="140"/>
      <c r="O2054" s="89"/>
      <c r="Q2054" s="138"/>
      <c r="R2054" s="91"/>
      <c r="S2054" s="138"/>
      <c r="T2054" s="138"/>
      <c r="U2054" s="91"/>
      <c r="V2054" s="141"/>
      <c r="Y2054" s="6"/>
      <c r="Z2054" s="16"/>
      <c r="AA2054" s="16"/>
      <c r="AB2054" s="16"/>
      <c r="AC2054" s="16"/>
      <c r="AD2054" s="16"/>
      <c r="AE2054" s="16"/>
      <c r="AF2054" s="16"/>
      <c r="AG2054" s="16"/>
      <c r="AH2054" s="16"/>
      <c r="AI2054" s="16"/>
      <c r="AJ2054" s="16"/>
      <c r="AK2054" s="16"/>
      <c r="AL2054" s="16"/>
      <c r="AM2054" s="16"/>
      <c r="AN2054" s="16"/>
      <c r="AO2054" s="16"/>
      <c r="AP2054" s="16"/>
      <c r="AQ2054" s="16"/>
      <c r="AR2054" s="16"/>
      <c r="AS2054" s="16"/>
      <c r="AT2054" s="16"/>
      <c r="AU2054" s="16"/>
      <c r="AV2054" s="16"/>
      <c r="AW2054" s="16"/>
      <c r="AX2054" s="16"/>
      <c r="AY2054" s="16"/>
      <c r="AZ2054" s="16"/>
      <c r="BA2054" s="16"/>
      <c r="BB2054" s="16"/>
    </row>
    <row r="2055" s="5" customFormat="1" spans="1:54">
      <c r="A2055" s="136"/>
      <c r="C2055" s="136"/>
      <c r="E2055" s="107"/>
      <c r="F2055" s="137"/>
      <c r="J2055" s="122"/>
      <c r="K2055" s="138"/>
      <c r="L2055" s="139"/>
      <c r="M2055" s="140"/>
      <c r="O2055" s="89"/>
      <c r="Q2055" s="138"/>
      <c r="R2055" s="91"/>
      <c r="S2055" s="138"/>
      <c r="T2055" s="138"/>
      <c r="U2055" s="91"/>
      <c r="V2055" s="141"/>
      <c r="Y2055" s="6"/>
      <c r="Z2055" s="16"/>
      <c r="AA2055" s="16"/>
      <c r="AB2055" s="16"/>
      <c r="AC2055" s="16"/>
      <c r="AD2055" s="16"/>
      <c r="AE2055" s="16"/>
      <c r="AF2055" s="16"/>
      <c r="AG2055" s="16"/>
      <c r="AH2055" s="16"/>
      <c r="AI2055" s="16"/>
      <c r="AJ2055" s="16"/>
      <c r="AK2055" s="16"/>
      <c r="AL2055" s="16"/>
      <c r="AM2055" s="16"/>
      <c r="AN2055" s="16"/>
      <c r="AO2055" s="16"/>
      <c r="AP2055" s="16"/>
      <c r="AQ2055" s="16"/>
      <c r="AR2055" s="16"/>
      <c r="AS2055" s="16"/>
      <c r="AT2055" s="16"/>
      <c r="AU2055" s="16"/>
      <c r="AV2055" s="16"/>
      <c r="AW2055" s="16"/>
      <c r="AX2055" s="16"/>
      <c r="AY2055" s="16"/>
      <c r="AZ2055" s="16"/>
      <c r="BA2055" s="16"/>
      <c r="BB2055" s="16"/>
    </row>
    <row r="2056" s="5" customFormat="1" spans="1:54">
      <c r="A2056" s="136"/>
      <c r="C2056" s="136"/>
      <c r="E2056" s="107"/>
      <c r="F2056" s="137"/>
      <c r="J2056" s="122"/>
      <c r="K2056" s="138"/>
      <c r="L2056" s="139"/>
      <c r="M2056" s="140"/>
      <c r="O2056" s="89"/>
      <c r="Q2056" s="138"/>
      <c r="R2056" s="91"/>
      <c r="S2056" s="138"/>
      <c r="T2056" s="138"/>
      <c r="U2056" s="91"/>
      <c r="V2056" s="141"/>
      <c r="Y2056" s="6"/>
      <c r="Z2056" s="16"/>
      <c r="AA2056" s="16"/>
      <c r="AB2056" s="16"/>
      <c r="AC2056" s="16"/>
      <c r="AD2056" s="16"/>
      <c r="AE2056" s="16"/>
      <c r="AF2056" s="16"/>
      <c r="AG2056" s="16"/>
      <c r="AH2056" s="16"/>
      <c r="AI2056" s="16"/>
      <c r="AJ2056" s="16"/>
      <c r="AK2056" s="16"/>
      <c r="AL2056" s="16"/>
      <c r="AM2056" s="16"/>
      <c r="AN2056" s="16"/>
      <c r="AO2056" s="16"/>
      <c r="AP2056" s="16"/>
      <c r="AQ2056" s="16"/>
      <c r="AR2056" s="16"/>
      <c r="AS2056" s="16"/>
      <c r="AT2056" s="16"/>
      <c r="AU2056" s="16"/>
      <c r="AV2056" s="16"/>
      <c r="AW2056" s="16"/>
      <c r="AX2056" s="16"/>
      <c r="AY2056" s="16"/>
      <c r="AZ2056" s="16"/>
      <c r="BA2056" s="16"/>
      <c r="BB2056" s="16"/>
    </row>
    <row r="2057" s="5" customFormat="1" spans="1:54">
      <c r="A2057" s="136"/>
      <c r="C2057" s="136"/>
      <c r="E2057" s="107"/>
      <c r="F2057" s="137"/>
      <c r="J2057" s="122"/>
      <c r="K2057" s="138"/>
      <c r="L2057" s="139"/>
      <c r="M2057" s="140"/>
      <c r="O2057" s="89"/>
      <c r="Q2057" s="138"/>
      <c r="R2057" s="91"/>
      <c r="S2057" s="138"/>
      <c r="T2057" s="138"/>
      <c r="U2057" s="91"/>
      <c r="V2057" s="141"/>
      <c r="Y2057" s="6"/>
      <c r="Z2057" s="16"/>
      <c r="AA2057" s="16"/>
      <c r="AB2057" s="16"/>
      <c r="AC2057" s="16"/>
      <c r="AD2057" s="16"/>
      <c r="AE2057" s="16"/>
      <c r="AF2057" s="16"/>
      <c r="AG2057" s="16"/>
      <c r="AH2057" s="16"/>
      <c r="AI2057" s="16"/>
      <c r="AJ2057" s="16"/>
      <c r="AK2057" s="16"/>
      <c r="AL2057" s="16"/>
      <c r="AM2057" s="16"/>
      <c r="AN2057" s="16"/>
      <c r="AO2057" s="16"/>
      <c r="AP2057" s="16"/>
      <c r="AQ2057" s="16"/>
      <c r="AR2057" s="16"/>
      <c r="AS2057" s="16"/>
      <c r="AT2057" s="16"/>
      <c r="AU2057" s="16"/>
      <c r="AV2057" s="16"/>
      <c r="AW2057" s="16"/>
      <c r="AX2057" s="16"/>
      <c r="AY2057" s="16"/>
      <c r="AZ2057" s="16"/>
      <c r="BA2057" s="16"/>
      <c r="BB2057" s="16"/>
    </row>
    <row r="2058" s="5" customFormat="1" spans="1:54">
      <c r="A2058" s="136"/>
      <c r="C2058" s="136"/>
      <c r="E2058" s="107"/>
      <c r="F2058" s="137"/>
      <c r="J2058" s="122"/>
      <c r="K2058" s="138"/>
      <c r="L2058" s="139"/>
      <c r="M2058" s="140"/>
      <c r="O2058" s="89"/>
      <c r="Q2058" s="138"/>
      <c r="R2058" s="91"/>
      <c r="S2058" s="138"/>
      <c r="T2058" s="138"/>
      <c r="U2058" s="91"/>
      <c r="V2058" s="141"/>
      <c r="Y2058" s="6"/>
      <c r="Z2058" s="16"/>
      <c r="AA2058" s="16"/>
      <c r="AB2058" s="16"/>
      <c r="AC2058" s="16"/>
      <c r="AD2058" s="16"/>
      <c r="AE2058" s="16"/>
      <c r="AF2058" s="16"/>
      <c r="AG2058" s="16"/>
      <c r="AH2058" s="16"/>
      <c r="AI2058" s="16"/>
      <c r="AJ2058" s="16"/>
      <c r="AK2058" s="16"/>
      <c r="AL2058" s="16"/>
      <c r="AM2058" s="16"/>
      <c r="AN2058" s="16"/>
      <c r="AO2058" s="16"/>
      <c r="AP2058" s="16"/>
      <c r="AQ2058" s="16"/>
      <c r="AR2058" s="16"/>
      <c r="AS2058" s="16"/>
      <c r="AT2058" s="16"/>
      <c r="AU2058" s="16"/>
      <c r="AV2058" s="16"/>
      <c r="AW2058" s="16"/>
      <c r="AX2058" s="16"/>
      <c r="AY2058" s="16"/>
      <c r="AZ2058" s="16"/>
      <c r="BA2058" s="16"/>
      <c r="BB2058" s="16"/>
    </row>
    <row r="2059" s="5" customFormat="1" spans="1:54">
      <c r="A2059" s="136"/>
      <c r="C2059" s="136"/>
      <c r="E2059" s="107"/>
      <c r="F2059" s="137"/>
      <c r="J2059" s="122"/>
      <c r="K2059" s="138"/>
      <c r="L2059" s="139"/>
      <c r="M2059" s="140"/>
      <c r="O2059" s="89"/>
      <c r="Q2059" s="138"/>
      <c r="R2059" s="91"/>
      <c r="S2059" s="138"/>
      <c r="T2059" s="138"/>
      <c r="U2059" s="91"/>
      <c r="V2059" s="141"/>
      <c r="Y2059" s="6"/>
      <c r="Z2059" s="16"/>
      <c r="AA2059" s="16"/>
      <c r="AB2059" s="16"/>
      <c r="AC2059" s="16"/>
      <c r="AD2059" s="16"/>
      <c r="AE2059" s="16"/>
      <c r="AF2059" s="16"/>
      <c r="AG2059" s="16"/>
      <c r="AH2059" s="16"/>
      <c r="AI2059" s="16"/>
      <c r="AJ2059" s="16"/>
      <c r="AK2059" s="16"/>
      <c r="AL2059" s="16"/>
      <c r="AM2059" s="16"/>
      <c r="AN2059" s="16"/>
      <c r="AO2059" s="16"/>
      <c r="AP2059" s="16"/>
      <c r="AQ2059" s="16"/>
      <c r="AR2059" s="16"/>
      <c r="AS2059" s="16"/>
      <c r="AT2059" s="16"/>
      <c r="AU2059" s="16"/>
      <c r="AV2059" s="16"/>
      <c r="AW2059" s="16"/>
      <c r="AX2059" s="16"/>
      <c r="AY2059" s="16"/>
      <c r="AZ2059" s="16"/>
      <c r="BA2059" s="16"/>
      <c r="BB2059" s="16"/>
    </row>
    <row r="2060" s="5" customFormat="1" spans="1:54">
      <c r="A2060" s="136"/>
      <c r="C2060" s="136"/>
      <c r="E2060" s="107"/>
      <c r="F2060" s="137"/>
      <c r="J2060" s="122"/>
      <c r="K2060" s="138"/>
      <c r="L2060" s="139"/>
      <c r="M2060" s="140"/>
      <c r="O2060" s="89"/>
      <c r="Q2060" s="138"/>
      <c r="R2060" s="91"/>
      <c r="S2060" s="138"/>
      <c r="T2060" s="138"/>
      <c r="U2060" s="91"/>
      <c r="V2060" s="141"/>
      <c r="Y2060" s="6"/>
      <c r="Z2060" s="16"/>
      <c r="AA2060" s="16"/>
      <c r="AB2060" s="16"/>
      <c r="AC2060" s="16"/>
      <c r="AD2060" s="16"/>
      <c r="AE2060" s="16"/>
      <c r="AF2060" s="16"/>
      <c r="AG2060" s="16"/>
      <c r="AH2060" s="16"/>
      <c r="AI2060" s="16"/>
      <c r="AJ2060" s="16"/>
      <c r="AK2060" s="16"/>
      <c r="AL2060" s="16"/>
      <c r="AM2060" s="16"/>
      <c r="AN2060" s="16"/>
      <c r="AO2060" s="16"/>
      <c r="AP2060" s="16"/>
      <c r="AQ2060" s="16"/>
      <c r="AR2060" s="16"/>
      <c r="AS2060" s="16"/>
      <c r="AT2060" s="16"/>
      <c r="AU2060" s="16"/>
      <c r="AV2060" s="16"/>
      <c r="AW2060" s="16"/>
      <c r="AX2060" s="16"/>
      <c r="AY2060" s="16"/>
      <c r="AZ2060" s="16"/>
      <c r="BA2060" s="16"/>
      <c r="BB2060" s="16"/>
    </row>
    <row r="2061" s="5" customFormat="1" spans="1:54">
      <c r="A2061" s="136"/>
      <c r="C2061" s="136"/>
      <c r="E2061" s="107"/>
      <c r="F2061" s="137"/>
      <c r="J2061" s="122"/>
      <c r="K2061" s="138"/>
      <c r="L2061" s="139"/>
      <c r="M2061" s="140"/>
      <c r="O2061" s="89"/>
      <c r="Q2061" s="138"/>
      <c r="R2061" s="91"/>
      <c r="S2061" s="138"/>
      <c r="T2061" s="138"/>
      <c r="U2061" s="91"/>
      <c r="V2061" s="141"/>
      <c r="Y2061" s="6"/>
      <c r="Z2061" s="16"/>
      <c r="AA2061" s="16"/>
      <c r="AB2061" s="16"/>
      <c r="AC2061" s="16"/>
      <c r="AD2061" s="16"/>
      <c r="AE2061" s="16"/>
      <c r="AF2061" s="16"/>
      <c r="AG2061" s="16"/>
      <c r="AH2061" s="16"/>
      <c r="AI2061" s="16"/>
      <c r="AJ2061" s="16"/>
      <c r="AK2061" s="16"/>
      <c r="AL2061" s="16"/>
      <c r="AM2061" s="16"/>
      <c r="AN2061" s="16"/>
      <c r="AO2061" s="16"/>
      <c r="AP2061" s="16"/>
      <c r="AQ2061" s="16"/>
      <c r="AR2061" s="16"/>
      <c r="AS2061" s="16"/>
      <c r="AT2061" s="16"/>
      <c r="AU2061" s="16"/>
      <c r="AV2061" s="16"/>
      <c r="AW2061" s="16"/>
      <c r="AX2061" s="16"/>
      <c r="AY2061" s="16"/>
      <c r="AZ2061" s="16"/>
      <c r="BA2061" s="16"/>
      <c r="BB2061" s="16"/>
    </row>
    <row r="2062" s="5" customFormat="1" spans="1:54">
      <c r="A2062" s="136"/>
      <c r="C2062" s="136"/>
      <c r="E2062" s="107"/>
      <c r="F2062" s="137"/>
      <c r="J2062" s="122"/>
      <c r="K2062" s="138"/>
      <c r="L2062" s="139"/>
      <c r="M2062" s="140"/>
      <c r="O2062" s="89"/>
      <c r="Q2062" s="138"/>
      <c r="R2062" s="91"/>
      <c r="S2062" s="138"/>
      <c r="T2062" s="138"/>
      <c r="U2062" s="91"/>
      <c r="V2062" s="141"/>
      <c r="Y2062" s="6"/>
      <c r="Z2062" s="16"/>
      <c r="AA2062" s="16"/>
      <c r="AB2062" s="16"/>
      <c r="AC2062" s="16"/>
      <c r="AD2062" s="16"/>
      <c r="AE2062" s="16"/>
      <c r="AF2062" s="16"/>
      <c r="AG2062" s="16"/>
      <c r="AH2062" s="16"/>
      <c r="AI2062" s="16"/>
      <c r="AJ2062" s="16"/>
      <c r="AK2062" s="16"/>
      <c r="AL2062" s="16"/>
      <c r="AM2062" s="16"/>
      <c r="AN2062" s="16"/>
      <c r="AO2062" s="16"/>
      <c r="AP2062" s="16"/>
      <c r="AQ2062" s="16"/>
      <c r="AR2062" s="16"/>
      <c r="AS2062" s="16"/>
      <c r="AT2062" s="16"/>
      <c r="AU2062" s="16"/>
      <c r="AV2062" s="16"/>
      <c r="AW2062" s="16"/>
      <c r="AX2062" s="16"/>
      <c r="AY2062" s="16"/>
      <c r="AZ2062" s="16"/>
      <c r="BA2062" s="16"/>
      <c r="BB2062" s="16"/>
    </row>
    <row r="2063" s="5" customFormat="1" spans="1:54">
      <c r="A2063" s="136"/>
      <c r="C2063" s="136"/>
      <c r="E2063" s="107"/>
      <c r="F2063" s="137"/>
      <c r="J2063" s="122"/>
      <c r="K2063" s="138"/>
      <c r="L2063" s="139"/>
      <c r="M2063" s="140"/>
      <c r="O2063" s="89"/>
      <c r="Q2063" s="138"/>
      <c r="R2063" s="91"/>
      <c r="S2063" s="138"/>
      <c r="T2063" s="138"/>
      <c r="U2063" s="91"/>
      <c r="V2063" s="141"/>
      <c r="Y2063" s="6"/>
      <c r="Z2063" s="16"/>
      <c r="AA2063" s="16"/>
      <c r="AB2063" s="16"/>
      <c r="AC2063" s="16"/>
      <c r="AD2063" s="16"/>
      <c r="AE2063" s="16"/>
      <c r="AF2063" s="16"/>
      <c r="AG2063" s="16"/>
      <c r="AH2063" s="16"/>
      <c r="AI2063" s="16"/>
      <c r="AJ2063" s="16"/>
      <c r="AK2063" s="16"/>
      <c r="AL2063" s="16"/>
      <c r="AM2063" s="16"/>
      <c r="AN2063" s="16"/>
      <c r="AO2063" s="16"/>
      <c r="AP2063" s="16"/>
      <c r="AQ2063" s="16"/>
      <c r="AR2063" s="16"/>
      <c r="AS2063" s="16"/>
      <c r="AT2063" s="16"/>
      <c r="AU2063" s="16"/>
      <c r="AV2063" s="16"/>
      <c r="AW2063" s="16"/>
      <c r="AX2063" s="16"/>
      <c r="AY2063" s="16"/>
      <c r="AZ2063" s="16"/>
      <c r="BA2063" s="16"/>
      <c r="BB2063" s="16"/>
    </row>
    <row r="2064" s="5" customFormat="1" spans="1:54">
      <c r="A2064" s="136"/>
      <c r="C2064" s="136"/>
      <c r="E2064" s="107"/>
      <c r="F2064" s="137"/>
      <c r="J2064" s="122"/>
      <c r="K2064" s="138"/>
      <c r="L2064" s="139"/>
      <c r="M2064" s="140"/>
      <c r="O2064" s="89"/>
      <c r="Q2064" s="138"/>
      <c r="R2064" s="91"/>
      <c r="S2064" s="138"/>
      <c r="T2064" s="138"/>
      <c r="U2064" s="91"/>
      <c r="V2064" s="141"/>
      <c r="Y2064" s="6"/>
      <c r="Z2064" s="16"/>
      <c r="AA2064" s="16"/>
      <c r="AB2064" s="16"/>
      <c r="AC2064" s="16"/>
      <c r="AD2064" s="16"/>
      <c r="AE2064" s="16"/>
      <c r="AF2064" s="16"/>
      <c r="AG2064" s="16"/>
      <c r="AH2064" s="16"/>
      <c r="AI2064" s="16"/>
      <c r="AJ2064" s="16"/>
      <c r="AK2064" s="16"/>
      <c r="AL2064" s="16"/>
      <c r="AM2064" s="16"/>
      <c r="AN2064" s="16"/>
      <c r="AO2064" s="16"/>
      <c r="AP2064" s="16"/>
      <c r="AQ2064" s="16"/>
      <c r="AR2064" s="16"/>
      <c r="AS2064" s="16"/>
      <c r="AT2064" s="16"/>
      <c r="AU2064" s="16"/>
      <c r="AV2064" s="16"/>
      <c r="AW2064" s="16"/>
      <c r="AX2064" s="16"/>
      <c r="AY2064" s="16"/>
      <c r="AZ2064" s="16"/>
      <c r="BA2064" s="16"/>
      <c r="BB2064" s="16"/>
    </row>
    <row r="2065" s="5" customFormat="1" spans="1:54">
      <c r="A2065" s="136"/>
      <c r="C2065" s="136"/>
      <c r="E2065" s="107"/>
      <c r="F2065" s="137"/>
      <c r="J2065" s="122"/>
      <c r="K2065" s="138"/>
      <c r="L2065" s="139"/>
      <c r="M2065" s="140"/>
      <c r="O2065" s="89"/>
      <c r="Q2065" s="138"/>
      <c r="R2065" s="91"/>
      <c r="S2065" s="138"/>
      <c r="T2065" s="138"/>
      <c r="U2065" s="91"/>
      <c r="V2065" s="141"/>
      <c r="Y2065" s="6"/>
      <c r="Z2065" s="16"/>
      <c r="AA2065" s="16"/>
      <c r="AB2065" s="16"/>
      <c r="AC2065" s="16"/>
      <c r="AD2065" s="16"/>
      <c r="AE2065" s="16"/>
      <c r="AF2065" s="16"/>
      <c r="AG2065" s="16"/>
      <c r="AH2065" s="16"/>
      <c r="AI2065" s="16"/>
      <c r="AJ2065" s="16"/>
      <c r="AK2065" s="16"/>
      <c r="AL2065" s="16"/>
      <c r="AM2065" s="16"/>
      <c r="AN2065" s="16"/>
      <c r="AO2065" s="16"/>
      <c r="AP2065" s="16"/>
      <c r="AQ2065" s="16"/>
      <c r="AR2065" s="16"/>
      <c r="AS2065" s="16"/>
      <c r="AT2065" s="16"/>
      <c r="AU2065" s="16"/>
      <c r="AV2065" s="16"/>
      <c r="AW2065" s="16"/>
      <c r="AX2065" s="16"/>
      <c r="AY2065" s="16"/>
      <c r="AZ2065" s="16"/>
      <c r="BA2065" s="16"/>
      <c r="BB2065" s="16"/>
    </row>
    <row r="2066" s="5" customFormat="1" spans="1:54">
      <c r="A2066" s="136"/>
      <c r="C2066" s="136"/>
      <c r="E2066" s="107"/>
      <c r="F2066" s="137"/>
      <c r="J2066" s="122"/>
      <c r="K2066" s="138"/>
      <c r="L2066" s="139"/>
      <c r="M2066" s="140"/>
      <c r="O2066" s="89"/>
      <c r="Q2066" s="138"/>
      <c r="R2066" s="91"/>
      <c r="S2066" s="138"/>
      <c r="T2066" s="138"/>
      <c r="U2066" s="91"/>
      <c r="V2066" s="141"/>
      <c r="Y2066" s="6"/>
      <c r="Z2066" s="16"/>
      <c r="AA2066" s="16"/>
      <c r="AB2066" s="16"/>
      <c r="AC2066" s="16"/>
      <c r="AD2066" s="16"/>
      <c r="AE2066" s="16"/>
      <c r="AF2066" s="16"/>
      <c r="AG2066" s="16"/>
      <c r="AH2066" s="16"/>
      <c r="AI2066" s="16"/>
      <c r="AJ2066" s="16"/>
      <c r="AK2066" s="16"/>
      <c r="AL2066" s="16"/>
      <c r="AM2066" s="16"/>
      <c r="AN2066" s="16"/>
      <c r="AO2066" s="16"/>
      <c r="AP2066" s="16"/>
      <c r="AQ2066" s="16"/>
      <c r="AR2066" s="16"/>
      <c r="AS2066" s="16"/>
      <c r="AT2066" s="16"/>
      <c r="AU2066" s="16"/>
      <c r="AV2066" s="16"/>
      <c r="AW2066" s="16"/>
      <c r="AX2066" s="16"/>
      <c r="AY2066" s="16"/>
      <c r="AZ2066" s="16"/>
      <c r="BA2066" s="16"/>
      <c r="BB2066" s="16"/>
    </row>
    <row r="2067" s="5" customFormat="1" spans="1:54">
      <c r="A2067" s="136"/>
      <c r="C2067" s="136"/>
      <c r="E2067" s="107"/>
      <c r="F2067" s="137"/>
      <c r="J2067" s="122"/>
      <c r="K2067" s="138"/>
      <c r="L2067" s="139"/>
      <c r="M2067" s="140"/>
      <c r="O2067" s="89"/>
      <c r="Q2067" s="138"/>
      <c r="R2067" s="91"/>
      <c r="S2067" s="138"/>
      <c r="T2067" s="138"/>
      <c r="U2067" s="91"/>
      <c r="V2067" s="141"/>
      <c r="Y2067" s="6"/>
      <c r="Z2067" s="16"/>
      <c r="AA2067" s="16"/>
      <c r="AB2067" s="16"/>
      <c r="AC2067" s="16"/>
      <c r="AD2067" s="16"/>
      <c r="AE2067" s="16"/>
      <c r="AF2067" s="16"/>
      <c r="AG2067" s="16"/>
      <c r="AH2067" s="16"/>
      <c r="AI2067" s="16"/>
      <c r="AJ2067" s="16"/>
      <c r="AK2067" s="16"/>
      <c r="AL2067" s="16"/>
      <c r="AM2067" s="16"/>
      <c r="AN2067" s="16"/>
      <c r="AO2067" s="16"/>
      <c r="AP2067" s="16"/>
      <c r="AQ2067" s="16"/>
      <c r="AR2067" s="16"/>
      <c r="AS2067" s="16"/>
      <c r="AT2067" s="16"/>
      <c r="AU2067" s="16"/>
      <c r="AV2067" s="16"/>
      <c r="AW2067" s="16"/>
      <c r="AX2067" s="16"/>
      <c r="AY2067" s="16"/>
      <c r="AZ2067" s="16"/>
      <c r="BA2067" s="16"/>
      <c r="BB2067" s="16"/>
    </row>
    <row r="2068" s="5" customFormat="1" spans="1:54">
      <c r="A2068" s="136"/>
      <c r="C2068" s="136"/>
      <c r="E2068" s="107"/>
      <c r="F2068" s="137"/>
      <c r="J2068" s="122"/>
      <c r="K2068" s="138"/>
      <c r="L2068" s="139"/>
      <c r="M2068" s="140"/>
      <c r="O2068" s="89"/>
      <c r="Q2068" s="138"/>
      <c r="R2068" s="91"/>
      <c r="S2068" s="138"/>
      <c r="T2068" s="138"/>
      <c r="U2068" s="91"/>
      <c r="V2068" s="141"/>
      <c r="Y2068" s="6"/>
      <c r="Z2068" s="16"/>
      <c r="AA2068" s="16"/>
      <c r="AB2068" s="16"/>
      <c r="AC2068" s="16"/>
      <c r="AD2068" s="16"/>
      <c r="AE2068" s="16"/>
      <c r="AF2068" s="16"/>
      <c r="AG2068" s="16"/>
      <c r="AH2068" s="16"/>
      <c r="AI2068" s="16"/>
      <c r="AJ2068" s="16"/>
      <c r="AK2068" s="16"/>
      <c r="AL2068" s="16"/>
      <c r="AM2068" s="16"/>
      <c r="AN2068" s="16"/>
      <c r="AO2068" s="16"/>
      <c r="AP2068" s="16"/>
      <c r="AQ2068" s="16"/>
      <c r="AR2068" s="16"/>
      <c r="AS2068" s="16"/>
      <c r="AT2068" s="16"/>
      <c r="AU2068" s="16"/>
      <c r="AV2068" s="16"/>
      <c r="AW2068" s="16"/>
      <c r="AX2068" s="16"/>
      <c r="AY2068" s="16"/>
      <c r="AZ2068" s="16"/>
      <c r="BA2068" s="16"/>
      <c r="BB2068" s="16"/>
    </row>
    <row r="2069" s="5" customFormat="1" spans="1:54">
      <c r="A2069" s="136"/>
      <c r="C2069" s="136"/>
      <c r="E2069" s="107"/>
      <c r="F2069" s="137"/>
      <c r="J2069" s="122"/>
      <c r="K2069" s="138"/>
      <c r="L2069" s="139"/>
      <c r="M2069" s="140"/>
      <c r="O2069" s="89"/>
      <c r="Q2069" s="138"/>
      <c r="R2069" s="91"/>
      <c r="S2069" s="138"/>
      <c r="T2069" s="138"/>
      <c r="U2069" s="91"/>
      <c r="V2069" s="141"/>
      <c r="Y2069" s="6"/>
      <c r="Z2069" s="16"/>
      <c r="AA2069" s="16"/>
      <c r="AB2069" s="16"/>
      <c r="AC2069" s="16"/>
      <c r="AD2069" s="16"/>
      <c r="AE2069" s="16"/>
      <c r="AF2069" s="16"/>
      <c r="AG2069" s="16"/>
      <c r="AH2069" s="16"/>
      <c r="AI2069" s="16"/>
      <c r="AJ2069" s="16"/>
      <c r="AK2069" s="16"/>
      <c r="AL2069" s="16"/>
      <c r="AM2069" s="16"/>
      <c r="AN2069" s="16"/>
      <c r="AO2069" s="16"/>
      <c r="AP2069" s="16"/>
      <c r="AQ2069" s="16"/>
      <c r="AR2069" s="16"/>
      <c r="AS2069" s="16"/>
      <c r="AT2069" s="16"/>
      <c r="AU2069" s="16"/>
      <c r="AV2069" s="16"/>
      <c r="AW2069" s="16"/>
      <c r="AX2069" s="16"/>
      <c r="AY2069" s="16"/>
      <c r="AZ2069" s="16"/>
      <c r="BA2069" s="16"/>
      <c r="BB2069" s="16"/>
    </row>
    <row r="2070" s="5" customFormat="1" spans="1:54">
      <c r="A2070" s="136"/>
      <c r="C2070" s="136"/>
      <c r="E2070" s="107"/>
      <c r="F2070" s="137"/>
      <c r="J2070" s="122"/>
      <c r="K2070" s="138"/>
      <c r="L2070" s="139"/>
      <c r="M2070" s="140"/>
      <c r="O2070" s="89"/>
      <c r="Q2070" s="138"/>
      <c r="R2070" s="91"/>
      <c r="S2070" s="138"/>
      <c r="T2070" s="138"/>
      <c r="U2070" s="91"/>
      <c r="V2070" s="141"/>
      <c r="Y2070" s="6"/>
      <c r="Z2070" s="16"/>
      <c r="AA2070" s="16"/>
      <c r="AB2070" s="16"/>
      <c r="AC2070" s="16"/>
      <c r="AD2070" s="16"/>
      <c r="AE2070" s="16"/>
      <c r="AF2070" s="16"/>
      <c r="AG2070" s="16"/>
      <c r="AH2070" s="16"/>
      <c r="AI2070" s="16"/>
      <c r="AJ2070" s="16"/>
      <c r="AK2070" s="16"/>
      <c r="AL2070" s="16"/>
      <c r="AM2070" s="16"/>
      <c r="AN2070" s="16"/>
      <c r="AO2070" s="16"/>
      <c r="AP2070" s="16"/>
      <c r="AQ2070" s="16"/>
      <c r="AR2070" s="16"/>
      <c r="AS2070" s="16"/>
      <c r="AT2070" s="16"/>
      <c r="AU2070" s="16"/>
      <c r="AV2070" s="16"/>
      <c r="AW2070" s="16"/>
      <c r="AX2070" s="16"/>
      <c r="AY2070" s="16"/>
      <c r="AZ2070" s="16"/>
      <c r="BA2070" s="16"/>
      <c r="BB2070" s="16"/>
    </row>
    <row r="2071" s="5" customFormat="1" spans="1:54">
      <c r="A2071" s="136"/>
      <c r="C2071" s="136"/>
      <c r="E2071" s="107"/>
      <c r="F2071" s="137"/>
      <c r="J2071" s="122"/>
      <c r="K2071" s="138"/>
      <c r="L2071" s="139"/>
      <c r="M2071" s="140"/>
      <c r="O2071" s="89"/>
      <c r="Q2071" s="138"/>
      <c r="R2071" s="91"/>
      <c r="S2071" s="138"/>
      <c r="T2071" s="138"/>
      <c r="U2071" s="91"/>
      <c r="V2071" s="141"/>
      <c r="Y2071" s="6"/>
      <c r="Z2071" s="16"/>
      <c r="AA2071" s="16"/>
      <c r="AB2071" s="16"/>
      <c r="AC2071" s="16"/>
      <c r="AD2071" s="16"/>
      <c r="AE2071" s="16"/>
      <c r="AF2071" s="16"/>
      <c r="AG2071" s="16"/>
      <c r="AH2071" s="16"/>
      <c r="AI2071" s="16"/>
      <c r="AJ2071" s="16"/>
      <c r="AK2071" s="16"/>
      <c r="AL2071" s="16"/>
      <c r="AM2071" s="16"/>
      <c r="AN2071" s="16"/>
      <c r="AO2071" s="16"/>
      <c r="AP2071" s="16"/>
      <c r="AQ2071" s="16"/>
      <c r="AR2071" s="16"/>
      <c r="AS2071" s="16"/>
      <c r="AT2071" s="16"/>
      <c r="AU2071" s="16"/>
      <c r="AV2071" s="16"/>
      <c r="AW2071" s="16"/>
      <c r="AX2071" s="16"/>
      <c r="AY2071" s="16"/>
      <c r="AZ2071" s="16"/>
      <c r="BA2071" s="16"/>
      <c r="BB2071" s="16"/>
    </row>
    <row r="2072" s="5" customFormat="1" spans="1:54">
      <c r="A2072" s="136"/>
      <c r="C2072" s="136"/>
      <c r="E2072" s="107"/>
      <c r="F2072" s="137"/>
      <c r="J2072" s="122"/>
      <c r="K2072" s="138"/>
      <c r="L2072" s="139"/>
      <c r="M2072" s="140"/>
      <c r="O2072" s="89"/>
      <c r="Q2072" s="138"/>
      <c r="R2072" s="91"/>
      <c r="S2072" s="138"/>
      <c r="T2072" s="138"/>
      <c r="U2072" s="91"/>
      <c r="V2072" s="141"/>
      <c r="Y2072" s="6"/>
      <c r="Z2072" s="16"/>
      <c r="AA2072" s="16"/>
      <c r="AB2072" s="16"/>
      <c r="AC2072" s="16"/>
      <c r="AD2072" s="16"/>
      <c r="AE2072" s="16"/>
      <c r="AF2072" s="16"/>
      <c r="AG2072" s="16"/>
      <c r="AH2072" s="16"/>
      <c r="AI2072" s="16"/>
      <c r="AJ2072" s="16"/>
      <c r="AK2072" s="16"/>
      <c r="AL2072" s="16"/>
      <c r="AM2072" s="16"/>
      <c r="AN2072" s="16"/>
      <c r="AO2072" s="16"/>
      <c r="AP2072" s="16"/>
      <c r="AQ2072" s="16"/>
      <c r="AR2072" s="16"/>
      <c r="AS2072" s="16"/>
      <c r="AT2072" s="16"/>
      <c r="AU2072" s="16"/>
      <c r="AV2072" s="16"/>
      <c r="AW2072" s="16"/>
      <c r="AX2072" s="16"/>
      <c r="AY2072" s="16"/>
      <c r="AZ2072" s="16"/>
      <c r="BA2072" s="16"/>
      <c r="BB2072" s="16"/>
    </row>
    <row r="2073" s="5" customFormat="1" spans="1:54">
      <c r="A2073" s="136"/>
      <c r="C2073" s="136"/>
      <c r="E2073" s="107"/>
      <c r="F2073" s="137"/>
      <c r="J2073" s="122"/>
      <c r="K2073" s="138"/>
      <c r="L2073" s="139"/>
      <c r="M2073" s="140"/>
      <c r="O2073" s="89"/>
      <c r="Q2073" s="138"/>
      <c r="R2073" s="91"/>
      <c r="S2073" s="138"/>
      <c r="T2073" s="138"/>
      <c r="U2073" s="91"/>
      <c r="V2073" s="141"/>
      <c r="Y2073" s="6"/>
      <c r="Z2073" s="16"/>
      <c r="AA2073" s="16"/>
      <c r="AB2073" s="16"/>
      <c r="AC2073" s="16"/>
      <c r="AD2073" s="16"/>
      <c r="AE2073" s="16"/>
      <c r="AF2073" s="16"/>
      <c r="AG2073" s="16"/>
      <c r="AH2073" s="16"/>
      <c r="AI2073" s="16"/>
      <c r="AJ2073" s="16"/>
      <c r="AK2073" s="16"/>
      <c r="AL2073" s="16"/>
      <c r="AM2073" s="16"/>
      <c r="AN2073" s="16"/>
      <c r="AO2073" s="16"/>
      <c r="AP2073" s="16"/>
      <c r="AQ2073" s="16"/>
      <c r="AR2073" s="16"/>
      <c r="AS2073" s="16"/>
      <c r="AT2073" s="16"/>
      <c r="AU2073" s="16"/>
      <c r="AV2073" s="16"/>
      <c r="AW2073" s="16"/>
      <c r="AX2073" s="16"/>
      <c r="AY2073" s="16"/>
      <c r="AZ2073" s="16"/>
      <c r="BA2073" s="16"/>
      <c r="BB2073" s="16"/>
    </row>
    <row r="2074" s="5" customFormat="1" spans="1:54">
      <c r="A2074" s="136"/>
      <c r="C2074" s="136"/>
      <c r="E2074" s="107"/>
      <c r="F2074" s="137"/>
      <c r="J2074" s="122"/>
      <c r="K2074" s="138"/>
      <c r="L2074" s="139"/>
      <c r="M2074" s="140"/>
      <c r="O2074" s="89"/>
      <c r="Q2074" s="138"/>
      <c r="R2074" s="91"/>
      <c r="S2074" s="138"/>
      <c r="T2074" s="138"/>
      <c r="U2074" s="91"/>
      <c r="V2074" s="141"/>
      <c r="Y2074" s="6"/>
      <c r="Z2074" s="16"/>
      <c r="AA2074" s="16"/>
      <c r="AB2074" s="16"/>
      <c r="AC2074" s="16"/>
      <c r="AD2074" s="16"/>
      <c r="AE2074" s="16"/>
      <c r="AF2074" s="16"/>
      <c r="AG2074" s="16"/>
      <c r="AH2074" s="16"/>
      <c r="AI2074" s="16"/>
      <c r="AJ2074" s="16"/>
      <c r="AK2074" s="16"/>
      <c r="AL2074" s="16"/>
      <c r="AM2074" s="16"/>
      <c r="AN2074" s="16"/>
      <c r="AO2074" s="16"/>
      <c r="AP2074" s="16"/>
      <c r="AQ2074" s="16"/>
      <c r="AR2074" s="16"/>
      <c r="AS2074" s="16"/>
      <c r="AT2074" s="16"/>
      <c r="AU2074" s="16"/>
      <c r="AV2074" s="16"/>
      <c r="AW2074" s="16"/>
      <c r="AX2074" s="16"/>
      <c r="AY2074" s="16"/>
      <c r="AZ2074" s="16"/>
      <c r="BA2074" s="16"/>
      <c r="BB2074" s="16"/>
    </row>
    <row r="2075" s="5" customFormat="1" spans="1:54">
      <c r="A2075" s="136"/>
      <c r="C2075" s="136"/>
      <c r="E2075" s="107"/>
      <c r="F2075" s="137"/>
      <c r="J2075" s="122"/>
      <c r="K2075" s="138"/>
      <c r="L2075" s="139"/>
      <c r="M2075" s="140"/>
      <c r="O2075" s="89"/>
      <c r="Q2075" s="138"/>
      <c r="R2075" s="91"/>
      <c r="S2075" s="138"/>
      <c r="T2075" s="138"/>
      <c r="U2075" s="91"/>
      <c r="V2075" s="141"/>
      <c r="Y2075" s="6"/>
      <c r="Z2075" s="16"/>
      <c r="AA2075" s="16"/>
      <c r="AB2075" s="16"/>
      <c r="AC2075" s="16"/>
      <c r="AD2075" s="16"/>
      <c r="AE2075" s="16"/>
      <c r="AF2075" s="16"/>
      <c r="AG2075" s="16"/>
      <c r="AH2075" s="16"/>
      <c r="AI2075" s="16"/>
      <c r="AJ2075" s="16"/>
      <c r="AK2075" s="16"/>
      <c r="AL2075" s="16"/>
      <c r="AM2075" s="16"/>
      <c r="AN2075" s="16"/>
      <c r="AO2075" s="16"/>
      <c r="AP2075" s="16"/>
      <c r="AQ2075" s="16"/>
      <c r="AR2075" s="16"/>
      <c r="AS2075" s="16"/>
      <c r="AT2075" s="16"/>
      <c r="AU2075" s="16"/>
      <c r="AV2075" s="16"/>
      <c r="AW2075" s="16"/>
      <c r="AX2075" s="16"/>
      <c r="AY2075" s="16"/>
      <c r="AZ2075" s="16"/>
      <c r="BA2075" s="16"/>
      <c r="BB2075" s="16"/>
    </row>
    <row r="2076" s="5" customFormat="1" spans="1:54">
      <c r="A2076" s="136"/>
      <c r="C2076" s="136"/>
      <c r="E2076" s="107"/>
      <c r="F2076" s="137"/>
      <c r="J2076" s="122"/>
      <c r="K2076" s="138"/>
      <c r="L2076" s="139"/>
      <c r="M2076" s="140"/>
      <c r="O2076" s="89"/>
      <c r="Q2076" s="138"/>
      <c r="R2076" s="91"/>
      <c r="S2076" s="138"/>
      <c r="T2076" s="138"/>
      <c r="U2076" s="91"/>
      <c r="V2076" s="141"/>
      <c r="Y2076" s="6"/>
      <c r="Z2076" s="16"/>
      <c r="AA2076" s="16"/>
      <c r="AB2076" s="16"/>
      <c r="AC2076" s="16"/>
      <c r="AD2076" s="16"/>
      <c r="AE2076" s="16"/>
      <c r="AF2076" s="16"/>
      <c r="AG2076" s="16"/>
      <c r="AH2076" s="16"/>
      <c r="AI2076" s="16"/>
      <c r="AJ2076" s="16"/>
      <c r="AK2076" s="16"/>
      <c r="AL2076" s="16"/>
      <c r="AM2076" s="16"/>
      <c r="AN2076" s="16"/>
      <c r="AO2076" s="16"/>
      <c r="AP2076" s="16"/>
      <c r="AQ2076" s="16"/>
      <c r="AR2076" s="16"/>
      <c r="AS2076" s="16"/>
      <c r="AT2076" s="16"/>
      <c r="AU2076" s="16"/>
      <c r="AV2076" s="16"/>
      <c r="AW2076" s="16"/>
      <c r="AX2076" s="16"/>
      <c r="AY2076" s="16"/>
      <c r="AZ2076" s="16"/>
      <c r="BA2076" s="16"/>
      <c r="BB2076" s="16"/>
    </row>
    <row r="2077" s="5" customFormat="1" spans="1:54">
      <c r="A2077" s="136"/>
      <c r="C2077" s="136"/>
      <c r="E2077" s="107"/>
      <c r="F2077" s="137"/>
      <c r="J2077" s="122"/>
      <c r="K2077" s="138"/>
      <c r="L2077" s="139"/>
      <c r="M2077" s="140"/>
      <c r="O2077" s="89"/>
      <c r="Q2077" s="138"/>
      <c r="R2077" s="91"/>
      <c r="S2077" s="138"/>
      <c r="T2077" s="138"/>
      <c r="U2077" s="91"/>
      <c r="V2077" s="141"/>
      <c r="Y2077" s="6"/>
      <c r="Z2077" s="16"/>
      <c r="AA2077" s="16"/>
      <c r="AB2077" s="16"/>
      <c r="AC2077" s="16"/>
      <c r="AD2077" s="16"/>
      <c r="AE2077" s="16"/>
      <c r="AF2077" s="16"/>
      <c r="AG2077" s="16"/>
      <c r="AH2077" s="16"/>
      <c r="AI2077" s="16"/>
      <c r="AJ2077" s="16"/>
      <c r="AK2077" s="16"/>
      <c r="AL2077" s="16"/>
      <c r="AM2077" s="16"/>
      <c r="AN2077" s="16"/>
      <c r="AO2077" s="16"/>
      <c r="AP2077" s="16"/>
      <c r="AQ2077" s="16"/>
      <c r="AR2077" s="16"/>
      <c r="AS2077" s="16"/>
      <c r="AT2077" s="16"/>
      <c r="AU2077" s="16"/>
      <c r="AV2077" s="16"/>
      <c r="AW2077" s="16"/>
      <c r="AX2077" s="16"/>
      <c r="AY2077" s="16"/>
      <c r="AZ2077" s="16"/>
      <c r="BA2077" s="16"/>
      <c r="BB2077" s="16"/>
    </row>
    <row r="2078" s="5" customFormat="1" spans="1:54">
      <c r="A2078" s="136"/>
      <c r="C2078" s="136"/>
      <c r="E2078" s="107"/>
      <c r="F2078" s="137"/>
      <c r="J2078" s="122"/>
      <c r="K2078" s="138"/>
      <c r="L2078" s="139"/>
      <c r="M2078" s="140"/>
      <c r="O2078" s="89"/>
      <c r="Q2078" s="138"/>
      <c r="R2078" s="91"/>
      <c r="S2078" s="138"/>
      <c r="T2078" s="138"/>
      <c r="U2078" s="91"/>
      <c r="V2078" s="141"/>
      <c r="Y2078" s="6"/>
      <c r="Z2078" s="16"/>
      <c r="AA2078" s="16"/>
      <c r="AB2078" s="16"/>
      <c r="AC2078" s="16"/>
      <c r="AD2078" s="16"/>
      <c r="AE2078" s="16"/>
      <c r="AF2078" s="16"/>
      <c r="AG2078" s="16"/>
      <c r="AH2078" s="16"/>
      <c r="AI2078" s="16"/>
      <c r="AJ2078" s="16"/>
      <c r="AK2078" s="16"/>
      <c r="AL2078" s="16"/>
      <c r="AM2078" s="16"/>
      <c r="AN2078" s="16"/>
      <c r="AO2078" s="16"/>
      <c r="AP2078" s="16"/>
      <c r="AQ2078" s="16"/>
      <c r="AR2078" s="16"/>
      <c r="AS2078" s="16"/>
      <c r="AT2078" s="16"/>
      <c r="AU2078" s="16"/>
      <c r="AV2078" s="16"/>
      <c r="AW2078" s="16"/>
      <c r="AX2078" s="16"/>
      <c r="AY2078" s="16"/>
      <c r="AZ2078" s="16"/>
      <c r="BA2078" s="16"/>
      <c r="BB2078" s="16"/>
    </row>
    <row r="2079" s="5" customFormat="1" spans="1:54">
      <c r="A2079" s="136"/>
      <c r="C2079" s="136"/>
      <c r="E2079" s="107"/>
      <c r="F2079" s="137"/>
      <c r="J2079" s="122"/>
      <c r="K2079" s="138"/>
      <c r="L2079" s="139"/>
      <c r="M2079" s="140"/>
      <c r="O2079" s="89"/>
      <c r="Q2079" s="138"/>
      <c r="R2079" s="91"/>
      <c r="S2079" s="138"/>
      <c r="T2079" s="138"/>
      <c r="U2079" s="91"/>
      <c r="V2079" s="141"/>
      <c r="Y2079" s="6"/>
      <c r="Z2079" s="16"/>
      <c r="AA2079" s="16"/>
      <c r="AB2079" s="16"/>
      <c r="AC2079" s="16"/>
      <c r="AD2079" s="16"/>
      <c r="AE2079" s="16"/>
      <c r="AF2079" s="16"/>
      <c r="AG2079" s="16"/>
      <c r="AH2079" s="16"/>
      <c r="AI2079" s="16"/>
      <c r="AJ2079" s="16"/>
      <c r="AK2079" s="16"/>
      <c r="AL2079" s="16"/>
      <c r="AM2079" s="16"/>
      <c r="AN2079" s="16"/>
      <c r="AO2079" s="16"/>
      <c r="AP2079" s="16"/>
      <c r="AQ2079" s="16"/>
      <c r="AR2079" s="16"/>
      <c r="AS2079" s="16"/>
      <c r="AT2079" s="16"/>
      <c r="AU2079" s="16"/>
      <c r="AV2079" s="16"/>
      <c r="AW2079" s="16"/>
      <c r="AX2079" s="16"/>
      <c r="AY2079" s="16"/>
      <c r="AZ2079" s="16"/>
      <c r="BA2079" s="16"/>
      <c r="BB2079" s="16"/>
    </row>
    <row r="2080" s="5" customFormat="1" spans="1:54">
      <c r="A2080" s="136"/>
      <c r="C2080" s="136"/>
      <c r="E2080" s="107"/>
      <c r="F2080" s="137"/>
      <c r="J2080" s="122"/>
      <c r="K2080" s="138"/>
      <c r="L2080" s="139"/>
      <c r="M2080" s="140"/>
      <c r="O2080" s="89"/>
      <c r="Q2080" s="138"/>
      <c r="R2080" s="91"/>
      <c r="S2080" s="138"/>
      <c r="T2080" s="138"/>
      <c r="U2080" s="91"/>
      <c r="V2080" s="141"/>
      <c r="Y2080" s="6"/>
      <c r="Z2080" s="16"/>
      <c r="AA2080" s="16"/>
      <c r="AB2080" s="16"/>
      <c r="AC2080" s="16"/>
      <c r="AD2080" s="16"/>
      <c r="AE2080" s="16"/>
      <c r="AF2080" s="16"/>
      <c r="AG2080" s="16"/>
      <c r="AH2080" s="16"/>
      <c r="AI2080" s="16"/>
      <c r="AJ2080" s="16"/>
      <c r="AK2080" s="16"/>
      <c r="AL2080" s="16"/>
      <c r="AM2080" s="16"/>
      <c r="AN2080" s="16"/>
      <c r="AO2080" s="16"/>
      <c r="AP2080" s="16"/>
      <c r="AQ2080" s="16"/>
      <c r="AR2080" s="16"/>
      <c r="AS2080" s="16"/>
      <c r="AT2080" s="16"/>
      <c r="AU2080" s="16"/>
      <c r="AV2080" s="16"/>
      <c r="AW2080" s="16"/>
      <c r="AX2080" s="16"/>
      <c r="AY2080" s="16"/>
      <c r="AZ2080" s="16"/>
      <c r="BA2080" s="16"/>
      <c r="BB2080" s="16"/>
    </row>
    <row r="2081" s="5" customFormat="1" spans="1:54">
      <c r="A2081" s="136"/>
      <c r="C2081" s="136"/>
      <c r="E2081" s="107"/>
      <c r="F2081" s="137"/>
      <c r="J2081" s="122"/>
      <c r="K2081" s="138"/>
      <c r="L2081" s="139"/>
      <c r="M2081" s="140"/>
      <c r="O2081" s="89"/>
      <c r="Q2081" s="138"/>
      <c r="R2081" s="91"/>
      <c r="S2081" s="138"/>
      <c r="T2081" s="138"/>
      <c r="U2081" s="91"/>
      <c r="V2081" s="141"/>
      <c r="Y2081" s="6"/>
      <c r="Z2081" s="16"/>
      <c r="AA2081" s="16"/>
      <c r="AB2081" s="16"/>
      <c r="AC2081" s="16"/>
      <c r="AD2081" s="16"/>
      <c r="AE2081" s="16"/>
      <c r="AF2081" s="16"/>
      <c r="AG2081" s="16"/>
      <c r="AH2081" s="16"/>
      <c r="AI2081" s="16"/>
      <c r="AJ2081" s="16"/>
      <c r="AK2081" s="16"/>
      <c r="AL2081" s="16"/>
      <c r="AM2081" s="16"/>
      <c r="AN2081" s="16"/>
      <c r="AO2081" s="16"/>
      <c r="AP2081" s="16"/>
      <c r="AQ2081" s="16"/>
      <c r="AR2081" s="16"/>
      <c r="AS2081" s="16"/>
      <c r="AT2081" s="16"/>
      <c r="AU2081" s="16"/>
      <c r="AV2081" s="16"/>
      <c r="AW2081" s="16"/>
      <c r="AX2081" s="16"/>
      <c r="AY2081" s="16"/>
      <c r="AZ2081" s="16"/>
      <c r="BA2081" s="16"/>
      <c r="BB2081" s="16"/>
    </row>
    <row r="2082" s="5" customFormat="1" spans="1:54">
      <c r="A2082" s="136"/>
      <c r="C2082" s="136"/>
      <c r="E2082" s="107"/>
      <c r="F2082" s="137"/>
      <c r="J2082" s="122"/>
      <c r="K2082" s="138"/>
      <c r="L2082" s="139"/>
      <c r="M2082" s="140"/>
      <c r="O2082" s="89"/>
      <c r="Q2082" s="138"/>
      <c r="R2082" s="91"/>
      <c r="S2082" s="138"/>
      <c r="T2082" s="138"/>
      <c r="U2082" s="91"/>
      <c r="V2082" s="141"/>
      <c r="Y2082" s="6"/>
      <c r="Z2082" s="16"/>
      <c r="AA2082" s="16"/>
      <c r="AB2082" s="16"/>
      <c r="AC2082" s="16"/>
      <c r="AD2082" s="16"/>
      <c r="AE2082" s="16"/>
      <c r="AF2082" s="16"/>
      <c r="AG2082" s="16"/>
      <c r="AH2082" s="16"/>
      <c r="AI2082" s="16"/>
      <c r="AJ2082" s="16"/>
      <c r="AK2082" s="16"/>
      <c r="AL2082" s="16"/>
      <c r="AM2082" s="16"/>
      <c r="AN2082" s="16"/>
      <c r="AO2082" s="16"/>
      <c r="AP2082" s="16"/>
      <c r="AQ2082" s="16"/>
      <c r="AR2082" s="16"/>
      <c r="AS2082" s="16"/>
      <c r="AT2082" s="16"/>
      <c r="AU2082" s="16"/>
      <c r="AV2082" s="16"/>
      <c r="AW2082" s="16"/>
      <c r="AX2082" s="16"/>
      <c r="AY2082" s="16"/>
      <c r="AZ2082" s="16"/>
      <c r="BA2082" s="16"/>
      <c r="BB2082" s="16"/>
    </row>
    <row r="2083" s="5" customFormat="1" spans="1:54">
      <c r="A2083" s="136"/>
      <c r="C2083" s="136"/>
      <c r="E2083" s="107"/>
      <c r="F2083" s="137"/>
      <c r="J2083" s="122"/>
      <c r="K2083" s="138"/>
      <c r="L2083" s="139"/>
      <c r="M2083" s="140"/>
      <c r="O2083" s="89"/>
      <c r="Q2083" s="138"/>
      <c r="R2083" s="91"/>
      <c r="S2083" s="138"/>
      <c r="T2083" s="138"/>
      <c r="U2083" s="91"/>
      <c r="V2083" s="141"/>
      <c r="Y2083" s="6"/>
      <c r="Z2083" s="16"/>
      <c r="AA2083" s="16"/>
      <c r="AB2083" s="16"/>
      <c r="AC2083" s="16"/>
      <c r="AD2083" s="16"/>
      <c r="AE2083" s="16"/>
      <c r="AF2083" s="16"/>
      <c r="AG2083" s="16"/>
      <c r="AH2083" s="16"/>
      <c r="AI2083" s="16"/>
      <c r="AJ2083" s="16"/>
      <c r="AK2083" s="16"/>
      <c r="AL2083" s="16"/>
      <c r="AM2083" s="16"/>
      <c r="AN2083" s="16"/>
      <c r="AO2083" s="16"/>
      <c r="AP2083" s="16"/>
      <c r="AQ2083" s="16"/>
      <c r="AR2083" s="16"/>
      <c r="AS2083" s="16"/>
      <c r="AT2083" s="16"/>
      <c r="AU2083" s="16"/>
      <c r="AV2083" s="16"/>
      <c r="AW2083" s="16"/>
      <c r="AX2083" s="16"/>
      <c r="AY2083" s="16"/>
      <c r="AZ2083" s="16"/>
      <c r="BA2083" s="16"/>
      <c r="BB2083" s="16"/>
    </row>
    <row r="2084" s="5" customFormat="1" spans="1:54">
      <c r="A2084" s="136"/>
      <c r="C2084" s="136"/>
      <c r="E2084" s="107"/>
      <c r="F2084" s="137"/>
      <c r="J2084" s="122"/>
      <c r="K2084" s="138"/>
      <c r="L2084" s="139"/>
      <c r="M2084" s="140"/>
      <c r="O2084" s="89"/>
      <c r="Q2084" s="138"/>
      <c r="R2084" s="91"/>
      <c r="S2084" s="138"/>
      <c r="T2084" s="138"/>
      <c r="U2084" s="91"/>
      <c r="V2084" s="141"/>
      <c r="Y2084" s="6"/>
      <c r="Z2084" s="16"/>
      <c r="AA2084" s="16"/>
      <c r="AB2084" s="16"/>
      <c r="AC2084" s="16"/>
      <c r="AD2084" s="16"/>
      <c r="AE2084" s="16"/>
      <c r="AF2084" s="16"/>
      <c r="AG2084" s="16"/>
      <c r="AH2084" s="16"/>
      <c r="AI2084" s="16"/>
      <c r="AJ2084" s="16"/>
      <c r="AK2084" s="16"/>
      <c r="AL2084" s="16"/>
      <c r="AM2084" s="16"/>
      <c r="AN2084" s="16"/>
      <c r="AO2084" s="16"/>
      <c r="AP2084" s="16"/>
      <c r="AQ2084" s="16"/>
      <c r="AR2084" s="16"/>
      <c r="AS2084" s="16"/>
      <c r="AT2084" s="16"/>
      <c r="AU2084" s="16"/>
      <c r="AV2084" s="16"/>
      <c r="AW2084" s="16"/>
      <c r="AX2084" s="16"/>
      <c r="AY2084" s="16"/>
      <c r="AZ2084" s="16"/>
      <c r="BA2084" s="16"/>
      <c r="BB2084" s="16"/>
    </row>
    <row r="2085" s="5" customFormat="1" spans="1:54">
      <c r="A2085" s="136"/>
      <c r="C2085" s="136"/>
      <c r="E2085" s="107"/>
      <c r="F2085" s="137"/>
      <c r="J2085" s="122"/>
      <c r="K2085" s="138"/>
      <c r="L2085" s="139"/>
      <c r="M2085" s="140"/>
      <c r="O2085" s="89"/>
      <c r="Q2085" s="138"/>
      <c r="R2085" s="91"/>
      <c r="S2085" s="138"/>
      <c r="T2085" s="138"/>
      <c r="U2085" s="91"/>
      <c r="V2085" s="141"/>
      <c r="Y2085" s="6"/>
      <c r="Z2085" s="16"/>
      <c r="AA2085" s="16"/>
      <c r="AB2085" s="16"/>
      <c r="AC2085" s="16"/>
      <c r="AD2085" s="16"/>
      <c r="AE2085" s="16"/>
      <c r="AF2085" s="16"/>
      <c r="AG2085" s="16"/>
      <c r="AH2085" s="16"/>
      <c r="AI2085" s="16"/>
      <c r="AJ2085" s="16"/>
      <c r="AK2085" s="16"/>
      <c r="AL2085" s="16"/>
      <c r="AM2085" s="16"/>
      <c r="AN2085" s="16"/>
      <c r="AO2085" s="16"/>
      <c r="AP2085" s="16"/>
      <c r="AQ2085" s="16"/>
      <c r="AR2085" s="16"/>
      <c r="AS2085" s="16"/>
      <c r="AT2085" s="16"/>
      <c r="AU2085" s="16"/>
      <c r="AV2085" s="16"/>
      <c r="AW2085" s="16"/>
      <c r="AX2085" s="16"/>
      <c r="AY2085" s="16"/>
      <c r="AZ2085" s="16"/>
      <c r="BA2085" s="16"/>
      <c r="BB2085" s="16"/>
    </row>
    <row r="2086" s="5" customFormat="1" spans="1:54">
      <c r="A2086" s="136"/>
      <c r="C2086" s="136"/>
      <c r="E2086" s="107"/>
      <c r="F2086" s="137"/>
      <c r="J2086" s="122"/>
      <c r="K2086" s="138"/>
      <c r="L2086" s="139"/>
      <c r="M2086" s="140"/>
      <c r="O2086" s="89"/>
      <c r="Q2086" s="138"/>
      <c r="R2086" s="91"/>
      <c r="S2086" s="138"/>
      <c r="T2086" s="138"/>
      <c r="U2086" s="91"/>
      <c r="V2086" s="141"/>
      <c r="Y2086" s="6"/>
      <c r="Z2086" s="16"/>
      <c r="AA2086" s="16"/>
      <c r="AB2086" s="16"/>
      <c r="AC2086" s="16"/>
      <c r="AD2086" s="16"/>
      <c r="AE2086" s="16"/>
      <c r="AF2086" s="16"/>
      <c r="AG2086" s="16"/>
      <c r="AH2086" s="16"/>
      <c r="AI2086" s="16"/>
      <c r="AJ2086" s="16"/>
      <c r="AK2086" s="16"/>
      <c r="AL2086" s="16"/>
      <c r="AM2086" s="16"/>
      <c r="AN2086" s="16"/>
      <c r="AO2086" s="16"/>
      <c r="AP2086" s="16"/>
      <c r="AQ2086" s="16"/>
      <c r="AR2086" s="16"/>
      <c r="AS2086" s="16"/>
      <c r="AT2086" s="16"/>
      <c r="AU2086" s="16"/>
      <c r="AV2086" s="16"/>
      <c r="AW2086" s="16"/>
      <c r="AX2086" s="16"/>
      <c r="AY2086" s="16"/>
      <c r="AZ2086" s="16"/>
      <c r="BA2086" s="16"/>
      <c r="BB2086" s="16"/>
    </row>
    <row r="2087" s="5" customFormat="1" spans="1:54">
      <c r="A2087" s="136"/>
      <c r="C2087" s="136"/>
      <c r="E2087" s="107"/>
      <c r="F2087" s="137"/>
      <c r="J2087" s="122"/>
      <c r="K2087" s="138"/>
      <c r="L2087" s="139"/>
      <c r="M2087" s="140"/>
      <c r="O2087" s="89"/>
      <c r="Q2087" s="138"/>
      <c r="R2087" s="91"/>
      <c r="S2087" s="138"/>
      <c r="T2087" s="138"/>
      <c r="U2087" s="91"/>
      <c r="V2087" s="141"/>
      <c r="Y2087" s="6"/>
      <c r="Z2087" s="16"/>
      <c r="AA2087" s="16"/>
      <c r="AB2087" s="16"/>
      <c r="AC2087" s="16"/>
      <c r="AD2087" s="16"/>
      <c r="AE2087" s="16"/>
      <c r="AF2087" s="16"/>
      <c r="AG2087" s="16"/>
      <c r="AH2087" s="16"/>
      <c r="AI2087" s="16"/>
      <c r="AJ2087" s="16"/>
      <c r="AK2087" s="16"/>
      <c r="AL2087" s="16"/>
      <c r="AM2087" s="16"/>
      <c r="AN2087" s="16"/>
      <c r="AO2087" s="16"/>
      <c r="AP2087" s="16"/>
      <c r="AQ2087" s="16"/>
      <c r="AR2087" s="16"/>
      <c r="AS2087" s="16"/>
      <c r="AT2087" s="16"/>
      <c r="AU2087" s="16"/>
      <c r="AV2087" s="16"/>
      <c r="AW2087" s="16"/>
      <c r="AX2087" s="16"/>
      <c r="AY2087" s="16"/>
      <c r="AZ2087" s="16"/>
      <c r="BA2087" s="16"/>
      <c r="BB2087" s="16"/>
    </row>
    <row r="2088" s="5" customFormat="1" spans="1:54">
      <c r="A2088" s="136"/>
      <c r="C2088" s="136"/>
      <c r="E2088" s="107"/>
      <c r="F2088" s="137"/>
      <c r="J2088" s="122"/>
      <c r="K2088" s="138"/>
      <c r="L2088" s="139"/>
      <c r="M2088" s="140"/>
      <c r="O2088" s="89"/>
      <c r="Q2088" s="138"/>
      <c r="R2088" s="91"/>
      <c r="S2088" s="138"/>
      <c r="T2088" s="138"/>
      <c r="U2088" s="91"/>
      <c r="V2088" s="141"/>
      <c r="Y2088" s="6"/>
      <c r="Z2088" s="16"/>
      <c r="AA2088" s="16"/>
      <c r="AB2088" s="16"/>
      <c r="AC2088" s="16"/>
      <c r="AD2088" s="16"/>
      <c r="AE2088" s="16"/>
      <c r="AF2088" s="16"/>
      <c r="AG2088" s="16"/>
      <c r="AH2088" s="16"/>
      <c r="AI2088" s="16"/>
      <c r="AJ2088" s="16"/>
      <c r="AK2088" s="16"/>
      <c r="AL2088" s="16"/>
      <c r="AM2088" s="16"/>
      <c r="AN2088" s="16"/>
      <c r="AO2088" s="16"/>
      <c r="AP2088" s="16"/>
      <c r="AQ2088" s="16"/>
      <c r="AR2088" s="16"/>
      <c r="AS2088" s="16"/>
      <c r="AT2088" s="16"/>
      <c r="AU2088" s="16"/>
      <c r="AV2088" s="16"/>
      <c r="AW2088" s="16"/>
      <c r="AX2088" s="16"/>
      <c r="AY2088" s="16"/>
      <c r="AZ2088" s="16"/>
      <c r="BA2088" s="16"/>
      <c r="BB2088" s="16"/>
    </row>
    <row r="2089" s="5" customFormat="1" spans="1:54">
      <c r="A2089" s="136"/>
      <c r="C2089" s="136"/>
      <c r="E2089" s="107"/>
      <c r="F2089" s="137"/>
      <c r="J2089" s="122"/>
      <c r="K2089" s="138"/>
      <c r="L2089" s="139"/>
      <c r="M2089" s="140"/>
      <c r="O2089" s="89"/>
      <c r="Q2089" s="138"/>
      <c r="R2089" s="91"/>
      <c r="S2089" s="138"/>
      <c r="T2089" s="138"/>
      <c r="U2089" s="91"/>
      <c r="V2089" s="141"/>
      <c r="Y2089" s="6"/>
      <c r="Z2089" s="16"/>
      <c r="AA2089" s="16"/>
      <c r="AB2089" s="16"/>
      <c r="AC2089" s="16"/>
      <c r="AD2089" s="16"/>
      <c r="AE2089" s="16"/>
      <c r="AF2089" s="16"/>
      <c r="AG2089" s="16"/>
      <c r="AH2089" s="16"/>
      <c r="AI2089" s="16"/>
      <c r="AJ2089" s="16"/>
      <c r="AK2089" s="16"/>
      <c r="AL2089" s="16"/>
      <c r="AM2089" s="16"/>
      <c r="AN2089" s="16"/>
      <c r="AO2089" s="16"/>
      <c r="AP2089" s="16"/>
      <c r="AQ2089" s="16"/>
      <c r="AR2089" s="16"/>
      <c r="AS2089" s="16"/>
      <c r="AT2089" s="16"/>
      <c r="AU2089" s="16"/>
      <c r="AV2089" s="16"/>
      <c r="AW2089" s="16"/>
      <c r="AX2089" s="16"/>
      <c r="AY2089" s="16"/>
      <c r="AZ2089" s="16"/>
      <c r="BA2089" s="16"/>
      <c r="BB2089" s="16"/>
    </row>
    <row r="2090" s="5" customFormat="1" spans="1:54">
      <c r="A2090" s="136"/>
      <c r="C2090" s="136"/>
      <c r="E2090" s="107"/>
      <c r="F2090" s="137"/>
      <c r="J2090" s="122"/>
      <c r="K2090" s="138"/>
      <c r="L2090" s="139"/>
      <c r="M2090" s="140"/>
      <c r="O2090" s="89"/>
      <c r="Q2090" s="138"/>
      <c r="R2090" s="91"/>
      <c r="S2090" s="138"/>
      <c r="T2090" s="138"/>
      <c r="U2090" s="91"/>
      <c r="V2090" s="141"/>
      <c r="Y2090" s="6"/>
      <c r="Z2090" s="16"/>
      <c r="AA2090" s="16"/>
      <c r="AB2090" s="16"/>
      <c r="AC2090" s="16"/>
      <c r="AD2090" s="16"/>
      <c r="AE2090" s="16"/>
      <c r="AF2090" s="16"/>
      <c r="AG2090" s="16"/>
      <c r="AH2090" s="16"/>
      <c r="AI2090" s="16"/>
      <c r="AJ2090" s="16"/>
      <c r="AK2090" s="16"/>
      <c r="AL2090" s="16"/>
      <c r="AM2090" s="16"/>
      <c r="AN2090" s="16"/>
      <c r="AO2090" s="16"/>
      <c r="AP2090" s="16"/>
      <c r="AQ2090" s="16"/>
      <c r="AR2090" s="16"/>
      <c r="AS2090" s="16"/>
      <c r="AT2090" s="16"/>
      <c r="AU2090" s="16"/>
      <c r="AV2090" s="16"/>
      <c r="AW2090" s="16"/>
      <c r="AX2090" s="16"/>
      <c r="AY2090" s="16"/>
      <c r="AZ2090" s="16"/>
      <c r="BA2090" s="16"/>
      <c r="BB2090" s="16"/>
    </row>
    <row r="2091" s="5" customFormat="1" spans="1:54">
      <c r="A2091" s="136"/>
      <c r="C2091" s="136"/>
      <c r="E2091" s="107"/>
      <c r="F2091" s="137"/>
      <c r="J2091" s="122"/>
      <c r="K2091" s="138"/>
      <c r="L2091" s="139"/>
      <c r="M2091" s="140"/>
      <c r="O2091" s="89"/>
      <c r="Q2091" s="138"/>
      <c r="R2091" s="91"/>
      <c r="S2091" s="138"/>
      <c r="T2091" s="138"/>
      <c r="U2091" s="91"/>
      <c r="V2091" s="141"/>
      <c r="Y2091" s="6"/>
      <c r="Z2091" s="16"/>
      <c r="AA2091" s="16"/>
      <c r="AB2091" s="16"/>
      <c r="AC2091" s="16"/>
      <c r="AD2091" s="16"/>
      <c r="AE2091" s="16"/>
      <c r="AF2091" s="16"/>
      <c r="AG2091" s="16"/>
      <c r="AH2091" s="16"/>
      <c r="AI2091" s="16"/>
      <c r="AJ2091" s="16"/>
      <c r="AK2091" s="16"/>
      <c r="AL2091" s="16"/>
      <c r="AM2091" s="16"/>
      <c r="AN2091" s="16"/>
      <c r="AO2091" s="16"/>
      <c r="AP2091" s="16"/>
      <c r="AQ2091" s="16"/>
      <c r="AR2091" s="16"/>
      <c r="AS2091" s="16"/>
      <c r="AT2091" s="16"/>
      <c r="AU2091" s="16"/>
      <c r="AV2091" s="16"/>
      <c r="AW2091" s="16"/>
      <c r="AX2091" s="16"/>
      <c r="AY2091" s="16"/>
      <c r="AZ2091" s="16"/>
      <c r="BA2091" s="16"/>
      <c r="BB2091" s="16"/>
    </row>
    <row r="2092" s="5" customFormat="1" spans="1:54">
      <c r="A2092" s="136"/>
      <c r="C2092" s="136"/>
      <c r="E2092" s="107"/>
      <c r="F2092" s="137"/>
      <c r="J2092" s="122"/>
      <c r="K2092" s="138"/>
      <c r="L2092" s="139"/>
      <c r="M2092" s="140"/>
      <c r="O2092" s="89"/>
      <c r="Q2092" s="138"/>
      <c r="R2092" s="91"/>
      <c r="S2092" s="138"/>
      <c r="T2092" s="138"/>
      <c r="U2092" s="91"/>
      <c r="V2092" s="141"/>
      <c r="Y2092" s="6"/>
      <c r="Z2092" s="16"/>
      <c r="AA2092" s="16"/>
      <c r="AB2092" s="16"/>
      <c r="AC2092" s="16"/>
      <c r="AD2092" s="16"/>
      <c r="AE2092" s="16"/>
      <c r="AF2092" s="16"/>
      <c r="AG2092" s="16"/>
      <c r="AH2092" s="16"/>
      <c r="AI2092" s="16"/>
      <c r="AJ2092" s="16"/>
      <c r="AK2092" s="16"/>
      <c r="AL2092" s="16"/>
      <c r="AM2092" s="16"/>
      <c r="AN2092" s="16"/>
      <c r="AO2092" s="16"/>
      <c r="AP2092" s="16"/>
      <c r="AQ2092" s="16"/>
      <c r="AR2092" s="16"/>
      <c r="AS2092" s="16"/>
      <c r="AT2092" s="16"/>
      <c r="AU2092" s="16"/>
      <c r="AV2092" s="16"/>
      <c r="AW2092" s="16"/>
      <c r="AX2092" s="16"/>
      <c r="AY2092" s="16"/>
      <c r="AZ2092" s="16"/>
      <c r="BA2092" s="16"/>
      <c r="BB2092" s="16"/>
    </row>
    <row r="2093" s="5" customFormat="1" spans="1:54">
      <c r="A2093" s="136"/>
      <c r="C2093" s="136"/>
      <c r="E2093" s="107"/>
      <c r="F2093" s="137"/>
      <c r="J2093" s="122"/>
      <c r="K2093" s="138"/>
      <c r="L2093" s="139"/>
      <c r="M2093" s="140"/>
      <c r="O2093" s="89"/>
      <c r="Q2093" s="138"/>
      <c r="R2093" s="91"/>
      <c r="S2093" s="138"/>
      <c r="T2093" s="138"/>
      <c r="U2093" s="91"/>
      <c r="V2093" s="141"/>
      <c r="Y2093" s="6"/>
      <c r="Z2093" s="16"/>
      <c r="AA2093" s="16"/>
      <c r="AB2093" s="16"/>
      <c r="AC2093" s="16"/>
      <c r="AD2093" s="16"/>
      <c r="AE2093" s="16"/>
      <c r="AF2093" s="16"/>
      <c r="AG2093" s="16"/>
      <c r="AH2093" s="16"/>
      <c r="AI2093" s="16"/>
      <c r="AJ2093" s="16"/>
      <c r="AK2093" s="16"/>
      <c r="AL2093" s="16"/>
      <c r="AM2093" s="16"/>
      <c r="AN2093" s="16"/>
      <c r="AO2093" s="16"/>
      <c r="AP2093" s="16"/>
      <c r="AQ2093" s="16"/>
      <c r="AR2093" s="16"/>
      <c r="AS2093" s="16"/>
      <c r="AT2093" s="16"/>
      <c r="AU2093" s="16"/>
      <c r="AV2093" s="16"/>
      <c r="AW2093" s="16"/>
      <c r="AX2093" s="16"/>
      <c r="AY2093" s="16"/>
      <c r="AZ2093" s="16"/>
      <c r="BA2093" s="16"/>
      <c r="BB2093" s="16"/>
    </row>
    <row r="2094" s="5" customFormat="1" spans="1:54">
      <c r="A2094" s="136"/>
      <c r="C2094" s="136"/>
      <c r="E2094" s="107"/>
      <c r="F2094" s="137"/>
      <c r="J2094" s="122"/>
      <c r="K2094" s="138"/>
      <c r="L2094" s="139"/>
      <c r="M2094" s="140"/>
      <c r="O2094" s="89"/>
      <c r="Q2094" s="138"/>
      <c r="R2094" s="91"/>
      <c r="S2094" s="138"/>
      <c r="T2094" s="138"/>
      <c r="U2094" s="91"/>
      <c r="V2094" s="141"/>
      <c r="Y2094" s="6"/>
      <c r="Z2094" s="16"/>
      <c r="AA2094" s="16"/>
      <c r="AB2094" s="16"/>
      <c r="AC2094" s="16"/>
      <c r="AD2094" s="16"/>
      <c r="AE2094" s="16"/>
      <c r="AF2094" s="16"/>
      <c r="AG2094" s="16"/>
      <c r="AH2094" s="16"/>
      <c r="AI2094" s="16"/>
      <c r="AJ2094" s="16"/>
      <c r="AK2094" s="16"/>
      <c r="AL2094" s="16"/>
      <c r="AM2094" s="16"/>
      <c r="AN2094" s="16"/>
      <c r="AO2094" s="16"/>
      <c r="AP2094" s="16"/>
      <c r="AQ2094" s="16"/>
      <c r="AR2094" s="16"/>
      <c r="AS2094" s="16"/>
      <c r="AT2094" s="16"/>
      <c r="AU2094" s="16"/>
      <c r="AV2094" s="16"/>
      <c r="AW2094" s="16"/>
      <c r="AX2094" s="16"/>
      <c r="AY2094" s="16"/>
      <c r="AZ2094" s="16"/>
      <c r="BA2094" s="16"/>
      <c r="BB2094" s="16"/>
    </row>
    <row r="2095" s="5" customFormat="1" spans="1:54">
      <c r="A2095" s="136"/>
      <c r="C2095" s="136"/>
      <c r="E2095" s="107"/>
      <c r="F2095" s="137"/>
      <c r="J2095" s="122"/>
      <c r="K2095" s="138"/>
      <c r="L2095" s="139"/>
      <c r="M2095" s="140"/>
      <c r="O2095" s="89"/>
      <c r="Q2095" s="138"/>
      <c r="R2095" s="91"/>
      <c r="S2095" s="138"/>
      <c r="T2095" s="138"/>
      <c r="U2095" s="91"/>
      <c r="V2095" s="141"/>
      <c r="Y2095" s="6"/>
      <c r="Z2095" s="16"/>
      <c r="AA2095" s="16"/>
      <c r="AB2095" s="16"/>
      <c r="AC2095" s="16"/>
      <c r="AD2095" s="16"/>
      <c r="AE2095" s="16"/>
      <c r="AF2095" s="16"/>
      <c r="AG2095" s="16"/>
      <c r="AH2095" s="16"/>
      <c r="AI2095" s="16"/>
      <c r="AJ2095" s="16"/>
      <c r="AK2095" s="16"/>
      <c r="AL2095" s="16"/>
      <c r="AM2095" s="16"/>
      <c r="AN2095" s="16"/>
      <c r="AO2095" s="16"/>
      <c r="AP2095" s="16"/>
      <c r="AQ2095" s="16"/>
      <c r="AR2095" s="16"/>
      <c r="AS2095" s="16"/>
      <c r="AT2095" s="16"/>
      <c r="AU2095" s="16"/>
      <c r="AV2095" s="16"/>
      <c r="AW2095" s="16"/>
      <c r="AX2095" s="16"/>
      <c r="AY2095" s="16"/>
      <c r="AZ2095" s="16"/>
      <c r="BA2095" s="16"/>
      <c r="BB2095" s="16"/>
    </row>
    <row r="2096" s="5" customFormat="1" spans="1:54">
      <c r="A2096" s="136"/>
      <c r="C2096" s="136"/>
      <c r="E2096" s="107"/>
      <c r="F2096" s="137"/>
      <c r="J2096" s="122"/>
      <c r="K2096" s="138"/>
      <c r="L2096" s="139"/>
      <c r="M2096" s="140"/>
      <c r="O2096" s="89"/>
      <c r="Q2096" s="138"/>
      <c r="R2096" s="91"/>
      <c r="S2096" s="138"/>
      <c r="T2096" s="138"/>
      <c r="U2096" s="91"/>
      <c r="V2096" s="141"/>
      <c r="Y2096" s="6"/>
      <c r="Z2096" s="16"/>
      <c r="AA2096" s="16"/>
      <c r="AB2096" s="16"/>
      <c r="AC2096" s="16"/>
      <c r="AD2096" s="16"/>
      <c r="AE2096" s="16"/>
      <c r="AF2096" s="16"/>
      <c r="AG2096" s="16"/>
      <c r="AH2096" s="16"/>
      <c r="AI2096" s="16"/>
      <c r="AJ2096" s="16"/>
      <c r="AK2096" s="16"/>
      <c r="AL2096" s="16"/>
      <c r="AM2096" s="16"/>
      <c r="AN2096" s="16"/>
      <c r="AO2096" s="16"/>
      <c r="AP2096" s="16"/>
      <c r="AQ2096" s="16"/>
      <c r="AR2096" s="16"/>
      <c r="AS2096" s="16"/>
      <c r="AT2096" s="16"/>
      <c r="AU2096" s="16"/>
      <c r="AV2096" s="16"/>
      <c r="AW2096" s="16"/>
      <c r="AX2096" s="16"/>
      <c r="AY2096" s="16"/>
      <c r="AZ2096" s="16"/>
      <c r="BA2096" s="16"/>
      <c r="BB2096" s="16"/>
    </row>
    <row r="2097" s="5" customFormat="1" spans="1:54">
      <c r="A2097" s="136"/>
      <c r="C2097" s="136"/>
      <c r="E2097" s="107"/>
      <c r="F2097" s="137"/>
      <c r="J2097" s="122"/>
      <c r="K2097" s="138"/>
      <c r="L2097" s="139"/>
      <c r="M2097" s="140"/>
      <c r="O2097" s="89"/>
      <c r="Q2097" s="138"/>
      <c r="R2097" s="91"/>
      <c r="S2097" s="138"/>
      <c r="T2097" s="138"/>
      <c r="U2097" s="91"/>
      <c r="V2097" s="141"/>
      <c r="Y2097" s="6"/>
      <c r="Z2097" s="16"/>
      <c r="AA2097" s="16"/>
      <c r="AB2097" s="16"/>
      <c r="AC2097" s="16"/>
      <c r="AD2097" s="16"/>
      <c r="AE2097" s="16"/>
      <c r="AF2097" s="16"/>
      <c r="AG2097" s="16"/>
      <c r="AH2097" s="16"/>
      <c r="AI2097" s="16"/>
      <c r="AJ2097" s="16"/>
      <c r="AK2097" s="16"/>
      <c r="AL2097" s="16"/>
      <c r="AM2097" s="16"/>
      <c r="AN2097" s="16"/>
      <c r="AO2097" s="16"/>
      <c r="AP2097" s="16"/>
      <c r="AQ2097" s="16"/>
      <c r="AR2097" s="16"/>
      <c r="AS2097" s="16"/>
      <c r="AT2097" s="16"/>
      <c r="AU2097" s="16"/>
      <c r="AV2097" s="16"/>
      <c r="AW2097" s="16"/>
      <c r="AX2097" s="16"/>
      <c r="AY2097" s="16"/>
      <c r="AZ2097" s="16"/>
      <c r="BA2097" s="16"/>
      <c r="BB2097" s="16"/>
    </row>
    <row r="2098" s="5" customFormat="1" spans="1:54">
      <c r="A2098" s="136"/>
      <c r="C2098" s="136"/>
      <c r="E2098" s="107"/>
      <c r="F2098" s="137"/>
      <c r="J2098" s="122"/>
      <c r="K2098" s="138"/>
      <c r="L2098" s="139"/>
      <c r="M2098" s="140"/>
      <c r="O2098" s="89"/>
      <c r="Q2098" s="138"/>
      <c r="R2098" s="91"/>
      <c r="S2098" s="138"/>
      <c r="T2098" s="138"/>
      <c r="U2098" s="91"/>
      <c r="V2098" s="141"/>
      <c r="Y2098" s="6"/>
      <c r="Z2098" s="16"/>
      <c r="AA2098" s="16"/>
      <c r="AB2098" s="16"/>
      <c r="AC2098" s="16"/>
      <c r="AD2098" s="16"/>
      <c r="AE2098" s="16"/>
      <c r="AF2098" s="16"/>
      <c r="AG2098" s="16"/>
      <c r="AH2098" s="16"/>
      <c r="AI2098" s="16"/>
      <c r="AJ2098" s="16"/>
      <c r="AK2098" s="16"/>
      <c r="AL2098" s="16"/>
      <c r="AM2098" s="16"/>
      <c r="AN2098" s="16"/>
      <c r="AO2098" s="16"/>
      <c r="AP2098" s="16"/>
      <c r="AQ2098" s="16"/>
      <c r="AR2098" s="16"/>
      <c r="AS2098" s="16"/>
      <c r="AT2098" s="16"/>
      <c r="AU2098" s="16"/>
      <c r="AV2098" s="16"/>
      <c r="AW2098" s="16"/>
      <c r="AX2098" s="16"/>
      <c r="AY2098" s="16"/>
      <c r="AZ2098" s="16"/>
      <c r="BA2098" s="16"/>
      <c r="BB2098" s="16"/>
    </row>
    <row r="2099" s="5" customFormat="1" spans="1:54">
      <c r="A2099" s="136"/>
      <c r="C2099" s="136"/>
      <c r="E2099" s="107"/>
      <c r="F2099" s="137"/>
      <c r="J2099" s="122"/>
      <c r="K2099" s="138"/>
      <c r="L2099" s="139"/>
      <c r="M2099" s="140"/>
      <c r="O2099" s="89"/>
      <c r="Q2099" s="138"/>
      <c r="R2099" s="91"/>
      <c r="S2099" s="138"/>
      <c r="T2099" s="138"/>
      <c r="U2099" s="91"/>
      <c r="V2099" s="141"/>
      <c r="Y2099" s="6"/>
      <c r="Z2099" s="16"/>
      <c r="AA2099" s="16"/>
      <c r="AB2099" s="16"/>
      <c r="AC2099" s="16"/>
      <c r="AD2099" s="16"/>
      <c r="AE2099" s="16"/>
      <c r="AF2099" s="16"/>
      <c r="AG2099" s="16"/>
      <c r="AH2099" s="16"/>
      <c r="AI2099" s="16"/>
      <c r="AJ2099" s="16"/>
      <c r="AK2099" s="16"/>
      <c r="AL2099" s="16"/>
      <c r="AM2099" s="16"/>
      <c r="AN2099" s="16"/>
      <c r="AO2099" s="16"/>
      <c r="AP2099" s="16"/>
      <c r="AQ2099" s="16"/>
      <c r="AR2099" s="16"/>
      <c r="AS2099" s="16"/>
      <c r="AT2099" s="16"/>
      <c r="AU2099" s="16"/>
      <c r="AV2099" s="16"/>
      <c r="AW2099" s="16"/>
      <c r="AX2099" s="16"/>
      <c r="AY2099" s="16"/>
      <c r="AZ2099" s="16"/>
      <c r="BA2099" s="16"/>
      <c r="BB2099" s="16"/>
    </row>
    <row r="2100" s="5" customFormat="1" spans="1:54">
      <c r="A2100" s="136"/>
      <c r="C2100" s="136"/>
      <c r="E2100" s="107"/>
      <c r="F2100" s="137"/>
      <c r="J2100" s="122"/>
      <c r="K2100" s="138"/>
      <c r="L2100" s="139"/>
      <c r="M2100" s="140"/>
      <c r="O2100" s="89"/>
      <c r="Q2100" s="138"/>
      <c r="R2100" s="91"/>
      <c r="S2100" s="138"/>
      <c r="T2100" s="138"/>
      <c r="U2100" s="91"/>
      <c r="V2100" s="141"/>
      <c r="Y2100" s="6"/>
      <c r="Z2100" s="16"/>
      <c r="AA2100" s="16"/>
      <c r="AB2100" s="16"/>
      <c r="AC2100" s="16"/>
      <c r="AD2100" s="16"/>
      <c r="AE2100" s="16"/>
      <c r="AF2100" s="16"/>
      <c r="AG2100" s="16"/>
      <c r="AH2100" s="16"/>
      <c r="AI2100" s="16"/>
      <c r="AJ2100" s="16"/>
      <c r="AK2100" s="16"/>
      <c r="AL2100" s="16"/>
      <c r="AM2100" s="16"/>
      <c r="AN2100" s="16"/>
      <c r="AO2100" s="16"/>
      <c r="AP2100" s="16"/>
      <c r="AQ2100" s="16"/>
      <c r="AR2100" s="16"/>
      <c r="AS2100" s="16"/>
      <c r="AT2100" s="16"/>
      <c r="AU2100" s="16"/>
      <c r="AV2100" s="16"/>
      <c r="AW2100" s="16"/>
      <c r="AX2100" s="16"/>
      <c r="AY2100" s="16"/>
      <c r="AZ2100" s="16"/>
      <c r="BA2100" s="16"/>
      <c r="BB2100" s="16"/>
    </row>
    <row r="2101" s="5" customFormat="1" spans="1:54">
      <c r="A2101" s="136"/>
      <c r="C2101" s="136"/>
      <c r="E2101" s="107"/>
      <c r="F2101" s="137"/>
      <c r="J2101" s="122"/>
      <c r="K2101" s="138"/>
      <c r="L2101" s="139"/>
      <c r="M2101" s="140"/>
      <c r="O2101" s="89"/>
      <c r="Q2101" s="138"/>
      <c r="R2101" s="91"/>
      <c r="S2101" s="138"/>
      <c r="T2101" s="138"/>
      <c r="U2101" s="91"/>
      <c r="V2101" s="141"/>
      <c r="Y2101" s="6"/>
      <c r="Z2101" s="16"/>
      <c r="AA2101" s="16"/>
      <c r="AB2101" s="16"/>
      <c r="AC2101" s="16"/>
      <c r="AD2101" s="16"/>
      <c r="AE2101" s="16"/>
      <c r="AF2101" s="16"/>
      <c r="AG2101" s="16"/>
      <c r="AH2101" s="16"/>
      <c r="AI2101" s="16"/>
      <c r="AJ2101" s="16"/>
      <c r="AK2101" s="16"/>
      <c r="AL2101" s="16"/>
      <c r="AM2101" s="16"/>
      <c r="AN2101" s="16"/>
      <c r="AO2101" s="16"/>
      <c r="AP2101" s="16"/>
      <c r="AQ2101" s="16"/>
      <c r="AR2101" s="16"/>
      <c r="AS2101" s="16"/>
      <c r="AT2101" s="16"/>
      <c r="AU2101" s="16"/>
      <c r="AV2101" s="16"/>
      <c r="AW2101" s="16"/>
      <c r="AX2101" s="16"/>
      <c r="AY2101" s="16"/>
      <c r="AZ2101" s="16"/>
      <c r="BA2101" s="16"/>
      <c r="BB2101" s="16"/>
    </row>
    <row r="2102" s="5" customFormat="1" spans="1:54">
      <c r="A2102" s="136"/>
      <c r="C2102" s="136"/>
      <c r="E2102" s="107"/>
      <c r="F2102" s="137"/>
      <c r="J2102" s="122"/>
      <c r="K2102" s="138"/>
      <c r="L2102" s="139"/>
      <c r="M2102" s="140"/>
      <c r="O2102" s="89"/>
      <c r="Q2102" s="138"/>
      <c r="R2102" s="91"/>
      <c r="S2102" s="138"/>
      <c r="T2102" s="138"/>
      <c r="U2102" s="91"/>
      <c r="V2102" s="141"/>
      <c r="Y2102" s="6"/>
      <c r="Z2102" s="16"/>
      <c r="AA2102" s="16"/>
      <c r="AB2102" s="16"/>
      <c r="AC2102" s="16"/>
      <c r="AD2102" s="16"/>
      <c r="AE2102" s="16"/>
      <c r="AF2102" s="16"/>
      <c r="AG2102" s="16"/>
      <c r="AH2102" s="16"/>
      <c r="AI2102" s="16"/>
      <c r="AJ2102" s="16"/>
      <c r="AK2102" s="16"/>
      <c r="AL2102" s="16"/>
      <c r="AM2102" s="16"/>
      <c r="AN2102" s="16"/>
      <c r="AO2102" s="16"/>
      <c r="AP2102" s="16"/>
      <c r="AQ2102" s="16"/>
      <c r="AR2102" s="16"/>
      <c r="AS2102" s="16"/>
      <c r="AT2102" s="16"/>
      <c r="AU2102" s="16"/>
      <c r="AV2102" s="16"/>
      <c r="AW2102" s="16"/>
      <c r="AX2102" s="16"/>
      <c r="AY2102" s="16"/>
      <c r="AZ2102" s="16"/>
      <c r="BA2102" s="16"/>
      <c r="BB2102" s="16"/>
    </row>
    <row r="2103" s="5" customFormat="1" spans="1:54">
      <c r="A2103" s="136"/>
      <c r="C2103" s="136"/>
      <c r="E2103" s="107"/>
      <c r="F2103" s="137"/>
      <c r="J2103" s="122"/>
      <c r="K2103" s="138"/>
      <c r="L2103" s="139"/>
      <c r="M2103" s="140"/>
      <c r="O2103" s="89"/>
      <c r="Q2103" s="138"/>
      <c r="R2103" s="91"/>
      <c r="S2103" s="138"/>
      <c r="T2103" s="138"/>
      <c r="U2103" s="91"/>
      <c r="V2103" s="141"/>
      <c r="Y2103" s="6"/>
      <c r="Z2103" s="16"/>
      <c r="AA2103" s="16"/>
      <c r="AB2103" s="16"/>
      <c r="AC2103" s="16"/>
      <c r="AD2103" s="16"/>
      <c r="AE2103" s="16"/>
      <c r="AF2103" s="16"/>
      <c r="AG2103" s="16"/>
      <c r="AH2103" s="16"/>
      <c r="AI2103" s="16"/>
      <c r="AJ2103" s="16"/>
      <c r="AK2103" s="16"/>
      <c r="AL2103" s="16"/>
      <c r="AM2103" s="16"/>
      <c r="AN2103" s="16"/>
      <c r="AO2103" s="16"/>
      <c r="AP2103" s="16"/>
      <c r="AQ2103" s="16"/>
      <c r="AR2103" s="16"/>
      <c r="AS2103" s="16"/>
      <c r="AT2103" s="16"/>
      <c r="AU2103" s="16"/>
      <c r="AV2103" s="16"/>
      <c r="AW2103" s="16"/>
      <c r="AX2103" s="16"/>
      <c r="AY2103" s="16"/>
      <c r="AZ2103" s="16"/>
      <c r="BA2103" s="16"/>
      <c r="BB2103" s="16"/>
    </row>
    <row r="2104" s="5" customFormat="1" spans="1:54">
      <c r="A2104" s="136"/>
      <c r="C2104" s="136"/>
      <c r="E2104" s="107"/>
      <c r="F2104" s="137"/>
      <c r="J2104" s="122"/>
      <c r="K2104" s="138"/>
      <c r="L2104" s="139"/>
      <c r="M2104" s="140"/>
      <c r="O2104" s="89"/>
      <c r="Q2104" s="138"/>
      <c r="R2104" s="91"/>
      <c r="S2104" s="138"/>
      <c r="T2104" s="138"/>
      <c r="U2104" s="91"/>
      <c r="V2104" s="141"/>
      <c r="Y2104" s="6"/>
      <c r="Z2104" s="16"/>
      <c r="AA2104" s="16"/>
      <c r="AB2104" s="16"/>
      <c r="AC2104" s="16"/>
      <c r="AD2104" s="16"/>
      <c r="AE2104" s="16"/>
      <c r="AF2104" s="16"/>
      <c r="AG2104" s="16"/>
      <c r="AH2104" s="16"/>
      <c r="AI2104" s="16"/>
      <c r="AJ2104" s="16"/>
      <c r="AK2104" s="16"/>
      <c r="AL2104" s="16"/>
      <c r="AM2104" s="16"/>
      <c r="AN2104" s="16"/>
      <c r="AO2104" s="16"/>
      <c r="AP2104" s="16"/>
      <c r="AQ2104" s="16"/>
      <c r="AR2104" s="16"/>
      <c r="AS2104" s="16"/>
      <c r="AT2104" s="16"/>
      <c r="AU2104" s="16"/>
      <c r="AV2104" s="16"/>
      <c r="AW2104" s="16"/>
      <c r="AX2104" s="16"/>
      <c r="AY2104" s="16"/>
      <c r="AZ2104" s="16"/>
      <c r="BA2104" s="16"/>
      <c r="BB2104" s="16"/>
    </row>
    <row r="2105" s="5" customFormat="1" spans="1:54">
      <c r="A2105" s="136"/>
      <c r="C2105" s="136"/>
      <c r="E2105" s="107"/>
      <c r="F2105" s="137"/>
      <c r="J2105" s="122"/>
      <c r="K2105" s="138"/>
      <c r="L2105" s="139"/>
      <c r="M2105" s="140"/>
      <c r="O2105" s="89"/>
      <c r="Q2105" s="138"/>
      <c r="R2105" s="91"/>
      <c r="S2105" s="138"/>
      <c r="T2105" s="138"/>
      <c r="U2105" s="91"/>
      <c r="V2105" s="141"/>
      <c r="Y2105" s="6"/>
      <c r="Z2105" s="16"/>
      <c r="AA2105" s="16"/>
      <c r="AB2105" s="16"/>
      <c r="AC2105" s="16"/>
      <c r="AD2105" s="16"/>
      <c r="AE2105" s="16"/>
      <c r="AF2105" s="16"/>
      <c r="AG2105" s="16"/>
      <c r="AH2105" s="16"/>
      <c r="AI2105" s="16"/>
      <c r="AJ2105" s="16"/>
      <c r="AK2105" s="16"/>
      <c r="AL2105" s="16"/>
      <c r="AM2105" s="16"/>
      <c r="AN2105" s="16"/>
      <c r="AO2105" s="16"/>
      <c r="AP2105" s="16"/>
      <c r="AQ2105" s="16"/>
      <c r="AR2105" s="16"/>
      <c r="AS2105" s="16"/>
      <c r="AT2105" s="16"/>
      <c r="AU2105" s="16"/>
      <c r="AV2105" s="16"/>
      <c r="AW2105" s="16"/>
      <c r="AX2105" s="16"/>
      <c r="AY2105" s="16"/>
      <c r="AZ2105" s="16"/>
      <c r="BA2105" s="16"/>
      <c r="BB2105" s="16"/>
    </row>
    <row r="2106" s="5" customFormat="1" spans="1:54">
      <c r="A2106" s="136"/>
      <c r="C2106" s="136"/>
      <c r="E2106" s="107"/>
      <c r="F2106" s="137"/>
      <c r="J2106" s="122"/>
      <c r="K2106" s="138"/>
      <c r="L2106" s="139"/>
      <c r="M2106" s="140"/>
      <c r="O2106" s="89"/>
      <c r="Q2106" s="138"/>
      <c r="R2106" s="91"/>
      <c r="S2106" s="138"/>
      <c r="T2106" s="138"/>
      <c r="U2106" s="91"/>
      <c r="V2106" s="141"/>
      <c r="Y2106" s="6"/>
      <c r="Z2106" s="16"/>
      <c r="AA2106" s="16"/>
      <c r="AB2106" s="16"/>
      <c r="AC2106" s="16"/>
      <c r="AD2106" s="16"/>
      <c r="AE2106" s="16"/>
      <c r="AF2106" s="16"/>
      <c r="AG2106" s="16"/>
      <c r="AH2106" s="16"/>
      <c r="AI2106" s="16"/>
      <c r="AJ2106" s="16"/>
      <c r="AK2106" s="16"/>
      <c r="AL2106" s="16"/>
      <c r="AM2106" s="16"/>
      <c r="AN2106" s="16"/>
      <c r="AO2106" s="16"/>
      <c r="AP2106" s="16"/>
      <c r="AQ2106" s="16"/>
      <c r="AR2106" s="16"/>
      <c r="AS2106" s="16"/>
      <c r="AT2106" s="16"/>
      <c r="AU2106" s="16"/>
      <c r="AV2106" s="16"/>
      <c r="AW2106" s="16"/>
      <c r="AX2106" s="16"/>
      <c r="AY2106" s="16"/>
      <c r="AZ2106" s="16"/>
      <c r="BA2106" s="16"/>
      <c r="BB2106" s="16"/>
    </row>
    <row r="2107" s="5" customFormat="1" spans="1:54">
      <c r="A2107" s="136"/>
      <c r="C2107" s="136"/>
      <c r="E2107" s="107"/>
      <c r="F2107" s="137"/>
      <c r="J2107" s="122"/>
      <c r="K2107" s="138"/>
      <c r="L2107" s="139"/>
      <c r="M2107" s="140"/>
      <c r="O2107" s="89"/>
      <c r="Q2107" s="138"/>
      <c r="R2107" s="91"/>
      <c r="S2107" s="138"/>
      <c r="T2107" s="138"/>
      <c r="U2107" s="91"/>
      <c r="V2107" s="141"/>
      <c r="Y2107" s="6"/>
      <c r="Z2107" s="16"/>
      <c r="AA2107" s="16"/>
      <c r="AB2107" s="16"/>
      <c r="AC2107" s="16"/>
      <c r="AD2107" s="16"/>
      <c r="AE2107" s="16"/>
      <c r="AF2107" s="16"/>
      <c r="AG2107" s="16"/>
      <c r="AH2107" s="16"/>
      <c r="AI2107" s="16"/>
      <c r="AJ2107" s="16"/>
      <c r="AK2107" s="16"/>
      <c r="AL2107" s="16"/>
      <c r="AM2107" s="16"/>
      <c r="AN2107" s="16"/>
      <c r="AO2107" s="16"/>
      <c r="AP2107" s="16"/>
      <c r="AQ2107" s="16"/>
      <c r="AR2107" s="16"/>
      <c r="AS2107" s="16"/>
      <c r="AT2107" s="16"/>
      <c r="AU2107" s="16"/>
      <c r="AV2107" s="16"/>
      <c r="AW2107" s="16"/>
      <c r="AX2107" s="16"/>
      <c r="AY2107" s="16"/>
      <c r="AZ2107" s="16"/>
      <c r="BA2107" s="16"/>
      <c r="BB2107" s="16"/>
    </row>
    <row r="2108" s="5" customFormat="1" spans="1:54">
      <c r="A2108" s="136"/>
      <c r="C2108" s="136"/>
      <c r="E2108" s="107"/>
      <c r="F2108" s="137"/>
      <c r="J2108" s="122"/>
      <c r="K2108" s="138"/>
      <c r="L2108" s="139"/>
      <c r="M2108" s="140"/>
      <c r="O2108" s="89"/>
      <c r="Q2108" s="138"/>
      <c r="R2108" s="91"/>
      <c r="S2108" s="138"/>
      <c r="T2108" s="138"/>
      <c r="U2108" s="91"/>
      <c r="V2108" s="141"/>
      <c r="Y2108" s="6"/>
      <c r="Z2108" s="16"/>
      <c r="AA2108" s="16"/>
      <c r="AB2108" s="16"/>
      <c r="AC2108" s="16"/>
      <c r="AD2108" s="16"/>
      <c r="AE2108" s="16"/>
      <c r="AF2108" s="16"/>
      <c r="AG2108" s="16"/>
      <c r="AH2108" s="16"/>
      <c r="AI2108" s="16"/>
      <c r="AJ2108" s="16"/>
      <c r="AK2108" s="16"/>
      <c r="AL2108" s="16"/>
      <c r="AM2108" s="16"/>
      <c r="AN2108" s="16"/>
      <c r="AO2108" s="16"/>
      <c r="AP2108" s="16"/>
      <c r="AQ2108" s="16"/>
      <c r="AR2108" s="16"/>
      <c r="AS2108" s="16"/>
      <c r="AT2108" s="16"/>
      <c r="AU2108" s="16"/>
      <c r="AV2108" s="16"/>
      <c r="AW2108" s="16"/>
      <c r="AX2108" s="16"/>
      <c r="AY2108" s="16"/>
      <c r="AZ2108" s="16"/>
      <c r="BA2108" s="16"/>
      <c r="BB2108" s="16"/>
    </row>
    <row r="2109" s="5" customFormat="1" spans="1:54">
      <c r="A2109" s="136"/>
      <c r="C2109" s="136"/>
      <c r="E2109" s="107"/>
      <c r="F2109" s="137"/>
      <c r="J2109" s="122"/>
      <c r="K2109" s="138"/>
      <c r="L2109" s="139"/>
      <c r="M2109" s="140"/>
      <c r="O2109" s="89"/>
      <c r="Q2109" s="138"/>
      <c r="R2109" s="91"/>
      <c r="S2109" s="138"/>
      <c r="T2109" s="138"/>
      <c r="U2109" s="91"/>
      <c r="V2109" s="141"/>
      <c r="Y2109" s="6"/>
      <c r="Z2109" s="16"/>
      <c r="AA2109" s="16"/>
      <c r="AB2109" s="16"/>
      <c r="AC2109" s="16"/>
      <c r="AD2109" s="16"/>
      <c r="AE2109" s="16"/>
      <c r="AF2109" s="16"/>
      <c r="AG2109" s="16"/>
      <c r="AH2109" s="16"/>
      <c r="AI2109" s="16"/>
      <c r="AJ2109" s="16"/>
      <c r="AK2109" s="16"/>
      <c r="AL2109" s="16"/>
      <c r="AM2109" s="16"/>
      <c r="AN2109" s="16"/>
      <c r="AO2109" s="16"/>
      <c r="AP2109" s="16"/>
      <c r="AQ2109" s="16"/>
      <c r="AR2109" s="16"/>
      <c r="AS2109" s="16"/>
      <c r="AT2109" s="16"/>
      <c r="AU2109" s="16"/>
      <c r="AV2109" s="16"/>
      <c r="AW2109" s="16"/>
      <c r="AX2109" s="16"/>
      <c r="AY2109" s="16"/>
      <c r="AZ2109" s="16"/>
      <c r="BA2109" s="16"/>
      <c r="BB2109" s="16"/>
    </row>
    <row r="2110" s="5" customFormat="1" spans="1:54">
      <c r="A2110" s="136"/>
      <c r="C2110" s="136"/>
      <c r="E2110" s="107"/>
      <c r="F2110" s="137"/>
      <c r="J2110" s="122"/>
      <c r="K2110" s="138"/>
      <c r="L2110" s="139"/>
      <c r="M2110" s="140"/>
      <c r="O2110" s="89"/>
      <c r="Q2110" s="138"/>
      <c r="R2110" s="91"/>
      <c r="S2110" s="138"/>
      <c r="T2110" s="138"/>
      <c r="U2110" s="91"/>
      <c r="V2110" s="141"/>
      <c r="Y2110" s="6"/>
      <c r="Z2110" s="16"/>
      <c r="AA2110" s="16"/>
      <c r="AB2110" s="16"/>
      <c r="AC2110" s="16"/>
      <c r="AD2110" s="16"/>
      <c r="AE2110" s="16"/>
      <c r="AF2110" s="16"/>
      <c r="AG2110" s="16"/>
      <c r="AH2110" s="16"/>
      <c r="AI2110" s="16"/>
      <c r="AJ2110" s="16"/>
      <c r="AK2110" s="16"/>
      <c r="AL2110" s="16"/>
      <c r="AM2110" s="16"/>
      <c r="AN2110" s="16"/>
      <c r="AO2110" s="16"/>
      <c r="AP2110" s="16"/>
      <c r="AQ2110" s="16"/>
      <c r="AR2110" s="16"/>
      <c r="AS2110" s="16"/>
      <c r="AT2110" s="16"/>
      <c r="AU2110" s="16"/>
      <c r="AV2110" s="16"/>
      <c r="AW2110" s="16"/>
      <c r="AX2110" s="16"/>
      <c r="AY2110" s="16"/>
      <c r="AZ2110" s="16"/>
      <c r="BA2110" s="16"/>
      <c r="BB2110" s="16"/>
    </row>
    <row r="2111" s="5" customFormat="1" spans="1:54">
      <c r="A2111" s="136"/>
      <c r="C2111" s="136"/>
      <c r="E2111" s="107"/>
      <c r="F2111" s="137"/>
      <c r="J2111" s="122"/>
      <c r="K2111" s="138"/>
      <c r="L2111" s="139"/>
      <c r="M2111" s="140"/>
      <c r="O2111" s="89"/>
      <c r="Q2111" s="138"/>
      <c r="R2111" s="91"/>
      <c r="S2111" s="138"/>
      <c r="T2111" s="138"/>
      <c r="U2111" s="91"/>
      <c r="V2111" s="141"/>
      <c r="Y2111" s="6"/>
      <c r="Z2111" s="16"/>
      <c r="AA2111" s="16"/>
      <c r="AB2111" s="16"/>
      <c r="AC2111" s="16"/>
      <c r="AD2111" s="16"/>
      <c r="AE2111" s="16"/>
      <c r="AF2111" s="16"/>
      <c r="AG2111" s="16"/>
      <c r="AH2111" s="16"/>
      <c r="AI2111" s="16"/>
      <c r="AJ2111" s="16"/>
      <c r="AK2111" s="16"/>
      <c r="AL2111" s="16"/>
      <c r="AM2111" s="16"/>
      <c r="AN2111" s="16"/>
      <c r="AO2111" s="16"/>
      <c r="AP2111" s="16"/>
      <c r="AQ2111" s="16"/>
      <c r="AR2111" s="16"/>
      <c r="AS2111" s="16"/>
      <c r="AT2111" s="16"/>
      <c r="AU2111" s="16"/>
      <c r="AV2111" s="16"/>
      <c r="AW2111" s="16"/>
      <c r="AX2111" s="16"/>
      <c r="AY2111" s="16"/>
      <c r="AZ2111" s="16"/>
      <c r="BA2111" s="16"/>
      <c r="BB2111" s="16"/>
    </row>
    <row r="2112" s="5" customFormat="1" spans="1:54">
      <c r="A2112" s="136"/>
      <c r="C2112" s="136"/>
      <c r="E2112" s="107"/>
      <c r="F2112" s="137"/>
      <c r="J2112" s="122"/>
      <c r="K2112" s="138"/>
      <c r="L2112" s="139"/>
      <c r="M2112" s="140"/>
      <c r="O2112" s="89"/>
      <c r="Q2112" s="138"/>
      <c r="R2112" s="91"/>
      <c r="S2112" s="138"/>
      <c r="T2112" s="138"/>
      <c r="U2112" s="91"/>
      <c r="V2112" s="141"/>
      <c r="Y2112" s="6"/>
      <c r="Z2112" s="16"/>
      <c r="AA2112" s="16"/>
      <c r="AB2112" s="16"/>
      <c r="AC2112" s="16"/>
      <c r="AD2112" s="16"/>
      <c r="AE2112" s="16"/>
      <c r="AF2112" s="16"/>
      <c r="AG2112" s="16"/>
      <c r="AH2112" s="16"/>
      <c r="AI2112" s="16"/>
      <c r="AJ2112" s="16"/>
      <c r="AK2112" s="16"/>
      <c r="AL2112" s="16"/>
      <c r="AM2112" s="16"/>
      <c r="AN2112" s="16"/>
      <c r="AO2112" s="16"/>
      <c r="AP2112" s="16"/>
      <c r="AQ2112" s="16"/>
      <c r="AR2112" s="16"/>
      <c r="AS2112" s="16"/>
      <c r="AT2112" s="16"/>
      <c r="AU2112" s="16"/>
      <c r="AV2112" s="16"/>
      <c r="AW2112" s="16"/>
      <c r="AX2112" s="16"/>
      <c r="AY2112" s="16"/>
      <c r="AZ2112" s="16"/>
      <c r="BA2112" s="16"/>
      <c r="BB2112" s="16"/>
    </row>
    <row r="2113" s="5" customFormat="1" spans="1:54">
      <c r="A2113" s="136"/>
      <c r="C2113" s="136"/>
      <c r="E2113" s="107"/>
      <c r="F2113" s="137"/>
      <c r="J2113" s="122"/>
      <c r="K2113" s="138"/>
      <c r="L2113" s="139"/>
      <c r="M2113" s="140"/>
      <c r="O2113" s="89"/>
      <c r="Q2113" s="138"/>
      <c r="R2113" s="91"/>
      <c r="S2113" s="138"/>
      <c r="T2113" s="138"/>
      <c r="U2113" s="91"/>
      <c r="V2113" s="141"/>
      <c r="Y2113" s="6"/>
      <c r="Z2113" s="16"/>
      <c r="AA2113" s="16"/>
      <c r="AB2113" s="16"/>
      <c r="AC2113" s="16"/>
      <c r="AD2113" s="16"/>
      <c r="AE2113" s="16"/>
      <c r="AF2113" s="16"/>
      <c r="AG2113" s="16"/>
      <c r="AH2113" s="16"/>
      <c r="AI2113" s="16"/>
      <c r="AJ2113" s="16"/>
      <c r="AK2113" s="16"/>
      <c r="AL2113" s="16"/>
      <c r="AM2113" s="16"/>
      <c r="AN2113" s="16"/>
      <c r="AO2113" s="16"/>
      <c r="AP2113" s="16"/>
      <c r="AQ2113" s="16"/>
      <c r="AR2113" s="16"/>
      <c r="AS2113" s="16"/>
      <c r="AT2113" s="16"/>
      <c r="AU2113" s="16"/>
      <c r="AV2113" s="16"/>
      <c r="AW2113" s="16"/>
      <c r="AX2113" s="16"/>
      <c r="AY2113" s="16"/>
      <c r="AZ2113" s="16"/>
      <c r="BA2113" s="16"/>
      <c r="BB2113" s="16"/>
    </row>
    <row r="2114" s="5" customFormat="1" spans="1:54">
      <c r="A2114" s="136"/>
      <c r="C2114" s="136"/>
      <c r="E2114" s="107"/>
      <c r="F2114" s="137"/>
      <c r="J2114" s="122"/>
      <c r="K2114" s="138"/>
      <c r="L2114" s="139"/>
      <c r="M2114" s="140"/>
      <c r="O2114" s="89"/>
      <c r="Q2114" s="138"/>
      <c r="R2114" s="91"/>
      <c r="S2114" s="138"/>
      <c r="T2114" s="138"/>
      <c r="U2114" s="91"/>
      <c r="V2114" s="141"/>
      <c r="Y2114" s="6"/>
      <c r="Z2114" s="16"/>
      <c r="AA2114" s="16"/>
      <c r="AB2114" s="16"/>
      <c r="AC2114" s="16"/>
      <c r="AD2114" s="16"/>
      <c r="AE2114" s="16"/>
      <c r="AF2114" s="16"/>
      <c r="AG2114" s="16"/>
      <c r="AH2114" s="16"/>
      <c r="AI2114" s="16"/>
      <c r="AJ2114" s="16"/>
      <c r="AK2114" s="16"/>
      <c r="AL2114" s="16"/>
      <c r="AM2114" s="16"/>
      <c r="AN2114" s="16"/>
      <c r="AO2114" s="16"/>
      <c r="AP2114" s="16"/>
      <c r="AQ2114" s="16"/>
      <c r="AR2114" s="16"/>
      <c r="AS2114" s="16"/>
      <c r="AT2114" s="16"/>
      <c r="AU2114" s="16"/>
      <c r="AV2114" s="16"/>
      <c r="AW2114" s="16"/>
      <c r="AX2114" s="16"/>
      <c r="AY2114" s="16"/>
      <c r="AZ2114" s="16"/>
      <c r="BA2114" s="16"/>
      <c r="BB2114" s="16"/>
    </row>
    <row r="2115" s="5" customFormat="1" spans="1:54">
      <c r="A2115" s="136"/>
      <c r="C2115" s="136"/>
      <c r="E2115" s="107"/>
      <c r="F2115" s="137"/>
      <c r="J2115" s="122"/>
      <c r="K2115" s="138"/>
      <c r="L2115" s="139"/>
      <c r="M2115" s="140"/>
      <c r="O2115" s="89"/>
      <c r="Q2115" s="138"/>
      <c r="R2115" s="91"/>
      <c r="S2115" s="138"/>
      <c r="T2115" s="138"/>
      <c r="U2115" s="91"/>
      <c r="V2115" s="141"/>
      <c r="Y2115" s="6"/>
      <c r="Z2115" s="16"/>
      <c r="AA2115" s="16"/>
      <c r="AB2115" s="16"/>
      <c r="AC2115" s="16"/>
      <c r="AD2115" s="16"/>
      <c r="AE2115" s="16"/>
      <c r="AF2115" s="16"/>
      <c r="AG2115" s="16"/>
      <c r="AH2115" s="16"/>
      <c r="AI2115" s="16"/>
      <c r="AJ2115" s="16"/>
      <c r="AK2115" s="16"/>
      <c r="AL2115" s="16"/>
      <c r="AM2115" s="16"/>
      <c r="AN2115" s="16"/>
      <c r="AO2115" s="16"/>
      <c r="AP2115" s="16"/>
      <c r="AQ2115" s="16"/>
      <c r="AR2115" s="16"/>
      <c r="AS2115" s="16"/>
      <c r="AT2115" s="16"/>
      <c r="AU2115" s="16"/>
      <c r="AV2115" s="16"/>
      <c r="AW2115" s="16"/>
      <c r="AX2115" s="16"/>
      <c r="AY2115" s="16"/>
      <c r="AZ2115" s="16"/>
      <c r="BA2115" s="16"/>
      <c r="BB2115" s="16"/>
    </row>
    <row r="2116" s="5" customFormat="1" spans="1:54">
      <c r="A2116" s="136"/>
      <c r="C2116" s="136"/>
      <c r="E2116" s="107"/>
      <c r="F2116" s="137"/>
      <c r="J2116" s="122"/>
      <c r="K2116" s="138"/>
      <c r="L2116" s="139"/>
      <c r="M2116" s="140"/>
      <c r="O2116" s="89"/>
      <c r="Q2116" s="138"/>
      <c r="R2116" s="91"/>
      <c r="S2116" s="138"/>
      <c r="T2116" s="138"/>
      <c r="U2116" s="91"/>
      <c r="V2116" s="141"/>
      <c r="Y2116" s="6"/>
      <c r="Z2116" s="16"/>
      <c r="AA2116" s="16"/>
      <c r="AB2116" s="16"/>
      <c r="AC2116" s="16"/>
      <c r="AD2116" s="16"/>
      <c r="AE2116" s="16"/>
      <c r="AF2116" s="16"/>
      <c r="AG2116" s="16"/>
      <c r="AH2116" s="16"/>
      <c r="AI2116" s="16"/>
      <c r="AJ2116" s="16"/>
      <c r="AK2116" s="16"/>
      <c r="AL2116" s="16"/>
      <c r="AM2116" s="16"/>
      <c r="AN2116" s="16"/>
      <c r="AO2116" s="16"/>
      <c r="AP2116" s="16"/>
      <c r="AQ2116" s="16"/>
      <c r="AR2116" s="16"/>
      <c r="AS2116" s="16"/>
      <c r="AT2116" s="16"/>
      <c r="AU2116" s="16"/>
      <c r="AV2116" s="16"/>
      <c r="AW2116" s="16"/>
      <c r="AX2116" s="16"/>
      <c r="AY2116" s="16"/>
      <c r="AZ2116" s="16"/>
      <c r="BA2116" s="16"/>
      <c r="BB2116" s="16"/>
    </row>
    <row r="2117" s="5" customFormat="1" spans="1:54">
      <c r="A2117" s="136"/>
      <c r="C2117" s="136"/>
      <c r="E2117" s="107"/>
      <c r="F2117" s="137"/>
      <c r="J2117" s="122"/>
      <c r="K2117" s="138"/>
      <c r="L2117" s="139"/>
      <c r="M2117" s="140"/>
      <c r="O2117" s="89"/>
      <c r="Q2117" s="138"/>
      <c r="R2117" s="91"/>
      <c r="S2117" s="138"/>
      <c r="T2117" s="138"/>
      <c r="U2117" s="91"/>
      <c r="V2117" s="141"/>
      <c r="Y2117" s="6"/>
      <c r="Z2117" s="16"/>
      <c r="AA2117" s="16"/>
      <c r="AB2117" s="16"/>
      <c r="AC2117" s="16"/>
      <c r="AD2117" s="16"/>
      <c r="AE2117" s="16"/>
      <c r="AF2117" s="16"/>
      <c r="AG2117" s="16"/>
      <c r="AH2117" s="16"/>
      <c r="AI2117" s="16"/>
      <c r="AJ2117" s="16"/>
      <c r="AK2117" s="16"/>
      <c r="AL2117" s="16"/>
      <c r="AM2117" s="16"/>
      <c r="AN2117" s="16"/>
      <c r="AO2117" s="16"/>
      <c r="AP2117" s="16"/>
      <c r="AQ2117" s="16"/>
      <c r="AR2117" s="16"/>
      <c r="AS2117" s="16"/>
      <c r="AT2117" s="16"/>
      <c r="AU2117" s="16"/>
      <c r="AV2117" s="16"/>
      <c r="AW2117" s="16"/>
      <c r="AX2117" s="16"/>
      <c r="AY2117" s="16"/>
      <c r="AZ2117" s="16"/>
      <c r="BA2117" s="16"/>
      <c r="BB2117" s="16"/>
    </row>
    <row r="2118" s="5" customFormat="1" spans="1:54">
      <c r="A2118" s="136"/>
      <c r="C2118" s="136"/>
      <c r="E2118" s="107"/>
      <c r="F2118" s="137"/>
      <c r="J2118" s="122"/>
      <c r="K2118" s="138"/>
      <c r="L2118" s="139"/>
      <c r="M2118" s="140"/>
      <c r="O2118" s="89"/>
      <c r="Q2118" s="138"/>
      <c r="R2118" s="91"/>
      <c r="S2118" s="138"/>
      <c r="T2118" s="138"/>
      <c r="U2118" s="91"/>
      <c r="V2118" s="141"/>
      <c r="Y2118" s="6"/>
      <c r="Z2118" s="16"/>
      <c r="AA2118" s="16"/>
      <c r="AB2118" s="16"/>
      <c r="AC2118" s="16"/>
      <c r="AD2118" s="16"/>
      <c r="AE2118" s="16"/>
      <c r="AF2118" s="16"/>
      <c r="AG2118" s="16"/>
      <c r="AH2118" s="16"/>
      <c r="AI2118" s="16"/>
      <c r="AJ2118" s="16"/>
      <c r="AK2118" s="16"/>
      <c r="AL2118" s="16"/>
      <c r="AM2118" s="16"/>
      <c r="AN2118" s="16"/>
      <c r="AO2118" s="16"/>
      <c r="AP2118" s="16"/>
      <c r="AQ2118" s="16"/>
      <c r="AR2118" s="16"/>
      <c r="AS2118" s="16"/>
      <c r="AT2118" s="16"/>
      <c r="AU2118" s="16"/>
      <c r="AV2118" s="16"/>
      <c r="AW2118" s="16"/>
      <c r="AX2118" s="16"/>
      <c r="AY2118" s="16"/>
      <c r="AZ2118" s="16"/>
      <c r="BA2118" s="16"/>
      <c r="BB2118" s="16"/>
    </row>
    <row r="2119" s="5" customFormat="1" spans="1:54">
      <c r="A2119" s="136"/>
      <c r="C2119" s="136"/>
      <c r="E2119" s="107"/>
      <c r="F2119" s="137"/>
      <c r="J2119" s="122"/>
      <c r="K2119" s="138"/>
      <c r="L2119" s="139"/>
      <c r="M2119" s="140"/>
      <c r="O2119" s="89"/>
      <c r="Q2119" s="138"/>
      <c r="R2119" s="91"/>
      <c r="S2119" s="138"/>
      <c r="T2119" s="138"/>
      <c r="U2119" s="91"/>
      <c r="V2119" s="141"/>
      <c r="Y2119" s="6"/>
      <c r="Z2119" s="16"/>
      <c r="AA2119" s="16"/>
      <c r="AB2119" s="16"/>
      <c r="AC2119" s="16"/>
      <c r="AD2119" s="16"/>
      <c r="AE2119" s="16"/>
      <c r="AF2119" s="16"/>
      <c r="AG2119" s="16"/>
      <c r="AH2119" s="16"/>
      <c r="AI2119" s="16"/>
      <c r="AJ2119" s="16"/>
      <c r="AK2119" s="16"/>
      <c r="AL2119" s="16"/>
      <c r="AM2119" s="16"/>
      <c r="AN2119" s="16"/>
      <c r="AO2119" s="16"/>
      <c r="AP2119" s="16"/>
      <c r="AQ2119" s="16"/>
      <c r="AR2119" s="16"/>
      <c r="AS2119" s="16"/>
      <c r="AT2119" s="16"/>
      <c r="AU2119" s="16"/>
      <c r="AV2119" s="16"/>
      <c r="AW2119" s="16"/>
      <c r="AX2119" s="16"/>
      <c r="AY2119" s="16"/>
      <c r="AZ2119" s="16"/>
      <c r="BA2119" s="16"/>
      <c r="BB2119" s="16"/>
    </row>
    <row r="2120" s="5" customFormat="1" spans="1:54">
      <c r="A2120" s="136"/>
      <c r="C2120" s="136"/>
      <c r="E2120" s="107"/>
      <c r="F2120" s="137"/>
      <c r="J2120" s="122"/>
      <c r="K2120" s="138"/>
      <c r="L2120" s="139"/>
      <c r="M2120" s="140"/>
      <c r="O2120" s="89"/>
      <c r="Q2120" s="138"/>
      <c r="R2120" s="91"/>
      <c r="S2120" s="138"/>
      <c r="T2120" s="138"/>
      <c r="U2120" s="91"/>
      <c r="V2120" s="141"/>
      <c r="Y2120" s="6"/>
      <c r="Z2120" s="16"/>
      <c r="AA2120" s="16"/>
      <c r="AB2120" s="16"/>
      <c r="AC2120" s="16"/>
      <c r="AD2120" s="16"/>
      <c r="AE2120" s="16"/>
      <c r="AF2120" s="16"/>
      <c r="AG2120" s="16"/>
      <c r="AH2120" s="16"/>
      <c r="AI2120" s="16"/>
      <c r="AJ2120" s="16"/>
      <c r="AK2120" s="16"/>
      <c r="AL2120" s="16"/>
      <c r="AM2120" s="16"/>
      <c r="AN2120" s="16"/>
      <c r="AO2120" s="16"/>
      <c r="AP2120" s="16"/>
      <c r="AQ2120" s="16"/>
      <c r="AR2120" s="16"/>
      <c r="AS2120" s="16"/>
      <c r="AT2120" s="16"/>
      <c r="AU2120" s="16"/>
      <c r="AV2120" s="16"/>
      <c r="AW2120" s="16"/>
      <c r="AX2120" s="16"/>
      <c r="AY2120" s="16"/>
      <c r="AZ2120" s="16"/>
      <c r="BA2120" s="16"/>
      <c r="BB2120" s="16"/>
    </row>
    <row r="2121" s="5" customFormat="1" spans="1:54">
      <c r="A2121" s="136"/>
      <c r="C2121" s="136"/>
      <c r="E2121" s="107"/>
      <c r="F2121" s="137"/>
      <c r="J2121" s="122"/>
      <c r="K2121" s="138"/>
      <c r="L2121" s="139"/>
      <c r="M2121" s="140"/>
      <c r="O2121" s="89"/>
      <c r="Q2121" s="138"/>
      <c r="R2121" s="91"/>
      <c r="S2121" s="138"/>
      <c r="T2121" s="138"/>
      <c r="U2121" s="91"/>
      <c r="V2121" s="141"/>
      <c r="Y2121" s="6"/>
      <c r="Z2121" s="16"/>
      <c r="AA2121" s="16"/>
      <c r="AB2121" s="16"/>
      <c r="AC2121" s="16"/>
      <c r="AD2121" s="16"/>
      <c r="AE2121" s="16"/>
      <c r="AF2121" s="16"/>
      <c r="AG2121" s="16"/>
      <c r="AH2121" s="16"/>
      <c r="AI2121" s="16"/>
      <c r="AJ2121" s="16"/>
      <c r="AK2121" s="16"/>
      <c r="AL2121" s="16"/>
      <c r="AM2121" s="16"/>
      <c r="AN2121" s="16"/>
      <c r="AO2121" s="16"/>
      <c r="AP2121" s="16"/>
      <c r="AQ2121" s="16"/>
      <c r="AR2121" s="16"/>
      <c r="AS2121" s="16"/>
      <c r="AT2121" s="16"/>
      <c r="AU2121" s="16"/>
      <c r="AV2121" s="16"/>
      <c r="AW2121" s="16"/>
      <c r="AX2121" s="16"/>
      <c r="AY2121" s="16"/>
      <c r="AZ2121" s="16"/>
      <c r="BA2121" s="16"/>
      <c r="BB2121" s="16"/>
    </row>
    <row r="2122" s="5" customFormat="1" spans="1:54">
      <c r="A2122" s="136"/>
      <c r="C2122" s="136"/>
      <c r="E2122" s="107"/>
      <c r="F2122" s="137"/>
      <c r="J2122" s="122"/>
      <c r="K2122" s="138"/>
      <c r="L2122" s="139"/>
      <c r="M2122" s="140"/>
      <c r="O2122" s="89"/>
      <c r="Q2122" s="138"/>
      <c r="R2122" s="91"/>
      <c r="S2122" s="138"/>
      <c r="T2122" s="138"/>
      <c r="U2122" s="91"/>
      <c r="V2122" s="141"/>
      <c r="Y2122" s="6"/>
      <c r="Z2122" s="16"/>
      <c r="AA2122" s="16"/>
      <c r="AB2122" s="16"/>
      <c r="AC2122" s="16"/>
      <c r="AD2122" s="16"/>
      <c r="AE2122" s="16"/>
      <c r="AF2122" s="16"/>
      <c r="AG2122" s="16"/>
      <c r="AH2122" s="16"/>
      <c r="AI2122" s="16"/>
      <c r="AJ2122" s="16"/>
      <c r="AK2122" s="16"/>
      <c r="AL2122" s="16"/>
      <c r="AM2122" s="16"/>
      <c r="AN2122" s="16"/>
      <c r="AO2122" s="16"/>
      <c r="AP2122" s="16"/>
      <c r="AQ2122" s="16"/>
      <c r="AR2122" s="16"/>
      <c r="AS2122" s="16"/>
      <c r="AT2122" s="16"/>
      <c r="AU2122" s="16"/>
      <c r="AV2122" s="16"/>
      <c r="AW2122" s="16"/>
      <c r="AX2122" s="16"/>
      <c r="AY2122" s="16"/>
      <c r="AZ2122" s="16"/>
      <c r="BA2122" s="16"/>
      <c r="BB2122" s="16"/>
    </row>
    <row r="2123" s="5" customFormat="1" spans="1:54">
      <c r="A2123" s="136"/>
      <c r="C2123" s="136"/>
      <c r="E2123" s="107"/>
      <c r="F2123" s="137"/>
      <c r="J2123" s="122"/>
      <c r="K2123" s="138"/>
      <c r="L2123" s="139"/>
      <c r="M2123" s="140"/>
      <c r="O2123" s="89"/>
      <c r="Q2123" s="138"/>
      <c r="R2123" s="91"/>
      <c r="S2123" s="138"/>
      <c r="T2123" s="138"/>
      <c r="U2123" s="91"/>
      <c r="V2123" s="141"/>
      <c r="Y2123" s="6"/>
      <c r="Z2123" s="16"/>
      <c r="AA2123" s="16"/>
      <c r="AB2123" s="16"/>
      <c r="AC2123" s="16"/>
      <c r="AD2123" s="16"/>
      <c r="AE2123" s="16"/>
      <c r="AF2123" s="16"/>
      <c r="AG2123" s="16"/>
      <c r="AH2123" s="16"/>
      <c r="AI2123" s="16"/>
      <c r="AJ2123" s="16"/>
      <c r="AK2123" s="16"/>
      <c r="AL2123" s="16"/>
      <c r="AM2123" s="16"/>
      <c r="AN2123" s="16"/>
      <c r="AO2123" s="16"/>
      <c r="AP2123" s="16"/>
      <c r="AQ2123" s="16"/>
      <c r="AR2123" s="16"/>
      <c r="AS2123" s="16"/>
      <c r="AT2123" s="16"/>
      <c r="AU2123" s="16"/>
      <c r="AV2123" s="16"/>
      <c r="AW2123" s="16"/>
      <c r="AX2123" s="16"/>
      <c r="AY2123" s="16"/>
      <c r="AZ2123" s="16"/>
      <c r="BA2123" s="16"/>
      <c r="BB2123" s="16"/>
    </row>
    <row r="2124" s="5" customFormat="1" spans="1:54">
      <c r="A2124" s="136"/>
      <c r="C2124" s="136"/>
      <c r="E2124" s="107"/>
      <c r="F2124" s="137"/>
      <c r="J2124" s="122"/>
      <c r="K2124" s="138"/>
      <c r="L2124" s="139"/>
      <c r="M2124" s="140"/>
      <c r="O2124" s="89"/>
      <c r="Q2124" s="138"/>
      <c r="R2124" s="91"/>
      <c r="S2124" s="138"/>
      <c r="T2124" s="138"/>
      <c r="U2124" s="91"/>
      <c r="V2124" s="141"/>
      <c r="Y2124" s="6"/>
      <c r="Z2124" s="16"/>
      <c r="AA2124" s="16"/>
      <c r="AB2124" s="16"/>
      <c r="AC2124" s="16"/>
      <c r="AD2124" s="16"/>
      <c r="AE2124" s="16"/>
      <c r="AF2124" s="16"/>
      <c r="AG2124" s="16"/>
      <c r="AH2124" s="16"/>
      <c r="AI2124" s="16"/>
      <c r="AJ2124" s="16"/>
      <c r="AK2124" s="16"/>
      <c r="AL2124" s="16"/>
      <c r="AM2124" s="16"/>
      <c r="AN2124" s="16"/>
      <c r="AO2124" s="16"/>
      <c r="AP2124" s="16"/>
      <c r="AQ2124" s="16"/>
      <c r="AR2124" s="16"/>
      <c r="AS2124" s="16"/>
      <c r="AT2124" s="16"/>
      <c r="AU2124" s="16"/>
      <c r="AV2124" s="16"/>
      <c r="AW2124" s="16"/>
      <c r="AX2124" s="16"/>
      <c r="AY2124" s="16"/>
      <c r="AZ2124" s="16"/>
      <c r="BA2124" s="16"/>
      <c r="BB2124" s="16"/>
    </row>
    <row r="2125" s="5" customFormat="1" spans="1:54">
      <c r="A2125" s="136"/>
      <c r="C2125" s="136"/>
      <c r="E2125" s="107"/>
      <c r="F2125" s="137"/>
      <c r="J2125" s="122"/>
      <c r="K2125" s="138"/>
      <c r="L2125" s="139"/>
      <c r="M2125" s="140"/>
      <c r="O2125" s="89"/>
      <c r="Q2125" s="138"/>
      <c r="R2125" s="91"/>
      <c r="S2125" s="138"/>
      <c r="T2125" s="138"/>
      <c r="U2125" s="91"/>
      <c r="V2125" s="141"/>
      <c r="Y2125" s="6"/>
      <c r="Z2125" s="16"/>
      <c r="AA2125" s="16"/>
      <c r="AB2125" s="16"/>
      <c r="AC2125" s="16"/>
      <c r="AD2125" s="16"/>
      <c r="AE2125" s="16"/>
      <c r="AF2125" s="16"/>
      <c r="AG2125" s="16"/>
      <c r="AH2125" s="16"/>
      <c r="AI2125" s="16"/>
      <c r="AJ2125" s="16"/>
      <c r="AK2125" s="16"/>
      <c r="AL2125" s="16"/>
      <c r="AM2125" s="16"/>
      <c r="AN2125" s="16"/>
      <c r="AO2125" s="16"/>
      <c r="AP2125" s="16"/>
      <c r="AQ2125" s="16"/>
      <c r="AR2125" s="16"/>
      <c r="AS2125" s="16"/>
      <c r="AT2125" s="16"/>
      <c r="AU2125" s="16"/>
      <c r="AV2125" s="16"/>
      <c r="AW2125" s="16"/>
      <c r="AX2125" s="16"/>
      <c r="AY2125" s="16"/>
      <c r="AZ2125" s="16"/>
      <c r="BA2125" s="16"/>
      <c r="BB2125" s="16"/>
    </row>
    <row r="2126" s="5" customFormat="1" spans="1:54">
      <c r="A2126" s="136"/>
      <c r="C2126" s="136"/>
      <c r="E2126" s="107"/>
      <c r="F2126" s="137"/>
      <c r="J2126" s="122"/>
      <c r="K2126" s="138"/>
      <c r="L2126" s="139"/>
      <c r="M2126" s="140"/>
      <c r="O2126" s="89"/>
      <c r="Q2126" s="138"/>
      <c r="R2126" s="91"/>
      <c r="S2126" s="138"/>
      <c r="T2126" s="138"/>
      <c r="U2126" s="91"/>
      <c r="V2126" s="141"/>
      <c r="Y2126" s="6"/>
      <c r="Z2126" s="16"/>
      <c r="AA2126" s="16"/>
      <c r="AB2126" s="16"/>
      <c r="AC2126" s="16"/>
      <c r="AD2126" s="16"/>
      <c r="AE2126" s="16"/>
      <c r="AF2126" s="16"/>
      <c r="AG2126" s="16"/>
      <c r="AH2126" s="16"/>
      <c r="AI2126" s="16"/>
      <c r="AJ2126" s="16"/>
      <c r="AK2126" s="16"/>
      <c r="AL2126" s="16"/>
      <c r="AM2126" s="16"/>
      <c r="AN2126" s="16"/>
      <c r="AO2126" s="16"/>
      <c r="AP2126" s="16"/>
      <c r="AQ2126" s="16"/>
      <c r="AR2126" s="16"/>
      <c r="AS2126" s="16"/>
      <c r="AT2126" s="16"/>
      <c r="AU2126" s="16"/>
      <c r="AV2126" s="16"/>
      <c r="AW2126" s="16"/>
      <c r="AX2126" s="16"/>
      <c r="AY2126" s="16"/>
      <c r="AZ2126" s="16"/>
      <c r="BA2126" s="16"/>
      <c r="BB2126" s="16"/>
    </row>
    <row r="2127" s="5" customFormat="1" spans="1:54">
      <c r="A2127" s="136"/>
      <c r="C2127" s="136"/>
      <c r="E2127" s="107"/>
      <c r="F2127" s="137"/>
      <c r="J2127" s="122"/>
      <c r="K2127" s="138"/>
      <c r="L2127" s="139"/>
      <c r="M2127" s="140"/>
      <c r="O2127" s="89"/>
      <c r="Q2127" s="138"/>
      <c r="R2127" s="91"/>
      <c r="S2127" s="138"/>
      <c r="T2127" s="138"/>
      <c r="U2127" s="91"/>
      <c r="V2127" s="141"/>
      <c r="Y2127" s="6"/>
      <c r="Z2127" s="16"/>
      <c r="AA2127" s="16"/>
      <c r="AB2127" s="16"/>
      <c r="AC2127" s="16"/>
      <c r="AD2127" s="16"/>
      <c r="AE2127" s="16"/>
      <c r="AF2127" s="16"/>
      <c r="AG2127" s="16"/>
      <c r="AH2127" s="16"/>
      <c r="AI2127" s="16"/>
      <c r="AJ2127" s="16"/>
      <c r="AK2127" s="16"/>
      <c r="AL2127" s="16"/>
      <c r="AM2127" s="16"/>
      <c r="AN2127" s="16"/>
      <c r="AO2127" s="16"/>
      <c r="AP2127" s="16"/>
      <c r="AQ2127" s="16"/>
      <c r="AR2127" s="16"/>
      <c r="AS2127" s="16"/>
      <c r="AT2127" s="16"/>
      <c r="AU2127" s="16"/>
      <c r="AV2127" s="16"/>
      <c r="AW2127" s="16"/>
      <c r="AX2127" s="16"/>
      <c r="AY2127" s="16"/>
      <c r="AZ2127" s="16"/>
      <c r="BA2127" s="16"/>
      <c r="BB2127" s="16"/>
    </row>
    <row r="2128" s="5" customFormat="1" spans="1:54">
      <c r="A2128" s="136"/>
      <c r="C2128" s="136"/>
      <c r="E2128" s="107"/>
      <c r="F2128" s="137"/>
      <c r="J2128" s="122"/>
      <c r="K2128" s="138"/>
      <c r="L2128" s="139"/>
      <c r="M2128" s="140"/>
      <c r="O2128" s="89"/>
      <c r="Q2128" s="138"/>
      <c r="R2128" s="91"/>
      <c r="S2128" s="138"/>
      <c r="T2128" s="138"/>
      <c r="U2128" s="91"/>
      <c r="V2128" s="141"/>
      <c r="Y2128" s="6"/>
      <c r="Z2128" s="16"/>
      <c r="AA2128" s="16"/>
      <c r="AB2128" s="16"/>
      <c r="AC2128" s="16"/>
      <c r="AD2128" s="16"/>
      <c r="AE2128" s="16"/>
      <c r="AF2128" s="16"/>
      <c r="AG2128" s="16"/>
      <c r="AH2128" s="16"/>
      <c r="AI2128" s="16"/>
      <c r="AJ2128" s="16"/>
      <c r="AK2128" s="16"/>
      <c r="AL2128" s="16"/>
      <c r="AM2128" s="16"/>
      <c r="AN2128" s="16"/>
      <c r="AO2128" s="16"/>
      <c r="AP2128" s="16"/>
      <c r="AQ2128" s="16"/>
      <c r="AR2128" s="16"/>
      <c r="AS2128" s="16"/>
      <c r="AT2128" s="16"/>
      <c r="AU2128" s="16"/>
      <c r="AV2128" s="16"/>
      <c r="AW2128" s="16"/>
      <c r="AX2128" s="16"/>
      <c r="AY2128" s="16"/>
      <c r="AZ2128" s="16"/>
      <c r="BA2128" s="16"/>
      <c r="BB2128" s="16"/>
    </row>
    <row r="2129" s="5" customFormat="1" spans="1:54">
      <c r="A2129" s="136"/>
      <c r="C2129" s="136"/>
      <c r="E2129" s="107"/>
      <c r="F2129" s="137"/>
      <c r="J2129" s="122"/>
      <c r="K2129" s="138"/>
      <c r="L2129" s="139"/>
      <c r="M2129" s="140"/>
      <c r="O2129" s="89"/>
      <c r="Q2129" s="138"/>
      <c r="R2129" s="91"/>
      <c r="S2129" s="138"/>
      <c r="T2129" s="138"/>
      <c r="U2129" s="91"/>
      <c r="V2129" s="141"/>
      <c r="Y2129" s="6"/>
      <c r="Z2129" s="16"/>
      <c r="AA2129" s="16"/>
      <c r="AB2129" s="16"/>
      <c r="AC2129" s="16"/>
      <c r="AD2129" s="16"/>
      <c r="AE2129" s="16"/>
      <c r="AF2129" s="16"/>
      <c r="AG2129" s="16"/>
      <c r="AH2129" s="16"/>
      <c r="AI2129" s="16"/>
      <c r="AJ2129" s="16"/>
      <c r="AK2129" s="16"/>
      <c r="AL2129" s="16"/>
      <c r="AM2129" s="16"/>
      <c r="AN2129" s="16"/>
      <c r="AO2129" s="16"/>
      <c r="AP2129" s="16"/>
      <c r="AQ2129" s="16"/>
      <c r="AR2129" s="16"/>
      <c r="AS2129" s="16"/>
      <c r="AT2129" s="16"/>
      <c r="AU2129" s="16"/>
      <c r="AV2129" s="16"/>
      <c r="AW2129" s="16"/>
      <c r="AX2129" s="16"/>
      <c r="AY2129" s="16"/>
      <c r="AZ2129" s="16"/>
      <c r="BA2129" s="16"/>
      <c r="BB2129" s="16"/>
    </row>
    <row r="2130" s="5" customFormat="1" spans="1:54">
      <c r="A2130" s="136"/>
      <c r="C2130" s="136"/>
      <c r="E2130" s="107"/>
      <c r="F2130" s="137"/>
      <c r="J2130" s="122"/>
      <c r="K2130" s="138"/>
      <c r="L2130" s="139"/>
      <c r="M2130" s="140"/>
      <c r="O2130" s="89"/>
      <c r="Q2130" s="138"/>
      <c r="R2130" s="91"/>
      <c r="S2130" s="138"/>
      <c r="T2130" s="138"/>
      <c r="U2130" s="91"/>
      <c r="V2130" s="141"/>
      <c r="Y2130" s="6"/>
      <c r="Z2130" s="16"/>
      <c r="AA2130" s="16"/>
      <c r="AB2130" s="16"/>
      <c r="AC2130" s="16"/>
      <c r="AD2130" s="16"/>
      <c r="AE2130" s="16"/>
      <c r="AF2130" s="16"/>
      <c r="AG2130" s="16"/>
      <c r="AH2130" s="16"/>
      <c r="AI2130" s="16"/>
      <c r="AJ2130" s="16"/>
      <c r="AK2130" s="16"/>
      <c r="AL2130" s="16"/>
      <c r="AM2130" s="16"/>
      <c r="AN2130" s="16"/>
      <c r="AO2130" s="16"/>
      <c r="AP2130" s="16"/>
      <c r="AQ2130" s="16"/>
      <c r="AR2130" s="16"/>
      <c r="AS2130" s="16"/>
      <c r="AT2130" s="16"/>
      <c r="AU2130" s="16"/>
      <c r="AV2130" s="16"/>
      <c r="AW2130" s="16"/>
      <c r="AX2130" s="16"/>
      <c r="AY2130" s="16"/>
      <c r="AZ2130" s="16"/>
      <c r="BA2130" s="16"/>
      <c r="BB2130" s="16"/>
    </row>
    <row r="2131" s="5" customFormat="1" spans="1:54">
      <c r="A2131" s="136"/>
      <c r="C2131" s="136"/>
      <c r="E2131" s="107"/>
      <c r="F2131" s="137"/>
      <c r="J2131" s="122"/>
      <c r="K2131" s="138"/>
      <c r="L2131" s="139"/>
      <c r="M2131" s="140"/>
      <c r="O2131" s="89"/>
      <c r="Q2131" s="138"/>
      <c r="R2131" s="91"/>
      <c r="S2131" s="138"/>
      <c r="T2131" s="138"/>
      <c r="U2131" s="91"/>
      <c r="V2131" s="141"/>
      <c r="Y2131" s="6"/>
      <c r="Z2131" s="16"/>
      <c r="AA2131" s="16"/>
      <c r="AB2131" s="16"/>
      <c r="AC2131" s="16"/>
      <c r="AD2131" s="16"/>
      <c r="AE2131" s="16"/>
      <c r="AF2131" s="16"/>
      <c r="AG2131" s="16"/>
      <c r="AH2131" s="16"/>
      <c r="AI2131" s="16"/>
      <c r="AJ2131" s="16"/>
      <c r="AK2131" s="16"/>
      <c r="AL2131" s="16"/>
      <c r="AM2131" s="16"/>
      <c r="AN2131" s="16"/>
      <c r="AO2131" s="16"/>
      <c r="AP2131" s="16"/>
      <c r="AQ2131" s="16"/>
      <c r="AR2131" s="16"/>
      <c r="AS2131" s="16"/>
      <c r="AT2131" s="16"/>
      <c r="AU2131" s="16"/>
      <c r="AV2131" s="16"/>
      <c r="AW2131" s="16"/>
      <c r="AX2131" s="16"/>
      <c r="AY2131" s="16"/>
      <c r="AZ2131" s="16"/>
      <c r="BA2131" s="16"/>
      <c r="BB2131" s="16"/>
    </row>
    <row r="2132" s="5" customFormat="1" spans="1:54">
      <c r="A2132" s="136"/>
      <c r="C2132" s="136"/>
      <c r="E2132" s="107"/>
      <c r="F2132" s="137"/>
      <c r="J2132" s="122"/>
      <c r="K2132" s="138"/>
      <c r="L2132" s="139"/>
      <c r="M2132" s="140"/>
      <c r="O2132" s="89"/>
      <c r="Q2132" s="138"/>
      <c r="R2132" s="91"/>
      <c r="S2132" s="138"/>
      <c r="T2132" s="138"/>
      <c r="U2132" s="91"/>
      <c r="V2132" s="141"/>
      <c r="Y2132" s="6"/>
      <c r="Z2132" s="16"/>
      <c r="AA2132" s="16"/>
      <c r="AB2132" s="16"/>
      <c r="AC2132" s="16"/>
      <c r="AD2132" s="16"/>
      <c r="AE2132" s="16"/>
      <c r="AF2132" s="16"/>
      <c r="AG2132" s="16"/>
      <c r="AH2132" s="16"/>
      <c r="AI2132" s="16"/>
      <c r="AJ2132" s="16"/>
      <c r="AK2132" s="16"/>
      <c r="AL2132" s="16"/>
      <c r="AM2132" s="16"/>
      <c r="AN2132" s="16"/>
      <c r="AO2132" s="16"/>
      <c r="AP2132" s="16"/>
      <c r="AQ2132" s="16"/>
      <c r="AR2132" s="16"/>
      <c r="AS2132" s="16"/>
      <c r="AT2132" s="16"/>
      <c r="AU2132" s="16"/>
      <c r="AV2132" s="16"/>
      <c r="AW2132" s="16"/>
      <c r="AX2132" s="16"/>
      <c r="AY2132" s="16"/>
      <c r="AZ2132" s="16"/>
      <c r="BA2132" s="16"/>
      <c r="BB2132" s="16"/>
    </row>
    <row r="2133" s="5" customFormat="1" spans="1:54">
      <c r="A2133" s="136"/>
      <c r="C2133" s="136"/>
      <c r="E2133" s="107"/>
      <c r="F2133" s="137"/>
      <c r="J2133" s="122"/>
      <c r="K2133" s="138"/>
      <c r="L2133" s="139"/>
      <c r="M2133" s="140"/>
      <c r="O2133" s="89"/>
      <c r="Q2133" s="138"/>
      <c r="R2133" s="91"/>
      <c r="S2133" s="138"/>
      <c r="T2133" s="138"/>
      <c r="U2133" s="91"/>
      <c r="V2133" s="141"/>
      <c r="Y2133" s="6"/>
      <c r="Z2133" s="16"/>
      <c r="AA2133" s="16"/>
      <c r="AB2133" s="16"/>
      <c r="AC2133" s="16"/>
      <c r="AD2133" s="16"/>
      <c r="AE2133" s="16"/>
      <c r="AF2133" s="16"/>
      <c r="AG2133" s="16"/>
      <c r="AH2133" s="16"/>
      <c r="AI2133" s="16"/>
      <c r="AJ2133" s="16"/>
      <c r="AK2133" s="16"/>
      <c r="AL2133" s="16"/>
      <c r="AM2133" s="16"/>
      <c r="AN2133" s="16"/>
      <c r="AO2133" s="16"/>
      <c r="AP2133" s="16"/>
      <c r="AQ2133" s="16"/>
      <c r="AR2133" s="16"/>
      <c r="AS2133" s="16"/>
      <c r="AT2133" s="16"/>
      <c r="AU2133" s="16"/>
      <c r="AV2133" s="16"/>
      <c r="AW2133" s="16"/>
      <c r="AX2133" s="16"/>
      <c r="AY2133" s="16"/>
      <c r="AZ2133" s="16"/>
      <c r="BA2133" s="16"/>
      <c r="BB2133" s="16"/>
    </row>
    <row r="2134" s="5" customFormat="1" spans="1:54">
      <c r="A2134" s="136"/>
      <c r="C2134" s="136"/>
      <c r="E2134" s="107"/>
      <c r="F2134" s="137"/>
      <c r="J2134" s="122"/>
      <c r="K2134" s="138"/>
      <c r="L2134" s="139"/>
      <c r="M2134" s="140"/>
      <c r="O2134" s="89"/>
      <c r="Q2134" s="138"/>
      <c r="R2134" s="91"/>
      <c r="S2134" s="138"/>
      <c r="T2134" s="138"/>
      <c r="U2134" s="91"/>
      <c r="V2134" s="141"/>
      <c r="Y2134" s="6"/>
      <c r="Z2134" s="16"/>
      <c r="AA2134" s="16"/>
      <c r="AB2134" s="16"/>
      <c r="AC2134" s="16"/>
      <c r="AD2134" s="16"/>
      <c r="AE2134" s="16"/>
      <c r="AF2134" s="16"/>
      <c r="AG2134" s="16"/>
      <c r="AH2134" s="16"/>
      <c r="AI2134" s="16"/>
      <c r="AJ2134" s="16"/>
      <c r="AK2134" s="16"/>
      <c r="AL2134" s="16"/>
      <c r="AM2134" s="16"/>
      <c r="AN2134" s="16"/>
      <c r="AO2134" s="16"/>
      <c r="AP2134" s="16"/>
      <c r="AQ2134" s="16"/>
      <c r="AR2134" s="16"/>
      <c r="AS2134" s="16"/>
      <c r="AT2134" s="16"/>
      <c r="AU2134" s="16"/>
      <c r="AV2134" s="16"/>
      <c r="AW2134" s="16"/>
      <c r="AX2134" s="16"/>
      <c r="AY2134" s="16"/>
      <c r="AZ2134" s="16"/>
      <c r="BA2134" s="16"/>
      <c r="BB2134" s="16"/>
    </row>
    <row r="2135" s="5" customFormat="1" spans="1:54">
      <c r="A2135" s="136"/>
      <c r="C2135" s="136"/>
      <c r="E2135" s="107"/>
      <c r="F2135" s="137"/>
      <c r="J2135" s="122"/>
      <c r="K2135" s="138"/>
      <c r="L2135" s="139"/>
      <c r="M2135" s="140"/>
      <c r="O2135" s="89"/>
      <c r="Q2135" s="138"/>
      <c r="R2135" s="91"/>
      <c r="S2135" s="138"/>
      <c r="T2135" s="138"/>
      <c r="U2135" s="91"/>
      <c r="V2135" s="141"/>
      <c r="Y2135" s="6"/>
      <c r="Z2135" s="16"/>
      <c r="AA2135" s="16"/>
      <c r="AB2135" s="16"/>
      <c r="AC2135" s="16"/>
      <c r="AD2135" s="16"/>
      <c r="AE2135" s="16"/>
      <c r="AF2135" s="16"/>
      <c r="AG2135" s="16"/>
      <c r="AH2135" s="16"/>
      <c r="AI2135" s="16"/>
      <c r="AJ2135" s="16"/>
      <c r="AK2135" s="16"/>
      <c r="AL2135" s="16"/>
      <c r="AM2135" s="16"/>
      <c r="AN2135" s="16"/>
      <c r="AO2135" s="16"/>
      <c r="AP2135" s="16"/>
      <c r="AQ2135" s="16"/>
      <c r="AR2135" s="16"/>
      <c r="AS2135" s="16"/>
      <c r="AT2135" s="16"/>
      <c r="AU2135" s="16"/>
      <c r="AV2135" s="16"/>
      <c r="AW2135" s="16"/>
      <c r="AX2135" s="16"/>
      <c r="AY2135" s="16"/>
      <c r="AZ2135" s="16"/>
      <c r="BA2135" s="16"/>
      <c r="BB2135" s="16"/>
    </row>
    <row r="2136" s="5" customFormat="1" spans="1:54">
      <c r="A2136" s="136"/>
      <c r="C2136" s="136"/>
      <c r="E2136" s="107"/>
      <c r="F2136" s="137"/>
      <c r="J2136" s="122"/>
      <c r="K2136" s="138"/>
      <c r="L2136" s="139"/>
      <c r="M2136" s="140"/>
      <c r="O2136" s="89"/>
      <c r="Q2136" s="138"/>
      <c r="R2136" s="91"/>
      <c r="S2136" s="138"/>
      <c r="T2136" s="138"/>
      <c r="U2136" s="91"/>
      <c r="V2136" s="141"/>
      <c r="Y2136" s="6"/>
      <c r="Z2136" s="16"/>
      <c r="AA2136" s="16"/>
      <c r="AB2136" s="16"/>
      <c r="AC2136" s="16"/>
      <c r="AD2136" s="16"/>
      <c r="AE2136" s="16"/>
      <c r="AF2136" s="16"/>
      <c r="AG2136" s="16"/>
      <c r="AH2136" s="16"/>
      <c r="AI2136" s="16"/>
      <c r="AJ2136" s="16"/>
      <c r="AK2136" s="16"/>
      <c r="AL2136" s="16"/>
      <c r="AM2136" s="16"/>
      <c r="AN2136" s="16"/>
      <c r="AO2136" s="16"/>
      <c r="AP2136" s="16"/>
      <c r="AQ2136" s="16"/>
      <c r="AR2136" s="16"/>
      <c r="AS2136" s="16"/>
      <c r="AT2136" s="16"/>
      <c r="AU2136" s="16"/>
      <c r="AV2136" s="16"/>
      <c r="AW2136" s="16"/>
      <c r="AX2136" s="16"/>
      <c r="AY2136" s="16"/>
      <c r="AZ2136" s="16"/>
      <c r="BA2136" s="16"/>
      <c r="BB2136" s="16"/>
    </row>
    <row r="2137" s="5" customFormat="1" spans="1:54">
      <c r="A2137" s="136"/>
      <c r="C2137" s="136"/>
      <c r="E2137" s="107"/>
      <c r="F2137" s="137"/>
      <c r="J2137" s="122"/>
      <c r="K2137" s="138"/>
      <c r="L2137" s="139"/>
      <c r="M2137" s="140"/>
      <c r="O2137" s="89"/>
      <c r="Q2137" s="138"/>
      <c r="R2137" s="91"/>
      <c r="S2137" s="138"/>
      <c r="T2137" s="138"/>
      <c r="U2137" s="91"/>
      <c r="V2137" s="141"/>
      <c r="Y2137" s="6"/>
      <c r="Z2137" s="16"/>
      <c r="AA2137" s="16"/>
      <c r="AB2137" s="16"/>
      <c r="AC2137" s="16"/>
      <c r="AD2137" s="16"/>
      <c r="AE2137" s="16"/>
      <c r="AF2137" s="16"/>
      <c r="AG2137" s="16"/>
      <c r="AH2137" s="16"/>
      <c r="AI2137" s="16"/>
      <c r="AJ2137" s="16"/>
      <c r="AK2137" s="16"/>
      <c r="AL2137" s="16"/>
      <c r="AM2137" s="16"/>
      <c r="AN2137" s="16"/>
      <c r="AO2137" s="16"/>
      <c r="AP2137" s="16"/>
      <c r="AQ2137" s="16"/>
      <c r="AR2137" s="16"/>
      <c r="AS2137" s="16"/>
      <c r="AT2137" s="16"/>
      <c r="AU2137" s="16"/>
      <c r="AV2137" s="16"/>
      <c r="AW2137" s="16"/>
      <c r="AX2137" s="16"/>
      <c r="AY2137" s="16"/>
      <c r="AZ2137" s="16"/>
      <c r="BA2137" s="16"/>
      <c r="BB2137" s="16"/>
    </row>
    <row r="2138" s="5" customFormat="1" spans="1:54">
      <c r="A2138" s="136"/>
      <c r="C2138" s="136"/>
      <c r="E2138" s="107"/>
      <c r="F2138" s="137"/>
      <c r="J2138" s="122"/>
      <c r="K2138" s="138"/>
      <c r="L2138" s="139"/>
      <c r="M2138" s="140"/>
      <c r="O2138" s="89"/>
      <c r="Q2138" s="138"/>
      <c r="R2138" s="91"/>
      <c r="S2138" s="138"/>
      <c r="T2138" s="138"/>
      <c r="U2138" s="91"/>
      <c r="V2138" s="141"/>
      <c r="Y2138" s="6"/>
      <c r="Z2138" s="16"/>
      <c r="AA2138" s="16"/>
      <c r="AB2138" s="16"/>
      <c r="AC2138" s="16"/>
      <c r="AD2138" s="16"/>
      <c r="AE2138" s="16"/>
      <c r="AF2138" s="16"/>
      <c r="AG2138" s="16"/>
      <c r="AH2138" s="16"/>
      <c r="AI2138" s="16"/>
      <c r="AJ2138" s="16"/>
      <c r="AK2138" s="16"/>
      <c r="AL2138" s="16"/>
      <c r="AM2138" s="16"/>
      <c r="AN2138" s="16"/>
      <c r="AO2138" s="16"/>
      <c r="AP2138" s="16"/>
      <c r="AQ2138" s="16"/>
      <c r="AR2138" s="16"/>
      <c r="AS2138" s="16"/>
      <c r="AT2138" s="16"/>
      <c r="AU2138" s="16"/>
      <c r="AV2138" s="16"/>
      <c r="AW2138" s="16"/>
      <c r="AX2138" s="16"/>
      <c r="AY2138" s="16"/>
      <c r="AZ2138" s="16"/>
      <c r="BA2138" s="16"/>
      <c r="BB2138" s="16"/>
    </row>
    <row r="2139" s="5" customFormat="1" spans="1:54">
      <c r="A2139" s="136"/>
      <c r="C2139" s="136"/>
      <c r="E2139" s="107"/>
      <c r="F2139" s="137"/>
      <c r="J2139" s="122"/>
      <c r="K2139" s="138"/>
      <c r="L2139" s="139"/>
      <c r="M2139" s="140"/>
      <c r="O2139" s="89"/>
      <c r="Q2139" s="138"/>
      <c r="R2139" s="91"/>
      <c r="S2139" s="138"/>
      <c r="T2139" s="138"/>
      <c r="U2139" s="91"/>
      <c r="V2139" s="141"/>
      <c r="Y2139" s="6"/>
      <c r="Z2139" s="16"/>
      <c r="AA2139" s="16"/>
      <c r="AB2139" s="16"/>
      <c r="AC2139" s="16"/>
      <c r="AD2139" s="16"/>
      <c r="AE2139" s="16"/>
      <c r="AF2139" s="16"/>
      <c r="AG2139" s="16"/>
      <c r="AH2139" s="16"/>
      <c r="AI2139" s="16"/>
      <c r="AJ2139" s="16"/>
      <c r="AK2139" s="16"/>
      <c r="AL2139" s="16"/>
      <c r="AM2139" s="16"/>
      <c r="AN2139" s="16"/>
      <c r="AO2139" s="16"/>
      <c r="AP2139" s="16"/>
      <c r="AQ2139" s="16"/>
      <c r="AR2139" s="16"/>
      <c r="AS2139" s="16"/>
      <c r="AT2139" s="16"/>
      <c r="AU2139" s="16"/>
      <c r="AV2139" s="16"/>
      <c r="AW2139" s="16"/>
      <c r="AX2139" s="16"/>
      <c r="AY2139" s="16"/>
      <c r="AZ2139" s="16"/>
      <c r="BA2139" s="16"/>
      <c r="BB2139" s="16"/>
    </row>
    <row r="2140" s="5" customFormat="1" spans="1:54">
      <c r="A2140" s="136"/>
      <c r="C2140" s="136"/>
      <c r="E2140" s="107"/>
      <c r="F2140" s="137"/>
      <c r="J2140" s="122"/>
      <c r="K2140" s="138"/>
      <c r="L2140" s="139"/>
      <c r="M2140" s="140"/>
      <c r="O2140" s="89"/>
      <c r="Q2140" s="138"/>
      <c r="R2140" s="91"/>
      <c r="S2140" s="138"/>
      <c r="T2140" s="138"/>
      <c r="U2140" s="91"/>
      <c r="V2140" s="141"/>
      <c r="Y2140" s="6"/>
      <c r="Z2140" s="16"/>
      <c r="AA2140" s="16"/>
      <c r="AB2140" s="16"/>
      <c r="AC2140" s="16"/>
      <c r="AD2140" s="16"/>
      <c r="AE2140" s="16"/>
      <c r="AF2140" s="16"/>
      <c r="AG2140" s="16"/>
      <c r="AH2140" s="16"/>
      <c r="AI2140" s="16"/>
      <c r="AJ2140" s="16"/>
      <c r="AK2140" s="16"/>
      <c r="AL2140" s="16"/>
      <c r="AM2140" s="16"/>
      <c r="AN2140" s="16"/>
      <c r="AO2140" s="16"/>
      <c r="AP2140" s="16"/>
      <c r="AQ2140" s="16"/>
      <c r="AR2140" s="16"/>
      <c r="AS2140" s="16"/>
      <c r="AT2140" s="16"/>
      <c r="AU2140" s="16"/>
      <c r="AV2140" s="16"/>
      <c r="AW2140" s="16"/>
      <c r="AX2140" s="16"/>
      <c r="AY2140" s="16"/>
      <c r="AZ2140" s="16"/>
      <c r="BA2140" s="16"/>
      <c r="BB2140" s="16"/>
    </row>
    <row r="2141" s="5" customFormat="1" spans="1:54">
      <c r="A2141" s="136"/>
      <c r="C2141" s="136"/>
      <c r="E2141" s="107"/>
      <c r="F2141" s="137"/>
      <c r="J2141" s="122"/>
      <c r="K2141" s="138"/>
      <c r="L2141" s="139"/>
      <c r="M2141" s="140"/>
      <c r="O2141" s="89"/>
      <c r="Q2141" s="138"/>
      <c r="R2141" s="91"/>
      <c r="S2141" s="138"/>
      <c r="T2141" s="138"/>
      <c r="U2141" s="91"/>
      <c r="V2141" s="141"/>
      <c r="Y2141" s="6"/>
      <c r="Z2141" s="16"/>
      <c r="AA2141" s="16"/>
      <c r="AB2141" s="16"/>
      <c r="AC2141" s="16"/>
      <c r="AD2141" s="16"/>
      <c r="AE2141" s="16"/>
      <c r="AF2141" s="16"/>
      <c r="AG2141" s="16"/>
      <c r="AH2141" s="16"/>
      <c r="AI2141" s="16"/>
      <c r="AJ2141" s="16"/>
      <c r="AK2141" s="16"/>
      <c r="AL2141" s="16"/>
      <c r="AM2141" s="16"/>
      <c r="AN2141" s="16"/>
      <c r="AO2141" s="16"/>
      <c r="AP2141" s="16"/>
      <c r="AQ2141" s="16"/>
      <c r="AR2141" s="16"/>
      <c r="AS2141" s="16"/>
      <c r="AT2141" s="16"/>
      <c r="AU2141" s="16"/>
      <c r="AV2141" s="16"/>
      <c r="AW2141" s="16"/>
      <c r="AX2141" s="16"/>
      <c r="AY2141" s="16"/>
      <c r="AZ2141" s="16"/>
      <c r="BA2141" s="16"/>
      <c r="BB2141" s="16"/>
    </row>
    <row r="2142" s="5" customFormat="1" spans="1:54">
      <c r="A2142" s="136"/>
      <c r="C2142" s="136"/>
      <c r="E2142" s="107"/>
      <c r="F2142" s="137"/>
      <c r="J2142" s="122"/>
      <c r="K2142" s="138"/>
      <c r="L2142" s="139"/>
      <c r="M2142" s="140"/>
      <c r="O2142" s="89"/>
      <c r="Q2142" s="138"/>
      <c r="R2142" s="91"/>
      <c r="S2142" s="138"/>
      <c r="T2142" s="138"/>
      <c r="U2142" s="91"/>
      <c r="V2142" s="141"/>
      <c r="Y2142" s="6"/>
      <c r="Z2142" s="16"/>
      <c r="AA2142" s="16"/>
      <c r="AB2142" s="16"/>
      <c r="AC2142" s="16"/>
      <c r="AD2142" s="16"/>
      <c r="AE2142" s="16"/>
      <c r="AF2142" s="16"/>
      <c r="AG2142" s="16"/>
      <c r="AH2142" s="16"/>
      <c r="AI2142" s="16"/>
      <c r="AJ2142" s="16"/>
      <c r="AK2142" s="16"/>
      <c r="AL2142" s="16"/>
      <c r="AM2142" s="16"/>
      <c r="AN2142" s="16"/>
      <c r="AO2142" s="16"/>
      <c r="AP2142" s="16"/>
      <c r="AQ2142" s="16"/>
      <c r="AR2142" s="16"/>
      <c r="AS2142" s="16"/>
      <c r="AT2142" s="16"/>
      <c r="AU2142" s="16"/>
      <c r="AV2142" s="16"/>
      <c r="AW2142" s="16"/>
      <c r="AX2142" s="16"/>
      <c r="AY2142" s="16"/>
      <c r="AZ2142" s="16"/>
      <c r="BA2142" s="16"/>
      <c r="BB2142" s="16"/>
    </row>
    <row r="2143" s="5" customFormat="1" spans="1:54">
      <c r="A2143" s="136"/>
      <c r="C2143" s="136"/>
      <c r="E2143" s="107"/>
      <c r="F2143" s="137"/>
      <c r="J2143" s="122"/>
      <c r="K2143" s="138"/>
      <c r="L2143" s="139"/>
      <c r="M2143" s="140"/>
      <c r="O2143" s="89"/>
      <c r="Q2143" s="138"/>
      <c r="R2143" s="91"/>
      <c r="S2143" s="138"/>
      <c r="T2143" s="138"/>
      <c r="U2143" s="91"/>
      <c r="V2143" s="141"/>
      <c r="Y2143" s="6"/>
      <c r="Z2143" s="16"/>
      <c r="AA2143" s="16"/>
      <c r="AB2143" s="16"/>
      <c r="AC2143" s="16"/>
      <c r="AD2143" s="16"/>
      <c r="AE2143" s="16"/>
      <c r="AF2143" s="16"/>
      <c r="AG2143" s="16"/>
      <c r="AH2143" s="16"/>
      <c r="AI2143" s="16"/>
      <c r="AJ2143" s="16"/>
      <c r="AK2143" s="16"/>
      <c r="AL2143" s="16"/>
      <c r="AM2143" s="16"/>
      <c r="AN2143" s="16"/>
      <c r="AO2143" s="16"/>
      <c r="AP2143" s="16"/>
      <c r="AQ2143" s="16"/>
      <c r="AR2143" s="16"/>
      <c r="AS2143" s="16"/>
      <c r="AT2143" s="16"/>
      <c r="AU2143" s="16"/>
      <c r="AV2143" s="16"/>
      <c r="AW2143" s="16"/>
      <c r="AX2143" s="16"/>
      <c r="AY2143" s="16"/>
      <c r="AZ2143" s="16"/>
      <c r="BA2143" s="16"/>
      <c r="BB2143" s="16"/>
    </row>
    <row r="2144" s="5" customFormat="1" spans="1:54">
      <c r="A2144" s="136"/>
      <c r="C2144" s="136"/>
      <c r="E2144" s="107"/>
      <c r="F2144" s="137"/>
      <c r="J2144" s="122"/>
      <c r="K2144" s="138"/>
      <c r="L2144" s="139"/>
      <c r="M2144" s="140"/>
      <c r="O2144" s="89"/>
      <c r="Q2144" s="138"/>
      <c r="R2144" s="91"/>
      <c r="S2144" s="138"/>
      <c r="T2144" s="138"/>
      <c r="U2144" s="91"/>
      <c r="V2144" s="141"/>
      <c r="Y2144" s="6"/>
      <c r="Z2144" s="16"/>
      <c r="AA2144" s="16"/>
      <c r="AB2144" s="16"/>
      <c r="AC2144" s="16"/>
      <c r="AD2144" s="16"/>
      <c r="AE2144" s="16"/>
      <c r="AF2144" s="16"/>
      <c r="AG2144" s="16"/>
      <c r="AH2144" s="16"/>
      <c r="AI2144" s="16"/>
      <c r="AJ2144" s="16"/>
      <c r="AK2144" s="16"/>
      <c r="AL2144" s="16"/>
      <c r="AM2144" s="16"/>
      <c r="AN2144" s="16"/>
      <c r="AO2144" s="16"/>
      <c r="AP2144" s="16"/>
      <c r="AQ2144" s="16"/>
      <c r="AR2144" s="16"/>
      <c r="AS2144" s="16"/>
      <c r="AT2144" s="16"/>
      <c r="AU2144" s="16"/>
      <c r="AV2144" s="16"/>
      <c r="AW2144" s="16"/>
      <c r="AX2144" s="16"/>
      <c r="AY2144" s="16"/>
      <c r="AZ2144" s="16"/>
      <c r="BA2144" s="16"/>
      <c r="BB2144" s="16"/>
    </row>
    <row r="2145" s="5" customFormat="1" spans="1:54">
      <c r="A2145" s="136"/>
      <c r="C2145" s="136"/>
      <c r="E2145" s="107"/>
      <c r="F2145" s="137"/>
      <c r="J2145" s="122"/>
      <c r="K2145" s="138"/>
      <c r="L2145" s="139"/>
      <c r="M2145" s="140"/>
      <c r="O2145" s="89"/>
      <c r="Q2145" s="138"/>
      <c r="R2145" s="91"/>
      <c r="S2145" s="138"/>
      <c r="T2145" s="138"/>
      <c r="U2145" s="91"/>
      <c r="V2145" s="141"/>
      <c r="Y2145" s="6"/>
      <c r="Z2145" s="16"/>
      <c r="AA2145" s="16"/>
      <c r="AB2145" s="16"/>
      <c r="AC2145" s="16"/>
      <c r="AD2145" s="16"/>
      <c r="AE2145" s="16"/>
      <c r="AF2145" s="16"/>
      <c r="AG2145" s="16"/>
      <c r="AH2145" s="16"/>
      <c r="AI2145" s="16"/>
      <c r="AJ2145" s="16"/>
      <c r="AK2145" s="16"/>
      <c r="AL2145" s="16"/>
      <c r="AM2145" s="16"/>
      <c r="AN2145" s="16"/>
      <c r="AO2145" s="16"/>
      <c r="AP2145" s="16"/>
      <c r="AQ2145" s="16"/>
      <c r="AR2145" s="16"/>
      <c r="AS2145" s="16"/>
      <c r="AT2145" s="16"/>
      <c r="AU2145" s="16"/>
      <c r="AV2145" s="16"/>
      <c r="AW2145" s="16"/>
      <c r="AX2145" s="16"/>
      <c r="AY2145" s="16"/>
      <c r="AZ2145" s="16"/>
      <c r="BA2145" s="16"/>
      <c r="BB2145" s="16"/>
    </row>
    <row r="2146" s="5" customFormat="1" spans="1:54">
      <c r="A2146" s="136"/>
      <c r="C2146" s="136"/>
      <c r="E2146" s="107"/>
      <c r="F2146" s="137"/>
      <c r="J2146" s="122"/>
      <c r="K2146" s="138"/>
      <c r="L2146" s="139"/>
      <c r="M2146" s="140"/>
      <c r="O2146" s="89"/>
      <c r="Q2146" s="138"/>
      <c r="R2146" s="91"/>
      <c r="S2146" s="138"/>
      <c r="T2146" s="138"/>
      <c r="U2146" s="91"/>
      <c r="V2146" s="141"/>
      <c r="Y2146" s="6"/>
      <c r="Z2146" s="16"/>
      <c r="AA2146" s="16"/>
      <c r="AB2146" s="16"/>
      <c r="AC2146" s="16"/>
      <c r="AD2146" s="16"/>
      <c r="AE2146" s="16"/>
      <c r="AF2146" s="16"/>
      <c r="AG2146" s="16"/>
      <c r="AH2146" s="16"/>
      <c r="AI2146" s="16"/>
      <c r="AJ2146" s="16"/>
      <c r="AK2146" s="16"/>
      <c r="AL2146" s="16"/>
      <c r="AM2146" s="16"/>
      <c r="AN2146" s="16"/>
      <c r="AO2146" s="16"/>
      <c r="AP2146" s="16"/>
      <c r="AQ2146" s="16"/>
      <c r="AR2146" s="16"/>
      <c r="AS2146" s="16"/>
      <c r="AT2146" s="16"/>
      <c r="AU2146" s="16"/>
      <c r="AV2146" s="16"/>
      <c r="AW2146" s="16"/>
      <c r="AX2146" s="16"/>
      <c r="AY2146" s="16"/>
      <c r="AZ2146" s="16"/>
      <c r="BA2146" s="16"/>
      <c r="BB2146" s="16"/>
    </row>
    <row r="2147" s="5" customFormat="1" spans="1:54">
      <c r="A2147" s="136"/>
      <c r="C2147" s="136"/>
      <c r="E2147" s="107"/>
      <c r="F2147" s="137"/>
      <c r="J2147" s="122"/>
      <c r="K2147" s="138"/>
      <c r="L2147" s="139"/>
      <c r="M2147" s="140"/>
      <c r="O2147" s="89"/>
      <c r="Q2147" s="138"/>
      <c r="R2147" s="91"/>
      <c r="S2147" s="138"/>
      <c r="T2147" s="138"/>
      <c r="U2147" s="91"/>
      <c r="V2147" s="141"/>
      <c r="Y2147" s="6"/>
      <c r="Z2147" s="16"/>
      <c r="AA2147" s="16"/>
      <c r="AB2147" s="16"/>
      <c r="AC2147" s="16"/>
      <c r="AD2147" s="16"/>
      <c r="AE2147" s="16"/>
      <c r="AF2147" s="16"/>
      <c r="AG2147" s="16"/>
      <c r="AH2147" s="16"/>
      <c r="AI2147" s="16"/>
      <c r="AJ2147" s="16"/>
      <c r="AK2147" s="16"/>
      <c r="AL2147" s="16"/>
      <c r="AM2147" s="16"/>
      <c r="AN2147" s="16"/>
      <c r="AO2147" s="16"/>
      <c r="AP2147" s="16"/>
      <c r="AQ2147" s="16"/>
      <c r="AR2147" s="16"/>
      <c r="AS2147" s="16"/>
      <c r="AT2147" s="16"/>
      <c r="AU2147" s="16"/>
      <c r="AV2147" s="16"/>
      <c r="AW2147" s="16"/>
      <c r="AX2147" s="16"/>
      <c r="AY2147" s="16"/>
      <c r="AZ2147" s="16"/>
      <c r="BA2147" s="16"/>
      <c r="BB2147" s="16"/>
    </row>
    <row r="2148" s="5" customFormat="1" spans="1:54">
      <c r="A2148" s="136"/>
      <c r="C2148" s="136"/>
      <c r="E2148" s="107"/>
      <c r="F2148" s="137"/>
      <c r="J2148" s="122"/>
      <c r="K2148" s="138"/>
      <c r="L2148" s="139"/>
      <c r="M2148" s="140"/>
      <c r="O2148" s="89"/>
      <c r="Q2148" s="138"/>
      <c r="R2148" s="91"/>
      <c r="S2148" s="138"/>
      <c r="T2148" s="138"/>
      <c r="U2148" s="91"/>
      <c r="V2148" s="141"/>
      <c r="Y2148" s="6"/>
      <c r="Z2148" s="16"/>
      <c r="AA2148" s="16"/>
      <c r="AB2148" s="16"/>
      <c r="AC2148" s="16"/>
      <c r="AD2148" s="16"/>
      <c r="AE2148" s="16"/>
      <c r="AF2148" s="16"/>
      <c r="AG2148" s="16"/>
      <c r="AH2148" s="16"/>
      <c r="AI2148" s="16"/>
      <c r="AJ2148" s="16"/>
      <c r="AK2148" s="16"/>
      <c r="AL2148" s="16"/>
      <c r="AM2148" s="16"/>
      <c r="AN2148" s="16"/>
      <c r="AO2148" s="16"/>
      <c r="AP2148" s="16"/>
      <c r="AQ2148" s="16"/>
      <c r="AR2148" s="16"/>
      <c r="AS2148" s="16"/>
      <c r="AT2148" s="16"/>
      <c r="AU2148" s="16"/>
      <c r="AV2148" s="16"/>
      <c r="AW2148" s="16"/>
      <c r="AX2148" s="16"/>
      <c r="AY2148" s="16"/>
      <c r="AZ2148" s="16"/>
      <c r="BA2148" s="16"/>
      <c r="BB2148" s="16"/>
    </row>
    <row r="2149" s="5" customFormat="1" spans="1:54">
      <c r="A2149" s="136"/>
      <c r="C2149" s="136"/>
      <c r="E2149" s="107"/>
      <c r="F2149" s="137"/>
      <c r="J2149" s="122"/>
      <c r="K2149" s="138"/>
      <c r="L2149" s="139"/>
      <c r="M2149" s="140"/>
      <c r="O2149" s="89"/>
      <c r="Q2149" s="138"/>
      <c r="R2149" s="91"/>
      <c r="S2149" s="138"/>
      <c r="T2149" s="138"/>
      <c r="U2149" s="91"/>
      <c r="V2149" s="141"/>
      <c r="Y2149" s="6"/>
      <c r="Z2149" s="16"/>
      <c r="AA2149" s="16"/>
      <c r="AB2149" s="16"/>
      <c r="AC2149" s="16"/>
      <c r="AD2149" s="16"/>
      <c r="AE2149" s="16"/>
      <c r="AF2149" s="16"/>
      <c r="AG2149" s="16"/>
      <c r="AH2149" s="16"/>
      <c r="AI2149" s="16"/>
      <c r="AJ2149" s="16"/>
      <c r="AK2149" s="16"/>
      <c r="AL2149" s="16"/>
      <c r="AM2149" s="16"/>
      <c r="AN2149" s="16"/>
      <c r="AO2149" s="16"/>
      <c r="AP2149" s="16"/>
      <c r="AQ2149" s="16"/>
      <c r="AR2149" s="16"/>
      <c r="AS2149" s="16"/>
      <c r="AT2149" s="16"/>
      <c r="AU2149" s="16"/>
      <c r="AV2149" s="16"/>
      <c r="AW2149" s="16"/>
      <c r="AX2149" s="16"/>
      <c r="AY2149" s="16"/>
      <c r="AZ2149" s="16"/>
      <c r="BA2149" s="16"/>
      <c r="BB2149" s="16"/>
    </row>
    <row r="2150" s="5" customFormat="1" spans="1:54">
      <c r="A2150" s="136"/>
      <c r="C2150" s="136"/>
      <c r="E2150" s="107"/>
      <c r="F2150" s="137"/>
      <c r="J2150" s="122"/>
      <c r="K2150" s="138"/>
      <c r="L2150" s="139"/>
      <c r="M2150" s="140"/>
      <c r="O2150" s="89"/>
      <c r="Q2150" s="138"/>
      <c r="R2150" s="91"/>
      <c r="S2150" s="138"/>
      <c r="T2150" s="138"/>
      <c r="U2150" s="91"/>
      <c r="V2150" s="141"/>
      <c r="Y2150" s="6"/>
      <c r="Z2150" s="16"/>
      <c r="AA2150" s="16"/>
      <c r="AB2150" s="16"/>
      <c r="AC2150" s="16"/>
      <c r="AD2150" s="16"/>
      <c r="AE2150" s="16"/>
      <c r="AF2150" s="16"/>
      <c r="AG2150" s="16"/>
      <c r="AH2150" s="16"/>
      <c r="AI2150" s="16"/>
      <c r="AJ2150" s="16"/>
      <c r="AK2150" s="16"/>
      <c r="AL2150" s="16"/>
      <c r="AM2150" s="16"/>
      <c r="AN2150" s="16"/>
      <c r="AO2150" s="16"/>
      <c r="AP2150" s="16"/>
      <c r="AQ2150" s="16"/>
      <c r="AR2150" s="16"/>
      <c r="AS2150" s="16"/>
      <c r="AT2150" s="16"/>
      <c r="AU2150" s="16"/>
      <c r="AV2150" s="16"/>
      <c r="AW2150" s="16"/>
      <c r="AX2150" s="16"/>
      <c r="AY2150" s="16"/>
      <c r="AZ2150" s="16"/>
      <c r="BA2150" s="16"/>
      <c r="BB2150" s="16"/>
    </row>
    <row r="2151" s="5" customFormat="1" spans="1:54">
      <c r="A2151" s="136"/>
      <c r="C2151" s="136"/>
      <c r="E2151" s="107"/>
      <c r="F2151" s="137"/>
      <c r="J2151" s="122"/>
      <c r="K2151" s="138"/>
      <c r="L2151" s="139"/>
      <c r="M2151" s="140"/>
      <c r="O2151" s="89"/>
      <c r="Q2151" s="138"/>
      <c r="R2151" s="91"/>
      <c r="S2151" s="138"/>
      <c r="T2151" s="138"/>
      <c r="U2151" s="91"/>
      <c r="V2151" s="141"/>
      <c r="Y2151" s="6"/>
      <c r="Z2151" s="16"/>
      <c r="AA2151" s="16"/>
      <c r="AB2151" s="16"/>
      <c r="AC2151" s="16"/>
      <c r="AD2151" s="16"/>
      <c r="AE2151" s="16"/>
      <c r="AF2151" s="16"/>
      <c r="AG2151" s="16"/>
      <c r="AH2151" s="16"/>
      <c r="AI2151" s="16"/>
      <c r="AJ2151" s="16"/>
      <c r="AK2151" s="16"/>
      <c r="AL2151" s="16"/>
      <c r="AM2151" s="16"/>
      <c r="AN2151" s="16"/>
      <c r="AO2151" s="16"/>
      <c r="AP2151" s="16"/>
      <c r="AQ2151" s="16"/>
      <c r="AR2151" s="16"/>
      <c r="AS2151" s="16"/>
      <c r="AT2151" s="16"/>
      <c r="AU2151" s="16"/>
      <c r="AV2151" s="16"/>
      <c r="AW2151" s="16"/>
      <c r="AX2151" s="16"/>
      <c r="AY2151" s="16"/>
      <c r="AZ2151" s="16"/>
      <c r="BA2151" s="16"/>
      <c r="BB2151" s="16"/>
    </row>
    <row r="2152" s="5" customFormat="1" spans="1:54">
      <c r="A2152" s="136"/>
      <c r="C2152" s="136"/>
      <c r="E2152" s="107"/>
      <c r="F2152" s="137"/>
      <c r="J2152" s="122"/>
      <c r="K2152" s="138"/>
      <c r="L2152" s="139"/>
      <c r="M2152" s="140"/>
      <c r="O2152" s="89"/>
      <c r="Q2152" s="138"/>
      <c r="R2152" s="91"/>
      <c r="S2152" s="138"/>
      <c r="T2152" s="138"/>
      <c r="U2152" s="91"/>
      <c r="V2152" s="141"/>
      <c r="Y2152" s="6"/>
      <c r="Z2152" s="16"/>
      <c r="AA2152" s="16"/>
      <c r="AB2152" s="16"/>
      <c r="AC2152" s="16"/>
      <c r="AD2152" s="16"/>
      <c r="AE2152" s="16"/>
      <c r="AF2152" s="16"/>
      <c r="AG2152" s="16"/>
      <c r="AH2152" s="16"/>
      <c r="AI2152" s="16"/>
      <c r="AJ2152" s="16"/>
      <c r="AK2152" s="16"/>
      <c r="AL2152" s="16"/>
      <c r="AM2152" s="16"/>
      <c r="AN2152" s="16"/>
      <c r="AO2152" s="16"/>
      <c r="AP2152" s="16"/>
      <c r="AQ2152" s="16"/>
      <c r="AR2152" s="16"/>
      <c r="AS2152" s="16"/>
      <c r="AT2152" s="16"/>
      <c r="AU2152" s="16"/>
      <c r="AV2152" s="16"/>
      <c r="AW2152" s="16"/>
      <c r="AX2152" s="16"/>
      <c r="AY2152" s="16"/>
      <c r="AZ2152" s="16"/>
      <c r="BA2152" s="16"/>
      <c r="BB2152" s="16"/>
    </row>
    <row r="2153" s="5" customFormat="1" spans="1:54">
      <c r="A2153" s="136"/>
      <c r="C2153" s="136"/>
      <c r="E2153" s="107"/>
      <c r="F2153" s="137"/>
      <c r="J2153" s="122"/>
      <c r="K2153" s="138"/>
      <c r="L2153" s="139"/>
      <c r="M2153" s="140"/>
      <c r="O2153" s="89"/>
      <c r="Q2153" s="138"/>
      <c r="R2153" s="91"/>
      <c r="S2153" s="138"/>
      <c r="T2153" s="138"/>
      <c r="U2153" s="91"/>
      <c r="V2153" s="141"/>
      <c r="Y2153" s="6"/>
      <c r="Z2153" s="16"/>
      <c r="AA2153" s="16"/>
      <c r="AB2153" s="16"/>
      <c r="AC2153" s="16"/>
      <c r="AD2153" s="16"/>
      <c r="AE2153" s="16"/>
      <c r="AF2153" s="16"/>
      <c r="AG2153" s="16"/>
      <c r="AH2153" s="16"/>
      <c r="AI2153" s="16"/>
      <c r="AJ2153" s="16"/>
      <c r="AK2153" s="16"/>
      <c r="AL2153" s="16"/>
      <c r="AM2153" s="16"/>
      <c r="AN2153" s="16"/>
      <c r="AO2153" s="16"/>
      <c r="AP2153" s="16"/>
      <c r="AQ2153" s="16"/>
      <c r="AR2153" s="16"/>
      <c r="AS2153" s="16"/>
      <c r="AT2153" s="16"/>
      <c r="AU2153" s="16"/>
      <c r="AV2153" s="16"/>
      <c r="AW2153" s="16"/>
      <c r="AX2153" s="16"/>
      <c r="AY2153" s="16"/>
      <c r="AZ2153" s="16"/>
      <c r="BA2153" s="16"/>
      <c r="BB2153" s="16"/>
    </row>
    <row r="2154" s="5" customFormat="1" spans="1:54">
      <c r="A2154" s="136"/>
      <c r="C2154" s="136"/>
      <c r="E2154" s="107"/>
      <c r="F2154" s="137"/>
      <c r="J2154" s="122"/>
      <c r="K2154" s="138"/>
      <c r="L2154" s="139"/>
      <c r="M2154" s="140"/>
      <c r="O2154" s="89"/>
      <c r="Q2154" s="138"/>
      <c r="R2154" s="91"/>
      <c r="S2154" s="138"/>
      <c r="T2154" s="138"/>
      <c r="U2154" s="91"/>
      <c r="V2154" s="141"/>
      <c r="Y2154" s="6"/>
      <c r="Z2154" s="16"/>
      <c r="AA2154" s="16"/>
      <c r="AB2154" s="16"/>
      <c r="AC2154" s="16"/>
      <c r="AD2154" s="16"/>
      <c r="AE2154" s="16"/>
      <c r="AF2154" s="16"/>
      <c r="AG2154" s="16"/>
      <c r="AH2154" s="16"/>
      <c r="AI2154" s="16"/>
      <c r="AJ2154" s="16"/>
      <c r="AK2154" s="16"/>
      <c r="AL2154" s="16"/>
      <c r="AM2154" s="16"/>
      <c r="AN2154" s="16"/>
      <c r="AO2154" s="16"/>
      <c r="AP2154" s="16"/>
      <c r="AQ2154" s="16"/>
      <c r="AR2154" s="16"/>
      <c r="AS2154" s="16"/>
      <c r="AT2154" s="16"/>
      <c r="AU2154" s="16"/>
      <c r="AV2154" s="16"/>
      <c r="AW2154" s="16"/>
      <c r="AX2154" s="16"/>
      <c r="AY2154" s="16"/>
      <c r="AZ2154" s="16"/>
      <c r="BA2154" s="16"/>
      <c r="BB2154" s="16"/>
    </row>
    <row r="2155" s="5" customFormat="1" spans="1:54">
      <c r="A2155" s="136"/>
      <c r="C2155" s="136"/>
      <c r="E2155" s="107"/>
      <c r="F2155" s="137"/>
      <c r="J2155" s="122"/>
      <c r="K2155" s="138"/>
      <c r="L2155" s="139"/>
      <c r="M2155" s="140"/>
      <c r="O2155" s="89"/>
      <c r="Q2155" s="138"/>
      <c r="R2155" s="91"/>
      <c r="S2155" s="138"/>
      <c r="T2155" s="138"/>
      <c r="U2155" s="91"/>
      <c r="V2155" s="141"/>
      <c r="Y2155" s="6"/>
      <c r="Z2155" s="16"/>
      <c r="AA2155" s="16"/>
      <c r="AB2155" s="16"/>
      <c r="AC2155" s="16"/>
      <c r="AD2155" s="16"/>
      <c r="AE2155" s="16"/>
      <c r="AF2155" s="16"/>
      <c r="AG2155" s="16"/>
      <c r="AH2155" s="16"/>
      <c r="AI2155" s="16"/>
      <c r="AJ2155" s="16"/>
      <c r="AK2155" s="16"/>
      <c r="AL2155" s="16"/>
      <c r="AM2155" s="16"/>
      <c r="AN2155" s="16"/>
      <c r="AO2155" s="16"/>
      <c r="AP2155" s="16"/>
      <c r="AQ2155" s="16"/>
      <c r="AR2155" s="16"/>
      <c r="AS2155" s="16"/>
      <c r="AT2155" s="16"/>
      <c r="AU2155" s="16"/>
      <c r="AV2155" s="16"/>
      <c r="AW2155" s="16"/>
      <c r="AX2155" s="16"/>
      <c r="AY2155" s="16"/>
      <c r="AZ2155" s="16"/>
      <c r="BA2155" s="16"/>
      <c r="BB2155" s="16"/>
    </row>
    <row r="2156" s="5" customFormat="1" spans="1:54">
      <c r="A2156" s="136"/>
      <c r="C2156" s="136"/>
      <c r="E2156" s="107"/>
      <c r="F2156" s="137"/>
      <c r="J2156" s="122"/>
      <c r="K2156" s="138"/>
      <c r="L2156" s="139"/>
      <c r="M2156" s="140"/>
      <c r="O2156" s="89"/>
      <c r="Q2156" s="138"/>
      <c r="R2156" s="91"/>
      <c r="S2156" s="138"/>
      <c r="T2156" s="138"/>
      <c r="U2156" s="91"/>
      <c r="V2156" s="141"/>
      <c r="Y2156" s="6"/>
      <c r="Z2156" s="16"/>
      <c r="AA2156" s="16"/>
      <c r="AB2156" s="16"/>
      <c r="AC2156" s="16"/>
      <c r="AD2156" s="16"/>
      <c r="AE2156" s="16"/>
      <c r="AF2156" s="16"/>
      <c r="AG2156" s="16"/>
      <c r="AH2156" s="16"/>
      <c r="AI2156" s="16"/>
      <c r="AJ2156" s="16"/>
      <c r="AK2156" s="16"/>
      <c r="AL2156" s="16"/>
      <c r="AM2156" s="16"/>
      <c r="AN2156" s="16"/>
      <c r="AO2156" s="16"/>
      <c r="AP2156" s="16"/>
      <c r="AQ2156" s="16"/>
      <c r="AR2156" s="16"/>
      <c r="AS2156" s="16"/>
      <c r="AT2156" s="16"/>
      <c r="AU2156" s="16"/>
      <c r="AV2156" s="16"/>
      <c r="AW2156" s="16"/>
      <c r="AX2156" s="16"/>
      <c r="AY2156" s="16"/>
      <c r="AZ2156" s="16"/>
      <c r="BA2156" s="16"/>
      <c r="BB2156" s="16"/>
    </row>
    <row r="2157" s="5" customFormat="1" spans="1:54">
      <c r="A2157" s="136"/>
      <c r="C2157" s="136"/>
      <c r="E2157" s="107"/>
      <c r="F2157" s="137"/>
      <c r="J2157" s="122"/>
      <c r="K2157" s="138"/>
      <c r="L2157" s="139"/>
      <c r="M2157" s="140"/>
      <c r="O2157" s="89"/>
      <c r="Q2157" s="138"/>
      <c r="R2157" s="91"/>
      <c r="S2157" s="138"/>
      <c r="T2157" s="138"/>
      <c r="U2157" s="91"/>
      <c r="V2157" s="141"/>
      <c r="Y2157" s="6"/>
      <c r="Z2157" s="16"/>
      <c r="AA2157" s="16"/>
      <c r="AB2157" s="16"/>
      <c r="AC2157" s="16"/>
      <c r="AD2157" s="16"/>
      <c r="AE2157" s="16"/>
      <c r="AF2157" s="16"/>
      <c r="AG2157" s="16"/>
      <c r="AH2157" s="16"/>
      <c r="AI2157" s="16"/>
      <c r="AJ2157" s="16"/>
      <c r="AK2157" s="16"/>
      <c r="AL2157" s="16"/>
      <c r="AM2157" s="16"/>
      <c r="AN2157" s="16"/>
      <c r="AO2157" s="16"/>
      <c r="AP2157" s="16"/>
      <c r="AQ2157" s="16"/>
      <c r="AR2157" s="16"/>
      <c r="AS2157" s="16"/>
      <c r="AT2157" s="16"/>
      <c r="AU2157" s="16"/>
      <c r="AV2157" s="16"/>
      <c r="AW2157" s="16"/>
      <c r="AX2157" s="16"/>
      <c r="AY2157" s="16"/>
      <c r="AZ2157" s="16"/>
      <c r="BA2157" s="16"/>
      <c r="BB2157" s="16"/>
    </row>
    <row r="2158" s="5" customFormat="1" spans="1:54">
      <c r="A2158" s="136"/>
      <c r="C2158" s="136"/>
      <c r="E2158" s="107"/>
      <c r="F2158" s="137"/>
      <c r="J2158" s="122"/>
      <c r="K2158" s="138"/>
      <c r="L2158" s="139"/>
      <c r="M2158" s="140"/>
      <c r="O2158" s="89"/>
      <c r="Q2158" s="138"/>
      <c r="R2158" s="91"/>
      <c r="S2158" s="138"/>
      <c r="T2158" s="138"/>
      <c r="U2158" s="91"/>
      <c r="V2158" s="141"/>
      <c r="Y2158" s="6"/>
      <c r="Z2158" s="16"/>
      <c r="AA2158" s="16"/>
      <c r="AB2158" s="16"/>
      <c r="AC2158" s="16"/>
      <c r="AD2158" s="16"/>
      <c r="AE2158" s="16"/>
      <c r="AF2158" s="16"/>
      <c r="AG2158" s="16"/>
      <c r="AH2158" s="16"/>
      <c r="AI2158" s="16"/>
      <c r="AJ2158" s="16"/>
      <c r="AK2158" s="16"/>
      <c r="AL2158" s="16"/>
      <c r="AM2158" s="16"/>
      <c r="AN2158" s="16"/>
      <c r="AO2158" s="16"/>
      <c r="AP2158" s="16"/>
      <c r="AQ2158" s="16"/>
      <c r="AR2158" s="16"/>
      <c r="AS2158" s="16"/>
      <c r="AT2158" s="16"/>
      <c r="AU2158" s="16"/>
      <c r="AV2158" s="16"/>
      <c r="AW2158" s="16"/>
      <c r="AX2158" s="16"/>
      <c r="AY2158" s="16"/>
      <c r="AZ2158" s="16"/>
      <c r="BA2158" s="16"/>
      <c r="BB2158" s="16"/>
    </row>
    <row r="2159" s="5" customFormat="1" spans="1:54">
      <c r="A2159" s="136"/>
      <c r="C2159" s="136"/>
      <c r="E2159" s="107"/>
      <c r="F2159" s="137"/>
      <c r="J2159" s="122"/>
      <c r="K2159" s="138"/>
      <c r="L2159" s="139"/>
      <c r="M2159" s="140"/>
      <c r="O2159" s="89"/>
      <c r="Q2159" s="138"/>
      <c r="R2159" s="91"/>
      <c r="S2159" s="138"/>
      <c r="T2159" s="138"/>
      <c r="U2159" s="91"/>
      <c r="V2159" s="141"/>
      <c r="Y2159" s="6"/>
      <c r="Z2159" s="16"/>
      <c r="AA2159" s="16"/>
      <c r="AB2159" s="16"/>
      <c r="AC2159" s="16"/>
      <c r="AD2159" s="16"/>
      <c r="AE2159" s="16"/>
      <c r="AF2159" s="16"/>
      <c r="AG2159" s="16"/>
      <c r="AH2159" s="16"/>
      <c r="AI2159" s="16"/>
      <c r="AJ2159" s="16"/>
      <c r="AK2159" s="16"/>
      <c r="AL2159" s="16"/>
      <c r="AM2159" s="16"/>
      <c r="AN2159" s="16"/>
      <c r="AO2159" s="16"/>
      <c r="AP2159" s="16"/>
      <c r="AQ2159" s="16"/>
      <c r="AR2159" s="16"/>
      <c r="AS2159" s="16"/>
      <c r="AT2159" s="16"/>
      <c r="AU2159" s="16"/>
      <c r="AV2159" s="16"/>
      <c r="AW2159" s="16"/>
      <c r="AX2159" s="16"/>
      <c r="AY2159" s="16"/>
      <c r="AZ2159" s="16"/>
      <c r="BA2159" s="16"/>
      <c r="BB2159" s="16"/>
    </row>
    <row r="2160" s="5" customFormat="1" spans="1:54">
      <c r="A2160" s="136"/>
      <c r="C2160" s="136"/>
      <c r="E2160" s="107"/>
      <c r="F2160" s="137"/>
      <c r="J2160" s="122"/>
      <c r="K2160" s="138"/>
      <c r="L2160" s="139"/>
      <c r="M2160" s="140"/>
      <c r="O2160" s="89"/>
      <c r="Q2160" s="138"/>
      <c r="R2160" s="91"/>
      <c r="S2160" s="138"/>
      <c r="T2160" s="138"/>
      <c r="U2160" s="91"/>
      <c r="V2160" s="141"/>
      <c r="Y2160" s="6"/>
      <c r="Z2160" s="16"/>
      <c r="AA2160" s="16"/>
      <c r="AB2160" s="16"/>
      <c r="AC2160" s="16"/>
      <c r="AD2160" s="16"/>
      <c r="AE2160" s="16"/>
      <c r="AF2160" s="16"/>
      <c r="AG2160" s="16"/>
      <c r="AH2160" s="16"/>
      <c r="AI2160" s="16"/>
      <c r="AJ2160" s="16"/>
      <c r="AK2160" s="16"/>
      <c r="AL2160" s="16"/>
      <c r="AM2160" s="16"/>
      <c r="AN2160" s="16"/>
      <c r="AO2160" s="16"/>
      <c r="AP2160" s="16"/>
      <c r="AQ2160" s="16"/>
      <c r="AR2160" s="16"/>
      <c r="AS2160" s="16"/>
      <c r="AT2160" s="16"/>
      <c r="AU2160" s="16"/>
      <c r="AV2160" s="16"/>
      <c r="AW2160" s="16"/>
      <c r="AX2160" s="16"/>
      <c r="AY2160" s="16"/>
      <c r="AZ2160" s="16"/>
      <c r="BA2160" s="16"/>
      <c r="BB2160" s="16"/>
    </row>
    <row r="2161" s="5" customFormat="1" spans="1:54">
      <c r="A2161" s="136"/>
      <c r="C2161" s="136"/>
      <c r="E2161" s="107"/>
      <c r="F2161" s="137"/>
      <c r="J2161" s="122"/>
      <c r="K2161" s="138"/>
      <c r="L2161" s="139"/>
      <c r="M2161" s="140"/>
      <c r="O2161" s="89"/>
      <c r="Q2161" s="138"/>
      <c r="R2161" s="91"/>
      <c r="S2161" s="138"/>
      <c r="T2161" s="138"/>
      <c r="U2161" s="91"/>
      <c r="V2161" s="141"/>
      <c r="Y2161" s="6"/>
      <c r="Z2161" s="16"/>
      <c r="AA2161" s="16"/>
      <c r="AB2161" s="16"/>
      <c r="AC2161" s="16"/>
      <c r="AD2161" s="16"/>
      <c r="AE2161" s="16"/>
      <c r="AF2161" s="16"/>
      <c r="AG2161" s="16"/>
      <c r="AH2161" s="16"/>
      <c r="AI2161" s="16"/>
      <c r="AJ2161" s="16"/>
      <c r="AK2161" s="16"/>
      <c r="AL2161" s="16"/>
      <c r="AM2161" s="16"/>
      <c r="AN2161" s="16"/>
      <c r="AO2161" s="16"/>
      <c r="AP2161" s="16"/>
      <c r="AQ2161" s="16"/>
      <c r="AR2161" s="16"/>
      <c r="AS2161" s="16"/>
      <c r="AT2161" s="16"/>
      <c r="AU2161" s="16"/>
      <c r="AV2161" s="16"/>
      <c r="AW2161" s="16"/>
      <c r="AX2161" s="16"/>
      <c r="AY2161" s="16"/>
      <c r="AZ2161" s="16"/>
      <c r="BA2161" s="16"/>
      <c r="BB2161" s="16"/>
    </row>
    <row r="2162" s="5" customFormat="1" spans="1:54">
      <c r="A2162" s="136"/>
      <c r="C2162" s="136"/>
      <c r="E2162" s="107"/>
      <c r="F2162" s="137"/>
      <c r="J2162" s="122"/>
      <c r="K2162" s="138"/>
      <c r="L2162" s="139"/>
      <c r="M2162" s="140"/>
      <c r="O2162" s="89"/>
      <c r="Q2162" s="138"/>
      <c r="R2162" s="91"/>
      <c r="S2162" s="138"/>
      <c r="T2162" s="138"/>
      <c r="U2162" s="91"/>
      <c r="V2162" s="141"/>
      <c r="Y2162" s="6"/>
      <c r="Z2162" s="16"/>
      <c r="AA2162" s="16"/>
      <c r="AB2162" s="16"/>
      <c r="AC2162" s="16"/>
      <c r="AD2162" s="16"/>
      <c r="AE2162" s="16"/>
      <c r="AF2162" s="16"/>
      <c r="AG2162" s="16"/>
      <c r="AH2162" s="16"/>
      <c r="AI2162" s="16"/>
      <c r="AJ2162" s="16"/>
      <c r="AK2162" s="16"/>
      <c r="AL2162" s="16"/>
      <c r="AM2162" s="16"/>
      <c r="AN2162" s="16"/>
      <c r="AO2162" s="16"/>
      <c r="AP2162" s="16"/>
      <c r="AQ2162" s="16"/>
      <c r="AR2162" s="16"/>
      <c r="AS2162" s="16"/>
      <c r="AT2162" s="16"/>
      <c r="AU2162" s="16"/>
      <c r="AV2162" s="16"/>
      <c r="AW2162" s="16"/>
      <c r="AX2162" s="16"/>
      <c r="AY2162" s="16"/>
      <c r="AZ2162" s="16"/>
      <c r="BA2162" s="16"/>
      <c r="BB2162" s="16"/>
    </row>
    <row r="2163" s="5" customFormat="1" spans="1:54">
      <c r="A2163" s="136"/>
      <c r="C2163" s="136"/>
      <c r="E2163" s="107"/>
      <c r="F2163" s="137"/>
      <c r="J2163" s="122"/>
      <c r="K2163" s="138"/>
      <c r="L2163" s="139"/>
      <c r="M2163" s="140"/>
      <c r="O2163" s="89"/>
      <c r="Q2163" s="138"/>
      <c r="R2163" s="91"/>
      <c r="S2163" s="138"/>
      <c r="T2163" s="138"/>
      <c r="U2163" s="91"/>
      <c r="V2163" s="141"/>
      <c r="Y2163" s="6"/>
      <c r="Z2163" s="16"/>
      <c r="AA2163" s="16"/>
      <c r="AB2163" s="16"/>
      <c r="AC2163" s="16"/>
      <c r="AD2163" s="16"/>
      <c r="AE2163" s="16"/>
      <c r="AF2163" s="16"/>
      <c r="AG2163" s="16"/>
      <c r="AH2163" s="16"/>
      <c r="AI2163" s="16"/>
      <c r="AJ2163" s="16"/>
      <c r="AK2163" s="16"/>
      <c r="AL2163" s="16"/>
      <c r="AM2163" s="16"/>
      <c r="AN2163" s="16"/>
      <c r="AO2163" s="16"/>
      <c r="AP2163" s="16"/>
      <c r="AQ2163" s="16"/>
      <c r="AR2163" s="16"/>
      <c r="AS2163" s="16"/>
      <c r="AT2163" s="16"/>
      <c r="AU2163" s="16"/>
      <c r="AV2163" s="16"/>
      <c r="AW2163" s="16"/>
      <c r="AX2163" s="16"/>
      <c r="AY2163" s="16"/>
      <c r="AZ2163" s="16"/>
      <c r="BA2163" s="16"/>
      <c r="BB2163" s="16"/>
    </row>
    <row r="2164" s="5" customFormat="1" spans="1:54">
      <c r="A2164" s="136"/>
      <c r="C2164" s="136"/>
      <c r="E2164" s="107"/>
      <c r="F2164" s="137"/>
      <c r="J2164" s="122"/>
      <c r="K2164" s="138"/>
      <c r="L2164" s="139"/>
      <c r="M2164" s="140"/>
      <c r="O2164" s="89"/>
      <c r="Q2164" s="138"/>
      <c r="R2164" s="91"/>
      <c r="S2164" s="138"/>
      <c r="T2164" s="138"/>
      <c r="U2164" s="91"/>
      <c r="V2164" s="141"/>
      <c r="Y2164" s="6"/>
      <c r="Z2164" s="16"/>
      <c r="AA2164" s="16"/>
      <c r="AB2164" s="16"/>
      <c r="AC2164" s="16"/>
      <c r="AD2164" s="16"/>
      <c r="AE2164" s="16"/>
      <c r="AF2164" s="16"/>
      <c r="AG2164" s="16"/>
      <c r="AH2164" s="16"/>
      <c r="AI2164" s="16"/>
      <c r="AJ2164" s="16"/>
      <c r="AK2164" s="16"/>
      <c r="AL2164" s="16"/>
      <c r="AM2164" s="16"/>
      <c r="AN2164" s="16"/>
      <c r="AO2164" s="16"/>
      <c r="AP2164" s="16"/>
      <c r="AQ2164" s="16"/>
      <c r="AR2164" s="16"/>
      <c r="AS2164" s="16"/>
      <c r="AT2164" s="16"/>
      <c r="AU2164" s="16"/>
      <c r="AV2164" s="16"/>
      <c r="AW2164" s="16"/>
      <c r="AX2164" s="16"/>
      <c r="AY2164" s="16"/>
      <c r="AZ2164" s="16"/>
      <c r="BA2164" s="16"/>
      <c r="BB2164" s="16"/>
    </row>
    <row r="2165" s="5" customFormat="1" spans="1:54">
      <c r="A2165" s="136"/>
      <c r="C2165" s="136"/>
      <c r="E2165" s="107"/>
      <c r="F2165" s="137"/>
      <c r="J2165" s="122"/>
      <c r="K2165" s="138"/>
      <c r="L2165" s="139"/>
      <c r="M2165" s="140"/>
      <c r="O2165" s="89"/>
      <c r="Q2165" s="138"/>
      <c r="R2165" s="91"/>
      <c r="S2165" s="138"/>
      <c r="T2165" s="138"/>
      <c r="U2165" s="91"/>
      <c r="V2165" s="141"/>
      <c r="Y2165" s="6"/>
      <c r="Z2165" s="16"/>
      <c r="AA2165" s="16"/>
      <c r="AB2165" s="16"/>
      <c r="AC2165" s="16"/>
      <c r="AD2165" s="16"/>
      <c r="AE2165" s="16"/>
      <c r="AF2165" s="16"/>
      <c r="AG2165" s="16"/>
      <c r="AH2165" s="16"/>
      <c r="AI2165" s="16"/>
      <c r="AJ2165" s="16"/>
      <c r="AK2165" s="16"/>
      <c r="AL2165" s="16"/>
      <c r="AM2165" s="16"/>
      <c r="AN2165" s="16"/>
      <c r="AO2165" s="16"/>
      <c r="AP2165" s="16"/>
      <c r="AQ2165" s="16"/>
      <c r="AR2165" s="16"/>
      <c r="AS2165" s="16"/>
      <c r="AT2165" s="16"/>
      <c r="AU2165" s="16"/>
      <c r="AV2165" s="16"/>
      <c r="AW2165" s="16"/>
      <c r="AX2165" s="16"/>
      <c r="AY2165" s="16"/>
      <c r="AZ2165" s="16"/>
      <c r="BA2165" s="16"/>
      <c r="BB2165" s="16"/>
    </row>
    <row r="2166" s="5" customFormat="1" spans="1:54">
      <c r="A2166" s="136"/>
      <c r="C2166" s="136"/>
      <c r="E2166" s="107"/>
      <c r="F2166" s="137"/>
      <c r="J2166" s="122"/>
      <c r="K2166" s="138"/>
      <c r="L2166" s="139"/>
      <c r="M2166" s="140"/>
      <c r="O2166" s="89"/>
      <c r="Q2166" s="138"/>
      <c r="R2166" s="91"/>
      <c r="S2166" s="138"/>
      <c r="T2166" s="138"/>
      <c r="U2166" s="91"/>
      <c r="V2166" s="141"/>
      <c r="Y2166" s="6"/>
      <c r="Z2166" s="16"/>
      <c r="AA2166" s="16"/>
      <c r="AB2166" s="16"/>
      <c r="AC2166" s="16"/>
      <c r="AD2166" s="16"/>
      <c r="AE2166" s="16"/>
      <c r="AF2166" s="16"/>
      <c r="AG2166" s="16"/>
      <c r="AH2166" s="16"/>
      <c r="AI2166" s="16"/>
      <c r="AJ2166" s="16"/>
      <c r="AK2166" s="16"/>
      <c r="AL2166" s="16"/>
      <c r="AM2166" s="16"/>
      <c r="AN2166" s="16"/>
      <c r="AO2166" s="16"/>
      <c r="AP2166" s="16"/>
      <c r="AQ2166" s="16"/>
      <c r="AR2166" s="16"/>
      <c r="AS2166" s="16"/>
      <c r="AT2166" s="16"/>
      <c r="AU2166" s="16"/>
      <c r="AV2166" s="16"/>
      <c r="AW2166" s="16"/>
      <c r="AX2166" s="16"/>
      <c r="AY2166" s="16"/>
      <c r="AZ2166" s="16"/>
      <c r="BA2166" s="16"/>
      <c r="BB2166" s="16"/>
    </row>
    <row r="2167" s="5" customFormat="1" spans="1:54">
      <c r="A2167" s="136"/>
      <c r="C2167" s="136"/>
      <c r="E2167" s="107"/>
      <c r="F2167" s="137"/>
      <c r="J2167" s="122"/>
      <c r="K2167" s="138"/>
      <c r="L2167" s="139"/>
      <c r="M2167" s="140"/>
      <c r="O2167" s="89"/>
      <c r="Q2167" s="138"/>
      <c r="R2167" s="91"/>
      <c r="S2167" s="138"/>
      <c r="T2167" s="138"/>
      <c r="U2167" s="91"/>
      <c r="V2167" s="141"/>
      <c r="Y2167" s="6"/>
      <c r="Z2167" s="16"/>
      <c r="AA2167" s="16"/>
      <c r="AB2167" s="16"/>
      <c r="AC2167" s="16"/>
      <c r="AD2167" s="16"/>
      <c r="AE2167" s="16"/>
      <c r="AF2167" s="16"/>
      <c r="AG2167" s="16"/>
      <c r="AH2167" s="16"/>
      <c r="AI2167" s="16"/>
      <c r="AJ2167" s="16"/>
      <c r="AK2167" s="16"/>
      <c r="AL2167" s="16"/>
      <c r="AM2167" s="16"/>
      <c r="AN2167" s="16"/>
      <c r="AO2167" s="16"/>
      <c r="AP2167" s="16"/>
      <c r="AQ2167" s="16"/>
      <c r="AR2167" s="16"/>
      <c r="AS2167" s="16"/>
      <c r="AT2167" s="16"/>
      <c r="AU2167" s="16"/>
      <c r="AV2167" s="16"/>
      <c r="AW2167" s="16"/>
      <c r="AX2167" s="16"/>
      <c r="AY2167" s="16"/>
      <c r="AZ2167" s="16"/>
      <c r="BA2167" s="16"/>
      <c r="BB2167" s="16"/>
    </row>
    <row r="2168" s="5" customFormat="1" spans="1:54">
      <c r="A2168" s="136"/>
      <c r="C2168" s="136"/>
      <c r="E2168" s="107"/>
      <c r="F2168" s="137"/>
      <c r="J2168" s="122"/>
      <c r="K2168" s="138"/>
      <c r="L2168" s="139"/>
      <c r="M2168" s="140"/>
      <c r="O2168" s="89"/>
      <c r="Q2168" s="138"/>
      <c r="R2168" s="91"/>
      <c r="S2168" s="138"/>
      <c r="T2168" s="138"/>
      <c r="U2168" s="91"/>
      <c r="V2168" s="141"/>
      <c r="Y2168" s="6"/>
      <c r="Z2168" s="16"/>
      <c r="AA2168" s="16"/>
      <c r="AB2168" s="16"/>
      <c r="AC2168" s="16"/>
      <c r="AD2168" s="16"/>
      <c r="AE2168" s="16"/>
      <c r="AF2168" s="16"/>
      <c r="AG2168" s="16"/>
      <c r="AH2168" s="16"/>
      <c r="AI2168" s="16"/>
      <c r="AJ2168" s="16"/>
      <c r="AK2168" s="16"/>
      <c r="AL2168" s="16"/>
      <c r="AM2168" s="16"/>
      <c r="AN2168" s="16"/>
      <c r="AO2168" s="16"/>
      <c r="AP2168" s="16"/>
      <c r="AQ2168" s="16"/>
      <c r="AR2168" s="16"/>
      <c r="AS2168" s="16"/>
      <c r="AT2168" s="16"/>
      <c r="AU2168" s="16"/>
      <c r="AV2168" s="16"/>
      <c r="AW2168" s="16"/>
      <c r="AX2168" s="16"/>
      <c r="AY2168" s="16"/>
      <c r="AZ2168" s="16"/>
      <c r="BA2168" s="16"/>
      <c r="BB2168" s="16"/>
    </row>
    <row r="2169" s="5" customFormat="1" spans="1:54">
      <c r="A2169" s="136"/>
      <c r="C2169" s="136"/>
      <c r="E2169" s="107"/>
      <c r="F2169" s="137"/>
      <c r="J2169" s="122"/>
      <c r="K2169" s="138"/>
      <c r="L2169" s="139"/>
      <c r="M2169" s="140"/>
      <c r="O2169" s="89"/>
      <c r="Q2169" s="138"/>
      <c r="R2169" s="91"/>
      <c r="S2169" s="138"/>
      <c r="T2169" s="138"/>
      <c r="U2169" s="91"/>
      <c r="V2169" s="141"/>
      <c r="Y2169" s="6"/>
      <c r="Z2169" s="16"/>
      <c r="AA2169" s="16"/>
      <c r="AB2169" s="16"/>
      <c r="AC2169" s="16"/>
      <c r="AD2169" s="16"/>
      <c r="AE2169" s="16"/>
      <c r="AF2169" s="16"/>
      <c r="AG2169" s="16"/>
      <c r="AH2169" s="16"/>
      <c r="AI2169" s="16"/>
      <c r="AJ2169" s="16"/>
      <c r="AK2169" s="16"/>
      <c r="AL2169" s="16"/>
      <c r="AM2169" s="16"/>
      <c r="AN2169" s="16"/>
      <c r="AO2169" s="16"/>
      <c r="AP2169" s="16"/>
      <c r="AQ2169" s="16"/>
      <c r="AR2169" s="16"/>
      <c r="AS2169" s="16"/>
      <c r="AT2169" s="16"/>
      <c r="AU2169" s="16"/>
      <c r="AV2169" s="16"/>
      <c r="AW2169" s="16"/>
      <c r="AX2169" s="16"/>
      <c r="AY2169" s="16"/>
      <c r="AZ2169" s="16"/>
      <c r="BA2169" s="16"/>
      <c r="BB2169" s="16"/>
    </row>
    <row r="2170" s="5" customFormat="1" spans="1:54">
      <c r="A2170" s="136"/>
      <c r="C2170" s="136"/>
      <c r="E2170" s="107"/>
      <c r="F2170" s="137"/>
      <c r="J2170" s="122"/>
      <c r="K2170" s="138"/>
      <c r="L2170" s="139"/>
      <c r="M2170" s="140"/>
      <c r="O2170" s="89"/>
      <c r="Q2170" s="138"/>
      <c r="R2170" s="91"/>
      <c r="S2170" s="138"/>
      <c r="T2170" s="138"/>
      <c r="U2170" s="91"/>
      <c r="V2170" s="141"/>
      <c r="Y2170" s="6"/>
      <c r="Z2170" s="16"/>
      <c r="AA2170" s="16"/>
      <c r="AB2170" s="16"/>
      <c r="AC2170" s="16"/>
      <c r="AD2170" s="16"/>
      <c r="AE2170" s="16"/>
      <c r="AF2170" s="16"/>
      <c r="AG2170" s="16"/>
      <c r="AH2170" s="16"/>
      <c r="AI2170" s="16"/>
      <c r="AJ2170" s="16"/>
      <c r="AK2170" s="16"/>
      <c r="AL2170" s="16"/>
      <c r="AM2170" s="16"/>
      <c r="AN2170" s="16"/>
      <c r="AO2170" s="16"/>
      <c r="AP2170" s="16"/>
      <c r="AQ2170" s="16"/>
      <c r="AR2170" s="16"/>
      <c r="AS2170" s="16"/>
      <c r="AT2170" s="16"/>
      <c r="AU2170" s="16"/>
      <c r="AV2170" s="16"/>
      <c r="AW2170" s="16"/>
      <c r="AX2170" s="16"/>
      <c r="AY2170" s="16"/>
      <c r="AZ2170" s="16"/>
      <c r="BA2170" s="16"/>
      <c r="BB2170" s="16"/>
    </row>
    <row r="2171" s="5" customFormat="1" spans="1:54">
      <c r="A2171" s="136"/>
      <c r="C2171" s="136"/>
      <c r="E2171" s="107"/>
      <c r="F2171" s="137"/>
      <c r="J2171" s="122"/>
      <c r="K2171" s="138"/>
      <c r="L2171" s="139"/>
      <c r="M2171" s="140"/>
      <c r="O2171" s="89"/>
      <c r="Q2171" s="138"/>
      <c r="R2171" s="91"/>
      <c r="S2171" s="138"/>
      <c r="T2171" s="138"/>
      <c r="U2171" s="91"/>
      <c r="V2171" s="141"/>
      <c r="Y2171" s="6"/>
      <c r="Z2171" s="16"/>
      <c r="AA2171" s="16"/>
      <c r="AB2171" s="16"/>
      <c r="AC2171" s="16"/>
      <c r="AD2171" s="16"/>
      <c r="AE2171" s="16"/>
      <c r="AF2171" s="16"/>
      <c r="AG2171" s="16"/>
      <c r="AH2171" s="16"/>
      <c r="AI2171" s="16"/>
      <c r="AJ2171" s="16"/>
      <c r="AK2171" s="16"/>
      <c r="AL2171" s="16"/>
      <c r="AM2171" s="16"/>
      <c r="AN2171" s="16"/>
      <c r="AO2171" s="16"/>
      <c r="AP2171" s="16"/>
      <c r="AQ2171" s="16"/>
      <c r="AR2171" s="16"/>
      <c r="AS2171" s="16"/>
      <c r="AT2171" s="16"/>
      <c r="AU2171" s="16"/>
      <c r="AV2171" s="16"/>
      <c r="AW2171" s="16"/>
      <c r="AX2171" s="16"/>
      <c r="AY2171" s="16"/>
      <c r="AZ2171" s="16"/>
      <c r="BA2171" s="16"/>
      <c r="BB2171" s="16"/>
    </row>
    <row r="2172" s="5" customFormat="1" spans="1:54">
      <c r="A2172" s="136"/>
      <c r="C2172" s="136"/>
      <c r="E2172" s="107"/>
      <c r="F2172" s="137"/>
      <c r="J2172" s="122"/>
      <c r="K2172" s="138"/>
      <c r="L2172" s="139"/>
      <c r="M2172" s="140"/>
      <c r="O2172" s="89"/>
      <c r="Q2172" s="138"/>
      <c r="R2172" s="91"/>
      <c r="S2172" s="138"/>
      <c r="T2172" s="138"/>
      <c r="U2172" s="91"/>
      <c r="V2172" s="141"/>
      <c r="Y2172" s="6"/>
      <c r="Z2172" s="16"/>
      <c r="AA2172" s="16"/>
      <c r="AB2172" s="16"/>
      <c r="AC2172" s="16"/>
      <c r="AD2172" s="16"/>
      <c r="AE2172" s="16"/>
      <c r="AF2172" s="16"/>
      <c r="AG2172" s="16"/>
      <c r="AH2172" s="16"/>
      <c r="AI2172" s="16"/>
      <c r="AJ2172" s="16"/>
      <c r="AK2172" s="16"/>
      <c r="AL2172" s="16"/>
      <c r="AM2172" s="16"/>
      <c r="AN2172" s="16"/>
      <c r="AO2172" s="16"/>
      <c r="AP2172" s="16"/>
      <c r="AQ2172" s="16"/>
      <c r="AR2172" s="16"/>
      <c r="AS2172" s="16"/>
      <c r="AT2172" s="16"/>
      <c r="AU2172" s="16"/>
      <c r="AV2172" s="16"/>
      <c r="AW2172" s="16"/>
      <c r="AX2172" s="16"/>
      <c r="AY2172" s="16"/>
      <c r="AZ2172" s="16"/>
      <c r="BA2172" s="16"/>
      <c r="BB2172" s="16"/>
    </row>
    <row r="2173" s="5" customFormat="1" spans="1:54">
      <c r="A2173" s="136"/>
      <c r="C2173" s="136"/>
      <c r="E2173" s="107"/>
      <c r="F2173" s="137"/>
      <c r="J2173" s="122"/>
      <c r="K2173" s="138"/>
      <c r="L2173" s="139"/>
      <c r="M2173" s="140"/>
      <c r="O2173" s="89"/>
      <c r="Q2173" s="138"/>
      <c r="R2173" s="91"/>
      <c r="S2173" s="138"/>
      <c r="T2173" s="138"/>
      <c r="U2173" s="91"/>
      <c r="V2173" s="141"/>
      <c r="Y2173" s="6"/>
      <c r="Z2173" s="16"/>
      <c r="AA2173" s="16"/>
      <c r="AB2173" s="16"/>
      <c r="AC2173" s="16"/>
      <c r="AD2173" s="16"/>
      <c r="AE2173" s="16"/>
      <c r="AF2173" s="16"/>
      <c r="AG2173" s="16"/>
      <c r="AH2173" s="16"/>
      <c r="AI2173" s="16"/>
      <c r="AJ2173" s="16"/>
      <c r="AK2173" s="16"/>
      <c r="AL2173" s="16"/>
      <c r="AM2173" s="16"/>
      <c r="AN2173" s="16"/>
      <c r="AO2173" s="16"/>
      <c r="AP2173" s="16"/>
      <c r="AQ2173" s="16"/>
      <c r="AR2173" s="16"/>
      <c r="AS2173" s="16"/>
      <c r="AT2173" s="16"/>
      <c r="AU2173" s="16"/>
      <c r="AV2173" s="16"/>
      <c r="AW2173" s="16"/>
      <c r="AX2173" s="16"/>
      <c r="AY2173" s="16"/>
      <c r="AZ2173" s="16"/>
      <c r="BA2173" s="16"/>
      <c r="BB2173" s="16"/>
    </row>
    <row r="2174" s="5" customFormat="1" spans="1:54">
      <c r="A2174" s="136"/>
      <c r="C2174" s="136"/>
      <c r="E2174" s="107"/>
      <c r="F2174" s="137"/>
      <c r="J2174" s="122"/>
      <c r="K2174" s="138"/>
      <c r="L2174" s="139"/>
      <c r="M2174" s="140"/>
      <c r="O2174" s="89"/>
      <c r="Q2174" s="138"/>
      <c r="R2174" s="91"/>
      <c r="S2174" s="138"/>
      <c r="T2174" s="138"/>
      <c r="U2174" s="91"/>
      <c r="V2174" s="141"/>
      <c r="Y2174" s="6"/>
      <c r="Z2174" s="16"/>
      <c r="AA2174" s="16"/>
      <c r="AB2174" s="16"/>
      <c r="AC2174" s="16"/>
      <c r="AD2174" s="16"/>
      <c r="AE2174" s="16"/>
      <c r="AF2174" s="16"/>
      <c r="AG2174" s="16"/>
      <c r="AH2174" s="16"/>
      <c r="AI2174" s="16"/>
      <c r="AJ2174" s="16"/>
      <c r="AK2174" s="16"/>
      <c r="AL2174" s="16"/>
      <c r="AM2174" s="16"/>
      <c r="AN2174" s="16"/>
      <c r="AO2174" s="16"/>
      <c r="AP2174" s="16"/>
      <c r="AQ2174" s="16"/>
      <c r="AR2174" s="16"/>
      <c r="AS2174" s="16"/>
      <c r="AT2174" s="16"/>
      <c r="AU2174" s="16"/>
      <c r="AV2174" s="16"/>
      <c r="AW2174" s="16"/>
      <c r="AX2174" s="16"/>
      <c r="AY2174" s="16"/>
      <c r="AZ2174" s="16"/>
      <c r="BA2174" s="16"/>
      <c r="BB2174" s="16"/>
    </row>
    <row r="2175" s="5" customFormat="1" spans="1:54">
      <c r="A2175" s="136"/>
      <c r="C2175" s="136"/>
      <c r="E2175" s="107"/>
      <c r="F2175" s="137"/>
      <c r="J2175" s="122"/>
      <c r="K2175" s="138"/>
      <c r="L2175" s="139"/>
      <c r="M2175" s="140"/>
      <c r="O2175" s="89"/>
      <c r="Q2175" s="138"/>
      <c r="R2175" s="91"/>
      <c r="S2175" s="138"/>
      <c r="T2175" s="138"/>
      <c r="U2175" s="91"/>
      <c r="V2175" s="141"/>
      <c r="Y2175" s="6"/>
      <c r="Z2175" s="16"/>
      <c r="AA2175" s="16"/>
      <c r="AB2175" s="16"/>
      <c r="AC2175" s="16"/>
      <c r="AD2175" s="16"/>
      <c r="AE2175" s="16"/>
      <c r="AF2175" s="16"/>
      <c r="AG2175" s="16"/>
      <c r="AH2175" s="16"/>
      <c r="AI2175" s="16"/>
      <c r="AJ2175" s="16"/>
      <c r="AK2175" s="16"/>
      <c r="AL2175" s="16"/>
      <c r="AM2175" s="16"/>
      <c r="AN2175" s="16"/>
      <c r="AO2175" s="16"/>
      <c r="AP2175" s="16"/>
      <c r="AQ2175" s="16"/>
      <c r="AR2175" s="16"/>
      <c r="AS2175" s="16"/>
      <c r="AT2175" s="16"/>
      <c r="AU2175" s="16"/>
      <c r="AV2175" s="16"/>
      <c r="AW2175" s="16"/>
      <c r="AX2175" s="16"/>
      <c r="AY2175" s="16"/>
      <c r="AZ2175" s="16"/>
      <c r="BA2175" s="16"/>
      <c r="BB2175" s="16"/>
    </row>
    <row r="2176" s="5" customFormat="1" spans="1:54">
      <c r="A2176" s="136"/>
      <c r="C2176" s="136"/>
      <c r="E2176" s="107"/>
      <c r="F2176" s="137"/>
      <c r="J2176" s="122"/>
      <c r="K2176" s="138"/>
      <c r="L2176" s="139"/>
      <c r="M2176" s="140"/>
      <c r="O2176" s="89"/>
      <c r="Q2176" s="138"/>
      <c r="R2176" s="91"/>
      <c r="S2176" s="138"/>
      <c r="T2176" s="138"/>
      <c r="U2176" s="91"/>
      <c r="V2176" s="141"/>
      <c r="Y2176" s="6"/>
      <c r="Z2176" s="16"/>
      <c r="AA2176" s="16"/>
      <c r="AB2176" s="16"/>
      <c r="AC2176" s="16"/>
      <c r="AD2176" s="16"/>
      <c r="AE2176" s="16"/>
      <c r="AF2176" s="16"/>
      <c r="AG2176" s="16"/>
      <c r="AH2176" s="16"/>
      <c r="AI2176" s="16"/>
      <c r="AJ2176" s="16"/>
      <c r="AK2176" s="16"/>
      <c r="AL2176" s="16"/>
      <c r="AM2176" s="16"/>
      <c r="AN2176" s="16"/>
      <c r="AO2176" s="16"/>
      <c r="AP2176" s="16"/>
      <c r="AQ2176" s="16"/>
      <c r="AR2176" s="16"/>
      <c r="AS2176" s="16"/>
      <c r="AT2176" s="16"/>
      <c r="AU2176" s="16"/>
      <c r="AV2176" s="16"/>
      <c r="AW2176" s="16"/>
      <c r="AX2176" s="16"/>
      <c r="AY2176" s="16"/>
      <c r="AZ2176" s="16"/>
      <c r="BA2176" s="16"/>
      <c r="BB2176" s="16"/>
    </row>
    <row r="2177" s="5" customFormat="1" spans="1:54">
      <c r="A2177" s="136"/>
      <c r="C2177" s="136"/>
      <c r="E2177" s="107"/>
      <c r="F2177" s="137"/>
      <c r="J2177" s="122"/>
      <c r="K2177" s="138"/>
      <c r="L2177" s="139"/>
      <c r="M2177" s="140"/>
      <c r="O2177" s="89"/>
      <c r="Q2177" s="138"/>
      <c r="R2177" s="91"/>
      <c r="S2177" s="138"/>
      <c r="T2177" s="138"/>
      <c r="U2177" s="91"/>
      <c r="V2177" s="141"/>
      <c r="Y2177" s="6"/>
      <c r="Z2177" s="16"/>
      <c r="AA2177" s="16"/>
      <c r="AB2177" s="16"/>
      <c r="AC2177" s="16"/>
      <c r="AD2177" s="16"/>
      <c r="AE2177" s="16"/>
      <c r="AF2177" s="16"/>
      <c r="AG2177" s="16"/>
      <c r="AH2177" s="16"/>
      <c r="AI2177" s="16"/>
      <c r="AJ2177" s="16"/>
      <c r="AK2177" s="16"/>
      <c r="AL2177" s="16"/>
      <c r="AM2177" s="16"/>
      <c r="AN2177" s="16"/>
      <c r="AO2177" s="16"/>
      <c r="AP2177" s="16"/>
      <c r="AQ2177" s="16"/>
      <c r="AR2177" s="16"/>
      <c r="AS2177" s="16"/>
      <c r="AT2177" s="16"/>
      <c r="AU2177" s="16"/>
      <c r="AV2177" s="16"/>
      <c r="AW2177" s="16"/>
      <c r="AX2177" s="16"/>
      <c r="AY2177" s="16"/>
      <c r="AZ2177" s="16"/>
      <c r="BA2177" s="16"/>
      <c r="BB2177" s="16"/>
    </row>
    <row r="2178" s="5" customFormat="1" spans="1:54">
      <c r="A2178" s="136"/>
      <c r="C2178" s="136"/>
      <c r="E2178" s="107"/>
      <c r="F2178" s="137"/>
      <c r="J2178" s="122"/>
      <c r="K2178" s="138"/>
      <c r="L2178" s="139"/>
      <c r="M2178" s="140"/>
      <c r="O2178" s="89"/>
      <c r="Q2178" s="138"/>
      <c r="R2178" s="91"/>
      <c r="S2178" s="138"/>
      <c r="T2178" s="138"/>
      <c r="U2178" s="91"/>
      <c r="V2178" s="141"/>
      <c r="Y2178" s="6"/>
      <c r="Z2178" s="16"/>
      <c r="AA2178" s="16"/>
      <c r="AB2178" s="16"/>
      <c r="AC2178" s="16"/>
      <c r="AD2178" s="16"/>
      <c r="AE2178" s="16"/>
      <c r="AF2178" s="16"/>
      <c r="AG2178" s="16"/>
      <c r="AH2178" s="16"/>
      <c r="AI2178" s="16"/>
      <c r="AJ2178" s="16"/>
      <c r="AK2178" s="16"/>
      <c r="AL2178" s="16"/>
      <c r="AM2178" s="16"/>
      <c r="AN2178" s="16"/>
      <c r="AO2178" s="16"/>
      <c r="AP2178" s="16"/>
      <c r="AQ2178" s="16"/>
      <c r="AR2178" s="16"/>
      <c r="AS2178" s="16"/>
      <c r="AT2178" s="16"/>
      <c r="AU2178" s="16"/>
      <c r="AV2178" s="16"/>
      <c r="AW2178" s="16"/>
      <c r="AX2178" s="16"/>
      <c r="AY2178" s="16"/>
      <c r="AZ2178" s="16"/>
      <c r="BA2178" s="16"/>
      <c r="BB2178" s="16"/>
    </row>
    <row r="2179" s="5" customFormat="1" spans="1:54">
      <c r="A2179" s="136"/>
      <c r="C2179" s="136"/>
      <c r="E2179" s="107"/>
      <c r="F2179" s="137"/>
      <c r="J2179" s="122"/>
      <c r="K2179" s="138"/>
      <c r="L2179" s="139"/>
      <c r="M2179" s="140"/>
      <c r="O2179" s="89"/>
      <c r="Q2179" s="138"/>
      <c r="R2179" s="91"/>
      <c r="S2179" s="138"/>
      <c r="T2179" s="138"/>
      <c r="U2179" s="91"/>
      <c r="V2179" s="141"/>
      <c r="Y2179" s="6"/>
      <c r="Z2179" s="16"/>
      <c r="AA2179" s="16"/>
      <c r="AB2179" s="16"/>
      <c r="AC2179" s="16"/>
      <c r="AD2179" s="16"/>
      <c r="AE2179" s="16"/>
      <c r="AF2179" s="16"/>
      <c r="AG2179" s="16"/>
      <c r="AH2179" s="16"/>
      <c r="AI2179" s="16"/>
      <c r="AJ2179" s="16"/>
      <c r="AK2179" s="16"/>
      <c r="AL2179" s="16"/>
      <c r="AM2179" s="16"/>
      <c r="AN2179" s="16"/>
      <c r="AO2179" s="16"/>
      <c r="AP2179" s="16"/>
      <c r="AQ2179" s="16"/>
      <c r="AR2179" s="16"/>
      <c r="AS2179" s="16"/>
      <c r="AT2179" s="16"/>
      <c r="AU2179" s="16"/>
      <c r="AV2179" s="16"/>
      <c r="AW2179" s="16"/>
      <c r="AX2179" s="16"/>
      <c r="AY2179" s="16"/>
      <c r="AZ2179" s="16"/>
      <c r="BA2179" s="16"/>
      <c r="BB2179" s="16"/>
    </row>
    <row r="2180" s="5" customFormat="1" spans="1:54">
      <c r="A2180" s="136"/>
      <c r="C2180" s="136"/>
      <c r="E2180" s="107"/>
      <c r="F2180" s="137"/>
      <c r="J2180" s="122"/>
      <c r="K2180" s="138"/>
      <c r="L2180" s="139"/>
      <c r="M2180" s="140"/>
      <c r="O2180" s="89"/>
      <c r="Q2180" s="138"/>
      <c r="R2180" s="91"/>
      <c r="S2180" s="138"/>
      <c r="T2180" s="138"/>
      <c r="U2180" s="91"/>
      <c r="V2180" s="141"/>
      <c r="Y2180" s="6"/>
      <c r="Z2180" s="16"/>
      <c r="AA2180" s="16"/>
      <c r="AB2180" s="16"/>
      <c r="AC2180" s="16"/>
      <c r="AD2180" s="16"/>
      <c r="AE2180" s="16"/>
      <c r="AF2180" s="16"/>
      <c r="AG2180" s="16"/>
      <c r="AH2180" s="16"/>
      <c r="AI2180" s="16"/>
      <c r="AJ2180" s="16"/>
      <c r="AK2180" s="16"/>
      <c r="AL2180" s="16"/>
      <c r="AM2180" s="16"/>
      <c r="AN2180" s="16"/>
      <c r="AO2180" s="16"/>
      <c r="AP2180" s="16"/>
      <c r="AQ2180" s="16"/>
      <c r="AR2180" s="16"/>
      <c r="AS2180" s="16"/>
      <c r="AT2180" s="16"/>
      <c r="AU2180" s="16"/>
      <c r="AV2180" s="16"/>
      <c r="AW2180" s="16"/>
      <c r="AX2180" s="16"/>
      <c r="AY2180" s="16"/>
      <c r="AZ2180" s="16"/>
      <c r="BA2180" s="16"/>
      <c r="BB2180" s="16"/>
    </row>
    <row r="2181" s="5" customFormat="1" spans="1:54">
      <c r="A2181" s="136"/>
      <c r="C2181" s="136"/>
      <c r="E2181" s="107"/>
      <c r="F2181" s="137"/>
      <c r="J2181" s="122"/>
      <c r="K2181" s="138"/>
      <c r="L2181" s="139"/>
      <c r="M2181" s="140"/>
      <c r="O2181" s="89"/>
      <c r="Q2181" s="138"/>
      <c r="R2181" s="91"/>
      <c r="S2181" s="138"/>
      <c r="T2181" s="138"/>
      <c r="U2181" s="91"/>
      <c r="V2181" s="141"/>
      <c r="Y2181" s="6"/>
      <c r="Z2181" s="16"/>
      <c r="AA2181" s="16"/>
      <c r="AB2181" s="16"/>
      <c r="AC2181" s="16"/>
      <c r="AD2181" s="16"/>
      <c r="AE2181" s="16"/>
      <c r="AF2181" s="16"/>
      <c r="AG2181" s="16"/>
      <c r="AH2181" s="16"/>
      <c r="AI2181" s="16"/>
      <c r="AJ2181" s="16"/>
      <c r="AK2181" s="16"/>
      <c r="AL2181" s="16"/>
      <c r="AM2181" s="16"/>
      <c r="AN2181" s="16"/>
      <c r="AO2181" s="16"/>
      <c r="AP2181" s="16"/>
      <c r="AQ2181" s="16"/>
      <c r="AR2181" s="16"/>
      <c r="AS2181" s="16"/>
      <c r="AT2181" s="16"/>
      <c r="AU2181" s="16"/>
      <c r="AV2181" s="16"/>
      <c r="AW2181" s="16"/>
      <c r="AX2181" s="16"/>
      <c r="AY2181" s="16"/>
      <c r="AZ2181" s="16"/>
      <c r="BA2181" s="16"/>
      <c r="BB2181" s="16"/>
    </row>
    <row r="2182" s="5" customFormat="1" spans="1:54">
      <c r="A2182" s="136"/>
      <c r="C2182" s="136"/>
      <c r="E2182" s="107"/>
      <c r="F2182" s="137"/>
      <c r="J2182" s="122"/>
      <c r="K2182" s="138"/>
      <c r="L2182" s="139"/>
      <c r="M2182" s="140"/>
      <c r="O2182" s="89"/>
      <c r="Q2182" s="138"/>
      <c r="R2182" s="91"/>
      <c r="S2182" s="138"/>
      <c r="T2182" s="138"/>
      <c r="U2182" s="91"/>
      <c r="V2182" s="141"/>
      <c r="Y2182" s="6"/>
      <c r="Z2182" s="16"/>
      <c r="AA2182" s="16"/>
      <c r="AB2182" s="16"/>
      <c r="AC2182" s="16"/>
      <c r="AD2182" s="16"/>
      <c r="AE2182" s="16"/>
      <c r="AF2182" s="16"/>
      <c r="AG2182" s="16"/>
      <c r="AH2182" s="16"/>
      <c r="AI2182" s="16"/>
      <c r="AJ2182" s="16"/>
      <c r="AK2182" s="16"/>
      <c r="AL2182" s="16"/>
      <c r="AM2182" s="16"/>
      <c r="AN2182" s="16"/>
      <c r="AO2182" s="16"/>
      <c r="AP2182" s="16"/>
      <c r="AQ2182" s="16"/>
      <c r="AR2182" s="16"/>
      <c r="AS2182" s="16"/>
      <c r="AT2182" s="16"/>
      <c r="AU2182" s="16"/>
      <c r="AV2182" s="16"/>
      <c r="AW2182" s="16"/>
      <c r="AX2182" s="16"/>
      <c r="AY2182" s="16"/>
      <c r="AZ2182" s="16"/>
      <c r="BA2182" s="16"/>
      <c r="BB2182" s="16"/>
    </row>
    <row r="2183" s="5" customFormat="1" spans="1:54">
      <c r="A2183" s="136"/>
      <c r="C2183" s="136"/>
      <c r="E2183" s="107"/>
      <c r="F2183" s="137"/>
      <c r="J2183" s="122"/>
      <c r="K2183" s="138"/>
      <c r="L2183" s="139"/>
      <c r="M2183" s="140"/>
      <c r="O2183" s="89"/>
      <c r="Q2183" s="138"/>
      <c r="R2183" s="91"/>
      <c r="S2183" s="138"/>
      <c r="T2183" s="138"/>
      <c r="U2183" s="91"/>
      <c r="V2183" s="141"/>
      <c r="Y2183" s="6"/>
      <c r="Z2183" s="16"/>
      <c r="AA2183" s="16"/>
      <c r="AB2183" s="16"/>
      <c r="AC2183" s="16"/>
      <c r="AD2183" s="16"/>
      <c r="AE2183" s="16"/>
      <c r="AF2183" s="16"/>
      <c r="AG2183" s="16"/>
      <c r="AH2183" s="16"/>
      <c r="AI2183" s="16"/>
      <c r="AJ2183" s="16"/>
      <c r="AK2183" s="16"/>
      <c r="AL2183" s="16"/>
      <c r="AM2183" s="16"/>
      <c r="AN2183" s="16"/>
      <c r="AO2183" s="16"/>
      <c r="AP2183" s="16"/>
      <c r="AQ2183" s="16"/>
      <c r="AR2183" s="16"/>
      <c r="AS2183" s="16"/>
      <c r="AT2183" s="16"/>
      <c r="AU2183" s="16"/>
      <c r="AV2183" s="16"/>
      <c r="AW2183" s="16"/>
      <c r="AX2183" s="16"/>
      <c r="AY2183" s="16"/>
      <c r="AZ2183" s="16"/>
      <c r="BA2183" s="16"/>
      <c r="BB2183" s="16"/>
    </row>
    <row r="2184" s="5" customFormat="1" spans="1:54">
      <c r="A2184" s="136"/>
      <c r="C2184" s="136"/>
      <c r="E2184" s="107"/>
      <c r="F2184" s="137"/>
      <c r="J2184" s="122"/>
      <c r="K2184" s="138"/>
      <c r="L2184" s="139"/>
      <c r="M2184" s="140"/>
      <c r="O2184" s="89"/>
      <c r="Q2184" s="138"/>
      <c r="R2184" s="91"/>
      <c r="S2184" s="138"/>
      <c r="T2184" s="138"/>
      <c r="U2184" s="91"/>
      <c r="V2184" s="141"/>
      <c r="Y2184" s="6"/>
      <c r="Z2184" s="16"/>
      <c r="AA2184" s="16"/>
      <c r="AB2184" s="16"/>
      <c r="AC2184" s="16"/>
      <c r="AD2184" s="16"/>
      <c r="AE2184" s="16"/>
      <c r="AF2184" s="16"/>
      <c r="AG2184" s="16"/>
      <c r="AH2184" s="16"/>
      <c r="AI2184" s="16"/>
      <c r="AJ2184" s="16"/>
      <c r="AK2184" s="16"/>
      <c r="AL2184" s="16"/>
      <c r="AM2184" s="16"/>
      <c r="AN2184" s="16"/>
      <c r="AO2184" s="16"/>
      <c r="AP2184" s="16"/>
      <c r="AQ2184" s="16"/>
      <c r="AR2184" s="16"/>
      <c r="AS2184" s="16"/>
      <c r="AT2184" s="16"/>
      <c r="AU2184" s="16"/>
      <c r="AV2184" s="16"/>
      <c r="AW2184" s="16"/>
      <c r="AX2184" s="16"/>
      <c r="AY2184" s="16"/>
      <c r="AZ2184" s="16"/>
      <c r="BA2184" s="16"/>
      <c r="BB2184" s="16"/>
    </row>
    <row r="2185" s="5" customFormat="1" spans="1:54">
      <c r="A2185" s="136"/>
      <c r="C2185" s="136"/>
      <c r="E2185" s="107"/>
      <c r="F2185" s="137"/>
      <c r="J2185" s="122"/>
      <c r="K2185" s="138"/>
      <c r="L2185" s="139"/>
      <c r="M2185" s="140"/>
      <c r="O2185" s="89"/>
      <c r="Q2185" s="138"/>
      <c r="R2185" s="91"/>
      <c r="S2185" s="138"/>
      <c r="T2185" s="138"/>
      <c r="U2185" s="91"/>
      <c r="V2185" s="141"/>
      <c r="Y2185" s="6"/>
      <c r="Z2185" s="16"/>
      <c r="AA2185" s="16"/>
      <c r="AB2185" s="16"/>
      <c r="AC2185" s="16"/>
      <c r="AD2185" s="16"/>
      <c r="AE2185" s="16"/>
      <c r="AF2185" s="16"/>
      <c r="AG2185" s="16"/>
      <c r="AH2185" s="16"/>
      <c r="AI2185" s="16"/>
      <c r="AJ2185" s="16"/>
      <c r="AK2185" s="16"/>
      <c r="AL2185" s="16"/>
      <c r="AM2185" s="16"/>
      <c r="AN2185" s="16"/>
      <c r="AO2185" s="16"/>
      <c r="AP2185" s="16"/>
      <c r="AQ2185" s="16"/>
      <c r="AR2185" s="16"/>
      <c r="AS2185" s="16"/>
      <c r="AT2185" s="16"/>
      <c r="AU2185" s="16"/>
      <c r="AV2185" s="16"/>
      <c r="AW2185" s="16"/>
      <c r="AX2185" s="16"/>
      <c r="AY2185" s="16"/>
      <c r="AZ2185" s="16"/>
      <c r="BA2185" s="16"/>
      <c r="BB2185" s="16"/>
    </row>
    <row r="2186" s="5" customFormat="1" spans="1:54">
      <c r="A2186" s="136"/>
      <c r="C2186" s="136"/>
      <c r="E2186" s="107"/>
      <c r="F2186" s="137"/>
      <c r="J2186" s="122"/>
      <c r="K2186" s="138"/>
      <c r="L2186" s="139"/>
      <c r="M2186" s="140"/>
      <c r="O2186" s="89"/>
      <c r="Q2186" s="138"/>
      <c r="R2186" s="91"/>
      <c r="S2186" s="138"/>
      <c r="T2186" s="138"/>
      <c r="U2186" s="91"/>
      <c r="V2186" s="141"/>
      <c r="Y2186" s="6"/>
      <c r="Z2186" s="16"/>
      <c r="AA2186" s="16"/>
      <c r="AB2186" s="16"/>
      <c r="AC2186" s="16"/>
      <c r="AD2186" s="16"/>
      <c r="AE2186" s="16"/>
      <c r="AF2186" s="16"/>
      <c r="AG2186" s="16"/>
      <c r="AH2186" s="16"/>
      <c r="AI2186" s="16"/>
      <c r="AJ2186" s="16"/>
      <c r="AK2186" s="16"/>
      <c r="AL2186" s="16"/>
      <c r="AM2186" s="16"/>
      <c r="AN2186" s="16"/>
      <c r="AO2186" s="16"/>
      <c r="AP2186" s="16"/>
      <c r="AQ2186" s="16"/>
      <c r="AR2186" s="16"/>
      <c r="AS2186" s="16"/>
      <c r="AT2186" s="16"/>
      <c r="AU2186" s="16"/>
      <c r="AV2186" s="16"/>
      <c r="AW2186" s="16"/>
      <c r="AX2186" s="16"/>
      <c r="AY2186" s="16"/>
      <c r="AZ2186" s="16"/>
      <c r="BA2186" s="16"/>
      <c r="BB2186" s="16"/>
    </row>
    <row r="2187" s="5" customFormat="1" spans="1:54">
      <c r="A2187" s="136"/>
      <c r="C2187" s="136"/>
      <c r="E2187" s="107"/>
      <c r="F2187" s="137"/>
      <c r="J2187" s="122"/>
      <c r="K2187" s="138"/>
      <c r="L2187" s="139"/>
      <c r="M2187" s="140"/>
      <c r="O2187" s="89"/>
      <c r="Q2187" s="138"/>
      <c r="R2187" s="91"/>
      <c r="S2187" s="138"/>
      <c r="T2187" s="138"/>
      <c r="U2187" s="91"/>
      <c r="V2187" s="141"/>
      <c r="Y2187" s="6"/>
      <c r="Z2187" s="16"/>
      <c r="AA2187" s="16"/>
      <c r="AB2187" s="16"/>
      <c r="AC2187" s="16"/>
      <c r="AD2187" s="16"/>
      <c r="AE2187" s="16"/>
      <c r="AF2187" s="16"/>
      <c r="AG2187" s="16"/>
      <c r="AH2187" s="16"/>
      <c r="AI2187" s="16"/>
      <c r="AJ2187" s="16"/>
      <c r="AK2187" s="16"/>
      <c r="AL2187" s="16"/>
      <c r="AM2187" s="16"/>
      <c r="AN2187" s="16"/>
      <c r="AO2187" s="16"/>
      <c r="AP2187" s="16"/>
      <c r="AQ2187" s="16"/>
      <c r="AR2187" s="16"/>
      <c r="AS2187" s="16"/>
      <c r="AT2187" s="16"/>
      <c r="AU2187" s="16"/>
      <c r="AV2187" s="16"/>
      <c r="AW2187" s="16"/>
      <c r="AX2187" s="16"/>
      <c r="AY2187" s="16"/>
      <c r="AZ2187" s="16"/>
      <c r="BA2187" s="16"/>
      <c r="BB2187" s="16"/>
    </row>
    <row r="2188" s="5" customFormat="1" spans="1:54">
      <c r="A2188" s="136"/>
      <c r="C2188" s="136"/>
      <c r="E2188" s="107"/>
      <c r="F2188" s="137"/>
      <c r="J2188" s="122"/>
      <c r="K2188" s="138"/>
      <c r="L2188" s="139"/>
      <c r="M2188" s="140"/>
      <c r="O2188" s="89"/>
      <c r="Q2188" s="138"/>
      <c r="R2188" s="91"/>
      <c r="S2188" s="138"/>
      <c r="T2188" s="138"/>
      <c r="U2188" s="91"/>
      <c r="V2188" s="141"/>
      <c r="Y2188" s="6"/>
      <c r="Z2188" s="16"/>
      <c r="AA2188" s="16"/>
      <c r="AB2188" s="16"/>
      <c r="AC2188" s="16"/>
      <c r="AD2188" s="16"/>
      <c r="AE2188" s="16"/>
      <c r="AF2188" s="16"/>
      <c r="AG2188" s="16"/>
      <c r="AH2188" s="16"/>
      <c r="AI2188" s="16"/>
      <c r="AJ2188" s="16"/>
      <c r="AK2188" s="16"/>
      <c r="AL2188" s="16"/>
      <c r="AM2188" s="16"/>
      <c r="AN2188" s="16"/>
      <c r="AO2188" s="16"/>
      <c r="AP2188" s="16"/>
      <c r="AQ2188" s="16"/>
      <c r="AR2188" s="16"/>
      <c r="AS2188" s="16"/>
      <c r="AT2188" s="16"/>
      <c r="AU2188" s="16"/>
      <c r="AV2188" s="16"/>
      <c r="AW2188" s="16"/>
      <c r="AX2188" s="16"/>
      <c r="AY2188" s="16"/>
      <c r="AZ2188" s="16"/>
      <c r="BA2188" s="16"/>
      <c r="BB2188" s="16"/>
    </row>
    <row r="2189" s="5" customFormat="1" spans="1:54">
      <c r="A2189" s="136"/>
      <c r="C2189" s="136"/>
      <c r="E2189" s="107"/>
      <c r="F2189" s="137"/>
      <c r="J2189" s="122"/>
      <c r="K2189" s="138"/>
      <c r="L2189" s="139"/>
      <c r="M2189" s="140"/>
      <c r="O2189" s="89"/>
      <c r="Q2189" s="138"/>
      <c r="R2189" s="91"/>
      <c r="S2189" s="138"/>
      <c r="T2189" s="138"/>
      <c r="U2189" s="91"/>
      <c r="V2189" s="141"/>
      <c r="Y2189" s="6"/>
      <c r="Z2189" s="16"/>
      <c r="AA2189" s="16"/>
      <c r="AB2189" s="16"/>
      <c r="AC2189" s="16"/>
      <c r="AD2189" s="16"/>
      <c r="AE2189" s="16"/>
      <c r="AF2189" s="16"/>
      <c r="AG2189" s="16"/>
      <c r="AH2189" s="16"/>
      <c r="AI2189" s="16"/>
      <c r="AJ2189" s="16"/>
      <c r="AK2189" s="16"/>
      <c r="AL2189" s="16"/>
      <c r="AM2189" s="16"/>
      <c r="AN2189" s="16"/>
      <c r="AO2189" s="16"/>
      <c r="AP2189" s="16"/>
      <c r="AQ2189" s="16"/>
      <c r="AR2189" s="16"/>
      <c r="AS2189" s="16"/>
      <c r="AT2189" s="16"/>
      <c r="AU2189" s="16"/>
      <c r="AV2189" s="16"/>
      <c r="AW2189" s="16"/>
      <c r="AX2189" s="16"/>
      <c r="AY2189" s="16"/>
      <c r="AZ2189" s="16"/>
      <c r="BA2189" s="16"/>
      <c r="BB2189" s="16"/>
    </row>
    <row r="2190" s="5" customFormat="1" spans="1:54">
      <c r="A2190" s="136"/>
      <c r="C2190" s="136"/>
      <c r="E2190" s="107"/>
      <c r="F2190" s="137"/>
      <c r="J2190" s="122"/>
      <c r="K2190" s="138"/>
      <c r="L2190" s="139"/>
      <c r="M2190" s="140"/>
      <c r="O2190" s="89"/>
      <c r="Q2190" s="138"/>
      <c r="R2190" s="91"/>
      <c r="S2190" s="138"/>
      <c r="T2190" s="138"/>
      <c r="U2190" s="91"/>
      <c r="V2190" s="141"/>
      <c r="Y2190" s="6"/>
      <c r="Z2190" s="16"/>
      <c r="AA2190" s="16"/>
      <c r="AB2190" s="16"/>
      <c r="AC2190" s="16"/>
      <c r="AD2190" s="16"/>
      <c r="AE2190" s="16"/>
      <c r="AF2190" s="16"/>
      <c r="AG2190" s="16"/>
      <c r="AH2190" s="16"/>
      <c r="AI2190" s="16"/>
      <c r="AJ2190" s="16"/>
      <c r="AK2190" s="16"/>
      <c r="AL2190" s="16"/>
      <c r="AM2190" s="16"/>
      <c r="AN2190" s="16"/>
      <c r="AO2190" s="16"/>
      <c r="AP2190" s="16"/>
      <c r="AQ2190" s="16"/>
      <c r="AR2190" s="16"/>
      <c r="AS2190" s="16"/>
      <c r="AT2190" s="16"/>
      <c r="AU2190" s="16"/>
      <c r="AV2190" s="16"/>
      <c r="AW2190" s="16"/>
      <c r="AX2190" s="16"/>
      <c r="AY2190" s="16"/>
      <c r="AZ2190" s="16"/>
      <c r="BA2190" s="16"/>
      <c r="BB2190" s="16"/>
    </row>
    <row r="2191" s="5" customFormat="1" spans="1:54">
      <c r="A2191" s="136"/>
      <c r="C2191" s="136"/>
      <c r="E2191" s="107"/>
      <c r="F2191" s="137"/>
      <c r="J2191" s="122"/>
      <c r="K2191" s="138"/>
      <c r="L2191" s="139"/>
      <c r="M2191" s="140"/>
      <c r="O2191" s="89"/>
      <c r="Q2191" s="138"/>
      <c r="R2191" s="91"/>
      <c r="S2191" s="138"/>
      <c r="T2191" s="138"/>
      <c r="U2191" s="91"/>
      <c r="V2191" s="141"/>
      <c r="Y2191" s="6"/>
      <c r="Z2191" s="16"/>
      <c r="AA2191" s="16"/>
      <c r="AB2191" s="16"/>
      <c r="AC2191" s="16"/>
      <c r="AD2191" s="16"/>
      <c r="AE2191" s="16"/>
      <c r="AF2191" s="16"/>
      <c r="AG2191" s="16"/>
      <c r="AH2191" s="16"/>
      <c r="AI2191" s="16"/>
      <c r="AJ2191" s="16"/>
      <c r="AK2191" s="16"/>
      <c r="AL2191" s="16"/>
      <c r="AM2191" s="16"/>
      <c r="AN2191" s="16"/>
      <c r="AO2191" s="16"/>
      <c r="AP2191" s="16"/>
      <c r="AQ2191" s="16"/>
      <c r="AR2191" s="16"/>
      <c r="AS2191" s="16"/>
      <c r="AT2191" s="16"/>
      <c r="AU2191" s="16"/>
      <c r="AV2191" s="16"/>
      <c r="AW2191" s="16"/>
      <c r="AX2191" s="16"/>
      <c r="AY2191" s="16"/>
      <c r="AZ2191" s="16"/>
      <c r="BA2191" s="16"/>
      <c r="BB2191" s="16"/>
    </row>
    <row r="2192" s="5" customFormat="1" spans="1:54">
      <c r="A2192" s="136"/>
      <c r="C2192" s="136"/>
      <c r="E2192" s="107"/>
      <c r="F2192" s="137"/>
      <c r="J2192" s="122"/>
      <c r="K2192" s="138"/>
      <c r="L2192" s="139"/>
      <c r="M2192" s="140"/>
      <c r="O2192" s="89"/>
      <c r="Q2192" s="138"/>
      <c r="R2192" s="91"/>
      <c r="S2192" s="138"/>
      <c r="T2192" s="138"/>
      <c r="U2192" s="91"/>
      <c r="V2192" s="141"/>
      <c r="Y2192" s="6"/>
      <c r="Z2192" s="16"/>
      <c r="AA2192" s="16"/>
      <c r="AB2192" s="16"/>
      <c r="AC2192" s="16"/>
      <c r="AD2192" s="16"/>
      <c r="AE2192" s="16"/>
      <c r="AF2192" s="16"/>
      <c r="AG2192" s="16"/>
      <c r="AH2192" s="16"/>
      <c r="AI2192" s="16"/>
      <c r="AJ2192" s="16"/>
      <c r="AK2192" s="16"/>
      <c r="AL2192" s="16"/>
      <c r="AM2192" s="16"/>
      <c r="AN2192" s="16"/>
      <c r="AO2192" s="16"/>
      <c r="AP2192" s="16"/>
      <c r="AQ2192" s="16"/>
      <c r="AR2192" s="16"/>
      <c r="AS2192" s="16"/>
      <c r="AT2192" s="16"/>
      <c r="AU2192" s="16"/>
      <c r="AV2192" s="16"/>
      <c r="AW2192" s="16"/>
      <c r="AX2192" s="16"/>
      <c r="AY2192" s="16"/>
      <c r="AZ2192" s="16"/>
      <c r="BA2192" s="16"/>
      <c r="BB2192" s="16"/>
    </row>
    <row r="2193" s="5" customFormat="1" spans="1:54">
      <c r="A2193" s="136"/>
      <c r="C2193" s="136"/>
      <c r="E2193" s="107"/>
      <c r="F2193" s="137"/>
      <c r="J2193" s="122"/>
      <c r="K2193" s="138"/>
      <c r="L2193" s="139"/>
      <c r="M2193" s="140"/>
      <c r="O2193" s="89"/>
      <c r="Q2193" s="138"/>
      <c r="R2193" s="91"/>
      <c r="S2193" s="138"/>
      <c r="T2193" s="138"/>
      <c r="U2193" s="91"/>
      <c r="V2193" s="141"/>
      <c r="Y2193" s="6"/>
      <c r="Z2193" s="16"/>
      <c r="AA2193" s="16"/>
      <c r="AB2193" s="16"/>
      <c r="AC2193" s="16"/>
      <c r="AD2193" s="16"/>
      <c r="AE2193" s="16"/>
      <c r="AF2193" s="16"/>
      <c r="AG2193" s="16"/>
      <c r="AH2193" s="16"/>
      <c r="AI2193" s="16"/>
      <c r="AJ2193" s="16"/>
      <c r="AK2193" s="16"/>
      <c r="AL2193" s="16"/>
      <c r="AM2193" s="16"/>
      <c r="AN2193" s="16"/>
      <c r="AO2193" s="16"/>
      <c r="AP2193" s="16"/>
      <c r="AQ2193" s="16"/>
      <c r="AR2193" s="16"/>
      <c r="AS2193" s="16"/>
      <c r="AT2193" s="16"/>
      <c r="AU2193" s="16"/>
      <c r="AV2193" s="16"/>
      <c r="AW2193" s="16"/>
      <c r="AX2193" s="16"/>
      <c r="AY2193" s="16"/>
      <c r="AZ2193" s="16"/>
      <c r="BA2193" s="16"/>
      <c r="BB2193" s="16"/>
    </row>
    <row r="2194" s="5" customFormat="1" spans="1:54">
      <c r="A2194" s="136"/>
      <c r="C2194" s="136"/>
      <c r="E2194" s="107"/>
      <c r="F2194" s="137"/>
      <c r="J2194" s="122"/>
      <c r="K2194" s="138"/>
      <c r="L2194" s="139"/>
      <c r="M2194" s="140"/>
      <c r="O2194" s="89"/>
      <c r="Q2194" s="138"/>
      <c r="R2194" s="91"/>
      <c r="S2194" s="138"/>
      <c r="T2194" s="138"/>
      <c r="U2194" s="91"/>
      <c r="V2194" s="141"/>
      <c r="Y2194" s="6"/>
      <c r="Z2194" s="16"/>
      <c r="AA2194" s="16"/>
      <c r="AB2194" s="16"/>
      <c r="AC2194" s="16"/>
      <c r="AD2194" s="16"/>
      <c r="AE2194" s="16"/>
      <c r="AF2194" s="16"/>
      <c r="AG2194" s="16"/>
      <c r="AH2194" s="16"/>
      <c r="AI2194" s="16"/>
      <c r="AJ2194" s="16"/>
      <c r="AK2194" s="16"/>
      <c r="AL2194" s="16"/>
      <c r="AM2194" s="16"/>
      <c r="AN2194" s="16"/>
      <c r="AO2194" s="16"/>
      <c r="AP2194" s="16"/>
      <c r="AQ2194" s="16"/>
      <c r="AR2194" s="16"/>
      <c r="AS2194" s="16"/>
      <c r="AT2194" s="16"/>
      <c r="AU2194" s="16"/>
      <c r="AV2194" s="16"/>
      <c r="AW2194" s="16"/>
      <c r="AX2194" s="16"/>
      <c r="AY2194" s="16"/>
      <c r="AZ2194" s="16"/>
      <c r="BA2194" s="16"/>
      <c r="BB2194" s="16"/>
    </row>
    <row r="2195" s="5" customFormat="1" spans="1:54">
      <c r="A2195" s="136"/>
      <c r="C2195" s="136"/>
      <c r="E2195" s="107"/>
      <c r="F2195" s="137"/>
      <c r="J2195" s="122"/>
      <c r="K2195" s="138"/>
      <c r="L2195" s="139"/>
      <c r="M2195" s="140"/>
      <c r="O2195" s="89"/>
      <c r="Q2195" s="138"/>
      <c r="R2195" s="91"/>
      <c r="S2195" s="138"/>
      <c r="T2195" s="138"/>
      <c r="U2195" s="91"/>
      <c r="V2195" s="141"/>
      <c r="Y2195" s="6"/>
      <c r="Z2195" s="16"/>
      <c r="AA2195" s="16"/>
      <c r="AB2195" s="16"/>
      <c r="AC2195" s="16"/>
      <c r="AD2195" s="16"/>
      <c r="AE2195" s="16"/>
      <c r="AF2195" s="16"/>
      <c r="AG2195" s="16"/>
      <c r="AH2195" s="16"/>
      <c r="AI2195" s="16"/>
      <c r="AJ2195" s="16"/>
      <c r="AK2195" s="16"/>
      <c r="AL2195" s="16"/>
      <c r="AM2195" s="16"/>
      <c r="AN2195" s="16"/>
      <c r="AO2195" s="16"/>
      <c r="AP2195" s="16"/>
      <c r="AQ2195" s="16"/>
      <c r="AR2195" s="16"/>
      <c r="AS2195" s="16"/>
      <c r="AT2195" s="16"/>
      <c r="AU2195" s="16"/>
      <c r="AV2195" s="16"/>
      <c r="AW2195" s="16"/>
      <c r="AX2195" s="16"/>
      <c r="AY2195" s="16"/>
      <c r="AZ2195" s="16"/>
      <c r="BA2195" s="16"/>
      <c r="BB2195" s="16"/>
    </row>
    <row r="2196" s="5" customFormat="1" spans="1:54">
      <c r="A2196" s="136"/>
      <c r="C2196" s="136"/>
      <c r="E2196" s="107"/>
      <c r="F2196" s="137"/>
      <c r="J2196" s="122"/>
      <c r="K2196" s="138"/>
      <c r="L2196" s="139"/>
      <c r="M2196" s="140"/>
      <c r="O2196" s="89"/>
      <c r="Q2196" s="138"/>
      <c r="R2196" s="91"/>
      <c r="S2196" s="138"/>
      <c r="T2196" s="138"/>
      <c r="U2196" s="91"/>
      <c r="V2196" s="141"/>
      <c r="Y2196" s="6"/>
      <c r="Z2196" s="16"/>
      <c r="AA2196" s="16"/>
      <c r="AB2196" s="16"/>
      <c r="AC2196" s="16"/>
      <c r="AD2196" s="16"/>
      <c r="AE2196" s="16"/>
      <c r="AF2196" s="16"/>
      <c r="AG2196" s="16"/>
      <c r="AH2196" s="16"/>
      <c r="AI2196" s="16"/>
      <c r="AJ2196" s="16"/>
      <c r="AK2196" s="16"/>
      <c r="AL2196" s="16"/>
      <c r="AM2196" s="16"/>
      <c r="AN2196" s="16"/>
      <c r="AO2196" s="16"/>
      <c r="AP2196" s="16"/>
      <c r="AQ2196" s="16"/>
      <c r="AR2196" s="16"/>
      <c r="AS2196" s="16"/>
      <c r="AT2196" s="16"/>
      <c r="AU2196" s="16"/>
      <c r="AV2196" s="16"/>
      <c r="AW2196" s="16"/>
      <c r="AX2196" s="16"/>
      <c r="AY2196" s="16"/>
      <c r="AZ2196" s="16"/>
      <c r="BA2196" s="16"/>
      <c r="BB2196" s="16"/>
    </row>
    <row r="2197" s="5" customFormat="1" spans="1:54">
      <c r="A2197" s="136"/>
      <c r="C2197" s="136"/>
      <c r="E2197" s="107"/>
      <c r="F2197" s="137"/>
      <c r="J2197" s="122"/>
      <c r="K2197" s="138"/>
      <c r="L2197" s="139"/>
      <c r="M2197" s="140"/>
      <c r="O2197" s="89"/>
      <c r="Q2197" s="138"/>
      <c r="R2197" s="91"/>
      <c r="S2197" s="138"/>
      <c r="T2197" s="138"/>
      <c r="U2197" s="91"/>
      <c r="V2197" s="141"/>
      <c r="Y2197" s="6"/>
      <c r="Z2197" s="16"/>
      <c r="AA2197" s="16"/>
      <c r="AB2197" s="16"/>
      <c r="AC2197" s="16"/>
      <c r="AD2197" s="16"/>
      <c r="AE2197" s="16"/>
      <c r="AF2197" s="16"/>
      <c r="AG2197" s="16"/>
      <c r="AH2197" s="16"/>
      <c r="AI2197" s="16"/>
      <c r="AJ2197" s="16"/>
      <c r="AK2197" s="16"/>
      <c r="AL2197" s="16"/>
      <c r="AM2197" s="16"/>
      <c r="AN2197" s="16"/>
      <c r="AO2197" s="16"/>
      <c r="AP2197" s="16"/>
      <c r="AQ2197" s="16"/>
      <c r="AR2197" s="16"/>
      <c r="AS2197" s="16"/>
      <c r="AT2197" s="16"/>
      <c r="AU2197" s="16"/>
      <c r="AV2197" s="16"/>
      <c r="AW2197" s="16"/>
      <c r="AX2197" s="16"/>
      <c r="AY2197" s="16"/>
      <c r="AZ2197" s="16"/>
      <c r="BA2197" s="16"/>
      <c r="BB2197" s="16"/>
    </row>
    <row r="2198" s="5" customFormat="1" spans="1:54">
      <c r="A2198" s="136"/>
      <c r="C2198" s="136"/>
      <c r="E2198" s="107"/>
      <c r="F2198" s="137"/>
      <c r="J2198" s="122"/>
      <c r="K2198" s="138"/>
      <c r="L2198" s="139"/>
      <c r="M2198" s="140"/>
      <c r="O2198" s="89"/>
      <c r="Q2198" s="138"/>
      <c r="R2198" s="91"/>
      <c r="S2198" s="138"/>
      <c r="T2198" s="138"/>
      <c r="U2198" s="91"/>
      <c r="V2198" s="141"/>
      <c r="Y2198" s="6"/>
      <c r="Z2198" s="16"/>
      <c r="AA2198" s="16"/>
      <c r="AB2198" s="16"/>
      <c r="AC2198" s="16"/>
      <c r="AD2198" s="16"/>
      <c r="AE2198" s="16"/>
      <c r="AF2198" s="16"/>
      <c r="AG2198" s="16"/>
      <c r="AH2198" s="16"/>
      <c r="AI2198" s="16"/>
      <c r="AJ2198" s="16"/>
      <c r="AK2198" s="16"/>
      <c r="AL2198" s="16"/>
      <c r="AM2198" s="16"/>
      <c r="AN2198" s="16"/>
      <c r="AO2198" s="16"/>
      <c r="AP2198" s="16"/>
      <c r="AQ2198" s="16"/>
      <c r="AR2198" s="16"/>
      <c r="AS2198" s="16"/>
      <c r="AT2198" s="16"/>
      <c r="AU2198" s="16"/>
      <c r="AV2198" s="16"/>
      <c r="AW2198" s="16"/>
      <c r="AX2198" s="16"/>
      <c r="AY2198" s="16"/>
      <c r="AZ2198" s="16"/>
      <c r="BA2198" s="16"/>
      <c r="BB2198" s="16"/>
    </row>
    <row r="2199" s="5" customFormat="1" spans="1:54">
      <c r="A2199" s="136"/>
      <c r="C2199" s="136"/>
      <c r="E2199" s="107"/>
      <c r="F2199" s="137"/>
      <c r="J2199" s="122"/>
      <c r="K2199" s="138"/>
      <c r="L2199" s="139"/>
      <c r="M2199" s="140"/>
      <c r="O2199" s="89"/>
      <c r="Q2199" s="138"/>
      <c r="R2199" s="91"/>
      <c r="S2199" s="138"/>
      <c r="T2199" s="138"/>
      <c r="U2199" s="91"/>
      <c r="V2199" s="141"/>
      <c r="Y2199" s="6"/>
      <c r="Z2199" s="16"/>
      <c r="AA2199" s="16"/>
      <c r="AB2199" s="16"/>
      <c r="AC2199" s="16"/>
      <c r="AD2199" s="16"/>
      <c r="AE2199" s="16"/>
      <c r="AF2199" s="16"/>
      <c r="AG2199" s="16"/>
      <c r="AH2199" s="16"/>
      <c r="AI2199" s="16"/>
      <c r="AJ2199" s="16"/>
      <c r="AK2199" s="16"/>
      <c r="AL2199" s="16"/>
      <c r="AM2199" s="16"/>
      <c r="AN2199" s="16"/>
      <c r="AO2199" s="16"/>
      <c r="AP2199" s="16"/>
      <c r="AQ2199" s="16"/>
      <c r="AR2199" s="16"/>
      <c r="AS2199" s="16"/>
      <c r="AT2199" s="16"/>
      <c r="AU2199" s="16"/>
      <c r="AV2199" s="16"/>
      <c r="AW2199" s="16"/>
      <c r="AX2199" s="16"/>
      <c r="AY2199" s="16"/>
      <c r="AZ2199" s="16"/>
      <c r="BA2199" s="16"/>
      <c r="BB2199" s="16"/>
    </row>
    <row r="2200" s="5" customFormat="1" spans="1:54">
      <c r="A2200" s="136"/>
      <c r="C2200" s="136"/>
      <c r="E2200" s="107"/>
      <c r="F2200" s="137"/>
      <c r="J2200" s="122"/>
      <c r="K2200" s="138"/>
      <c r="L2200" s="139"/>
      <c r="M2200" s="140"/>
      <c r="O2200" s="89"/>
      <c r="Q2200" s="138"/>
      <c r="R2200" s="91"/>
      <c r="S2200" s="138"/>
      <c r="T2200" s="138"/>
      <c r="U2200" s="91"/>
      <c r="V2200" s="141"/>
      <c r="Y2200" s="6"/>
      <c r="Z2200" s="16"/>
      <c r="AA2200" s="16"/>
      <c r="AB2200" s="16"/>
      <c r="AC2200" s="16"/>
      <c r="AD2200" s="16"/>
      <c r="AE2200" s="16"/>
      <c r="AF2200" s="16"/>
      <c r="AG2200" s="16"/>
      <c r="AH2200" s="16"/>
      <c r="AI2200" s="16"/>
      <c r="AJ2200" s="16"/>
      <c r="AK2200" s="16"/>
      <c r="AL2200" s="16"/>
      <c r="AM2200" s="16"/>
      <c r="AN2200" s="16"/>
      <c r="AO2200" s="16"/>
      <c r="AP2200" s="16"/>
      <c r="AQ2200" s="16"/>
      <c r="AR2200" s="16"/>
      <c r="AS2200" s="16"/>
      <c r="AT2200" s="16"/>
      <c r="AU2200" s="16"/>
      <c r="AV2200" s="16"/>
      <c r="AW2200" s="16"/>
      <c r="AX2200" s="16"/>
      <c r="AY2200" s="16"/>
      <c r="AZ2200" s="16"/>
      <c r="BA2200" s="16"/>
      <c r="BB2200" s="16"/>
    </row>
    <row r="2201" s="5" customFormat="1" spans="1:54">
      <c r="A2201" s="136"/>
      <c r="C2201" s="136"/>
      <c r="E2201" s="107"/>
      <c r="F2201" s="137"/>
      <c r="J2201" s="122"/>
      <c r="K2201" s="138"/>
      <c r="L2201" s="139"/>
      <c r="M2201" s="140"/>
      <c r="O2201" s="89"/>
      <c r="Q2201" s="138"/>
      <c r="R2201" s="91"/>
      <c r="S2201" s="138"/>
      <c r="T2201" s="138"/>
      <c r="U2201" s="91"/>
      <c r="V2201" s="141"/>
      <c r="Y2201" s="6"/>
      <c r="Z2201" s="16"/>
      <c r="AA2201" s="16"/>
      <c r="AB2201" s="16"/>
      <c r="AC2201" s="16"/>
      <c r="AD2201" s="16"/>
      <c r="AE2201" s="16"/>
      <c r="AF2201" s="16"/>
      <c r="AG2201" s="16"/>
      <c r="AH2201" s="16"/>
      <c r="AI2201" s="16"/>
      <c r="AJ2201" s="16"/>
      <c r="AK2201" s="16"/>
      <c r="AL2201" s="16"/>
      <c r="AM2201" s="16"/>
      <c r="AN2201" s="16"/>
      <c r="AO2201" s="16"/>
      <c r="AP2201" s="16"/>
      <c r="AQ2201" s="16"/>
      <c r="AR2201" s="16"/>
      <c r="AS2201" s="16"/>
      <c r="AT2201" s="16"/>
      <c r="AU2201" s="16"/>
      <c r="AV2201" s="16"/>
      <c r="AW2201" s="16"/>
      <c r="AX2201" s="16"/>
      <c r="AY2201" s="16"/>
      <c r="AZ2201" s="16"/>
      <c r="BA2201" s="16"/>
      <c r="BB2201" s="16"/>
    </row>
    <row r="2202" s="5" customFormat="1" spans="1:54">
      <c r="A2202" s="136"/>
      <c r="C2202" s="136"/>
      <c r="E2202" s="107"/>
      <c r="F2202" s="137"/>
      <c r="J2202" s="122"/>
      <c r="K2202" s="138"/>
      <c r="L2202" s="139"/>
      <c r="M2202" s="140"/>
      <c r="O2202" s="89"/>
      <c r="Q2202" s="138"/>
      <c r="R2202" s="91"/>
      <c r="S2202" s="138"/>
      <c r="T2202" s="138"/>
      <c r="U2202" s="91"/>
      <c r="V2202" s="141"/>
      <c r="Y2202" s="6"/>
      <c r="Z2202" s="16"/>
      <c r="AA2202" s="16"/>
      <c r="AB2202" s="16"/>
      <c r="AC2202" s="16"/>
      <c r="AD2202" s="16"/>
      <c r="AE2202" s="16"/>
      <c r="AF2202" s="16"/>
      <c r="AG2202" s="16"/>
      <c r="AH2202" s="16"/>
      <c r="AI2202" s="16"/>
      <c r="AJ2202" s="16"/>
      <c r="AK2202" s="16"/>
      <c r="AL2202" s="16"/>
      <c r="AM2202" s="16"/>
      <c r="AN2202" s="16"/>
      <c r="AO2202" s="16"/>
      <c r="AP2202" s="16"/>
      <c r="AQ2202" s="16"/>
      <c r="AR2202" s="16"/>
      <c r="AS2202" s="16"/>
      <c r="AT2202" s="16"/>
      <c r="AU2202" s="16"/>
      <c r="AV2202" s="16"/>
      <c r="AW2202" s="16"/>
      <c r="AX2202" s="16"/>
      <c r="AY2202" s="16"/>
      <c r="AZ2202" s="16"/>
      <c r="BA2202" s="16"/>
      <c r="BB2202" s="16"/>
    </row>
    <row r="2203" s="5" customFormat="1" spans="1:54">
      <c r="A2203" s="136"/>
      <c r="C2203" s="136"/>
      <c r="E2203" s="107"/>
      <c r="F2203" s="137"/>
      <c r="J2203" s="122"/>
      <c r="K2203" s="138"/>
      <c r="L2203" s="139"/>
      <c r="M2203" s="140"/>
      <c r="O2203" s="89"/>
      <c r="Q2203" s="138"/>
      <c r="R2203" s="91"/>
      <c r="S2203" s="138"/>
      <c r="T2203" s="138"/>
      <c r="U2203" s="91"/>
      <c r="V2203" s="141"/>
      <c r="Y2203" s="6"/>
      <c r="Z2203" s="16"/>
      <c r="AA2203" s="16"/>
      <c r="AB2203" s="16"/>
      <c r="AC2203" s="16"/>
      <c r="AD2203" s="16"/>
      <c r="AE2203" s="16"/>
      <c r="AF2203" s="16"/>
      <c r="AG2203" s="16"/>
      <c r="AH2203" s="16"/>
      <c r="AI2203" s="16"/>
      <c r="AJ2203" s="16"/>
      <c r="AK2203" s="16"/>
      <c r="AL2203" s="16"/>
      <c r="AM2203" s="16"/>
      <c r="AN2203" s="16"/>
      <c r="AO2203" s="16"/>
      <c r="AP2203" s="16"/>
      <c r="AQ2203" s="16"/>
      <c r="AR2203" s="16"/>
      <c r="AS2203" s="16"/>
      <c r="AT2203" s="16"/>
      <c r="AU2203" s="16"/>
      <c r="AV2203" s="16"/>
      <c r="AW2203" s="16"/>
      <c r="AX2203" s="16"/>
      <c r="AY2203" s="16"/>
      <c r="AZ2203" s="16"/>
      <c r="BA2203" s="16"/>
      <c r="BB2203" s="16"/>
    </row>
    <row r="2204" s="5" customFormat="1" spans="1:54">
      <c r="A2204" s="136"/>
      <c r="C2204" s="136"/>
      <c r="E2204" s="107"/>
      <c r="F2204" s="137"/>
      <c r="J2204" s="122"/>
      <c r="K2204" s="138"/>
      <c r="L2204" s="139"/>
      <c r="M2204" s="140"/>
      <c r="O2204" s="89"/>
      <c r="Q2204" s="138"/>
      <c r="R2204" s="91"/>
      <c r="S2204" s="138"/>
      <c r="T2204" s="138"/>
      <c r="U2204" s="91"/>
      <c r="V2204" s="141"/>
      <c r="Y2204" s="6"/>
      <c r="Z2204" s="16"/>
      <c r="AA2204" s="16"/>
      <c r="AB2204" s="16"/>
      <c r="AC2204" s="16"/>
      <c r="AD2204" s="16"/>
      <c r="AE2204" s="16"/>
      <c r="AF2204" s="16"/>
      <c r="AG2204" s="16"/>
      <c r="AH2204" s="16"/>
      <c r="AI2204" s="16"/>
      <c r="AJ2204" s="16"/>
      <c r="AK2204" s="16"/>
      <c r="AL2204" s="16"/>
      <c r="AM2204" s="16"/>
      <c r="AN2204" s="16"/>
      <c r="AO2204" s="16"/>
      <c r="AP2204" s="16"/>
      <c r="AQ2204" s="16"/>
      <c r="AR2204" s="16"/>
      <c r="AS2204" s="16"/>
      <c r="AT2204" s="16"/>
      <c r="AU2204" s="16"/>
      <c r="AV2204" s="16"/>
      <c r="AW2204" s="16"/>
      <c r="AX2204" s="16"/>
      <c r="AY2204" s="16"/>
      <c r="AZ2204" s="16"/>
      <c r="BA2204" s="16"/>
      <c r="BB2204" s="16"/>
    </row>
    <row r="2205" s="5" customFormat="1" spans="1:54">
      <c r="A2205" s="136"/>
      <c r="C2205" s="136"/>
      <c r="E2205" s="107"/>
      <c r="F2205" s="137"/>
      <c r="J2205" s="122"/>
      <c r="K2205" s="138"/>
      <c r="L2205" s="139"/>
      <c r="M2205" s="140"/>
      <c r="O2205" s="89"/>
      <c r="Q2205" s="138"/>
      <c r="R2205" s="91"/>
      <c r="S2205" s="138"/>
      <c r="T2205" s="138"/>
      <c r="U2205" s="91"/>
      <c r="V2205" s="141"/>
      <c r="Y2205" s="6"/>
      <c r="Z2205" s="16"/>
      <c r="AA2205" s="16"/>
      <c r="AB2205" s="16"/>
      <c r="AC2205" s="16"/>
      <c r="AD2205" s="16"/>
      <c r="AE2205" s="16"/>
      <c r="AF2205" s="16"/>
      <c r="AG2205" s="16"/>
      <c r="AH2205" s="16"/>
      <c r="AI2205" s="16"/>
      <c r="AJ2205" s="16"/>
      <c r="AK2205" s="16"/>
      <c r="AL2205" s="16"/>
      <c r="AM2205" s="16"/>
      <c r="AN2205" s="16"/>
      <c r="AO2205" s="16"/>
      <c r="AP2205" s="16"/>
      <c r="AQ2205" s="16"/>
      <c r="AR2205" s="16"/>
      <c r="AS2205" s="16"/>
      <c r="AT2205" s="16"/>
      <c r="AU2205" s="16"/>
      <c r="AV2205" s="16"/>
      <c r="AW2205" s="16"/>
      <c r="AX2205" s="16"/>
      <c r="AY2205" s="16"/>
      <c r="AZ2205" s="16"/>
      <c r="BA2205" s="16"/>
      <c r="BB2205" s="16"/>
    </row>
    <row r="2206" s="5" customFormat="1" spans="1:54">
      <c r="A2206" s="136"/>
      <c r="C2206" s="136"/>
      <c r="E2206" s="107"/>
      <c r="F2206" s="137"/>
      <c r="J2206" s="122"/>
      <c r="K2206" s="138"/>
      <c r="L2206" s="139"/>
      <c r="M2206" s="140"/>
      <c r="O2206" s="89"/>
      <c r="Q2206" s="138"/>
      <c r="R2206" s="91"/>
      <c r="S2206" s="138"/>
      <c r="T2206" s="138"/>
      <c r="U2206" s="91"/>
      <c r="V2206" s="141"/>
      <c r="Y2206" s="6"/>
      <c r="Z2206" s="16"/>
      <c r="AA2206" s="16"/>
      <c r="AB2206" s="16"/>
      <c r="AC2206" s="16"/>
      <c r="AD2206" s="16"/>
      <c r="AE2206" s="16"/>
      <c r="AF2206" s="16"/>
      <c r="AG2206" s="16"/>
      <c r="AH2206" s="16"/>
      <c r="AI2206" s="16"/>
      <c r="AJ2206" s="16"/>
      <c r="AK2206" s="16"/>
      <c r="AL2206" s="16"/>
      <c r="AM2206" s="16"/>
      <c r="AN2206" s="16"/>
      <c r="AO2206" s="16"/>
      <c r="AP2206" s="16"/>
      <c r="AQ2206" s="16"/>
      <c r="AR2206" s="16"/>
      <c r="AS2206" s="16"/>
      <c r="AT2206" s="16"/>
      <c r="AU2206" s="16"/>
      <c r="AV2206" s="16"/>
      <c r="AW2206" s="16"/>
      <c r="AX2206" s="16"/>
      <c r="AY2206" s="16"/>
      <c r="AZ2206" s="16"/>
      <c r="BA2206" s="16"/>
      <c r="BB2206" s="16"/>
    </row>
    <row r="2207" s="5" customFormat="1" spans="1:54">
      <c r="A2207" s="136"/>
      <c r="C2207" s="136"/>
      <c r="E2207" s="107"/>
      <c r="F2207" s="137"/>
      <c r="J2207" s="122"/>
      <c r="K2207" s="138"/>
      <c r="L2207" s="139"/>
      <c r="M2207" s="140"/>
      <c r="O2207" s="89"/>
      <c r="Q2207" s="138"/>
      <c r="R2207" s="91"/>
      <c r="S2207" s="138"/>
      <c r="T2207" s="138"/>
      <c r="U2207" s="91"/>
      <c r="V2207" s="141"/>
      <c r="Y2207" s="6"/>
      <c r="Z2207" s="16"/>
      <c r="AA2207" s="16"/>
      <c r="AB2207" s="16"/>
      <c r="AC2207" s="16"/>
      <c r="AD2207" s="16"/>
      <c r="AE2207" s="16"/>
      <c r="AF2207" s="16"/>
      <c r="AG2207" s="16"/>
      <c r="AH2207" s="16"/>
      <c r="AI2207" s="16"/>
      <c r="AJ2207" s="16"/>
      <c r="AK2207" s="16"/>
      <c r="AL2207" s="16"/>
      <c r="AM2207" s="16"/>
      <c r="AN2207" s="16"/>
      <c r="AO2207" s="16"/>
      <c r="AP2207" s="16"/>
      <c r="AQ2207" s="16"/>
      <c r="AR2207" s="16"/>
      <c r="AS2207" s="16"/>
      <c r="AT2207" s="16"/>
      <c r="AU2207" s="16"/>
      <c r="AV2207" s="16"/>
      <c r="AW2207" s="16"/>
      <c r="AX2207" s="16"/>
      <c r="AY2207" s="16"/>
      <c r="AZ2207" s="16"/>
      <c r="BA2207" s="16"/>
      <c r="BB2207" s="16"/>
    </row>
    <row r="2208" s="5" customFormat="1" spans="1:54">
      <c r="A2208" s="136"/>
      <c r="C2208" s="136"/>
      <c r="E2208" s="107"/>
      <c r="F2208" s="137"/>
      <c r="J2208" s="122"/>
      <c r="K2208" s="138"/>
      <c r="L2208" s="139"/>
      <c r="M2208" s="140"/>
      <c r="O2208" s="89"/>
      <c r="Q2208" s="138"/>
      <c r="R2208" s="91"/>
      <c r="S2208" s="138"/>
      <c r="T2208" s="138"/>
      <c r="U2208" s="91"/>
      <c r="V2208" s="141"/>
      <c r="Y2208" s="6"/>
      <c r="Z2208" s="16"/>
      <c r="AA2208" s="16"/>
      <c r="AB2208" s="16"/>
      <c r="AC2208" s="16"/>
      <c r="AD2208" s="16"/>
      <c r="AE2208" s="16"/>
      <c r="AF2208" s="16"/>
      <c r="AG2208" s="16"/>
      <c r="AH2208" s="16"/>
      <c r="AI2208" s="16"/>
      <c r="AJ2208" s="16"/>
      <c r="AK2208" s="16"/>
      <c r="AL2208" s="16"/>
      <c r="AM2208" s="16"/>
      <c r="AN2208" s="16"/>
      <c r="AO2208" s="16"/>
      <c r="AP2208" s="16"/>
      <c r="AQ2208" s="16"/>
      <c r="AR2208" s="16"/>
      <c r="AS2208" s="16"/>
      <c r="AT2208" s="16"/>
      <c r="AU2208" s="16"/>
      <c r="AV2208" s="16"/>
      <c r="AW2208" s="16"/>
      <c r="AX2208" s="16"/>
      <c r="AY2208" s="16"/>
      <c r="AZ2208" s="16"/>
      <c r="BA2208" s="16"/>
      <c r="BB2208" s="16"/>
    </row>
    <row r="2209" s="5" customFormat="1" spans="1:54">
      <c r="A2209" s="136"/>
      <c r="C2209" s="136"/>
      <c r="E2209" s="107"/>
      <c r="F2209" s="137"/>
      <c r="J2209" s="122"/>
      <c r="K2209" s="138"/>
      <c r="L2209" s="139"/>
      <c r="M2209" s="140"/>
      <c r="O2209" s="89"/>
      <c r="Q2209" s="138"/>
      <c r="R2209" s="91"/>
      <c r="S2209" s="138"/>
      <c r="T2209" s="138"/>
      <c r="U2209" s="91"/>
      <c r="V2209" s="141"/>
      <c r="Y2209" s="6"/>
      <c r="Z2209" s="16"/>
      <c r="AA2209" s="16"/>
      <c r="AB2209" s="16"/>
      <c r="AC2209" s="16"/>
      <c r="AD2209" s="16"/>
      <c r="AE2209" s="16"/>
      <c r="AF2209" s="16"/>
      <c r="AG2209" s="16"/>
      <c r="AH2209" s="16"/>
      <c r="AI2209" s="16"/>
      <c r="AJ2209" s="16"/>
      <c r="AK2209" s="16"/>
      <c r="AL2209" s="16"/>
      <c r="AM2209" s="16"/>
      <c r="AN2209" s="16"/>
      <c r="AO2209" s="16"/>
      <c r="AP2209" s="16"/>
      <c r="AQ2209" s="16"/>
      <c r="AR2209" s="16"/>
      <c r="AS2209" s="16"/>
      <c r="AT2209" s="16"/>
      <c r="AU2209" s="16"/>
      <c r="AV2209" s="16"/>
      <c r="AW2209" s="16"/>
      <c r="AX2209" s="16"/>
      <c r="AY2209" s="16"/>
      <c r="AZ2209" s="16"/>
      <c r="BA2209" s="16"/>
      <c r="BB2209" s="16"/>
    </row>
    <row r="2210" s="5" customFormat="1" spans="1:54">
      <c r="A2210" s="136"/>
      <c r="C2210" s="136"/>
      <c r="E2210" s="107"/>
      <c r="F2210" s="137"/>
      <c r="J2210" s="122"/>
      <c r="K2210" s="138"/>
      <c r="L2210" s="139"/>
      <c r="M2210" s="140"/>
      <c r="O2210" s="89"/>
      <c r="Q2210" s="138"/>
      <c r="R2210" s="91"/>
      <c r="S2210" s="138"/>
      <c r="T2210" s="138"/>
      <c r="U2210" s="91"/>
      <c r="V2210" s="141"/>
      <c r="Y2210" s="6"/>
      <c r="Z2210" s="16"/>
      <c r="AA2210" s="16"/>
      <c r="AB2210" s="16"/>
      <c r="AC2210" s="16"/>
      <c r="AD2210" s="16"/>
      <c r="AE2210" s="16"/>
      <c r="AF2210" s="16"/>
      <c r="AG2210" s="16"/>
      <c r="AH2210" s="16"/>
      <c r="AI2210" s="16"/>
      <c r="AJ2210" s="16"/>
      <c r="AK2210" s="16"/>
      <c r="AL2210" s="16"/>
      <c r="AM2210" s="16"/>
      <c r="AN2210" s="16"/>
      <c r="AO2210" s="16"/>
      <c r="AP2210" s="16"/>
      <c r="AQ2210" s="16"/>
      <c r="AR2210" s="16"/>
      <c r="AS2210" s="16"/>
      <c r="AT2210" s="16"/>
      <c r="AU2210" s="16"/>
      <c r="AV2210" s="16"/>
      <c r="AW2210" s="16"/>
      <c r="AX2210" s="16"/>
      <c r="AY2210" s="16"/>
      <c r="AZ2210" s="16"/>
      <c r="BA2210" s="16"/>
      <c r="BB2210" s="16"/>
    </row>
    <row r="2211" s="5" customFormat="1" spans="1:54">
      <c r="A2211" s="136"/>
      <c r="C2211" s="136"/>
      <c r="E2211" s="107"/>
      <c r="F2211" s="137"/>
      <c r="J2211" s="122"/>
      <c r="K2211" s="138"/>
      <c r="L2211" s="139"/>
      <c r="M2211" s="140"/>
      <c r="O2211" s="89"/>
      <c r="Q2211" s="138"/>
      <c r="R2211" s="91"/>
      <c r="S2211" s="138"/>
      <c r="T2211" s="138"/>
      <c r="U2211" s="91"/>
      <c r="V2211" s="141"/>
      <c r="Y2211" s="6"/>
      <c r="Z2211" s="16"/>
      <c r="AA2211" s="16"/>
      <c r="AB2211" s="16"/>
      <c r="AC2211" s="16"/>
      <c r="AD2211" s="16"/>
      <c r="AE2211" s="16"/>
      <c r="AF2211" s="16"/>
      <c r="AG2211" s="16"/>
      <c r="AH2211" s="16"/>
      <c r="AI2211" s="16"/>
      <c r="AJ2211" s="16"/>
      <c r="AK2211" s="16"/>
      <c r="AL2211" s="16"/>
      <c r="AM2211" s="16"/>
      <c r="AN2211" s="16"/>
      <c r="AO2211" s="16"/>
      <c r="AP2211" s="16"/>
      <c r="AQ2211" s="16"/>
      <c r="AR2211" s="16"/>
      <c r="AS2211" s="16"/>
      <c r="AT2211" s="16"/>
      <c r="AU2211" s="16"/>
      <c r="AV2211" s="16"/>
      <c r="AW2211" s="16"/>
      <c r="AX2211" s="16"/>
      <c r="AY2211" s="16"/>
      <c r="AZ2211" s="16"/>
      <c r="BA2211" s="16"/>
      <c r="BB2211" s="16"/>
    </row>
    <row r="2212" s="5" customFormat="1" spans="1:54">
      <c r="A2212" s="136"/>
      <c r="C2212" s="136"/>
      <c r="E2212" s="107"/>
      <c r="F2212" s="137"/>
      <c r="J2212" s="122"/>
      <c r="K2212" s="138"/>
      <c r="L2212" s="139"/>
      <c r="M2212" s="140"/>
      <c r="O2212" s="89"/>
      <c r="Q2212" s="138"/>
      <c r="R2212" s="91"/>
      <c r="S2212" s="138"/>
      <c r="T2212" s="138"/>
      <c r="U2212" s="91"/>
      <c r="V2212" s="141"/>
      <c r="Y2212" s="6"/>
      <c r="Z2212" s="16"/>
      <c r="AA2212" s="16"/>
      <c r="AB2212" s="16"/>
      <c r="AC2212" s="16"/>
      <c r="AD2212" s="16"/>
      <c r="AE2212" s="16"/>
      <c r="AF2212" s="16"/>
      <c r="AG2212" s="16"/>
      <c r="AH2212" s="16"/>
      <c r="AI2212" s="16"/>
      <c r="AJ2212" s="16"/>
      <c r="AK2212" s="16"/>
      <c r="AL2212" s="16"/>
      <c r="AM2212" s="16"/>
      <c r="AN2212" s="16"/>
      <c r="AO2212" s="16"/>
      <c r="AP2212" s="16"/>
      <c r="AQ2212" s="16"/>
      <c r="AR2212" s="16"/>
      <c r="AS2212" s="16"/>
      <c r="AT2212" s="16"/>
      <c r="AU2212" s="16"/>
      <c r="AV2212" s="16"/>
      <c r="AW2212" s="16"/>
      <c r="AX2212" s="16"/>
      <c r="AY2212" s="16"/>
      <c r="AZ2212" s="16"/>
      <c r="BA2212" s="16"/>
      <c r="BB2212" s="16"/>
    </row>
    <row r="2213" s="5" customFormat="1" spans="1:54">
      <c r="A2213" s="136"/>
      <c r="C2213" s="136"/>
      <c r="E2213" s="107"/>
      <c r="F2213" s="137"/>
      <c r="J2213" s="122"/>
      <c r="K2213" s="138"/>
      <c r="L2213" s="139"/>
      <c r="M2213" s="140"/>
      <c r="O2213" s="89"/>
      <c r="Q2213" s="138"/>
      <c r="R2213" s="91"/>
      <c r="S2213" s="138"/>
      <c r="T2213" s="138"/>
      <c r="U2213" s="91"/>
      <c r="V2213" s="141"/>
      <c r="Y2213" s="6"/>
      <c r="Z2213" s="16"/>
      <c r="AA2213" s="16"/>
      <c r="AB2213" s="16"/>
      <c r="AC2213" s="16"/>
      <c r="AD2213" s="16"/>
      <c r="AE2213" s="16"/>
      <c r="AF2213" s="16"/>
      <c r="AG2213" s="16"/>
      <c r="AH2213" s="16"/>
      <c r="AI2213" s="16"/>
      <c r="AJ2213" s="16"/>
      <c r="AK2213" s="16"/>
      <c r="AL2213" s="16"/>
      <c r="AM2213" s="16"/>
      <c r="AN2213" s="16"/>
      <c r="AO2213" s="16"/>
      <c r="AP2213" s="16"/>
      <c r="AQ2213" s="16"/>
      <c r="AR2213" s="16"/>
      <c r="AS2213" s="16"/>
      <c r="AT2213" s="16"/>
      <c r="AU2213" s="16"/>
      <c r="AV2213" s="16"/>
      <c r="AW2213" s="16"/>
      <c r="AX2213" s="16"/>
      <c r="AY2213" s="16"/>
      <c r="AZ2213" s="16"/>
      <c r="BA2213" s="16"/>
      <c r="BB2213" s="16"/>
    </row>
    <row r="2214" s="5" customFormat="1" spans="1:54">
      <c r="A2214" s="136"/>
      <c r="C2214" s="136"/>
      <c r="E2214" s="107"/>
      <c r="F2214" s="137"/>
      <c r="J2214" s="122"/>
      <c r="K2214" s="138"/>
      <c r="L2214" s="139"/>
      <c r="M2214" s="140"/>
      <c r="O2214" s="89"/>
      <c r="Q2214" s="138"/>
      <c r="R2214" s="91"/>
      <c r="S2214" s="138"/>
      <c r="T2214" s="138"/>
      <c r="U2214" s="91"/>
      <c r="V2214" s="141"/>
      <c r="Y2214" s="6"/>
      <c r="Z2214" s="16"/>
      <c r="AA2214" s="16"/>
      <c r="AB2214" s="16"/>
      <c r="AC2214" s="16"/>
      <c r="AD2214" s="16"/>
      <c r="AE2214" s="16"/>
      <c r="AF2214" s="16"/>
      <c r="AG2214" s="16"/>
      <c r="AH2214" s="16"/>
      <c r="AI2214" s="16"/>
      <c r="AJ2214" s="16"/>
      <c r="AK2214" s="16"/>
      <c r="AL2214" s="16"/>
      <c r="AM2214" s="16"/>
      <c r="AN2214" s="16"/>
      <c r="AO2214" s="16"/>
      <c r="AP2214" s="16"/>
      <c r="AQ2214" s="16"/>
      <c r="AR2214" s="16"/>
      <c r="AS2214" s="16"/>
      <c r="AT2214" s="16"/>
      <c r="AU2214" s="16"/>
      <c r="AV2214" s="16"/>
      <c r="AW2214" s="16"/>
      <c r="AX2214" s="16"/>
      <c r="AY2214" s="16"/>
      <c r="AZ2214" s="16"/>
      <c r="BA2214" s="16"/>
      <c r="BB2214" s="16"/>
    </row>
    <row r="2215" s="5" customFormat="1" spans="1:54">
      <c r="A2215" s="136"/>
      <c r="C2215" s="136"/>
      <c r="E2215" s="107"/>
      <c r="F2215" s="137"/>
      <c r="J2215" s="122"/>
      <c r="K2215" s="138"/>
      <c r="L2215" s="139"/>
      <c r="M2215" s="140"/>
      <c r="O2215" s="89"/>
      <c r="Q2215" s="138"/>
      <c r="R2215" s="91"/>
      <c r="S2215" s="138"/>
      <c r="T2215" s="138"/>
      <c r="U2215" s="91"/>
      <c r="V2215" s="141"/>
      <c r="Y2215" s="6"/>
      <c r="Z2215" s="16"/>
      <c r="AA2215" s="16"/>
      <c r="AB2215" s="16"/>
      <c r="AC2215" s="16"/>
      <c r="AD2215" s="16"/>
      <c r="AE2215" s="16"/>
      <c r="AF2215" s="16"/>
      <c r="AG2215" s="16"/>
      <c r="AH2215" s="16"/>
      <c r="AI2215" s="16"/>
      <c r="AJ2215" s="16"/>
      <c r="AK2215" s="16"/>
      <c r="AL2215" s="16"/>
      <c r="AM2215" s="16"/>
      <c r="AN2215" s="16"/>
      <c r="AO2215" s="16"/>
      <c r="AP2215" s="16"/>
      <c r="AQ2215" s="16"/>
      <c r="AR2215" s="16"/>
      <c r="AS2215" s="16"/>
      <c r="AT2215" s="16"/>
      <c r="AU2215" s="16"/>
      <c r="AV2215" s="16"/>
      <c r="AW2215" s="16"/>
      <c r="AX2215" s="16"/>
      <c r="AY2215" s="16"/>
      <c r="AZ2215" s="16"/>
      <c r="BA2215" s="16"/>
      <c r="BB2215" s="16"/>
    </row>
    <row r="2216" s="5" customFormat="1" spans="1:54">
      <c r="A2216" s="136"/>
      <c r="C2216" s="136"/>
      <c r="E2216" s="107"/>
      <c r="F2216" s="137"/>
      <c r="J2216" s="122"/>
      <c r="K2216" s="138"/>
      <c r="L2216" s="139"/>
      <c r="M2216" s="140"/>
      <c r="O2216" s="89"/>
      <c r="Q2216" s="138"/>
      <c r="R2216" s="91"/>
      <c r="S2216" s="138"/>
      <c r="T2216" s="138"/>
      <c r="U2216" s="91"/>
      <c r="V2216" s="141"/>
      <c r="Y2216" s="6"/>
      <c r="Z2216" s="16"/>
      <c r="AA2216" s="16"/>
      <c r="AB2216" s="16"/>
      <c r="AC2216" s="16"/>
      <c r="AD2216" s="16"/>
      <c r="AE2216" s="16"/>
      <c r="AF2216" s="16"/>
      <c r="AG2216" s="16"/>
      <c r="AH2216" s="16"/>
      <c r="AI2216" s="16"/>
      <c r="AJ2216" s="16"/>
      <c r="AK2216" s="16"/>
      <c r="AL2216" s="16"/>
      <c r="AM2216" s="16"/>
      <c r="AN2216" s="16"/>
      <c r="AO2216" s="16"/>
      <c r="AP2216" s="16"/>
      <c r="AQ2216" s="16"/>
      <c r="AR2216" s="16"/>
      <c r="AS2216" s="16"/>
      <c r="AT2216" s="16"/>
      <c r="AU2216" s="16"/>
      <c r="AV2216" s="16"/>
      <c r="AW2216" s="16"/>
      <c r="AX2216" s="16"/>
      <c r="AY2216" s="16"/>
      <c r="AZ2216" s="16"/>
      <c r="BA2216" s="16"/>
      <c r="BB2216" s="16"/>
    </row>
    <row r="2217" s="5" customFormat="1" spans="1:54">
      <c r="A2217" s="136"/>
      <c r="C2217" s="136"/>
      <c r="E2217" s="107"/>
      <c r="F2217" s="137"/>
      <c r="J2217" s="122"/>
      <c r="K2217" s="138"/>
      <c r="L2217" s="139"/>
      <c r="M2217" s="140"/>
      <c r="O2217" s="89"/>
      <c r="Q2217" s="138"/>
      <c r="R2217" s="91"/>
      <c r="S2217" s="138"/>
      <c r="T2217" s="138"/>
      <c r="U2217" s="91"/>
      <c r="V2217" s="141"/>
      <c r="Y2217" s="6"/>
      <c r="Z2217" s="16"/>
      <c r="AA2217" s="16"/>
      <c r="AB2217" s="16"/>
      <c r="AC2217" s="16"/>
      <c r="AD2217" s="16"/>
      <c r="AE2217" s="16"/>
      <c r="AF2217" s="16"/>
      <c r="AG2217" s="16"/>
      <c r="AH2217" s="16"/>
      <c r="AI2217" s="16"/>
      <c r="AJ2217" s="16"/>
      <c r="AK2217" s="16"/>
      <c r="AL2217" s="16"/>
      <c r="AM2217" s="16"/>
      <c r="AN2217" s="16"/>
      <c r="AO2217" s="16"/>
      <c r="AP2217" s="16"/>
      <c r="AQ2217" s="16"/>
      <c r="AR2217" s="16"/>
      <c r="AS2217" s="16"/>
      <c r="AT2217" s="16"/>
      <c r="AU2217" s="16"/>
      <c r="AV2217" s="16"/>
      <c r="AW2217" s="16"/>
      <c r="AX2217" s="16"/>
      <c r="AY2217" s="16"/>
      <c r="AZ2217" s="16"/>
      <c r="BA2217" s="16"/>
      <c r="BB2217" s="16"/>
    </row>
    <row r="2218" s="5" customFormat="1" spans="1:54">
      <c r="A2218" s="136"/>
      <c r="C2218" s="136"/>
      <c r="E2218" s="107"/>
      <c r="F2218" s="137"/>
      <c r="J2218" s="122"/>
      <c r="K2218" s="138"/>
      <c r="L2218" s="139"/>
      <c r="M2218" s="140"/>
      <c r="O2218" s="89"/>
      <c r="Q2218" s="138"/>
      <c r="R2218" s="91"/>
      <c r="S2218" s="138"/>
      <c r="T2218" s="138"/>
      <c r="U2218" s="91"/>
      <c r="V2218" s="141"/>
      <c r="Y2218" s="6"/>
      <c r="Z2218" s="16"/>
      <c r="AA2218" s="16"/>
      <c r="AB2218" s="16"/>
      <c r="AC2218" s="16"/>
      <c r="AD2218" s="16"/>
      <c r="AE2218" s="16"/>
      <c r="AF2218" s="16"/>
      <c r="AG2218" s="16"/>
      <c r="AH2218" s="16"/>
      <c r="AI2218" s="16"/>
      <c r="AJ2218" s="16"/>
      <c r="AK2218" s="16"/>
      <c r="AL2218" s="16"/>
      <c r="AM2218" s="16"/>
      <c r="AN2218" s="16"/>
      <c r="AO2218" s="16"/>
      <c r="AP2218" s="16"/>
      <c r="AQ2218" s="16"/>
      <c r="AR2218" s="16"/>
      <c r="AS2218" s="16"/>
      <c r="AT2218" s="16"/>
      <c r="AU2218" s="16"/>
      <c r="AV2218" s="16"/>
      <c r="AW2218" s="16"/>
      <c r="AX2218" s="16"/>
      <c r="AY2218" s="16"/>
      <c r="AZ2218" s="16"/>
      <c r="BA2218" s="16"/>
      <c r="BB2218" s="16"/>
    </row>
    <row r="2219" s="5" customFormat="1" spans="1:54">
      <c r="A2219" s="136"/>
      <c r="C2219" s="136"/>
      <c r="E2219" s="107"/>
      <c r="F2219" s="137"/>
      <c r="J2219" s="122"/>
      <c r="K2219" s="138"/>
      <c r="L2219" s="139"/>
      <c r="M2219" s="140"/>
      <c r="O2219" s="89"/>
      <c r="Q2219" s="138"/>
      <c r="R2219" s="91"/>
      <c r="S2219" s="138"/>
      <c r="T2219" s="138"/>
      <c r="U2219" s="91"/>
      <c r="V2219" s="141"/>
      <c r="Y2219" s="6"/>
      <c r="Z2219" s="16"/>
      <c r="AA2219" s="16"/>
      <c r="AB2219" s="16"/>
      <c r="AC2219" s="16"/>
      <c r="AD2219" s="16"/>
      <c r="AE2219" s="16"/>
      <c r="AF2219" s="16"/>
      <c r="AG2219" s="16"/>
      <c r="AH2219" s="16"/>
      <c r="AI2219" s="16"/>
      <c r="AJ2219" s="16"/>
      <c r="AK2219" s="16"/>
      <c r="AL2219" s="16"/>
      <c r="AM2219" s="16"/>
      <c r="AN2219" s="16"/>
      <c r="AO2219" s="16"/>
      <c r="AP2219" s="16"/>
      <c r="AQ2219" s="16"/>
      <c r="AR2219" s="16"/>
      <c r="AS2219" s="16"/>
      <c r="AT2219" s="16"/>
      <c r="AU2219" s="16"/>
      <c r="AV2219" s="16"/>
      <c r="AW2219" s="16"/>
      <c r="AX2219" s="16"/>
      <c r="AY2219" s="16"/>
      <c r="AZ2219" s="16"/>
      <c r="BA2219" s="16"/>
      <c r="BB2219" s="16"/>
    </row>
    <row r="2220" s="5" customFormat="1" spans="1:54">
      <c r="A2220" s="136"/>
      <c r="C2220" s="136"/>
      <c r="E2220" s="107"/>
      <c r="F2220" s="137"/>
      <c r="J2220" s="122"/>
      <c r="K2220" s="138"/>
      <c r="L2220" s="139"/>
      <c r="M2220" s="140"/>
      <c r="O2220" s="89"/>
      <c r="Q2220" s="138"/>
      <c r="R2220" s="91"/>
      <c r="S2220" s="138"/>
      <c r="T2220" s="138"/>
      <c r="U2220" s="91"/>
      <c r="V2220" s="141"/>
      <c r="Y2220" s="6"/>
      <c r="Z2220" s="16"/>
      <c r="AA2220" s="16"/>
      <c r="AB2220" s="16"/>
      <c r="AC2220" s="16"/>
      <c r="AD2220" s="16"/>
      <c r="AE2220" s="16"/>
      <c r="AF2220" s="16"/>
      <c r="AG2220" s="16"/>
      <c r="AH2220" s="16"/>
      <c r="AI2220" s="16"/>
      <c r="AJ2220" s="16"/>
      <c r="AK2220" s="16"/>
      <c r="AL2220" s="16"/>
      <c r="AM2220" s="16"/>
      <c r="AN2220" s="16"/>
      <c r="AO2220" s="16"/>
      <c r="AP2220" s="16"/>
      <c r="AQ2220" s="16"/>
      <c r="AR2220" s="16"/>
      <c r="AS2220" s="16"/>
      <c r="AT2220" s="16"/>
      <c r="AU2220" s="16"/>
      <c r="AV2220" s="16"/>
      <c r="AW2220" s="16"/>
      <c r="AX2220" s="16"/>
      <c r="AY2220" s="16"/>
      <c r="AZ2220" s="16"/>
      <c r="BA2220" s="16"/>
      <c r="BB2220" s="16"/>
    </row>
    <row r="2221" s="5" customFormat="1" spans="1:54">
      <c r="A2221" s="136"/>
      <c r="C2221" s="136"/>
      <c r="E2221" s="107"/>
      <c r="F2221" s="137"/>
      <c r="J2221" s="122"/>
      <c r="K2221" s="138"/>
      <c r="L2221" s="139"/>
      <c r="M2221" s="140"/>
      <c r="O2221" s="89"/>
      <c r="Q2221" s="138"/>
      <c r="R2221" s="91"/>
      <c r="S2221" s="138"/>
      <c r="T2221" s="138"/>
      <c r="U2221" s="91"/>
      <c r="V2221" s="141"/>
      <c r="Y2221" s="6"/>
      <c r="Z2221" s="16"/>
      <c r="AA2221" s="16"/>
      <c r="AB2221" s="16"/>
      <c r="AC2221" s="16"/>
      <c r="AD2221" s="16"/>
      <c r="AE2221" s="16"/>
      <c r="AF2221" s="16"/>
      <c r="AG2221" s="16"/>
      <c r="AH2221" s="16"/>
      <c r="AI2221" s="16"/>
      <c r="AJ2221" s="16"/>
      <c r="AK2221" s="16"/>
      <c r="AL2221" s="16"/>
      <c r="AM2221" s="16"/>
      <c r="AN2221" s="16"/>
      <c r="AO2221" s="16"/>
      <c r="AP2221" s="16"/>
      <c r="AQ2221" s="16"/>
      <c r="AR2221" s="16"/>
      <c r="AS2221" s="16"/>
      <c r="AT2221" s="16"/>
      <c r="AU2221" s="16"/>
      <c r="AV2221" s="16"/>
      <c r="AW2221" s="16"/>
      <c r="AX2221" s="16"/>
      <c r="AY2221" s="16"/>
      <c r="AZ2221" s="16"/>
      <c r="BA2221" s="16"/>
      <c r="BB2221" s="16"/>
    </row>
    <row r="2222" s="5" customFormat="1" spans="1:54">
      <c r="A2222" s="136"/>
      <c r="C2222" s="136"/>
      <c r="E2222" s="107"/>
      <c r="F2222" s="137"/>
      <c r="J2222" s="122"/>
      <c r="K2222" s="138"/>
      <c r="L2222" s="139"/>
      <c r="M2222" s="140"/>
      <c r="O2222" s="89"/>
      <c r="Q2222" s="138"/>
      <c r="R2222" s="91"/>
      <c r="S2222" s="138"/>
      <c r="T2222" s="138"/>
      <c r="U2222" s="91"/>
      <c r="V2222" s="141"/>
      <c r="Y2222" s="6"/>
      <c r="Z2222" s="16"/>
      <c r="AA2222" s="16"/>
      <c r="AB2222" s="16"/>
      <c r="AC2222" s="16"/>
      <c r="AD2222" s="16"/>
      <c r="AE2222" s="16"/>
      <c r="AF2222" s="16"/>
      <c r="AG2222" s="16"/>
      <c r="AH2222" s="16"/>
      <c r="AI2222" s="16"/>
      <c r="AJ2222" s="16"/>
      <c r="AK2222" s="16"/>
      <c r="AL2222" s="16"/>
      <c r="AM2222" s="16"/>
      <c r="AN2222" s="16"/>
      <c r="AO2222" s="16"/>
      <c r="AP2222" s="16"/>
      <c r="AQ2222" s="16"/>
      <c r="AR2222" s="16"/>
      <c r="AS2222" s="16"/>
      <c r="AT2222" s="16"/>
      <c r="AU2222" s="16"/>
      <c r="AV2222" s="16"/>
      <c r="AW2222" s="16"/>
      <c r="AX2222" s="16"/>
      <c r="AY2222" s="16"/>
      <c r="AZ2222" s="16"/>
      <c r="BA2222" s="16"/>
      <c r="BB2222" s="16"/>
    </row>
    <row r="2223" s="5" customFormat="1" spans="1:54">
      <c r="A2223" s="136"/>
      <c r="C2223" s="136"/>
      <c r="E2223" s="107"/>
      <c r="F2223" s="137"/>
      <c r="J2223" s="122"/>
      <c r="K2223" s="138"/>
      <c r="L2223" s="139"/>
      <c r="M2223" s="140"/>
      <c r="O2223" s="89"/>
      <c r="Q2223" s="138"/>
      <c r="R2223" s="91"/>
      <c r="S2223" s="138"/>
      <c r="T2223" s="138"/>
      <c r="U2223" s="91"/>
      <c r="V2223" s="141"/>
      <c r="Y2223" s="6"/>
      <c r="Z2223" s="16"/>
      <c r="AA2223" s="16"/>
      <c r="AB2223" s="16"/>
      <c r="AC2223" s="16"/>
      <c r="AD2223" s="16"/>
      <c r="AE2223" s="16"/>
      <c r="AF2223" s="16"/>
      <c r="AG2223" s="16"/>
      <c r="AH2223" s="16"/>
      <c r="AI2223" s="16"/>
      <c r="AJ2223" s="16"/>
      <c r="AK2223" s="16"/>
      <c r="AL2223" s="16"/>
      <c r="AM2223" s="16"/>
      <c r="AN2223" s="16"/>
      <c r="AO2223" s="16"/>
      <c r="AP2223" s="16"/>
      <c r="AQ2223" s="16"/>
      <c r="AR2223" s="16"/>
      <c r="AS2223" s="16"/>
      <c r="AT2223" s="16"/>
      <c r="AU2223" s="16"/>
      <c r="AV2223" s="16"/>
      <c r="AW2223" s="16"/>
      <c r="AX2223" s="16"/>
      <c r="AY2223" s="16"/>
      <c r="AZ2223" s="16"/>
      <c r="BA2223" s="16"/>
      <c r="BB2223" s="16"/>
    </row>
    <row r="2224" s="5" customFormat="1" spans="1:54">
      <c r="A2224" s="136"/>
      <c r="C2224" s="136"/>
      <c r="E2224" s="107"/>
      <c r="F2224" s="137"/>
      <c r="J2224" s="122"/>
      <c r="K2224" s="138"/>
      <c r="L2224" s="139"/>
      <c r="M2224" s="140"/>
      <c r="O2224" s="89"/>
      <c r="Q2224" s="138"/>
      <c r="R2224" s="91"/>
      <c r="S2224" s="138"/>
      <c r="T2224" s="138"/>
      <c r="U2224" s="91"/>
      <c r="V2224" s="141"/>
      <c r="Y2224" s="6"/>
      <c r="Z2224" s="16"/>
      <c r="AA2224" s="16"/>
      <c r="AB2224" s="16"/>
      <c r="AC2224" s="16"/>
      <c r="AD2224" s="16"/>
      <c r="AE2224" s="16"/>
      <c r="AF2224" s="16"/>
      <c r="AG2224" s="16"/>
      <c r="AH2224" s="16"/>
      <c r="AI2224" s="16"/>
      <c r="AJ2224" s="16"/>
      <c r="AK2224" s="16"/>
      <c r="AL2224" s="16"/>
      <c r="AM2224" s="16"/>
      <c r="AN2224" s="16"/>
      <c r="AO2224" s="16"/>
      <c r="AP2224" s="16"/>
      <c r="AQ2224" s="16"/>
      <c r="AR2224" s="16"/>
      <c r="AS2224" s="16"/>
      <c r="AT2224" s="16"/>
      <c r="AU2224" s="16"/>
      <c r="AV2224" s="16"/>
      <c r="AW2224" s="16"/>
      <c r="AX2224" s="16"/>
      <c r="AY2224" s="16"/>
      <c r="AZ2224" s="16"/>
      <c r="BA2224" s="16"/>
      <c r="BB2224" s="16"/>
    </row>
    <row r="2225" s="5" customFormat="1" spans="1:54">
      <c r="A2225" s="136"/>
      <c r="C2225" s="136"/>
      <c r="E2225" s="107"/>
      <c r="F2225" s="137"/>
      <c r="J2225" s="122"/>
      <c r="K2225" s="138"/>
      <c r="L2225" s="139"/>
      <c r="M2225" s="140"/>
      <c r="O2225" s="89"/>
      <c r="Q2225" s="138"/>
      <c r="R2225" s="91"/>
      <c r="S2225" s="138"/>
      <c r="T2225" s="138"/>
      <c r="U2225" s="91"/>
      <c r="V2225" s="141"/>
      <c r="Y2225" s="6"/>
      <c r="Z2225" s="16"/>
      <c r="AA2225" s="16"/>
      <c r="AB2225" s="16"/>
      <c r="AC2225" s="16"/>
      <c r="AD2225" s="16"/>
      <c r="AE2225" s="16"/>
      <c r="AF2225" s="16"/>
      <c r="AG2225" s="16"/>
      <c r="AH2225" s="16"/>
      <c r="AI2225" s="16"/>
      <c r="AJ2225" s="16"/>
      <c r="AK2225" s="16"/>
      <c r="AL2225" s="16"/>
      <c r="AM2225" s="16"/>
      <c r="AN2225" s="16"/>
      <c r="AO2225" s="16"/>
      <c r="AP2225" s="16"/>
      <c r="AQ2225" s="16"/>
      <c r="AR2225" s="16"/>
      <c r="AS2225" s="16"/>
      <c r="AT2225" s="16"/>
      <c r="AU2225" s="16"/>
      <c r="AV2225" s="16"/>
      <c r="AW2225" s="16"/>
      <c r="AX2225" s="16"/>
      <c r="AY2225" s="16"/>
      <c r="AZ2225" s="16"/>
      <c r="BA2225" s="16"/>
      <c r="BB2225" s="16"/>
    </row>
    <row r="2226" s="5" customFormat="1" spans="1:54">
      <c r="A2226" s="136"/>
      <c r="C2226" s="136"/>
      <c r="E2226" s="107"/>
      <c r="F2226" s="137"/>
      <c r="J2226" s="122"/>
      <c r="K2226" s="138"/>
      <c r="L2226" s="139"/>
      <c r="M2226" s="140"/>
      <c r="O2226" s="89"/>
      <c r="Q2226" s="138"/>
      <c r="R2226" s="91"/>
      <c r="S2226" s="138"/>
      <c r="T2226" s="138"/>
      <c r="U2226" s="91"/>
      <c r="V2226" s="141"/>
      <c r="Y2226" s="6"/>
      <c r="Z2226" s="16"/>
      <c r="AA2226" s="16"/>
      <c r="AB2226" s="16"/>
      <c r="AC2226" s="16"/>
      <c r="AD2226" s="16"/>
      <c r="AE2226" s="16"/>
      <c r="AF2226" s="16"/>
      <c r="AG2226" s="16"/>
      <c r="AH2226" s="16"/>
      <c r="AI2226" s="16"/>
      <c r="AJ2226" s="16"/>
      <c r="AK2226" s="16"/>
      <c r="AL2226" s="16"/>
      <c r="AM2226" s="16"/>
      <c r="AN2226" s="16"/>
      <c r="AO2226" s="16"/>
      <c r="AP2226" s="16"/>
      <c r="AQ2226" s="16"/>
      <c r="AR2226" s="16"/>
      <c r="AS2226" s="16"/>
      <c r="AT2226" s="16"/>
      <c r="AU2226" s="16"/>
      <c r="AV2226" s="16"/>
      <c r="AW2226" s="16"/>
      <c r="AX2226" s="16"/>
      <c r="AY2226" s="16"/>
      <c r="AZ2226" s="16"/>
      <c r="BA2226" s="16"/>
      <c r="BB2226" s="16"/>
    </row>
    <row r="2227" s="5" customFormat="1" spans="1:54">
      <c r="A2227" s="136"/>
      <c r="C2227" s="136"/>
      <c r="E2227" s="107"/>
      <c r="F2227" s="137"/>
      <c r="J2227" s="122"/>
      <c r="K2227" s="138"/>
      <c r="L2227" s="139"/>
      <c r="M2227" s="140"/>
      <c r="O2227" s="89"/>
      <c r="Q2227" s="138"/>
      <c r="R2227" s="91"/>
      <c r="S2227" s="138"/>
      <c r="T2227" s="138"/>
      <c r="U2227" s="91"/>
      <c r="V2227" s="141"/>
      <c r="Y2227" s="6"/>
      <c r="Z2227" s="16"/>
      <c r="AA2227" s="16"/>
      <c r="AB2227" s="16"/>
      <c r="AC2227" s="16"/>
      <c r="AD2227" s="16"/>
      <c r="AE2227" s="16"/>
      <c r="AF2227" s="16"/>
      <c r="AG2227" s="16"/>
      <c r="AH2227" s="16"/>
      <c r="AI2227" s="16"/>
      <c r="AJ2227" s="16"/>
      <c r="AK2227" s="16"/>
      <c r="AL2227" s="16"/>
      <c r="AM2227" s="16"/>
      <c r="AN2227" s="16"/>
      <c r="AO2227" s="16"/>
      <c r="AP2227" s="16"/>
      <c r="AQ2227" s="16"/>
      <c r="AR2227" s="16"/>
      <c r="AS2227" s="16"/>
      <c r="AT2227" s="16"/>
      <c r="AU2227" s="16"/>
      <c r="AV2227" s="16"/>
      <c r="AW2227" s="16"/>
      <c r="AX2227" s="16"/>
      <c r="AY2227" s="16"/>
      <c r="AZ2227" s="16"/>
      <c r="BA2227" s="16"/>
      <c r="BB2227" s="16"/>
    </row>
    <row r="2228" s="5" customFormat="1" spans="1:54">
      <c r="A2228" s="136"/>
      <c r="C2228" s="136"/>
      <c r="E2228" s="107"/>
      <c r="F2228" s="137"/>
      <c r="J2228" s="122"/>
      <c r="K2228" s="138"/>
      <c r="L2228" s="139"/>
      <c r="M2228" s="140"/>
      <c r="O2228" s="89"/>
      <c r="Q2228" s="138"/>
      <c r="R2228" s="91"/>
      <c r="S2228" s="138"/>
      <c r="T2228" s="138"/>
      <c r="U2228" s="91"/>
      <c r="V2228" s="141"/>
      <c r="Y2228" s="6"/>
      <c r="Z2228" s="16"/>
      <c r="AA2228" s="16"/>
      <c r="AB2228" s="16"/>
      <c r="AC2228" s="16"/>
      <c r="AD2228" s="16"/>
      <c r="AE2228" s="16"/>
      <c r="AF2228" s="16"/>
      <c r="AG2228" s="16"/>
      <c r="AH2228" s="16"/>
      <c r="AI2228" s="16"/>
      <c r="AJ2228" s="16"/>
      <c r="AK2228" s="16"/>
      <c r="AL2228" s="16"/>
      <c r="AM2228" s="16"/>
      <c r="AN2228" s="16"/>
      <c r="AO2228" s="16"/>
      <c r="AP2228" s="16"/>
      <c r="AQ2228" s="16"/>
      <c r="AR2228" s="16"/>
      <c r="AS2228" s="16"/>
      <c r="AT2228" s="16"/>
      <c r="AU2228" s="16"/>
      <c r="AV2228" s="16"/>
      <c r="AW2228" s="16"/>
      <c r="AX2228" s="16"/>
      <c r="AY2228" s="16"/>
      <c r="AZ2228" s="16"/>
      <c r="BA2228" s="16"/>
      <c r="BB2228" s="16"/>
    </row>
    <row r="2229" s="5" customFormat="1" spans="1:54">
      <c r="A2229" s="136"/>
      <c r="C2229" s="136"/>
      <c r="E2229" s="107"/>
      <c r="F2229" s="137"/>
      <c r="J2229" s="122"/>
      <c r="K2229" s="138"/>
      <c r="L2229" s="139"/>
      <c r="M2229" s="140"/>
      <c r="O2229" s="89"/>
      <c r="Q2229" s="138"/>
      <c r="R2229" s="91"/>
      <c r="S2229" s="138"/>
      <c r="T2229" s="138"/>
      <c r="U2229" s="91"/>
      <c r="V2229" s="141"/>
      <c r="Y2229" s="6"/>
      <c r="Z2229" s="16"/>
      <c r="AA2229" s="16"/>
      <c r="AB2229" s="16"/>
      <c r="AC2229" s="16"/>
      <c r="AD2229" s="16"/>
      <c r="AE2229" s="16"/>
      <c r="AF2229" s="16"/>
      <c r="AG2229" s="16"/>
      <c r="AH2229" s="16"/>
      <c r="AI2229" s="16"/>
      <c r="AJ2229" s="16"/>
      <c r="AK2229" s="16"/>
      <c r="AL2229" s="16"/>
      <c r="AM2229" s="16"/>
      <c r="AN2229" s="16"/>
      <c r="AO2229" s="16"/>
      <c r="AP2229" s="16"/>
      <c r="AQ2229" s="16"/>
      <c r="AR2229" s="16"/>
      <c r="AS2229" s="16"/>
      <c r="AT2229" s="16"/>
      <c r="AU2229" s="16"/>
      <c r="AV2229" s="16"/>
      <c r="AW2229" s="16"/>
      <c r="AX2229" s="16"/>
      <c r="AY2229" s="16"/>
      <c r="AZ2229" s="16"/>
      <c r="BA2229" s="16"/>
      <c r="BB2229" s="16"/>
    </row>
    <row r="2230" s="5" customFormat="1" spans="1:54">
      <c r="A2230" s="136"/>
      <c r="C2230" s="136"/>
      <c r="E2230" s="107"/>
      <c r="F2230" s="137"/>
      <c r="J2230" s="122"/>
      <c r="K2230" s="138"/>
      <c r="L2230" s="139"/>
      <c r="M2230" s="140"/>
      <c r="O2230" s="89"/>
      <c r="Q2230" s="138"/>
      <c r="R2230" s="91"/>
      <c r="S2230" s="138"/>
      <c r="T2230" s="138"/>
      <c r="U2230" s="91"/>
      <c r="V2230" s="141"/>
      <c r="Y2230" s="6"/>
      <c r="Z2230" s="16"/>
      <c r="AA2230" s="16"/>
      <c r="AB2230" s="16"/>
      <c r="AC2230" s="16"/>
      <c r="AD2230" s="16"/>
      <c r="AE2230" s="16"/>
      <c r="AF2230" s="16"/>
      <c r="AG2230" s="16"/>
      <c r="AH2230" s="16"/>
      <c r="AI2230" s="16"/>
      <c r="AJ2230" s="16"/>
      <c r="AK2230" s="16"/>
      <c r="AL2230" s="16"/>
      <c r="AM2230" s="16"/>
      <c r="AN2230" s="16"/>
      <c r="AO2230" s="16"/>
      <c r="AP2230" s="16"/>
      <c r="AQ2230" s="16"/>
      <c r="AR2230" s="16"/>
      <c r="AS2230" s="16"/>
      <c r="AT2230" s="16"/>
      <c r="AU2230" s="16"/>
      <c r="AV2230" s="16"/>
      <c r="AW2230" s="16"/>
      <c r="AX2230" s="16"/>
      <c r="AY2230" s="16"/>
      <c r="AZ2230" s="16"/>
      <c r="BA2230" s="16"/>
      <c r="BB2230" s="16"/>
    </row>
    <row r="2231" s="5" customFormat="1" spans="1:54">
      <c r="A2231" s="136"/>
      <c r="C2231" s="136"/>
      <c r="E2231" s="107"/>
      <c r="F2231" s="137"/>
      <c r="J2231" s="122"/>
      <c r="K2231" s="138"/>
      <c r="L2231" s="139"/>
      <c r="M2231" s="140"/>
      <c r="O2231" s="89"/>
      <c r="Q2231" s="138"/>
      <c r="R2231" s="91"/>
      <c r="S2231" s="138"/>
      <c r="T2231" s="138"/>
      <c r="U2231" s="91"/>
      <c r="V2231" s="141"/>
      <c r="Y2231" s="6"/>
      <c r="Z2231" s="16"/>
      <c r="AA2231" s="16"/>
      <c r="AB2231" s="16"/>
      <c r="AC2231" s="16"/>
      <c r="AD2231" s="16"/>
      <c r="AE2231" s="16"/>
      <c r="AF2231" s="16"/>
      <c r="AG2231" s="16"/>
      <c r="AH2231" s="16"/>
      <c r="AI2231" s="16"/>
      <c r="AJ2231" s="16"/>
      <c r="AK2231" s="16"/>
      <c r="AL2231" s="16"/>
      <c r="AM2231" s="16"/>
      <c r="AN2231" s="16"/>
      <c r="AO2231" s="16"/>
      <c r="AP2231" s="16"/>
      <c r="AQ2231" s="16"/>
      <c r="AR2231" s="16"/>
      <c r="AS2231" s="16"/>
      <c r="AT2231" s="16"/>
      <c r="AU2231" s="16"/>
      <c r="AV2231" s="16"/>
      <c r="AW2231" s="16"/>
      <c r="AX2231" s="16"/>
      <c r="AY2231" s="16"/>
      <c r="AZ2231" s="16"/>
      <c r="BA2231" s="16"/>
      <c r="BB2231" s="16"/>
    </row>
    <row r="2232" s="5" customFormat="1" spans="1:54">
      <c r="A2232" s="136"/>
      <c r="C2232" s="136"/>
      <c r="E2232" s="107"/>
      <c r="F2232" s="137"/>
      <c r="J2232" s="122"/>
      <c r="K2232" s="138"/>
      <c r="L2232" s="139"/>
      <c r="M2232" s="140"/>
      <c r="O2232" s="89"/>
      <c r="Q2232" s="138"/>
      <c r="R2232" s="91"/>
      <c r="S2232" s="138"/>
      <c r="T2232" s="138"/>
      <c r="U2232" s="91"/>
      <c r="V2232" s="141"/>
      <c r="Y2232" s="6"/>
      <c r="Z2232" s="16"/>
      <c r="AA2232" s="16"/>
      <c r="AB2232" s="16"/>
      <c r="AC2232" s="16"/>
      <c r="AD2232" s="16"/>
      <c r="AE2232" s="16"/>
      <c r="AF2232" s="16"/>
      <c r="AG2232" s="16"/>
      <c r="AH2232" s="16"/>
      <c r="AI2232" s="16"/>
      <c r="AJ2232" s="16"/>
      <c r="AK2232" s="16"/>
      <c r="AL2232" s="16"/>
      <c r="AM2232" s="16"/>
      <c r="AN2232" s="16"/>
      <c r="AO2232" s="16"/>
      <c r="AP2232" s="16"/>
      <c r="AQ2232" s="16"/>
      <c r="AR2232" s="16"/>
      <c r="AS2232" s="16"/>
      <c r="AT2232" s="16"/>
      <c r="AU2232" s="16"/>
      <c r="AV2232" s="16"/>
      <c r="AW2232" s="16"/>
      <c r="AX2232" s="16"/>
      <c r="AY2232" s="16"/>
      <c r="AZ2232" s="16"/>
      <c r="BA2232" s="16"/>
      <c r="BB2232" s="16"/>
    </row>
    <row r="2233" s="5" customFormat="1" spans="1:54">
      <c r="A2233" s="136"/>
      <c r="C2233" s="136"/>
      <c r="E2233" s="107"/>
      <c r="F2233" s="137"/>
      <c r="J2233" s="122"/>
      <c r="K2233" s="138"/>
      <c r="L2233" s="139"/>
      <c r="M2233" s="140"/>
      <c r="O2233" s="89"/>
      <c r="Q2233" s="138"/>
      <c r="R2233" s="91"/>
      <c r="S2233" s="138"/>
      <c r="T2233" s="138"/>
      <c r="U2233" s="91"/>
      <c r="V2233" s="141"/>
      <c r="Y2233" s="6"/>
      <c r="Z2233" s="16"/>
      <c r="AA2233" s="16"/>
      <c r="AB2233" s="16"/>
      <c r="AC2233" s="16"/>
      <c r="AD2233" s="16"/>
      <c r="AE2233" s="16"/>
      <c r="AF2233" s="16"/>
      <c r="AG2233" s="16"/>
      <c r="AH2233" s="16"/>
      <c r="AI2233" s="16"/>
      <c r="AJ2233" s="16"/>
      <c r="AK2233" s="16"/>
      <c r="AL2233" s="16"/>
      <c r="AM2233" s="16"/>
      <c r="AN2233" s="16"/>
      <c r="AO2233" s="16"/>
      <c r="AP2233" s="16"/>
      <c r="AQ2233" s="16"/>
      <c r="AR2233" s="16"/>
      <c r="AS2233" s="16"/>
      <c r="AT2233" s="16"/>
      <c r="AU2233" s="16"/>
      <c r="AV2233" s="16"/>
      <c r="AW2233" s="16"/>
      <c r="AX2233" s="16"/>
      <c r="AY2233" s="16"/>
      <c r="AZ2233" s="16"/>
      <c r="BA2233" s="16"/>
      <c r="BB2233" s="16"/>
    </row>
    <row r="2234" s="5" customFormat="1" spans="1:54">
      <c r="A2234" s="136"/>
      <c r="C2234" s="136"/>
      <c r="E2234" s="107"/>
      <c r="F2234" s="137"/>
      <c r="J2234" s="122"/>
      <c r="K2234" s="138"/>
      <c r="L2234" s="139"/>
      <c r="M2234" s="140"/>
      <c r="O2234" s="89"/>
      <c r="Q2234" s="138"/>
      <c r="R2234" s="91"/>
      <c r="S2234" s="138"/>
      <c r="T2234" s="138"/>
      <c r="U2234" s="91"/>
      <c r="V2234" s="141"/>
      <c r="Y2234" s="6"/>
      <c r="Z2234" s="16"/>
      <c r="AA2234" s="16"/>
      <c r="AB2234" s="16"/>
      <c r="AC2234" s="16"/>
      <c r="AD2234" s="16"/>
      <c r="AE2234" s="16"/>
      <c r="AF2234" s="16"/>
      <c r="AG2234" s="16"/>
      <c r="AH2234" s="16"/>
      <c r="AI2234" s="16"/>
      <c r="AJ2234" s="16"/>
      <c r="AK2234" s="16"/>
      <c r="AL2234" s="16"/>
      <c r="AM2234" s="16"/>
      <c r="AN2234" s="16"/>
      <c r="AO2234" s="16"/>
      <c r="AP2234" s="16"/>
      <c r="AQ2234" s="16"/>
      <c r="AR2234" s="16"/>
      <c r="AS2234" s="16"/>
      <c r="AT2234" s="16"/>
      <c r="AU2234" s="16"/>
      <c r="AV2234" s="16"/>
      <c r="AW2234" s="16"/>
      <c r="AX2234" s="16"/>
      <c r="AY2234" s="16"/>
      <c r="AZ2234" s="16"/>
      <c r="BA2234" s="16"/>
      <c r="BB2234" s="16"/>
    </row>
    <row r="2235" s="5" customFormat="1" spans="1:54">
      <c r="A2235" s="136"/>
      <c r="C2235" s="136"/>
      <c r="E2235" s="107"/>
      <c r="F2235" s="137"/>
      <c r="J2235" s="122"/>
      <c r="K2235" s="138"/>
      <c r="L2235" s="139"/>
      <c r="M2235" s="140"/>
      <c r="O2235" s="89"/>
      <c r="Q2235" s="138"/>
      <c r="R2235" s="91"/>
      <c r="S2235" s="138"/>
      <c r="T2235" s="138"/>
      <c r="U2235" s="91"/>
      <c r="V2235" s="141"/>
      <c r="Y2235" s="6"/>
      <c r="Z2235" s="16"/>
      <c r="AA2235" s="16"/>
      <c r="AB2235" s="16"/>
      <c r="AC2235" s="16"/>
      <c r="AD2235" s="16"/>
      <c r="AE2235" s="16"/>
      <c r="AF2235" s="16"/>
      <c r="AG2235" s="16"/>
      <c r="AH2235" s="16"/>
      <c r="AI2235" s="16"/>
      <c r="AJ2235" s="16"/>
      <c r="AK2235" s="16"/>
      <c r="AL2235" s="16"/>
      <c r="AM2235" s="16"/>
      <c r="AN2235" s="16"/>
      <c r="AO2235" s="16"/>
      <c r="AP2235" s="16"/>
      <c r="AQ2235" s="16"/>
      <c r="AR2235" s="16"/>
      <c r="AS2235" s="16"/>
      <c r="AT2235" s="16"/>
      <c r="AU2235" s="16"/>
      <c r="AV2235" s="16"/>
      <c r="AW2235" s="16"/>
      <c r="AX2235" s="16"/>
      <c r="AY2235" s="16"/>
      <c r="AZ2235" s="16"/>
      <c r="BA2235" s="16"/>
      <c r="BB2235" s="16"/>
    </row>
    <row r="2236" s="5" customFormat="1" spans="1:54">
      <c r="A2236" s="136"/>
      <c r="C2236" s="136"/>
      <c r="E2236" s="107"/>
      <c r="F2236" s="137"/>
      <c r="J2236" s="122"/>
      <c r="K2236" s="138"/>
      <c r="L2236" s="139"/>
      <c r="M2236" s="140"/>
      <c r="O2236" s="89"/>
      <c r="Q2236" s="138"/>
      <c r="R2236" s="91"/>
      <c r="S2236" s="138"/>
      <c r="T2236" s="138"/>
      <c r="U2236" s="91"/>
      <c r="V2236" s="141"/>
      <c r="Y2236" s="6"/>
      <c r="Z2236" s="16"/>
      <c r="AA2236" s="16"/>
      <c r="AB2236" s="16"/>
      <c r="AC2236" s="16"/>
      <c r="AD2236" s="16"/>
      <c r="AE2236" s="16"/>
      <c r="AF2236" s="16"/>
      <c r="AG2236" s="16"/>
      <c r="AH2236" s="16"/>
      <c r="AI2236" s="16"/>
      <c r="AJ2236" s="16"/>
      <c r="AK2236" s="16"/>
      <c r="AL2236" s="16"/>
      <c r="AM2236" s="16"/>
      <c r="AN2236" s="16"/>
      <c r="AO2236" s="16"/>
      <c r="AP2236" s="16"/>
      <c r="AQ2236" s="16"/>
      <c r="AR2236" s="16"/>
      <c r="AS2236" s="16"/>
      <c r="AT2236" s="16"/>
      <c r="AU2236" s="16"/>
      <c r="AV2236" s="16"/>
      <c r="AW2236" s="16"/>
      <c r="AX2236" s="16"/>
      <c r="AY2236" s="16"/>
      <c r="AZ2236" s="16"/>
      <c r="BA2236" s="16"/>
      <c r="BB2236" s="16"/>
    </row>
    <row r="2237" s="5" customFormat="1" spans="1:54">
      <c r="A2237" s="136"/>
      <c r="C2237" s="136"/>
      <c r="E2237" s="107"/>
      <c r="F2237" s="137"/>
      <c r="J2237" s="122"/>
      <c r="K2237" s="138"/>
      <c r="L2237" s="139"/>
      <c r="M2237" s="140"/>
      <c r="O2237" s="89"/>
      <c r="Q2237" s="138"/>
      <c r="R2237" s="91"/>
      <c r="S2237" s="138"/>
      <c r="T2237" s="138"/>
      <c r="U2237" s="91"/>
      <c r="V2237" s="141"/>
      <c r="Y2237" s="6"/>
      <c r="Z2237" s="16"/>
      <c r="AA2237" s="16"/>
      <c r="AB2237" s="16"/>
      <c r="AC2237" s="16"/>
      <c r="AD2237" s="16"/>
      <c r="AE2237" s="16"/>
      <c r="AF2237" s="16"/>
      <c r="AG2237" s="16"/>
      <c r="AH2237" s="16"/>
      <c r="AI2237" s="16"/>
      <c r="AJ2237" s="16"/>
      <c r="AK2237" s="16"/>
      <c r="AL2237" s="16"/>
      <c r="AM2237" s="16"/>
      <c r="AN2237" s="16"/>
      <c r="AO2237" s="16"/>
      <c r="AP2237" s="16"/>
      <c r="AQ2237" s="16"/>
      <c r="AR2237" s="16"/>
      <c r="AS2237" s="16"/>
      <c r="AT2237" s="16"/>
      <c r="AU2237" s="16"/>
      <c r="AV2237" s="16"/>
      <c r="AW2237" s="16"/>
      <c r="AX2237" s="16"/>
      <c r="AY2237" s="16"/>
      <c r="AZ2237" s="16"/>
      <c r="BA2237" s="16"/>
      <c r="BB2237" s="16"/>
    </row>
    <row r="2238" s="5" customFormat="1" spans="1:54">
      <c r="A2238" s="136"/>
      <c r="C2238" s="136"/>
      <c r="E2238" s="107"/>
      <c r="F2238" s="137"/>
      <c r="J2238" s="122"/>
      <c r="K2238" s="138"/>
      <c r="L2238" s="139"/>
      <c r="M2238" s="140"/>
      <c r="O2238" s="89"/>
      <c r="Q2238" s="138"/>
      <c r="R2238" s="91"/>
      <c r="S2238" s="138"/>
      <c r="T2238" s="138"/>
      <c r="U2238" s="91"/>
      <c r="V2238" s="141"/>
      <c r="Y2238" s="6"/>
      <c r="Z2238" s="16"/>
      <c r="AA2238" s="16"/>
      <c r="AB2238" s="16"/>
      <c r="AC2238" s="16"/>
      <c r="AD2238" s="16"/>
      <c r="AE2238" s="16"/>
      <c r="AF2238" s="16"/>
      <c r="AG2238" s="16"/>
      <c r="AH2238" s="16"/>
      <c r="AI2238" s="16"/>
      <c r="AJ2238" s="16"/>
      <c r="AK2238" s="16"/>
      <c r="AL2238" s="16"/>
      <c r="AM2238" s="16"/>
      <c r="AN2238" s="16"/>
      <c r="AO2238" s="16"/>
      <c r="AP2238" s="16"/>
      <c r="AQ2238" s="16"/>
      <c r="AR2238" s="16"/>
      <c r="AS2238" s="16"/>
      <c r="AT2238" s="16"/>
      <c r="AU2238" s="16"/>
      <c r="AV2238" s="16"/>
      <c r="AW2238" s="16"/>
      <c r="AX2238" s="16"/>
      <c r="AY2238" s="16"/>
      <c r="AZ2238" s="16"/>
      <c r="BA2238" s="16"/>
      <c r="BB2238" s="16"/>
    </row>
    <row r="2239" s="5" customFormat="1" spans="1:54">
      <c r="A2239" s="136"/>
      <c r="C2239" s="136"/>
      <c r="E2239" s="107"/>
      <c r="F2239" s="137"/>
      <c r="J2239" s="122"/>
      <c r="K2239" s="138"/>
      <c r="L2239" s="139"/>
      <c r="M2239" s="140"/>
      <c r="O2239" s="89"/>
      <c r="Q2239" s="138"/>
      <c r="R2239" s="91"/>
      <c r="S2239" s="138"/>
      <c r="T2239" s="138"/>
      <c r="U2239" s="91"/>
      <c r="V2239" s="141"/>
      <c r="Y2239" s="6"/>
      <c r="Z2239" s="16"/>
      <c r="AA2239" s="16"/>
      <c r="AB2239" s="16"/>
      <c r="AC2239" s="16"/>
      <c r="AD2239" s="16"/>
      <c r="AE2239" s="16"/>
      <c r="AF2239" s="16"/>
      <c r="AG2239" s="16"/>
      <c r="AH2239" s="16"/>
      <c r="AI2239" s="16"/>
      <c r="AJ2239" s="16"/>
      <c r="AK2239" s="16"/>
      <c r="AL2239" s="16"/>
      <c r="AM2239" s="16"/>
      <c r="AN2239" s="16"/>
      <c r="AO2239" s="16"/>
      <c r="AP2239" s="16"/>
      <c r="AQ2239" s="16"/>
      <c r="AR2239" s="16"/>
      <c r="AS2239" s="16"/>
      <c r="AT2239" s="16"/>
      <c r="AU2239" s="16"/>
      <c r="AV2239" s="16"/>
      <c r="AW2239" s="16"/>
      <c r="AX2239" s="16"/>
      <c r="AY2239" s="16"/>
      <c r="AZ2239" s="16"/>
      <c r="BA2239" s="16"/>
      <c r="BB2239" s="16"/>
    </row>
    <row r="2240" s="5" customFormat="1" spans="1:54">
      <c r="A2240" s="136"/>
      <c r="C2240" s="136"/>
      <c r="E2240" s="107"/>
      <c r="F2240" s="137"/>
      <c r="J2240" s="122"/>
      <c r="K2240" s="138"/>
      <c r="L2240" s="139"/>
      <c r="M2240" s="140"/>
      <c r="O2240" s="89"/>
      <c r="Q2240" s="138"/>
      <c r="R2240" s="91"/>
      <c r="S2240" s="138"/>
      <c r="T2240" s="138"/>
      <c r="U2240" s="91"/>
      <c r="V2240" s="141"/>
      <c r="Y2240" s="6"/>
      <c r="Z2240" s="16"/>
      <c r="AA2240" s="16"/>
      <c r="AB2240" s="16"/>
      <c r="AC2240" s="16"/>
      <c r="AD2240" s="16"/>
      <c r="AE2240" s="16"/>
      <c r="AF2240" s="16"/>
      <c r="AG2240" s="16"/>
      <c r="AH2240" s="16"/>
      <c r="AI2240" s="16"/>
      <c r="AJ2240" s="16"/>
      <c r="AK2240" s="16"/>
      <c r="AL2240" s="16"/>
      <c r="AM2240" s="16"/>
      <c r="AN2240" s="16"/>
      <c r="AO2240" s="16"/>
      <c r="AP2240" s="16"/>
      <c r="AQ2240" s="16"/>
      <c r="AR2240" s="16"/>
      <c r="AS2240" s="16"/>
      <c r="AT2240" s="16"/>
      <c r="AU2240" s="16"/>
      <c r="AV2240" s="16"/>
      <c r="AW2240" s="16"/>
      <c r="AX2240" s="16"/>
      <c r="AY2240" s="16"/>
      <c r="AZ2240" s="16"/>
      <c r="BA2240" s="16"/>
      <c r="BB2240" s="16"/>
    </row>
    <row r="2241" s="5" customFormat="1" spans="1:54">
      <c r="A2241" s="136"/>
      <c r="C2241" s="136"/>
      <c r="E2241" s="107"/>
      <c r="F2241" s="137"/>
      <c r="J2241" s="122"/>
      <c r="K2241" s="138"/>
      <c r="L2241" s="139"/>
      <c r="M2241" s="140"/>
      <c r="O2241" s="89"/>
      <c r="Q2241" s="138"/>
      <c r="R2241" s="91"/>
      <c r="S2241" s="138"/>
      <c r="T2241" s="138"/>
      <c r="U2241" s="91"/>
      <c r="V2241" s="141"/>
      <c r="Y2241" s="6"/>
      <c r="Z2241" s="16"/>
      <c r="AA2241" s="16"/>
      <c r="AB2241" s="16"/>
      <c r="AC2241" s="16"/>
      <c r="AD2241" s="16"/>
      <c r="AE2241" s="16"/>
      <c r="AF2241" s="16"/>
      <c r="AG2241" s="16"/>
      <c r="AH2241" s="16"/>
      <c r="AI2241" s="16"/>
      <c r="AJ2241" s="16"/>
      <c r="AK2241" s="16"/>
      <c r="AL2241" s="16"/>
      <c r="AM2241" s="16"/>
      <c r="AN2241" s="16"/>
      <c r="AO2241" s="16"/>
      <c r="AP2241" s="16"/>
      <c r="AQ2241" s="16"/>
      <c r="AR2241" s="16"/>
      <c r="AS2241" s="16"/>
      <c r="AT2241" s="16"/>
      <c r="AU2241" s="16"/>
      <c r="AV2241" s="16"/>
      <c r="AW2241" s="16"/>
      <c r="AX2241" s="16"/>
      <c r="AY2241" s="16"/>
      <c r="AZ2241" s="16"/>
      <c r="BA2241" s="16"/>
      <c r="BB2241" s="16"/>
    </row>
    <row r="2242" s="5" customFormat="1" spans="1:54">
      <c r="A2242" s="136"/>
      <c r="C2242" s="136"/>
      <c r="E2242" s="107"/>
      <c r="F2242" s="137"/>
      <c r="J2242" s="122"/>
      <c r="K2242" s="138"/>
      <c r="L2242" s="139"/>
      <c r="M2242" s="140"/>
      <c r="O2242" s="89"/>
      <c r="Q2242" s="138"/>
      <c r="R2242" s="91"/>
      <c r="S2242" s="138"/>
      <c r="T2242" s="138"/>
      <c r="U2242" s="91"/>
      <c r="V2242" s="141"/>
      <c r="Y2242" s="6"/>
      <c r="Z2242" s="16"/>
      <c r="AA2242" s="16"/>
      <c r="AB2242" s="16"/>
      <c r="AC2242" s="16"/>
      <c r="AD2242" s="16"/>
      <c r="AE2242" s="16"/>
      <c r="AF2242" s="16"/>
      <c r="AG2242" s="16"/>
      <c r="AH2242" s="16"/>
      <c r="AI2242" s="16"/>
      <c r="AJ2242" s="16"/>
      <c r="AK2242" s="16"/>
      <c r="AL2242" s="16"/>
      <c r="AM2242" s="16"/>
      <c r="AN2242" s="16"/>
      <c r="AO2242" s="16"/>
      <c r="AP2242" s="16"/>
      <c r="AQ2242" s="16"/>
      <c r="AR2242" s="16"/>
      <c r="AS2242" s="16"/>
      <c r="AT2242" s="16"/>
      <c r="AU2242" s="16"/>
      <c r="AV2242" s="16"/>
      <c r="AW2242" s="16"/>
      <c r="AX2242" s="16"/>
      <c r="AY2242" s="16"/>
      <c r="AZ2242" s="16"/>
      <c r="BA2242" s="16"/>
      <c r="BB2242" s="16"/>
    </row>
    <row r="2243" s="5" customFormat="1" spans="1:54">
      <c r="A2243" s="136"/>
      <c r="C2243" s="136"/>
      <c r="E2243" s="107"/>
      <c r="F2243" s="137"/>
      <c r="J2243" s="122"/>
      <c r="K2243" s="138"/>
      <c r="L2243" s="139"/>
      <c r="M2243" s="140"/>
      <c r="O2243" s="89"/>
      <c r="Q2243" s="138"/>
      <c r="R2243" s="91"/>
      <c r="S2243" s="138"/>
      <c r="T2243" s="138"/>
      <c r="U2243" s="91"/>
      <c r="V2243" s="141"/>
      <c r="Y2243" s="6"/>
      <c r="Z2243" s="16"/>
      <c r="AA2243" s="16"/>
      <c r="AB2243" s="16"/>
      <c r="AC2243" s="16"/>
      <c r="AD2243" s="16"/>
      <c r="AE2243" s="16"/>
      <c r="AF2243" s="16"/>
      <c r="AG2243" s="16"/>
      <c r="AH2243" s="16"/>
      <c r="AI2243" s="16"/>
      <c r="AJ2243" s="16"/>
      <c r="AK2243" s="16"/>
      <c r="AL2243" s="16"/>
      <c r="AM2243" s="16"/>
      <c r="AN2243" s="16"/>
      <c r="AO2243" s="16"/>
      <c r="AP2243" s="16"/>
      <c r="AQ2243" s="16"/>
      <c r="AR2243" s="16"/>
      <c r="AS2243" s="16"/>
      <c r="AT2243" s="16"/>
      <c r="AU2243" s="16"/>
      <c r="AV2243" s="16"/>
      <c r="AW2243" s="16"/>
      <c r="AX2243" s="16"/>
      <c r="AY2243" s="16"/>
      <c r="AZ2243" s="16"/>
      <c r="BA2243" s="16"/>
      <c r="BB2243" s="16"/>
    </row>
    <row r="2244" s="5" customFormat="1" spans="1:54">
      <c r="A2244" s="136"/>
      <c r="C2244" s="136"/>
      <c r="E2244" s="107"/>
      <c r="F2244" s="137"/>
      <c r="J2244" s="122"/>
      <c r="K2244" s="138"/>
      <c r="L2244" s="139"/>
      <c r="M2244" s="140"/>
      <c r="O2244" s="89"/>
      <c r="Q2244" s="138"/>
      <c r="R2244" s="91"/>
      <c r="S2244" s="138"/>
      <c r="T2244" s="138"/>
      <c r="U2244" s="91"/>
      <c r="V2244" s="141"/>
      <c r="Y2244" s="6"/>
      <c r="Z2244" s="16"/>
      <c r="AA2244" s="16"/>
      <c r="AB2244" s="16"/>
      <c r="AC2244" s="16"/>
      <c r="AD2244" s="16"/>
      <c r="AE2244" s="16"/>
      <c r="AF2244" s="16"/>
      <c r="AG2244" s="16"/>
      <c r="AH2244" s="16"/>
      <c r="AI2244" s="16"/>
      <c r="AJ2244" s="16"/>
      <c r="AK2244" s="16"/>
      <c r="AL2244" s="16"/>
      <c r="AM2244" s="16"/>
      <c r="AN2244" s="16"/>
      <c r="AO2244" s="16"/>
      <c r="AP2244" s="16"/>
      <c r="AQ2244" s="16"/>
      <c r="AR2244" s="16"/>
      <c r="AS2244" s="16"/>
      <c r="AT2244" s="16"/>
      <c r="AU2244" s="16"/>
      <c r="AV2244" s="16"/>
      <c r="AW2244" s="16"/>
      <c r="AX2244" s="16"/>
      <c r="AY2244" s="16"/>
      <c r="AZ2244" s="16"/>
      <c r="BA2244" s="16"/>
      <c r="BB2244" s="16"/>
    </row>
    <row r="2245" s="5" customFormat="1" spans="1:54">
      <c r="A2245" s="136"/>
      <c r="C2245" s="136"/>
      <c r="E2245" s="107"/>
      <c r="F2245" s="137"/>
      <c r="J2245" s="122"/>
      <c r="K2245" s="138"/>
      <c r="L2245" s="139"/>
      <c r="M2245" s="140"/>
      <c r="O2245" s="89"/>
      <c r="Q2245" s="138"/>
      <c r="R2245" s="91"/>
      <c r="S2245" s="138"/>
      <c r="T2245" s="138"/>
      <c r="U2245" s="91"/>
      <c r="V2245" s="141"/>
      <c r="Y2245" s="6"/>
      <c r="Z2245" s="16"/>
      <c r="AA2245" s="16"/>
      <c r="AB2245" s="16"/>
      <c r="AC2245" s="16"/>
      <c r="AD2245" s="16"/>
      <c r="AE2245" s="16"/>
      <c r="AF2245" s="16"/>
      <c r="AG2245" s="16"/>
      <c r="AH2245" s="16"/>
      <c r="AI2245" s="16"/>
      <c r="AJ2245" s="16"/>
      <c r="AK2245" s="16"/>
      <c r="AL2245" s="16"/>
      <c r="AM2245" s="16"/>
      <c r="AN2245" s="16"/>
      <c r="AO2245" s="16"/>
      <c r="AP2245" s="16"/>
      <c r="AQ2245" s="16"/>
      <c r="AR2245" s="16"/>
      <c r="AS2245" s="16"/>
      <c r="AT2245" s="16"/>
      <c r="AU2245" s="16"/>
      <c r="AV2245" s="16"/>
      <c r="AW2245" s="16"/>
      <c r="AX2245" s="16"/>
      <c r="AY2245" s="16"/>
      <c r="AZ2245" s="16"/>
      <c r="BA2245" s="16"/>
      <c r="BB2245" s="16"/>
    </row>
    <row r="2246" s="5" customFormat="1" spans="1:54">
      <c r="A2246" s="136"/>
      <c r="C2246" s="136"/>
      <c r="E2246" s="107"/>
      <c r="F2246" s="137"/>
      <c r="J2246" s="122"/>
      <c r="K2246" s="138"/>
      <c r="L2246" s="139"/>
      <c r="M2246" s="140"/>
      <c r="O2246" s="89"/>
      <c r="Q2246" s="138"/>
      <c r="R2246" s="91"/>
      <c r="S2246" s="138"/>
      <c r="T2246" s="138"/>
      <c r="U2246" s="91"/>
      <c r="V2246" s="141"/>
      <c r="Y2246" s="6"/>
      <c r="Z2246" s="16"/>
      <c r="AA2246" s="16"/>
      <c r="AB2246" s="16"/>
      <c r="AC2246" s="16"/>
      <c r="AD2246" s="16"/>
      <c r="AE2246" s="16"/>
      <c r="AF2246" s="16"/>
      <c r="AG2246" s="16"/>
      <c r="AH2246" s="16"/>
      <c r="AI2246" s="16"/>
      <c r="AJ2246" s="16"/>
      <c r="AK2246" s="16"/>
      <c r="AL2246" s="16"/>
      <c r="AM2246" s="16"/>
      <c r="AN2246" s="16"/>
      <c r="AO2246" s="16"/>
      <c r="AP2246" s="16"/>
      <c r="AQ2246" s="16"/>
      <c r="AR2246" s="16"/>
      <c r="AS2246" s="16"/>
      <c r="AT2246" s="16"/>
      <c r="AU2246" s="16"/>
      <c r="AV2246" s="16"/>
      <c r="AW2246" s="16"/>
      <c r="AX2246" s="16"/>
      <c r="AY2246" s="16"/>
      <c r="AZ2246" s="16"/>
      <c r="BA2246" s="16"/>
      <c r="BB2246" s="16"/>
    </row>
    <row r="2247" s="5" customFormat="1" spans="1:54">
      <c r="A2247" s="136"/>
      <c r="C2247" s="136"/>
      <c r="E2247" s="107"/>
      <c r="F2247" s="137"/>
      <c r="J2247" s="122"/>
      <c r="K2247" s="138"/>
      <c r="L2247" s="139"/>
      <c r="M2247" s="140"/>
      <c r="O2247" s="89"/>
      <c r="Q2247" s="138"/>
      <c r="R2247" s="91"/>
      <c r="S2247" s="138"/>
      <c r="T2247" s="138"/>
      <c r="U2247" s="91"/>
      <c r="V2247" s="141"/>
      <c r="Y2247" s="6"/>
      <c r="Z2247" s="16"/>
      <c r="AA2247" s="16"/>
      <c r="AB2247" s="16"/>
      <c r="AC2247" s="16"/>
      <c r="AD2247" s="16"/>
      <c r="AE2247" s="16"/>
      <c r="AF2247" s="16"/>
      <c r="AG2247" s="16"/>
      <c r="AH2247" s="16"/>
      <c r="AI2247" s="16"/>
      <c r="AJ2247" s="16"/>
      <c r="AK2247" s="16"/>
      <c r="AL2247" s="16"/>
      <c r="AM2247" s="16"/>
      <c r="AN2247" s="16"/>
      <c r="AO2247" s="16"/>
      <c r="AP2247" s="16"/>
      <c r="AQ2247" s="16"/>
      <c r="AR2247" s="16"/>
      <c r="AS2247" s="16"/>
      <c r="AT2247" s="16"/>
      <c r="AU2247" s="16"/>
      <c r="AV2247" s="16"/>
      <c r="AW2247" s="16"/>
      <c r="AX2247" s="16"/>
      <c r="AY2247" s="16"/>
      <c r="AZ2247" s="16"/>
      <c r="BA2247" s="16"/>
      <c r="BB2247" s="16"/>
    </row>
    <row r="2248" s="5" customFormat="1" spans="1:54">
      <c r="A2248" s="136"/>
      <c r="C2248" s="136"/>
      <c r="E2248" s="107"/>
      <c r="F2248" s="137"/>
      <c r="J2248" s="122"/>
      <c r="K2248" s="138"/>
      <c r="L2248" s="139"/>
      <c r="M2248" s="140"/>
      <c r="O2248" s="89"/>
      <c r="Q2248" s="138"/>
      <c r="R2248" s="91"/>
      <c r="S2248" s="138"/>
      <c r="T2248" s="138"/>
      <c r="U2248" s="91"/>
      <c r="V2248" s="141"/>
      <c r="Y2248" s="6"/>
      <c r="Z2248" s="16"/>
      <c r="AA2248" s="16"/>
      <c r="AB2248" s="16"/>
      <c r="AC2248" s="16"/>
      <c r="AD2248" s="16"/>
      <c r="AE2248" s="16"/>
      <c r="AF2248" s="16"/>
      <c r="AG2248" s="16"/>
      <c r="AH2248" s="16"/>
      <c r="AI2248" s="16"/>
      <c r="AJ2248" s="16"/>
      <c r="AK2248" s="16"/>
      <c r="AL2248" s="16"/>
      <c r="AM2248" s="16"/>
      <c r="AN2248" s="16"/>
      <c r="AO2248" s="16"/>
      <c r="AP2248" s="16"/>
      <c r="AQ2248" s="16"/>
      <c r="AR2248" s="16"/>
      <c r="AS2248" s="16"/>
      <c r="AT2248" s="16"/>
      <c r="AU2248" s="16"/>
      <c r="AV2248" s="16"/>
      <c r="AW2248" s="16"/>
      <c r="AX2248" s="16"/>
      <c r="AY2248" s="16"/>
      <c r="AZ2248" s="16"/>
      <c r="BA2248" s="16"/>
      <c r="BB2248" s="16"/>
    </row>
    <row r="2249" s="5" customFormat="1" spans="1:54">
      <c r="A2249" s="136"/>
      <c r="C2249" s="136"/>
      <c r="E2249" s="107"/>
      <c r="F2249" s="137"/>
      <c r="J2249" s="122"/>
      <c r="K2249" s="138"/>
      <c r="L2249" s="139"/>
      <c r="M2249" s="140"/>
      <c r="O2249" s="89"/>
      <c r="Q2249" s="138"/>
      <c r="R2249" s="91"/>
      <c r="S2249" s="138"/>
      <c r="T2249" s="138"/>
      <c r="U2249" s="91"/>
      <c r="V2249" s="141"/>
      <c r="Y2249" s="6"/>
      <c r="Z2249" s="16"/>
      <c r="AA2249" s="16"/>
      <c r="AB2249" s="16"/>
      <c r="AC2249" s="16"/>
      <c r="AD2249" s="16"/>
      <c r="AE2249" s="16"/>
      <c r="AF2249" s="16"/>
      <c r="AG2249" s="16"/>
      <c r="AH2249" s="16"/>
      <c r="AI2249" s="16"/>
      <c r="AJ2249" s="16"/>
      <c r="AK2249" s="16"/>
      <c r="AL2249" s="16"/>
      <c r="AM2249" s="16"/>
      <c r="AN2249" s="16"/>
      <c r="AO2249" s="16"/>
      <c r="AP2249" s="16"/>
      <c r="AQ2249" s="16"/>
      <c r="AR2249" s="16"/>
      <c r="AS2249" s="16"/>
      <c r="AT2249" s="16"/>
      <c r="AU2249" s="16"/>
      <c r="AV2249" s="16"/>
      <c r="AW2249" s="16"/>
      <c r="AX2249" s="16"/>
      <c r="AY2249" s="16"/>
      <c r="AZ2249" s="16"/>
      <c r="BA2249" s="16"/>
      <c r="BB2249" s="16"/>
    </row>
    <row r="2250" s="5" customFormat="1" spans="1:54">
      <c r="A2250" s="136"/>
      <c r="C2250" s="136"/>
      <c r="E2250" s="107"/>
      <c r="F2250" s="137"/>
      <c r="J2250" s="122"/>
      <c r="K2250" s="138"/>
      <c r="L2250" s="139"/>
      <c r="M2250" s="140"/>
      <c r="O2250" s="89"/>
      <c r="Q2250" s="138"/>
      <c r="R2250" s="91"/>
      <c r="S2250" s="138"/>
      <c r="T2250" s="138"/>
      <c r="U2250" s="91"/>
      <c r="V2250" s="141"/>
      <c r="Y2250" s="6"/>
      <c r="Z2250" s="16"/>
      <c r="AA2250" s="16"/>
      <c r="AB2250" s="16"/>
      <c r="AC2250" s="16"/>
      <c r="AD2250" s="16"/>
      <c r="AE2250" s="16"/>
      <c r="AF2250" s="16"/>
      <c r="AG2250" s="16"/>
      <c r="AH2250" s="16"/>
      <c r="AI2250" s="16"/>
      <c r="AJ2250" s="16"/>
      <c r="AK2250" s="16"/>
      <c r="AL2250" s="16"/>
      <c r="AM2250" s="16"/>
      <c r="AN2250" s="16"/>
      <c r="AO2250" s="16"/>
      <c r="AP2250" s="16"/>
      <c r="AQ2250" s="16"/>
      <c r="AR2250" s="16"/>
      <c r="AS2250" s="16"/>
      <c r="AT2250" s="16"/>
      <c r="AU2250" s="16"/>
      <c r="AV2250" s="16"/>
      <c r="AW2250" s="16"/>
      <c r="AX2250" s="16"/>
      <c r="AY2250" s="16"/>
      <c r="AZ2250" s="16"/>
      <c r="BA2250" s="16"/>
      <c r="BB2250" s="16"/>
    </row>
    <row r="2251" s="5" customFormat="1" spans="1:54">
      <c r="A2251" s="136"/>
      <c r="C2251" s="136"/>
      <c r="E2251" s="107"/>
      <c r="F2251" s="137"/>
      <c r="J2251" s="122"/>
      <c r="K2251" s="138"/>
      <c r="L2251" s="139"/>
      <c r="M2251" s="140"/>
      <c r="O2251" s="89"/>
      <c r="Q2251" s="138"/>
      <c r="R2251" s="91"/>
      <c r="S2251" s="138"/>
      <c r="T2251" s="138"/>
      <c r="U2251" s="91"/>
      <c r="V2251" s="141"/>
      <c r="Y2251" s="6"/>
      <c r="Z2251" s="16"/>
      <c r="AA2251" s="16"/>
      <c r="AB2251" s="16"/>
      <c r="AC2251" s="16"/>
      <c r="AD2251" s="16"/>
      <c r="AE2251" s="16"/>
      <c r="AF2251" s="16"/>
      <c r="AG2251" s="16"/>
      <c r="AH2251" s="16"/>
      <c r="AI2251" s="16"/>
      <c r="AJ2251" s="16"/>
      <c r="AK2251" s="16"/>
      <c r="AL2251" s="16"/>
      <c r="AM2251" s="16"/>
      <c r="AN2251" s="16"/>
      <c r="AO2251" s="16"/>
      <c r="AP2251" s="16"/>
      <c r="AQ2251" s="16"/>
      <c r="AR2251" s="16"/>
      <c r="AS2251" s="16"/>
      <c r="AT2251" s="16"/>
      <c r="AU2251" s="16"/>
      <c r="AV2251" s="16"/>
      <c r="AW2251" s="16"/>
      <c r="AX2251" s="16"/>
      <c r="AY2251" s="16"/>
      <c r="AZ2251" s="16"/>
      <c r="BA2251" s="16"/>
      <c r="BB2251" s="16"/>
    </row>
    <row r="2252" s="5" customFormat="1" spans="1:54">
      <c r="A2252" s="136"/>
      <c r="C2252" s="136"/>
      <c r="E2252" s="107"/>
      <c r="F2252" s="137"/>
      <c r="J2252" s="122"/>
      <c r="K2252" s="138"/>
      <c r="L2252" s="139"/>
      <c r="M2252" s="140"/>
      <c r="O2252" s="89"/>
      <c r="Q2252" s="138"/>
      <c r="R2252" s="91"/>
      <c r="S2252" s="138"/>
      <c r="T2252" s="138"/>
      <c r="U2252" s="91"/>
      <c r="V2252" s="141"/>
      <c r="Y2252" s="6"/>
      <c r="Z2252" s="16"/>
      <c r="AA2252" s="16"/>
      <c r="AB2252" s="16"/>
      <c r="AC2252" s="16"/>
      <c r="AD2252" s="16"/>
      <c r="AE2252" s="16"/>
      <c r="AF2252" s="16"/>
      <c r="AG2252" s="16"/>
      <c r="AH2252" s="16"/>
      <c r="AI2252" s="16"/>
      <c r="AJ2252" s="16"/>
      <c r="AK2252" s="16"/>
      <c r="AL2252" s="16"/>
      <c r="AM2252" s="16"/>
      <c r="AN2252" s="16"/>
      <c r="AO2252" s="16"/>
      <c r="AP2252" s="16"/>
      <c r="AQ2252" s="16"/>
      <c r="AR2252" s="16"/>
      <c r="AS2252" s="16"/>
      <c r="AT2252" s="16"/>
      <c r="AU2252" s="16"/>
      <c r="AV2252" s="16"/>
      <c r="AW2252" s="16"/>
      <c r="AX2252" s="16"/>
      <c r="AY2252" s="16"/>
      <c r="AZ2252" s="16"/>
      <c r="BA2252" s="16"/>
      <c r="BB2252" s="16"/>
    </row>
    <row r="2253" s="5" customFormat="1" spans="1:54">
      <c r="A2253" s="136"/>
      <c r="C2253" s="136"/>
      <c r="E2253" s="107"/>
      <c r="F2253" s="137"/>
      <c r="J2253" s="122"/>
      <c r="K2253" s="138"/>
      <c r="L2253" s="139"/>
      <c r="M2253" s="140"/>
      <c r="O2253" s="89"/>
      <c r="Q2253" s="138"/>
      <c r="R2253" s="91"/>
      <c r="S2253" s="138"/>
      <c r="T2253" s="138"/>
      <c r="U2253" s="91"/>
      <c r="V2253" s="141"/>
      <c r="Y2253" s="6"/>
      <c r="Z2253" s="16"/>
      <c r="AA2253" s="16"/>
      <c r="AB2253" s="16"/>
      <c r="AC2253" s="16"/>
      <c r="AD2253" s="16"/>
      <c r="AE2253" s="16"/>
      <c r="AF2253" s="16"/>
      <c r="AG2253" s="16"/>
      <c r="AH2253" s="16"/>
      <c r="AI2253" s="16"/>
      <c r="AJ2253" s="16"/>
      <c r="AK2253" s="16"/>
      <c r="AL2253" s="16"/>
      <c r="AM2253" s="16"/>
      <c r="AN2253" s="16"/>
      <c r="AO2253" s="16"/>
      <c r="AP2253" s="16"/>
      <c r="AQ2253" s="16"/>
      <c r="AR2253" s="16"/>
      <c r="AS2253" s="16"/>
      <c r="AT2253" s="16"/>
      <c r="AU2253" s="16"/>
      <c r="AV2253" s="16"/>
      <c r="AW2253" s="16"/>
      <c r="AX2253" s="16"/>
      <c r="AY2253" s="16"/>
      <c r="AZ2253" s="16"/>
      <c r="BA2253" s="16"/>
      <c r="BB2253" s="16"/>
    </row>
    <row r="2254" s="5" customFormat="1" spans="1:54">
      <c r="A2254" s="136"/>
      <c r="C2254" s="136"/>
      <c r="E2254" s="107"/>
      <c r="F2254" s="137"/>
      <c r="J2254" s="122"/>
      <c r="K2254" s="138"/>
      <c r="L2254" s="139"/>
      <c r="M2254" s="140"/>
      <c r="O2254" s="89"/>
      <c r="Q2254" s="138"/>
      <c r="R2254" s="91"/>
      <c r="S2254" s="138"/>
      <c r="T2254" s="138"/>
      <c r="U2254" s="91"/>
      <c r="V2254" s="141"/>
      <c r="Y2254" s="6"/>
      <c r="Z2254" s="16"/>
      <c r="AA2254" s="16"/>
      <c r="AB2254" s="16"/>
      <c r="AC2254" s="16"/>
      <c r="AD2254" s="16"/>
      <c r="AE2254" s="16"/>
      <c r="AF2254" s="16"/>
      <c r="AG2254" s="16"/>
      <c r="AH2254" s="16"/>
      <c r="AI2254" s="16"/>
      <c r="AJ2254" s="16"/>
      <c r="AK2254" s="16"/>
      <c r="AL2254" s="16"/>
      <c r="AM2254" s="16"/>
      <c r="AN2254" s="16"/>
      <c r="AO2254" s="16"/>
      <c r="AP2254" s="16"/>
      <c r="AQ2254" s="16"/>
      <c r="AR2254" s="16"/>
      <c r="AS2254" s="16"/>
      <c r="AT2254" s="16"/>
      <c r="AU2254" s="16"/>
      <c r="AV2254" s="16"/>
      <c r="AW2254" s="16"/>
      <c r="AX2254" s="16"/>
      <c r="AY2254" s="16"/>
      <c r="AZ2254" s="16"/>
      <c r="BA2254" s="16"/>
      <c r="BB2254" s="16"/>
    </row>
    <row r="2255" s="5" customFormat="1" spans="1:54">
      <c r="A2255" s="136"/>
      <c r="C2255" s="136"/>
      <c r="E2255" s="107"/>
      <c r="F2255" s="137"/>
      <c r="J2255" s="122"/>
      <c r="K2255" s="138"/>
      <c r="L2255" s="139"/>
      <c r="M2255" s="140"/>
      <c r="O2255" s="89"/>
      <c r="Q2255" s="138"/>
      <c r="R2255" s="91"/>
      <c r="S2255" s="138"/>
      <c r="T2255" s="138"/>
      <c r="U2255" s="91"/>
      <c r="V2255" s="141"/>
      <c r="Y2255" s="6"/>
      <c r="Z2255" s="16"/>
      <c r="AA2255" s="16"/>
      <c r="AB2255" s="16"/>
      <c r="AC2255" s="16"/>
      <c r="AD2255" s="16"/>
      <c r="AE2255" s="16"/>
      <c r="AF2255" s="16"/>
      <c r="AG2255" s="16"/>
      <c r="AH2255" s="16"/>
      <c r="AI2255" s="16"/>
      <c r="AJ2255" s="16"/>
      <c r="AK2255" s="16"/>
      <c r="AL2255" s="16"/>
      <c r="AM2255" s="16"/>
      <c r="AN2255" s="16"/>
      <c r="AO2255" s="16"/>
      <c r="AP2255" s="16"/>
      <c r="AQ2255" s="16"/>
      <c r="AR2255" s="16"/>
      <c r="AS2255" s="16"/>
      <c r="AT2255" s="16"/>
      <c r="AU2255" s="16"/>
      <c r="AV2255" s="16"/>
      <c r="AW2255" s="16"/>
      <c r="AX2255" s="16"/>
      <c r="AY2255" s="16"/>
      <c r="AZ2255" s="16"/>
      <c r="BA2255" s="16"/>
      <c r="BB2255" s="16"/>
    </row>
    <row r="2256" s="5" customFormat="1" spans="1:54">
      <c r="A2256" s="136"/>
      <c r="C2256" s="136"/>
      <c r="E2256" s="107"/>
      <c r="F2256" s="137"/>
      <c r="J2256" s="122"/>
      <c r="K2256" s="138"/>
      <c r="L2256" s="139"/>
      <c r="M2256" s="140"/>
      <c r="O2256" s="89"/>
      <c r="Q2256" s="138"/>
      <c r="R2256" s="91"/>
      <c r="S2256" s="138"/>
      <c r="T2256" s="138"/>
      <c r="U2256" s="91"/>
      <c r="V2256" s="141"/>
      <c r="Y2256" s="6"/>
      <c r="Z2256" s="16"/>
      <c r="AA2256" s="16"/>
      <c r="AB2256" s="16"/>
      <c r="AC2256" s="16"/>
      <c r="AD2256" s="16"/>
      <c r="AE2256" s="16"/>
      <c r="AF2256" s="16"/>
      <c r="AG2256" s="16"/>
      <c r="AH2256" s="16"/>
      <c r="AI2256" s="16"/>
      <c r="AJ2256" s="16"/>
      <c r="AK2256" s="16"/>
      <c r="AL2256" s="16"/>
      <c r="AM2256" s="16"/>
      <c r="AN2256" s="16"/>
      <c r="AO2256" s="16"/>
      <c r="AP2256" s="16"/>
      <c r="AQ2256" s="16"/>
      <c r="AR2256" s="16"/>
      <c r="AS2256" s="16"/>
      <c r="AT2256" s="16"/>
      <c r="AU2256" s="16"/>
      <c r="AV2256" s="16"/>
      <c r="AW2256" s="16"/>
      <c r="AX2256" s="16"/>
      <c r="AY2256" s="16"/>
      <c r="AZ2256" s="16"/>
      <c r="BA2256" s="16"/>
      <c r="BB2256" s="16"/>
    </row>
    <row r="2257" s="5" customFormat="1" spans="1:54">
      <c r="A2257" s="136"/>
      <c r="C2257" s="136"/>
      <c r="E2257" s="107"/>
      <c r="F2257" s="137"/>
      <c r="J2257" s="122"/>
      <c r="K2257" s="138"/>
      <c r="L2257" s="139"/>
      <c r="M2257" s="140"/>
      <c r="O2257" s="89"/>
      <c r="Q2257" s="138"/>
      <c r="R2257" s="91"/>
      <c r="S2257" s="138"/>
      <c r="T2257" s="138"/>
      <c r="U2257" s="91"/>
      <c r="V2257" s="141"/>
      <c r="Y2257" s="6"/>
      <c r="Z2257" s="16"/>
      <c r="AA2257" s="16"/>
      <c r="AB2257" s="16"/>
      <c r="AC2257" s="16"/>
      <c r="AD2257" s="16"/>
      <c r="AE2257" s="16"/>
      <c r="AF2257" s="16"/>
      <c r="AG2257" s="16"/>
      <c r="AH2257" s="16"/>
      <c r="AI2257" s="16"/>
      <c r="AJ2257" s="16"/>
      <c r="AK2257" s="16"/>
      <c r="AL2257" s="16"/>
      <c r="AM2257" s="16"/>
      <c r="AN2257" s="16"/>
      <c r="AO2257" s="16"/>
      <c r="AP2257" s="16"/>
      <c r="AQ2257" s="16"/>
      <c r="AR2257" s="16"/>
      <c r="AS2257" s="16"/>
      <c r="AT2257" s="16"/>
      <c r="AU2257" s="16"/>
      <c r="AV2257" s="16"/>
      <c r="AW2257" s="16"/>
      <c r="AX2257" s="16"/>
      <c r="AY2257" s="16"/>
      <c r="AZ2257" s="16"/>
      <c r="BA2257" s="16"/>
      <c r="BB2257" s="16"/>
    </row>
    <row r="2258" s="5" customFormat="1" spans="1:54">
      <c r="A2258" s="136"/>
      <c r="C2258" s="136"/>
      <c r="E2258" s="107"/>
      <c r="F2258" s="137"/>
      <c r="J2258" s="122"/>
      <c r="K2258" s="138"/>
      <c r="L2258" s="139"/>
      <c r="M2258" s="140"/>
      <c r="O2258" s="89"/>
      <c r="Q2258" s="138"/>
      <c r="R2258" s="91"/>
      <c r="S2258" s="138"/>
      <c r="T2258" s="138"/>
      <c r="U2258" s="91"/>
      <c r="V2258" s="141"/>
      <c r="Y2258" s="6"/>
      <c r="Z2258" s="16"/>
      <c r="AA2258" s="16"/>
      <c r="AB2258" s="16"/>
      <c r="AC2258" s="16"/>
      <c r="AD2258" s="16"/>
      <c r="AE2258" s="16"/>
      <c r="AF2258" s="16"/>
      <c r="AG2258" s="16"/>
      <c r="AH2258" s="16"/>
      <c r="AI2258" s="16"/>
      <c r="AJ2258" s="16"/>
      <c r="AK2258" s="16"/>
      <c r="AL2258" s="16"/>
      <c r="AM2258" s="16"/>
      <c r="AN2258" s="16"/>
      <c r="AO2258" s="16"/>
      <c r="AP2258" s="16"/>
      <c r="AQ2258" s="16"/>
      <c r="AR2258" s="16"/>
      <c r="AS2258" s="16"/>
      <c r="AT2258" s="16"/>
      <c r="AU2258" s="16"/>
      <c r="AV2258" s="16"/>
      <c r="AW2258" s="16"/>
      <c r="AX2258" s="16"/>
      <c r="AY2258" s="16"/>
      <c r="AZ2258" s="16"/>
      <c r="BA2258" s="16"/>
      <c r="BB2258" s="16"/>
    </row>
    <row r="2259" s="5" customFormat="1" spans="1:54">
      <c r="A2259" s="136"/>
      <c r="C2259" s="136"/>
      <c r="E2259" s="107"/>
      <c r="F2259" s="137"/>
      <c r="J2259" s="122"/>
      <c r="K2259" s="138"/>
      <c r="L2259" s="139"/>
      <c r="M2259" s="140"/>
      <c r="O2259" s="89"/>
      <c r="Q2259" s="138"/>
      <c r="R2259" s="91"/>
      <c r="S2259" s="138"/>
      <c r="T2259" s="138"/>
      <c r="U2259" s="91"/>
      <c r="V2259" s="141"/>
      <c r="Y2259" s="6"/>
      <c r="Z2259" s="16"/>
      <c r="AA2259" s="16"/>
      <c r="AB2259" s="16"/>
      <c r="AC2259" s="16"/>
      <c r="AD2259" s="16"/>
      <c r="AE2259" s="16"/>
      <c r="AF2259" s="16"/>
      <c r="AG2259" s="16"/>
      <c r="AH2259" s="16"/>
      <c r="AI2259" s="16"/>
      <c r="AJ2259" s="16"/>
      <c r="AK2259" s="16"/>
      <c r="AL2259" s="16"/>
      <c r="AM2259" s="16"/>
      <c r="AN2259" s="16"/>
      <c r="AO2259" s="16"/>
      <c r="AP2259" s="16"/>
      <c r="AQ2259" s="16"/>
      <c r="AR2259" s="16"/>
      <c r="AS2259" s="16"/>
      <c r="AT2259" s="16"/>
      <c r="AU2259" s="16"/>
      <c r="AV2259" s="16"/>
      <c r="AW2259" s="16"/>
      <c r="AX2259" s="16"/>
      <c r="AY2259" s="16"/>
      <c r="AZ2259" s="16"/>
      <c r="BA2259" s="16"/>
      <c r="BB2259" s="16"/>
    </row>
    <row r="2260" s="5" customFormat="1" spans="1:54">
      <c r="A2260" s="136"/>
      <c r="C2260" s="136"/>
      <c r="E2260" s="107"/>
      <c r="F2260" s="137"/>
      <c r="J2260" s="122"/>
      <c r="K2260" s="138"/>
      <c r="L2260" s="139"/>
      <c r="M2260" s="140"/>
      <c r="O2260" s="89"/>
      <c r="Q2260" s="138"/>
      <c r="R2260" s="91"/>
      <c r="S2260" s="138"/>
      <c r="T2260" s="138"/>
      <c r="U2260" s="91"/>
      <c r="V2260" s="141"/>
      <c r="Y2260" s="6"/>
      <c r="Z2260" s="16"/>
      <c r="AA2260" s="16"/>
      <c r="AB2260" s="16"/>
      <c r="AC2260" s="16"/>
      <c r="AD2260" s="16"/>
      <c r="AE2260" s="16"/>
      <c r="AF2260" s="16"/>
      <c r="AG2260" s="16"/>
      <c r="AH2260" s="16"/>
      <c r="AI2260" s="16"/>
      <c r="AJ2260" s="16"/>
      <c r="AK2260" s="16"/>
      <c r="AL2260" s="16"/>
      <c r="AM2260" s="16"/>
      <c r="AN2260" s="16"/>
      <c r="AO2260" s="16"/>
      <c r="AP2260" s="16"/>
      <c r="AQ2260" s="16"/>
      <c r="AR2260" s="16"/>
      <c r="AS2260" s="16"/>
      <c r="AT2260" s="16"/>
      <c r="AU2260" s="16"/>
      <c r="AV2260" s="16"/>
      <c r="AW2260" s="16"/>
      <c r="AX2260" s="16"/>
      <c r="AY2260" s="16"/>
      <c r="AZ2260" s="16"/>
      <c r="BA2260" s="16"/>
      <c r="BB2260" s="16"/>
    </row>
    <row r="2261" s="5" customFormat="1" spans="1:54">
      <c r="A2261" s="136"/>
      <c r="C2261" s="136"/>
      <c r="E2261" s="107"/>
      <c r="F2261" s="137"/>
      <c r="J2261" s="122"/>
      <c r="K2261" s="138"/>
      <c r="L2261" s="139"/>
      <c r="M2261" s="140"/>
      <c r="O2261" s="89"/>
      <c r="Q2261" s="138"/>
      <c r="R2261" s="91"/>
      <c r="S2261" s="138"/>
      <c r="T2261" s="138"/>
      <c r="U2261" s="91"/>
      <c r="V2261" s="141"/>
      <c r="Y2261" s="6"/>
      <c r="Z2261" s="16"/>
      <c r="AA2261" s="16"/>
      <c r="AB2261" s="16"/>
      <c r="AC2261" s="16"/>
      <c r="AD2261" s="16"/>
      <c r="AE2261" s="16"/>
      <c r="AF2261" s="16"/>
      <c r="AG2261" s="16"/>
      <c r="AH2261" s="16"/>
      <c r="AI2261" s="16"/>
      <c r="AJ2261" s="16"/>
      <c r="AK2261" s="16"/>
      <c r="AL2261" s="16"/>
      <c r="AM2261" s="16"/>
      <c r="AN2261" s="16"/>
      <c r="AO2261" s="16"/>
      <c r="AP2261" s="16"/>
      <c r="AQ2261" s="16"/>
      <c r="AR2261" s="16"/>
      <c r="AS2261" s="16"/>
      <c r="AT2261" s="16"/>
      <c r="AU2261" s="16"/>
      <c r="AV2261" s="16"/>
      <c r="AW2261" s="16"/>
      <c r="AX2261" s="16"/>
      <c r="AY2261" s="16"/>
      <c r="AZ2261" s="16"/>
      <c r="BA2261" s="16"/>
      <c r="BB2261" s="16"/>
    </row>
    <row r="2262" s="5" customFormat="1" spans="1:54">
      <c r="A2262" s="136"/>
      <c r="C2262" s="136"/>
      <c r="E2262" s="107"/>
      <c r="F2262" s="137"/>
      <c r="J2262" s="122"/>
      <c r="K2262" s="138"/>
      <c r="L2262" s="139"/>
      <c r="M2262" s="140"/>
      <c r="O2262" s="89"/>
      <c r="Q2262" s="138"/>
      <c r="R2262" s="91"/>
      <c r="S2262" s="138"/>
      <c r="T2262" s="138"/>
      <c r="U2262" s="91"/>
      <c r="V2262" s="141"/>
      <c r="Y2262" s="6"/>
      <c r="Z2262" s="16"/>
      <c r="AA2262" s="16"/>
      <c r="AB2262" s="16"/>
      <c r="AC2262" s="16"/>
      <c r="AD2262" s="16"/>
      <c r="AE2262" s="16"/>
      <c r="AF2262" s="16"/>
      <c r="AG2262" s="16"/>
      <c r="AH2262" s="16"/>
      <c r="AI2262" s="16"/>
      <c r="AJ2262" s="16"/>
      <c r="AK2262" s="16"/>
      <c r="AL2262" s="16"/>
      <c r="AM2262" s="16"/>
      <c r="AN2262" s="16"/>
      <c r="AO2262" s="16"/>
      <c r="AP2262" s="16"/>
      <c r="AQ2262" s="16"/>
      <c r="AR2262" s="16"/>
      <c r="AS2262" s="16"/>
      <c r="AT2262" s="16"/>
      <c r="AU2262" s="16"/>
      <c r="AV2262" s="16"/>
      <c r="AW2262" s="16"/>
      <c r="AX2262" s="16"/>
      <c r="AY2262" s="16"/>
      <c r="AZ2262" s="16"/>
      <c r="BA2262" s="16"/>
      <c r="BB2262" s="16"/>
    </row>
    <row r="2263" s="5" customFormat="1" spans="1:54">
      <c r="A2263" s="136"/>
      <c r="C2263" s="136"/>
      <c r="E2263" s="107"/>
      <c r="F2263" s="137"/>
      <c r="J2263" s="122"/>
      <c r="K2263" s="138"/>
      <c r="L2263" s="139"/>
      <c r="M2263" s="140"/>
      <c r="O2263" s="89"/>
      <c r="Q2263" s="138"/>
      <c r="R2263" s="91"/>
      <c r="S2263" s="138"/>
      <c r="T2263" s="138"/>
      <c r="U2263" s="91"/>
      <c r="V2263" s="141"/>
      <c r="Y2263" s="6"/>
      <c r="Z2263" s="16"/>
      <c r="AA2263" s="16"/>
      <c r="AB2263" s="16"/>
      <c r="AC2263" s="16"/>
      <c r="AD2263" s="16"/>
      <c r="AE2263" s="16"/>
      <c r="AF2263" s="16"/>
      <c r="AG2263" s="16"/>
      <c r="AH2263" s="16"/>
      <c r="AI2263" s="16"/>
      <c r="AJ2263" s="16"/>
      <c r="AK2263" s="16"/>
      <c r="AL2263" s="16"/>
      <c r="AM2263" s="16"/>
      <c r="AN2263" s="16"/>
      <c r="AO2263" s="16"/>
      <c r="AP2263" s="16"/>
      <c r="AQ2263" s="16"/>
      <c r="AR2263" s="16"/>
      <c r="AS2263" s="16"/>
      <c r="AT2263" s="16"/>
      <c r="AU2263" s="16"/>
      <c r="AV2263" s="16"/>
      <c r="AW2263" s="16"/>
      <c r="AX2263" s="16"/>
      <c r="AY2263" s="16"/>
      <c r="AZ2263" s="16"/>
      <c r="BA2263" s="16"/>
      <c r="BB2263" s="16"/>
    </row>
    <row r="2264" s="5" customFormat="1" spans="1:54">
      <c r="A2264" s="136"/>
      <c r="C2264" s="136"/>
      <c r="E2264" s="107"/>
      <c r="F2264" s="137"/>
      <c r="J2264" s="122"/>
      <c r="K2264" s="138"/>
      <c r="L2264" s="139"/>
      <c r="M2264" s="140"/>
      <c r="O2264" s="89"/>
      <c r="Q2264" s="138"/>
      <c r="R2264" s="91"/>
      <c r="S2264" s="138"/>
      <c r="T2264" s="138"/>
      <c r="U2264" s="91"/>
      <c r="V2264" s="141"/>
      <c r="Y2264" s="6"/>
      <c r="Z2264" s="16"/>
      <c r="AA2264" s="16"/>
      <c r="AB2264" s="16"/>
      <c r="AC2264" s="16"/>
      <c r="AD2264" s="16"/>
      <c r="AE2264" s="16"/>
      <c r="AF2264" s="16"/>
      <c r="AG2264" s="16"/>
      <c r="AH2264" s="16"/>
      <c r="AI2264" s="16"/>
      <c r="AJ2264" s="16"/>
      <c r="AK2264" s="16"/>
      <c r="AL2264" s="16"/>
      <c r="AM2264" s="16"/>
      <c r="AN2264" s="16"/>
      <c r="AO2264" s="16"/>
      <c r="AP2264" s="16"/>
      <c r="AQ2264" s="16"/>
      <c r="AR2264" s="16"/>
      <c r="AS2264" s="16"/>
      <c r="AT2264" s="16"/>
      <c r="AU2264" s="16"/>
      <c r="AV2264" s="16"/>
      <c r="AW2264" s="16"/>
      <c r="AX2264" s="16"/>
      <c r="AY2264" s="16"/>
      <c r="AZ2264" s="16"/>
      <c r="BA2264" s="16"/>
      <c r="BB2264" s="16"/>
    </row>
    <row r="2265" s="5" customFormat="1" spans="1:54">
      <c r="A2265" s="136"/>
      <c r="C2265" s="136"/>
      <c r="E2265" s="107"/>
      <c r="F2265" s="137"/>
      <c r="J2265" s="122"/>
      <c r="K2265" s="138"/>
      <c r="L2265" s="139"/>
      <c r="M2265" s="140"/>
      <c r="O2265" s="89"/>
      <c r="Q2265" s="138"/>
      <c r="R2265" s="91"/>
      <c r="S2265" s="138"/>
      <c r="T2265" s="138"/>
      <c r="U2265" s="91"/>
      <c r="V2265" s="141"/>
      <c r="Y2265" s="6"/>
      <c r="Z2265" s="16"/>
      <c r="AA2265" s="16"/>
      <c r="AB2265" s="16"/>
      <c r="AC2265" s="16"/>
      <c r="AD2265" s="16"/>
      <c r="AE2265" s="16"/>
      <c r="AF2265" s="16"/>
      <c r="AG2265" s="16"/>
      <c r="AH2265" s="16"/>
      <c r="AI2265" s="16"/>
      <c r="AJ2265" s="16"/>
      <c r="AK2265" s="16"/>
      <c r="AL2265" s="16"/>
      <c r="AM2265" s="16"/>
      <c r="AN2265" s="16"/>
      <c r="AO2265" s="16"/>
      <c r="AP2265" s="16"/>
      <c r="AQ2265" s="16"/>
      <c r="AR2265" s="16"/>
      <c r="AS2265" s="16"/>
      <c r="AT2265" s="16"/>
      <c r="AU2265" s="16"/>
      <c r="AV2265" s="16"/>
      <c r="AW2265" s="16"/>
      <c r="AX2265" s="16"/>
      <c r="AY2265" s="16"/>
      <c r="AZ2265" s="16"/>
      <c r="BA2265" s="16"/>
      <c r="BB2265" s="16"/>
    </row>
    <row r="2266" s="5" customFormat="1" spans="1:54">
      <c r="A2266" s="136"/>
      <c r="C2266" s="136"/>
      <c r="E2266" s="107"/>
      <c r="F2266" s="137"/>
      <c r="J2266" s="122"/>
      <c r="K2266" s="138"/>
      <c r="L2266" s="139"/>
      <c r="M2266" s="140"/>
      <c r="O2266" s="89"/>
      <c r="Q2266" s="138"/>
      <c r="R2266" s="91"/>
      <c r="S2266" s="138"/>
      <c r="T2266" s="138"/>
      <c r="U2266" s="91"/>
      <c r="V2266" s="141"/>
      <c r="Y2266" s="6"/>
      <c r="Z2266" s="16"/>
      <c r="AA2266" s="16"/>
      <c r="AB2266" s="16"/>
      <c r="AC2266" s="16"/>
      <c r="AD2266" s="16"/>
      <c r="AE2266" s="16"/>
      <c r="AF2266" s="16"/>
      <c r="AG2266" s="16"/>
      <c r="AH2266" s="16"/>
      <c r="AI2266" s="16"/>
      <c r="AJ2266" s="16"/>
      <c r="AK2266" s="16"/>
      <c r="AL2266" s="16"/>
      <c r="AM2266" s="16"/>
      <c r="AN2266" s="16"/>
      <c r="AO2266" s="16"/>
      <c r="AP2266" s="16"/>
      <c r="AQ2266" s="16"/>
      <c r="AR2266" s="16"/>
      <c r="AS2266" s="16"/>
      <c r="AT2266" s="16"/>
      <c r="AU2266" s="16"/>
      <c r="AV2266" s="16"/>
      <c r="AW2266" s="16"/>
      <c r="AX2266" s="16"/>
      <c r="AY2266" s="16"/>
      <c r="AZ2266" s="16"/>
      <c r="BA2266" s="16"/>
      <c r="BB2266" s="16"/>
    </row>
    <row r="2267" s="5" customFormat="1" spans="1:54">
      <c r="A2267" s="136"/>
      <c r="C2267" s="136"/>
      <c r="E2267" s="107"/>
      <c r="F2267" s="137"/>
      <c r="J2267" s="122"/>
      <c r="K2267" s="138"/>
      <c r="L2267" s="139"/>
      <c r="M2267" s="140"/>
      <c r="O2267" s="89"/>
      <c r="Q2267" s="138"/>
      <c r="R2267" s="91"/>
      <c r="S2267" s="138"/>
      <c r="T2267" s="138"/>
      <c r="U2267" s="91"/>
      <c r="V2267" s="141"/>
      <c r="Y2267" s="6"/>
      <c r="Z2267" s="16"/>
      <c r="AA2267" s="16"/>
      <c r="AB2267" s="16"/>
      <c r="AC2267" s="16"/>
      <c r="AD2267" s="16"/>
      <c r="AE2267" s="16"/>
      <c r="AF2267" s="16"/>
      <c r="AG2267" s="16"/>
      <c r="AH2267" s="16"/>
      <c r="AI2267" s="16"/>
      <c r="AJ2267" s="16"/>
      <c r="AK2267" s="16"/>
      <c r="AL2267" s="16"/>
      <c r="AM2267" s="16"/>
      <c r="AN2267" s="16"/>
      <c r="AO2267" s="16"/>
      <c r="AP2267" s="16"/>
      <c r="AQ2267" s="16"/>
      <c r="AR2267" s="16"/>
      <c r="AS2267" s="16"/>
      <c r="AT2267" s="16"/>
      <c r="AU2267" s="16"/>
      <c r="AV2267" s="16"/>
      <c r="AW2267" s="16"/>
      <c r="AX2267" s="16"/>
      <c r="AY2267" s="16"/>
      <c r="AZ2267" s="16"/>
      <c r="BA2267" s="16"/>
      <c r="BB2267" s="16"/>
    </row>
    <row r="2268" s="5" customFormat="1" spans="1:54">
      <c r="A2268" s="136"/>
      <c r="C2268" s="136"/>
      <c r="E2268" s="107"/>
      <c r="F2268" s="137"/>
      <c r="J2268" s="122"/>
      <c r="K2268" s="138"/>
      <c r="L2268" s="139"/>
      <c r="M2268" s="140"/>
      <c r="O2268" s="89"/>
      <c r="Q2268" s="138"/>
      <c r="R2268" s="91"/>
      <c r="S2268" s="138"/>
      <c r="T2268" s="138"/>
      <c r="U2268" s="91"/>
      <c r="V2268" s="141"/>
      <c r="Y2268" s="6"/>
      <c r="Z2268" s="16"/>
      <c r="AA2268" s="16"/>
      <c r="AB2268" s="16"/>
      <c r="AC2268" s="16"/>
      <c r="AD2268" s="16"/>
      <c r="AE2268" s="16"/>
      <c r="AF2268" s="16"/>
      <c r="AG2268" s="16"/>
      <c r="AH2268" s="16"/>
      <c r="AI2268" s="16"/>
      <c r="AJ2268" s="16"/>
      <c r="AK2268" s="16"/>
      <c r="AL2268" s="16"/>
      <c r="AM2268" s="16"/>
      <c r="AN2268" s="16"/>
      <c r="AO2268" s="16"/>
      <c r="AP2268" s="16"/>
      <c r="AQ2268" s="16"/>
      <c r="AR2268" s="16"/>
      <c r="AS2268" s="16"/>
      <c r="AT2268" s="16"/>
      <c r="AU2268" s="16"/>
      <c r="AV2268" s="16"/>
      <c r="AW2268" s="16"/>
      <c r="AX2268" s="16"/>
      <c r="AY2268" s="16"/>
      <c r="AZ2268" s="16"/>
      <c r="BA2268" s="16"/>
      <c r="BB2268" s="16"/>
    </row>
    <row r="2269" s="5" customFormat="1" spans="1:54">
      <c r="A2269" s="136"/>
      <c r="C2269" s="136"/>
      <c r="E2269" s="107"/>
      <c r="F2269" s="137"/>
      <c r="J2269" s="122"/>
      <c r="K2269" s="138"/>
      <c r="L2269" s="139"/>
      <c r="M2269" s="140"/>
      <c r="O2269" s="89"/>
      <c r="Q2269" s="138"/>
      <c r="R2269" s="91"/>
      <c r="S2269" s="138"/>
      <c r="T2269" s="138"/>
      <c r="U2269" s="91"/>
      <c r="V2269" s="141"/>
      <c r="Y2269" s="6"/>
      <c r="Z2269" s="16"/>
      <c r="AA2269" s="16"/>
      <c r="AB2269" s="16"/>
      <c r="AC2269" s="16"/>
      <c r="AD2269" s="16"/>
      <c r="AE2269" s="16"/>
      <c r="AF2269" s="16"/>
      <c r="AG2269" s="16"/>
      <c r="AH2269" s="16"/>
      <c r="AI2269" s="16"/>
      <c r="AJ2269" s="16"/>
      <c r="AK2269" s="16"/>
      <c r="AL2269" s="16"/>
      <c r="AM2269" s="16"/>
      <c r="AN2269" s="16"/>
      <c r="AO2269" s="16"/>
      <c r="AP2269" s="16"/>
      <c r="AQ2269" s="16"/>
      <c r="AR2269" s="16"/>
      <c r="AS2269" s="16"/>
      <c r="AT2269" s="16"/>
      <c r="AU2269" s="16"/>
      <c r="AV2269" s="16"/>
      <c r="AW2269" s="16"/>
      <c r="AX2269" s="16"/>
      <c r="AY2269" s="16"/>
      <c r="AZ2269" s="16"/>
      <c r="BA2269" s="16"/>
      <c r="BB2269" s="16"/>
    </row>
    <row r="2270" s="5" customFormat="1" spans="1:54">
      <c r="A2270" s="136"/>
      <c r="C2270" s="136"/>
      <c r="E2270" s="107"/>
      <c r="F2270" s="137"/>
      <c r="J2270" s="122"/>
      <c r="K2270" s="138"/>
      <c r="L2270" s="139"/>
      <c r="M2270" s="140"/>
      <c r="O2270" s="89"/>
      <c r="Q2270" s="138"/>
      <c r="R2270" s="91"/>
      <c r="S2270" s="138"/>
      <c r="T2270" s="138"/>
      <c r="U2270" s="91"/>
      <c r="V2270" s="141"/>
      <c r="Y2270" s="6"/>
      <c r="Z2270" s="16"/>
      <c r="AA2270" s="16"/>
      <c r="AB2270" s="16"/>
      <c r="AC2270" s="16"/>
      <c r="AD2270" s="16"/>
      <c r="AE2270" s="16"/>
      <c r="AF2270" s="16"/>
      <c r="AG2270" s="16"/>
      <c r="AH2270" s="16"/>
      <c r="AI2270" s="16"/>
      <c r="AJ2270" s="16"/>
      <c r="AK2270" s="16"/>
      <c r="AL2270" s="16"/>
      <c r="AM2270" s="16"/>
      <c r="AN2270" s="16"/>
      <c r="AO2270" s="16"/>
      <c r="AP2270" s="16"/>
      <c r="AQ2270" s="16"/>
      <c r="AR2270" s="16"/>
      <c r="AS2270" s="16"/>
      <c r="AT2270" s="16"/>
      <c r="AU2270" s="16"/>
      <c r="AV2270" s="16"/>
      <c r="AW2270" s="16"/>
      <c r="AX2270" s="16"/>
      <c r="AY2270" s="16"/>
      <c r="AZ2270" s="16"/>
      <c r="BA2270" s="16"/>
      <c r="BB2270" s="16"/>
    </row>
    <row r="2271" s="5" customFormat="1" spans="1:54">
      <c r="A2271" s="136"/>
      <c r="C2271" s="136"/>
      <c r="E2271" s="107"/>
      <c r="F2271" s="137"/>
      <c r="J2271" s="122"/>
      <c r="K2271" s="138"/>
      <c r="L2271" s="139"/>
      <c r="M2271" s="140"/>
      <c r="O2271" s="89"/>
      <c r="Q2271" s="138"/>
      <c r="R2271" s="91"/>
      <c r="S2271" s="138"/>
      <c r="T2271" s="138"/>
      <c r="U2271" s="91"/>
      <c r="V2271" s="141"/>
      <c r="Y2271" s="6"/>
      <c r="Z2271" s="16"/>
      <c r="AA2271" s="16"/>
      <c r="AB2271" s="16"/>
      <c r="AC2271" s="16"/>
      <c r="AD2271" s="16"/>
      <c r="AE2271" s="16"/>
      <c r="AF2271" s="16"/>
      <c r="AG2271" s="16"/>
      <c r="AH2271" s="16"/>
      <c r="AI2271" s="16"/>
      <c r="AJ2271" s="16"/>
      <c r="AK2271" s="16"/>
      <c r="AL2271" s="16"/>
      <c r="AM2271" s="16"/>
      <c r="AN2271" s="16"/>
      <c r="AO2271" s="16"/>
      <c r="AP2271" s="16"/>
      <c r="AQ2271" s="16"/>
      <c r="AR2271" s="16"/>
      <c r="AS2271" s="16"/>
      <c r="AT2271" s="16"/>
      <c r="AU2271" s="16"/>
      <c r="AV2271" s="16"/>
      <c r="AW2271" s="16"/>
      <c r="AX2271" s="16"/>
      <c r="AY2271" s="16"/>
      <c r="AZ2271" s="16"/>
      <c r="BA2271" s="16"/>
      <c r="BB2271" s="16"/>
    </row>
    <row r="2272" s="5" customFormat="1" spans="1:54">
      <c r="A2272" s="136"/>
      <c r="C2272" s="136"/>
      <c r="E2272" s="107"/>
      <c r="F2272" s="137"/>
      <c r="J2272" s="122"/>
      <c r="K2272" s="138"/>
      <c r="L2272" s="139"/>
      <c r="M2272" s="140"/>
      <c r="O2272" s="89"/>
      <c r="Q2272" s="138"/>
      <c r="R2272" s="91"/>
      <c r="S2272" s="138"/>
      <c r="T2272" s="138"/>
      <c r="U2272" s="91"/>
      <c r="V2272" s="141"/>
      <c r="Y2272" s="6"/>
      <c r="Z2272" s="16"/>
      <c r="AA2272" s="16"/>
      <c r="AB2272" s="16"/>
      <c r="AC2272" s="16"/>
      <c r="AD2272" s="16"/>
      <c r="AE2272" s="16"/>
      <c r="AF2272" s="16"/>
      <c r="AG2272" s="16"/>
      <c r="AH2272" s="16"/>
      <c r="AI2272" s="16"/>
      <c r="AJ2272" s="16"/>
      <c r="AK2272" s="16"/>
      <c r="AL2272" s="16"/>
      <c r="AM2272" s="16"/>
      <c r="AN2272" s="16"/>
      <c r="AO2272" s="16"/>
      <c r="AP2272" s="16"/>
      <c r="AQ2272" s="16"/>
      <c r="AR2272" s="16"/>
      <c r="AS2272" s="16"/>
      <c r="AT2272" s="16"/>
      <c r="AU2272" s="16"/>
      <c r="AV2272" s="16"/>
      <c r="AW2272" s="16"/>
      <c r="AX2272" s="16"/>
      <c r="AY2272" s="16"/>
      <c r="AZ2272" s="16"/>
      <c r="BA2272" s="16"/>
      <c r="BB2272" s="16"/>
    </row>
    <row r="2273" s="5" customFormat="1" spans="1:54">
      <c r="A2273" s="136"/>
      <c r="C2273" s="136"/>
      <c r="E2273" s="107"/>
      <c r="F2273" s="137"/>
      <c r="J2273" s="122"/>
      <c r="K2273" s="138"/>
      <c r="L2273" s="139"/>
      <c r="M2273" s="140"/>
      <c r="O2273" s="89"/>
      <c r="Q2273" s="138"/>
      <c r="R2273" s="91"/>
      <c r="S2273" s="138"/>
      <c r="T2273" s="138"/>
      <c r="U2273" s="91"/>
      <c r="V2273" s="141"/>
      <c r="Y2273" s="6"/>
      <c r="Z2273" s="16"/>
      <c r="AA2273" s="16"/>
      <c r="AB2273" s="16"/>
      <c r="AC2273" s="16"/>
      <c r="AD2273" s="16"/>
      <c r="AE2273" s="16"/>
      <c r="AF2273" s="16"/>
      <c r="AG2273" s="16"/>
      <c r="AH2273" s="16"/>
      <c r="AI2273" s="16"/>
      <c r="AJ2273" s="16"/>
      <c r="AK2273" s="16"/>
      <c r="AL2273" s="16"/>
      <c r="AM2273" s="16"/>
      <c r="AN2273" s="16"/>
      <c r="AO2273" s="16"/>
      <c r="AP2273" s="16"/>
      <c r="AQ2273" s="16"/>
      <c r="AR2273" s="16"/>
      <c r="AS2273" s="16"/>
      <c r="AT2273" s="16"/>
      <c r="AU2273" s="16"/>
      <c r="AV2273" s="16"/>
      <c r="AW2273" s="16"/>
      <c r="AX2273" s="16"/>
      <c r="AY2273" s="16"/>
      <c r="AZ2273" s="16"/>
      <c r="BA2273" s="16"/>
      <c r="BB2273" s="16"/>
    </row>
    <row r="2274" s="5" customFormat="1" spans="1:54">
      <c r="A2274" s="136"/>
      <c r="C2274" s="136"/>
      <c r="E2274" s="107"/>
      <c r="F2274" s="137"/>
      <c r="J2274" s="122"/>
      <c r="K2274" s="138"/>
      <c r="L2274" s="139"/>
      <c r="M2274" s="140"/>
      <c r="O2274" s="89"/>
      <c r="Q2274" s="138"/>
      <c r="R2274" s="91"/>
      <c r="S2274" s="138"/>
      <c r="T2274" s="138"/>
      <c r="U2274" s="91"/>
      <c r="V2274" s="141"/>
      <c r="Y2274" s="6"/>
      <c r="Z2274" s="16"/>
      <c r="AA2274" s="16"/>
      <c r="AB2274" s="16"/>
      <c r="AC2274" s="16"/>
      <c r="AD2274" s="16"/>
      <c r="AE2274" s="16"/>
      <c r="AF2274" s="16"/>
      <c r="AG2274" s="16"/>
      <c r="AH2274" s="16"/>
      <c r="AI2274" s="16"/>
      <c r="AJ2274" s="16"/>
      <c r="AK2274" s="16"/>
      <c r="AL2274" s="16"/>
      <c r="AM2274" s="16"/>
      <c r="AN2274" s="16"/>
      <c r="AO2274" s="16"/>
      <c r="AP2274" s="16"/>
      <c r="AQ2274" s="16"/>
      <c r="AR2274" s="16"/>
      <c r="AS2274" s="16"/>
      <c r="AT2274" s="16"/>
      <c r="AU2274" s="16"/>
      <c r="AV2274" s="16"/>
      <c r="AW2274" s="16"/>
      <c r="AX2274" s="16"/>
      <c r="AY2274" s="16"/>
      <c r="AZ2274" s="16"/>
      <c r="BA2274" s="16"/>
      <c r="BB2274" s="16"/>
    </row>
    <row r="2275" s="5" customFormat="1" spans="1:54">
      <c r="A2275" s="136"/>
      <c r="C2275" s="136"/>
      <c r="E2275" s="107"/>
      <c r="F2275" s="137"/>
      <c r="J2275" s="122"/>
      <c r="K2275" s="138"/>
      <c r="L2275" s="139"/>
      <c r="M2275" s="140"/>
      <c r="O2275" s="89"/>
      <c r="Q2275" s="138"/>
      <c r="R2275" s="91"/>
      <c r="S2275" s="138"/>
      <c r="T2275" s="138"/>
      <c r="U2275" s="91"/>
      <c r="V2275" s="141"/>
      <c r="Y2275" s="6"/>
      <c r="Z2275" s="16"/>
      <c r="AA2275" s="16"/>
      <c r="AB2275" s="16"/>
      <c r="AC2275" s="16"/>
      <c r="AD2275" s="16"/>
      <c r="AE2275" s="16"/>
      <c r="AF2275" s="16"/>
      <c r="AG2275" s="16"/>
      <c r="AH2275" s="16"/>
      <c r="AI2275" s="16"/>
      <c r="AJ2275" s="16"/>
      <c r="AK2275" s="16"/>
      <c r="AL2275" s="16"/>
      <c r="AM2275" s="16"/>
      <c r="AN2275" s="16"/>
      <c r="AO2275" s="16"/>
      <c r="AP2275" s="16"/>
      <c r="AQ2275" s="16"/>
      <c r="AR2275" s="16"/>
      <c r="AS2275" s="16"/>
      <c r="AT2275" s="16"/>
      <c r="AU2275" s="16"/>
      <c r="AV2275" s="16"/>
      <c r="AW2275" s="16"/>
      <c r="AX2275" s="16"/>
      <c r="AY2275" s="16"/>
      <c r="AZ2275" s="16"/>
      <c r="BA2275" s="16"/>
      <c r="BB2275" s="16"/>
    </row>
    <row r="2276" s="5" customFormat="1" spans="1:54">
      <c r="A2276" s="136"/>
      <c r="C2276" s="136"/>
      <c r="E2276" s="107"/>
      <c r="F2276" s="137"/>
      <c r="J2276" s="122"/>
      <c r="K2276" s="138"/>
      <c r="L2276" s="139"/>
      <c r="M2276" s="140"/>
      <c r="O2276" s="89"/>
      <c r="Q2276" s="138"/>
      <c r="R2276" s="91"/>
      <c r="S2276" s="138"/>
      <c r="T2276" s="138"/>
      <c r="U2276" s="91"/>
      <c r="V2276" s="141"/>
      <c r="Y2276" s="6"/>
      <c r="Z2276" s="16"/>
      <c r="AA2276" s="16"/>
      <c r="AB2276" s="16"/>
      <c r="AC2276" s="16"/>
      <c r="AD2276" s="16"/>
      <c r="AE2276" s="16"/>
      <c r="AF2276" s="16"/>
      <c r="AG2276" s="16"/>
      <c r="AH2276" s="16"/>
      <c r="AI2276" s="16"/>
      <c r="AJ2276" s="16"/>
      <c r="AK2276" s="16"/>
      <c r="AL2276" s="16"/>
      <c r="AM2276" s="16"/>
      <c r="AN2276" s="16"/>
      <c r="AO2276" s="16"/>
      <c r="AP2276" s="16"/>
      <c r="AQ2276" s="16"/>
      <c r="AR2276" s="16"/>
      <c r="AS2276" s="16"/>
      <c r="AT2276" s="16"/>
      <c r="AU2276" s="16"/>
      <c r="AV2276" s="16"/>
      <c r="AW2276" s="16"/>
      <c r="AX2276" s="16"/>
      <c r="AY2276" s="16"/>
      <c r="AZ2276" s="16"/>
      <c r="BA2276" s="16"/>
      <c r="BB2276" s="16"/>
    </row>
    <row r="2277" s="5" customFormat="1" spans="1:54">
      <c r="A2277" s="136"/>
      <c r="C2277" s="136"/>
      <c r="E2277" s="107"/>
      <c r="F2277" s="137"/>
      <c r="J2277" s="122"/>
      <c r="K2277" s="138"/>
      <c r="L2277" s="139"/>
      <c r="M2277" s="140"/>
      <c r="O2277" s="89"/>
      <c r="Q2277" s="138"/>
      <c r="R2277" s="91"/>
      <c r="S2277" s="138"/>
      <c r="T2277" s="138"/>
      <c r="U2277" s="91"/>
      <c r="V2277" s="141"/>
      <c r="Y2277" s="6"/>
      <c r="Z2277" s="16"/>
      <c r="AA2277" s="16"/>
      <c r="AB2277" s="16"/>
      <c r="AC2277" s="16"/>
      <c r="AD2277" s="16"/>
      <c r="AE2277" s="16"/>
      <c r="AF2277" s="16"/>
      <c r="AG2277" s="16"/>
      <c r="AH2277" s="16"/>
      <c r="AI2277" s="16"/>
      <c r="AJ2277" s="16"/>
      <c r="AK2277" s="16"/>
      <c r="AL2277" s="16"/>
      <c r="AM2277" s="16"/>
      <c r="AN2277" s="16"/>
      <c r="AO2277" s="16"/>
      <c r="AP2277" s="16"/>
      <c r="AQ2277" s="16"/>
      <c r="AR2277" s="16"/>
      <c r="AS2277" s="16"/>
      <c r="AT2277" s="16"/>
      <c r="AU2277" s="16"/>
      <c r="AV2277" s="16"/>
      <c r="AW2277" s="16"/>
      <c r="AX2277" s="16"/>
      <c r="AY2277" s="16"/>
      <c r="AZ2277" s="16"/>
      <c r="BA2277" s="16"/>
      <c r="BB2277" s="16"/>
    </row>
    <row r="2278" s="5" customFormat="1" spans="1:54">
      <c r="A2278" s="136"/>
      <c r="C2278" s="136"/>
      <c r="E2278" s="107"/>
      <c r="F2278" s="137"/>
      <c r="J2278" s="122"/>
      <c r="K2278" s="138"/>
      <c r="L2278" s="139"/>
      <c r="M2278" s="140"/>
      <c r="O2278" s="89"/>
      <c r="Q2278" s="138"/>
      <c r="R2278" s="91"/>
      <c r="S2278" s="138"/>
      <c r="T2278" s="138"/>
      <c r="U2278" s="91"/>
      <c r="V2278" s="141"/>
      <c r="Y2278" s="6"/>
      <c r="Z2278" s="16"/>
      <c r="AA2278" s="16"/>
      <c r="AB2278" s="16"/>
      <c r="AC2278" s="16"/>
      <c r="AD2278" s="16"/>
      <c r="AE2278" s="16"/>
      <c r="AF2278" s="16"/>
      <c r="AG2278" s="16"/>
      <c r="AH2278" s="16"/>
      <c r="AI2278" s="16"/>
      <c r="AJ2278" s="16"/>
      <c r="AK2278" s="16"/>
      <c r="AL2278" s="16"/>
      <c r="AM2278" s="16"/>
      <c r="AN2278" s="16"/>
      <c r="AO2278" s="16"/>
      <c r="AP2278" s="16"/>
      <c r="AQ2278" s="16"/>
      <c r="AR2278" s="16"/>
      <c r="AS2278" s="16"/>
      <c r="AT2278" s="16"/>
      <c r="AU2278" s="16"/>
      <c r="AV2278" s="16"/>
      <c r="AW2278" s="16"/>
      <c r="AX2278" s="16"/>
      <c r="AY2278" s="16"/>
      <c r="AZ2278" s="16"/>
      <c r="BA2278" s="16"/>
      <c r="BB2278" s="16"/>
    </row>
    <row r="2279" s="5" customFormat="1" spans="1:54">
      <c r="A2279" s="136"/>
      <c r="C2279" s="136"/>
      <c r="E2279" s="107"/>
      <c r="F2279" s="137"/>
      <c r="J2279" s="122"/>
      <c r="K2279" s="138"/>
      <c r="L2279" s="139"/>
      <c r="M2279" s="140"/>
      <c r="O2279" s="89"/>
      <c r="Q2279" s="138"/>
      <c r="R2279" s="91"/>
      <c r="S2279" s="138"/>
      <c r="T2279" s="138"/>
      <c r="U2279" s="91"/>
      <c r="V2279" s="141"/>
      <c r="Y2279" s="6"/>
      <c r="Z2279" s="16"/>
      <c r="AA2279" s="16"/>
      <c r="AB2279" s="16"/>
      <c r="AC2279" s="16"/>
      <c r="AD2279" s="16"/>
      <c r="AE2279" s="16"/>
      <c r="AF2279" s="16"/>
      <c r="AG2279" s="16"/>
      <c r="AH2279" s="16"/>
      <c r="AI2279" s="16"/>
      <c r="AJ2279" s="16"/>
      <c r="AK2279" s="16"/>
      <c r="AL2279" s="16"/>
      <c r="AM2279" s="16"/>
      <c r="AN2279" s="16"/>
      <c r="AO2279" s="16"/>
      <c r="AP2279" s="16"/>
      <c r="AQ2279" s="16"/>
      <c r="AR2279" s="16"/>
      <c r="AS2279" s="16"/>
      <c r="AT2279" s="16"/>
      <c r="AU2279" s="16"/>
      <c r="AV2279" s="16"/>
      <c r="AW2279" s="16"/>
      <c r="AX2279" s="16"/>
      <c r="AY2279" s="16"/>
      <c r="AZ2279" s="16"/>
      <c r="BA2279" s="16"/>
      <c r="BB2279" s="16"/>
    </row>
    <row r="2280" s="5" customFormat="1" spans="1:54">
      <c r="A2280" s="136"/>
      <c r="C2280" s="136"/>
      <c r="E2280" s="107"/>
      <c r="F2280" s="137"/>
      <c r="J2280" s="122"/>
      <c r="K2280" s="138"/>
      <c r="L2280" s="139"/>
      <c r="M2280" s="140"/>
      <c r="O2280" s="89"/>
      <c r="Q2280" s="138"/>
      <c r="R2280" s="91"/>
      <c r="S2280" s="138"/>
      <c r="T2280" s="138"/>
      <c r="U2280" s="91"/>
      <c r="V2280" s="141"/>
      <c r="Y2280" s="6"/>
      <c r="Z2280" s="16"/>
      <c r="AA2280" s="16"/>
      <c r="AB2280" s="16"/>
      <c r="AC2280" s="16"/>
      <c r="AD2280" s="16"/>
      <c r="AE2280" s="16"/>
      <c r="AF2280" s="16"/>
      <c r="AG2280" s="16"/>
      <c r="AH2280" s="16"/>
      <c r="AI2280" s="16"/>
      <c r="AJ2280" s="16"/>
      <c r="AK2280" s="16"/>
      <c r="AL2280" s="16"/>
      <c r="AM2280" s="16"/>
      <c r="AN2280" s="16"/>
      <c r="AO2280" s="16"/>
      <c r="AP2280" s="16"/>
      <c r="AQ2280" s="16"/>
      <c r="AR2280" s="16"/>
      <c r="AS2280" s="16"/>
      <c r="AT2280" s="16"/>
      <c r="AU2280" s="16"/>
      <c r="AV2280" s="16"/>
      <c r="AW2280" s="16"/>
      <c r="AX2280" s="16"/>
      <c r="AY2280" s="16"/>
      <c r="AZ2280" s="16"/>
      <c r="BA2280" s="16"/>
      <c r="BB2280" s="16"/>
    </row>
    <row r="2281" s="5" customFormat="1" spans="1:54">
      <c r="A2281" s="136"/>
      <c r="C2281" s="136"/>
      <c r="E2281" s="107"/>
      <c r="F2281" s="137"/>
      <c r="J2281" s="122"/>
      <c r="K2281" s="138"/>
      <c r="L2281" s="139"/>
      <c r="M2281" s="140"/>
      <c r="O2281" s="89"/>
      <c r="Q2281" s="138"/>
      <c r="R2281" s="91"/>
      <c r="S2281" s="138"/>
      <c r="T2281" s="138"/>
      <c r="U2281" s="91"/>
      <c r="V2281" s="141"/>
      <c r="Y2281" s="6"/>
      <c r="Z2281" s="16"/>
      <c r="AA2281" s="16"/>
      <c r="AB2281" s="16"/>
      <c r="AC2281" s="16"/>
      <c r="AD2281" s="16"/>
      <c r="AE2281" s="16"/>
      <c r="AF2281" s="16"/>
      <c r="AG2281" s="16"/>
      <c r="AH2281" s="16"/>
      <c r="AI2281" s="16"/>
      <c r="AJ2281" s="16"/>
      <c r="AK2281" s="16"/>
      <c r="AL2281" s="16"/>
      <c r="AM2281" s="16"/>
      <c r="AN2281" s="16"/>
      <c r="AO2281" s="16"/>
      <c r="AP2281" s="16"/>
      <c r="AQ2281" s="16"/>
      <c r="AR2281" s="16"/>
      <c r="AS2281" s="16"/>
      <c r="AT2281" s="16"/>
      <c r="AU2281" s="16"/>
      <c r="AV2281" s="16"/>
      <c r="AW2281" s="16"/>
      <c r="AX2281" s="16"/>
      <c r="AY2281" s="16"/>
      <c r="AZ2281" s="16"/>
      <c r="BA2281" s="16"/>
      <c r="BB2281" s="16"/>
    </row>
    <row r="2282" s="5" customFormat="1" spans="1:54">
      <c r="A2282" s="136"/>
      <c r="C2282" s="136"/>
      <c r="E2282" s="107"/>
      <c r="F2282" s="137"/>
      <c r="J2282" s="122"/>
      <c r="K2282" s="138"/>
      <c r="L2282" s="139"/>
      <c r="M2282" s="140"/>
      <c r="O2282" s="89"/>
      <c r="Q2282" s="138"/>
      <c r="R2282" s="91"/>
      <c r="S2282" s="138"/>
      <c r="T2282" s="138"/>
      <c r="U2282" s="91"/>
      <c r="V2282" s="141"/>
      <c r="Y2282" s="6"/>
      <c r="Z2282" s="16"/>
      <c r="AA2282" s="16"/>
      <c r="AB2282" s="16"/>
      <c r="AC2282" s="16"/>
      <c r="AD2282" s="16"/>
      <c r="AE2282" s="16"/>
      <c r="AF2282" s="16"/>
      <c r="AG2282" s="16"/>
      <c r="AH2282" s="16"/>
      <c r="AI2282" s="16"/>
      <c r="AJ2282" s="16"/>
      <c r="AK2282" s="16"/>
      <c r="AL2282" s="16"/>
      <c r="AM2282" s="16"/>
      <c r="AN2282" s="16"/>
      <c r="AO2282" s="16"/>
      <c r="AP2282" s="16"/>
      <c r="AQ2282" s="16"/>
      <c r="AR2282" s="16"/>
      <c r="AS2282" s="16"/>
      <c r="AT2282" s="16"/>
      <c r="AU2282" s="16"/>
      <c r="AV2282" s="16"/>
      <c r="AW2282" s="16"/>
      <c r="AX2282" s="16"/>
      <c r="AY2282" s="16"/>
      <c r="AZ2282" s="16"/>
      <c r="BA2282" s="16"/>
      <c r="BB2282" s="16"/>
    </row>
    <row r="2283" s="5" customFormat="1" spans="1:54">
      <c r="A2283" s="136"/>
      <c r="C2283" s="136"/>
      <c r="E2283" s="107"/>
      <c r="F2283" s="137"/>
      <c r="J2283" s="122"/>
      <c r="K2283" s="138"/>
      <c r="L2283" s="139"/>
      <c r="M2283" s="140"/>
      <c r="O2283" s="89"/>
      <c r="Q2283" s="138"/>
      <c r="R2283" s="91"/>
      <c r="S2283" s="138"/>
      <c r="T2283" s="138"/>
      <c r="U2283" s="91"/>
      <c r="V2283" s="141"/>
      <c r="Y2283" s="6"/>
      <c r="Z2283" s="16"/>
      <c r="AA2283" s="16"/>
      <c r="AB2283" s="16"/>
      <c r="AC2283" s="16"/>
      <c r="AD2283" s="16"/>
      <c r="AE2283" s="16"/>
      <c r="AF2283" s="16"/>
      <c r="AG2283" s="16"/>
      <c r="AH2283" s="16"/>
      <c r="AI2283" s="16"/>
      <c r="AJ2283" s="16"/>
      <c r="AK2283" s="16"/>
      <c r="AL2283" s="16"/>
      <c r="AM2283" s="16"/>
      <c r="AN2283" s="16"/>
      <c r="AO2283" s="16"/>
      <c r="AP2283" s="16"/>
      <c r="AQ2283" s="16"/>
      <c r="AR2283" s="16"/>
      <c r="AS2283" s="16"/>
      <c r="AT2283" s="16"/>
      <c r="AU2283" s="16"/>
      <c r="AV2283" s="16"/>
      <c r="AW2283" s="16"/>
      <c r="AX2283" s="16"/>
      <c r="AY2283" s="16"/>
      <c r="AZ2283" s="16"/>
      <c r="BA2283" s="16"/>
      <c r="BB2283" s="16"/>
    </row>
    <row r="2284" s="5" customFormat="1" spans="1:54">
      <c r="A2284" s="136"/>
      <c r="C2284" s="136"/>
      <c r="E2284" s="107"/>
      <c r="F2284" s="137"/>
      <c r="J2284" s="122"/>
      <c r="K2284" s="138"/>
      <c r="L2284" s="139"/>
      <c r="M2284" s="140"/>
      <c r="O2284" s="89"/>
      <c r="Q2284" s="138"/>
      <c r="R2284" s="91"/>
      <c r="S2284" s="138"/>
      <c r="T2284" s="138"/>
      <c r="U2284" s="91"/>
      <c r="V2284" s="141"/>
      <c r="Y2284" s="6"/>
      <c r="Z2284" s="16"/>
      <c r="AA2284" s="16"/>
      <c r="AB2284" s="16"/>
      <c r="AC2284" s="16"/>
      <c r="AD2284" s="16"/>
      <c r="AE2284" s="16"/>
      <c r="AF2284" s="16"/>
      <c r="AG2284" s="16"/>
      <c r="AH2284" s="16"/>
      <c r="AI2284" s="16"/>
      <c r="AJ2284" s="16"/>
      <c r="AK2284" s="16"/>
      <c r="AL2284" s="16"/>
      <c r="AM2284" s="16"/>
      <c r="AN2284" s="16"/>
      <c r="AO2284" s="16"/>
      <c r="AP2284" s="16"/>
      <c r="AQ2284" s="16"/>
      <c r="AR2284" s="16"/>
      <c r="AS2284" s="16"/>
      <c r="AT2284" s="16"/>
      <c r="AU2284" s="16"/>
      <c r="AV2284" s="16"/>
      <c r="AW2284" s="16"/>
      <c r="AX2284" s="16"/>
      <c r="AY2284" s="16"/>
      <c r="AZ2284" s="16"/>
      <c r="BA2284" s="16"/>
      <c r="BB2284" s="16"/>
    </row>
    <row r="2285" s="5" customFormat="1" spans="1:54">
      <c r="A2285" s="136"/>
      <c r="C2285" s="136"/>
      <c r="E2285" s="107"/>
      <c r="F2285" s="137"/>
      <c r="J2285" s="122"/>
      <c r="K2285" s="138"/>
      <c r="L2285" s="139"/>
      <c r="M2285" s="140"/>
      <c r="O2285" s="89"/>
      <c r="Q2285" s="138"/>
      <c r="R2285" s="91"/>
      <c r="S2285" s="138"/>
      <c r="T2285" s="138"/>
      <c r="U2285" s="91"/>
      <c r="V2285" s="141"/>
      <c r="Y2285" s="6"/>
      <c r="Z2285" s="16"/>
      <c r="AA2285" s="16"/>
      <c r="AB2285" s="16"/>
      <c r="AC2285" s="16"/>
      <c r="AD2285" s="16"/>
      <c r="AE2285" s="16"/>
      <c r="AF2285" s="16"/>
      <c r="AG2285" s="16"/>
      <c r="AH2285" s="16"/>
      <c r="AI2285" s="16"/>
      <c r="AJ2285" s="16"/>
      <c r="AK2285" s="16"/>
      <c r="AL2285" s="16"/>
      <c r="AM2285" s="16"/>
      <c r="AN2285" s="16"/>
      <c r="AO2285" s="16"/>
      <c r="AP2285" s="16"/>
      <c r="AQ2285" s="16"/>
      <c r="AR2285" s="16"/>
      <c r="AS2285" s="16"/>
      <c r="AT2285" s="16"/>
      <c r="AU2285" s="16"/>
      <c r="AV2285" s="16"/>
      <c r="AW2285" s="16"/>
      <c r="AX2285" s="16"/>
      <c r="AY2285" s="16"/>
      <c r="AZ2285" s="16"/>
      <c r="BA2285" s="16"/>
      <c r="BB2285" s="16"/>
    </row>
    <row r="2286" s="5" customFormat="1" spans="1:54">
      <c r="A2286" s="136"/>
      <c r="C2286" s="136"/>
      <c r="E2286" s="107"/>
      <c r="F2286" s="137"/>
      <c r="J2286" s="122"/>
      <c r="K2286" s="138"/>
      <c r="L2286" s="139"/>
      <c r="M2286" s="140"/>
      <c r="O2286" s="89"/>
      <c r="Q2286" s="138"/>
      <c r="R2286" s="91"/>
      <c r="S2286" s="138"/>
      <c r="T2286" s="138"/>
      <c r="U2286" s="91"/>
      <c r="V2286" s="141"/>
      <c r="Y2286" s="6"/>
      <c r="Z2286" s="16"/>
      <c r="AA2286" s="16"/>
      <c r="AB2286" s="16"/>
      <c r="AC2286" s="16"/>
      <c r="AD2286" s="16"/>
      <c r="AE2286" s="16"/>
      <c r="AF2286" s="16"/>
      <c r="AG2286" s="16"/>
      <c r="AH2286" s="16"/>
      <c r="AI2286" s="16"/>
      <c r="AJ2286" s="16"/>
      <c r="AK2286" s="16"/>
      <c r="AL2286" s="16"/>
      <c r="AM2286" s="16"/>
      <c r="AN2286" s="16"/>
      <c r="AO2286" s="16"/>
      <c r="AP2286" s="16"/>
      <c r="AQ2286" s="16"/>
      <c r="AR2286" s="16"/>
      <c r="AS2286" s="16"/>
      <c r="AT2286" s="16"/>
      <c r="AU2286" s="16"/>
      <c r="AV2286" s="16"/>
      <c r="AW2286" s="16"/>
      <c r="AX2286" s="16"/>
      <c r="AY2286" s="16"/>
      <c r="AZ2286" s="16"/>
      <c r="BA2286" s="16"/>
      <c r="BB2286" s="16"/>
    </row>
    <row r="2287" s="5" customFormat="1" spans="1:54">
      <c r="A2287" s="136"/>
      <c r="C2287" s="136"/>
      <c r="E2287" s="107"/>
      <c r="F2287" s="137"/>
      <c r="J2287" s="122"/>
      <c r="K2287" s="138"/>
      <c r="L2287" s="139"/>
      <c r="M2287" s="140"/>
      <c r="O2287" s="89"/>
      <c r="Q2287" s="138"/>
      <c r="R2287" s="91"/>
      <c r="S2287" s="138"/>
      <c r="T2287" s="138"/>
      <c r="U2287" s="91"/>
      <c r="V2287" s="141"/>
      <c r="Y2287" s="6"/>
      <c r="Z2287" s="16"/>
      <c r="AA2287" s="16"/>
      <c r="AB2287" s="16"/>
      <c r="AC2287" s="16"/>
      <c r="AD2287" s="16"/>
      <c r="AE2287" s="16"/>
      <c r="AF2287" s="16"/>
      <c r="AG2287" s="16"/>
      <c r="AH2287" s="16"/>
      <c r="AI2287" s="16"/>
      <c r="AJ2287" s="16"/>
      <c r="AK2287" s="16"/>
      <c r="AL2287" s="16"/>
      <c r="AM2287" s="16"/>
      <c r="AN2287" s="16"/>
      <c r="AO2287" s="16"/>
      <c r="AP2287" s="16"/>
      <c r="AQ2287" s="16"/>
      <c r="AR2287" s="16"/>
      <c r="AS2287" s="16"/>
      <c r="AT2287" s="16"/>
      <c r="AU2287" s="16"/>
      <c r="AV2287" s="16"/>
      <c r="AW2287" s="16"/>
      <c r="AX2287" s="16"/>
      <c r="AY2287" s="16"/>
      <c r="AZ2287" s="16"/>
      <c r="BA2287" s="16"/>
      <c r="BB2287" s="16"/>
    </row>
    <row r="2288" s="5" customFormat="1" spans="1:54">
      <c r="A2288" s="136"/>
      <c r="C2288" s="136"/>
      <c r="E2288" s="107"/>
      <c r="F2288" s="137"/>
      <c r="J2288" s="122"/>
      <c r="K2288" s="138"/>
      <c r="L2288" s="139"/>
      <c r="M2288" s="140"/>
      <c r="O2288" s="89"/>
      <c r="Q2288" s="138"/>
      <c r="R2288" s="91"/>
      <c r="S2288" s="138"/>
      <c r="T2288" s="138"/>
      <c r="U2288" s="91"/>
      <c r="V2288" s="141"/>
      <c r="Y2288" s="6"/>
      <c r="Z2288" s="16"/>
      <c r="AA2288" s="16"/>
      <c r="AB2288" s="16"/>
      <c r="AC2288" s="16"/>
      <c r="AD2288" s="16"/>
      <c r="AE2288" s="16"/>
      <c r="AF2288" s="16"/>
      <c r="AG2288" s="16"/>
      <c r="AH2288" s="16"/>
      <c r="AI2288" s="16"/>
      <c r="AJ2288" s="16"/>
      <c r="AK2288" s="16"/>
      <c r="AL2288" s="16"/>
      <c r="AM2288" s="16"/>
      <c r="AN2288" s="16"/>
      <c r="AO2288" s="16"/>
      <c r="AP2288" s="16"/>
      <c r="AQ2288" s="16"/>
      <c r="AR2288" s="16"/>
      <c r="AS2288" s="16"/>
      <c r="AT2288" s="16"/>
      <c r="AU2288" s="16"/>
      <c r="AV2288" s="16"/>
      <c r="AW2288" s="16"/>
      <c r="AX2288" s="16"/>
      <c r="AY2288" s="16"/>
      <c r="AZ2288" s="16"/>
      <c r="BA2288" s="16"/>
      <c r="BB2288" s="16"/>
    </row>
    <row r="2289" s="5" customFormat="1" spans="1:54">
      <c r="A2289" s="136"/>
      <c r="C2289" s="136"/>
      <c r="E2289" s="107"/>
      <c r="F2289" s="137"/>
      <c r="J2289" s="122"/>
      <c r="K2289" s="138"/>
      <c r="L2289" s="139"/>
      <c r="M2289" s="140"/>
      <c r="O2289" s="89"/>
      <c r="Q2289" s="138"/>
      <c r="R2289" s="91"/>
      <c r="S2289" s="138"/>
      <c r="T2289" s="138"/>
      <c r="U2289" s="91"/>
      <c r="V2289" s="141"/>
      <c r="Y2289" s="6"/>
      <c r="Z2289" s="16"/>
      <c r="AA2289" s="16"/>
      <c r="AB2289" s="16"/>
      <c r="AC2289" s="16"/>
      <c r="AD2289" s="16"/>
      <c r="AE2289" s="16"/>
      <c r="AF2289" s="16"/>
      <c r="AG2289" s="16"/>
      <c r="AH2289" s="16"/>
      <c r="AI2289" s="16"/>
      <c r="AJ2289" s="16"/>
      <c r="AK2289" s="16"/>
      <c r="AL2289" s="16"/>
      <c r="AM2289" s="16"/>
      <c r="AN2289" s="16"/>
      <c r="AO2289" s="16"/>
      <c r="AP2289" s="16"/>
      <c r="AQ2289" s="16"/>
      <c r="AR2289" s="16"/>
      <c r="AS2289" s="16"/>
      <c r="AT2289" s="16"/>
      <c r="AU2289" s="16"/>
      <c r="AV2289" s="16"/>
      <c r="AW2289" s="16"/>
      <c r="AX2289" s="16"/>
      <c r="AY2289" s="16"/>
      <c r="AZ2289" s="16"/>
      <c r="BA2289" s="16"/>
      <c r="BB2289" s="16"/>
    </row>
    <row r="2290" s="5" customFormat="1" spans="1:54">
      <c r="A2290" s="136"/>
      <c r="C2290" s="136"/>
      <c r="E2290" s="107"/>
      <c r="F2290" s="137"/>
      <c r="J2290" s="122"/>
      <c r="K2290" s="138"/>
      <c r="L2290" s="139"/>
      <c r="M2290" s="140"/>
      <c r="O2290" s="89"/>
      <c r="Q2290" s="138"/>
      <c r="R2290" s="91"/>
      <c r="S2290" s="138"/>
      <c r="T2290" s="138"/>
      <c r="U2290" s="91"/>
      <c r="V2290" s="141"/>
      <c r="Y2290" s="6"/>
      <c r="Z2290" s="16"/>
      <c r="AA2290" s="16"/>
      <c r="AB2290" s="16"/>
      <c r="AC2290" s="16"/>
      <c r="AD2290" s="16"/>
      <c r="AE2290" s="16"/>
      <c r="AF2290" s="16"/>
      <c r="AG2290" s="16"/>
      <c r="AH2290" s="16"/>
      <c r="AI2290" s="16"/>
      <c r="AJ2290" s="16"/>
      <c r="AK2290" s="16"/>
      <c r="AL2290" s="16"/>
      <c r="AM2290" s="16"/>
      <c r="AN2290" s="16"/>
      <c r="AO2290" s="16"/>
      <c r="AP2290" s="16"/>
      <c r="AQ2290" s="16"/>
      <c r="AR2290" s="16"/>
      <c r="AS2290" s="16"/>
      <c r="AT2290" s="16"/>
      <c r="AU2290" s="16"/>
      <c r="AV2290" s="16"/>
      <c r="AW2290" s="16"/>
      <c r="AX2290" s="16"/>
      <c r="AY2290" s="16"/>
      <c r="AZ2290" s="16"/>
      <c r="BA2290" s="16"/>
      <c r="BB2290" s="16"/>
    </row>
    <row r="2291" s="5" customFormat="1" spans="1:54">
      <c r="A2291" s="136"/>
      <c r="C2291" s="136"/>
      <c r="E2291" s="107"/>
      <c r="F2291" s="137"/>
      <c r="J2291" s="122"/>
      <c r="K2291" s="138"/>
      <c r="L2291" s="139"/>
      <c r="M2291" s="140"/>
      <c r="O2291" s="89"/>
      <c r="Q2291" s="138"/>
      <c r="R2291" s="91"/>
      <c r="S2291" s="138"/>
      <c r="T2291" s="138"/>
      <c r="U2291" s="91"/>
      <c r="V2291" s="141"/>
      <c r="Y2291" s="6"/>
      <c r="Z2291" s="16"/>
      <c r="AA2291" s="16"/>
      <c r="AB2291" s="16"/>
      <c r="AC2291" s="16"/>
      <c r="AD2291" s="16"/>
      <c r="AE2291" s="16"/>
      <c r="AF2291" s="16"/>
      <c r="AG2291" s="16"/>
      <c r="AH2291" s="16"/>
      <c r="AI2291" s="16"/>
      <c r="AJ2291" s="16"/>
      <c r="AK2291" s="16"/>
      <c r="AL2291" s="16"/>
      <c r="AM2291" s="16"/>
      <c r="AN2291" s="16"/>
      <c r="AO2291" s="16"/>
      <c r="AP2291" s="16"/>
      <c r="AQ2291" s="16"/>
      <c r="AR2291" s="16"/>
      <c r="AS2291" s="16"/>
      <c r="AT2291" s="16"/>
      <c r="AU2291" s="16"/>
      <c r="AV2291" s="16"/>
      <c r="AW2291" s="16"/>
      <c r="AX2291" s="16"/>
      <c r="AY2291" s="16"/>
      <c r="AZ2291" s="16"/>
      <c r="BA2291" s="16"/>
      <c r="BB2291" s="16"/>
    </row>
    <row r="2292" s="5" customFormat="1" spans="1:54">
      <c r="A2292" s="136"/>
      <c r="C2292" s="136"/>
      <c r="E2292" s="107"/>
      <c r="F2292" s="137"/>
      <c r="J2292" s="122"/>
      <c r="K2292" s="138"/>
      <c r="L2292" s="139"/>
      <c r="M2292" s="140"/>
      <c r="O2292" s="89"/>
      <c r="Q2292" s="138"/>
      <c r="R2292" s="91"/>
      <c r="S2292" s="138"/>
      <c r="T2292" s="138"/>
      <c r="U2292" s="91"/>
      <c r="V2292" s="141"/>
      <c r="Y2292" s="6"/>
      <c r="Z2292" s="16"/>
      <c r="AA2292" s="16"/>
      <c r="AB2292" s="16"/>
      <c r="AC2292" s="16"/>
      <c r="AD2292" s="16"/>
      <c r="AE2292" s="16"/>
      <c r="AF2292" s="16"/>
      <c r="AG2292" s="16"/>
      <c r="AH2292" s="16"/>
      <c r="AI2292" s="16"/>
      <c r="AJ2292" s="16"/>
      <c r="AK2292" s="16"/>
      <c r="AL2292" s="16"/>
      <c r="AM2292" s="16"/>
      <c r="AN2292" s="16"/>
      <c r="AO2292" s="16"/>
      <c r="AP2292" s="16"/>
      <c r="AQ2292" s="16"/>
      <c r="AR2292" s="16"/>
      <c r="AS2292" s="16"/>
      <c r="AT2292" s="16"/>
      <c r="AU2292" s="16"/>
      <c r="AV2292" s="16"/>
      <c r="AW2292" s="16"/>
      <c r="AX2292" s="16"/>
      <c r="AY2292" s="16"/>
      <c r="AZ2292" s="16"/>
      <c r="BA2292" s="16"/>
      <c r="BB2292" s="16"/>
    </row>
    <row r="2293" s="5" customFormat="1" spans="1:54">
      <c r="A2293" s="136"/>
      <c r="C2293" s="136"/>
      <c r="E2293" s="107"/>
      <c r="F2293" s="137"/>
      <c r="J2293" s="122"/>
      <c r="K2293" s="138"/>
      <c r="L2293" s="139"/>
      <c r="M2293" s="140"/>
      <c r="O2293" s="89"/>
      <c r="Q2293" s="138"/>
      <c r="R2293" s="91"/>
      <c r="S2293" s="138"/>
      <c r="T2293" s="138"/>
      <c r="U2293" s="91"/>
      <c r="V2293" s="141"/>
      <c r="Y2293" s="6"/>
      <c r="Z2293" s="16"/>
      <c r="AA2293" s="16"/>
      <c r="AB2293" s="16"/>
      <c r="AC2293" s="16"/>
      <c r="AD2293" s="16"/>
      <c r="AE2293" s="16"/>
      <c r="AF2293" s="16"/>
      <c r="AG2293" s="16"/>
      <c r="AH2293" s="16"/>
      <c r="AI2293" s="16"/>
      <c r="AJ2293" s="16"/>
      <c r="AK2293" s="16"/>
      <c r="AL2293" s="16"/>
      <c r="AM2293" s="16"/>
      <c r="AN2293" s="16"/>
      <c r="AO2293" s="16"/>
      <c r="AP2293" s="16"/>
      <c r="AQ2293" s="16"/>
      <c r="AR2293" s="16"/>
      <c r="AS2293" s="16"/>
      <c r="AT2293" s="16"/>
      <c r="AU2293" s="16"/>
      <c r="AV2293" s="16"/>
      <c r="AW2293" s="16"/>
      <c r="AX2293" s="16"/>
      <c r="AY2293" s="16"/>
      <c r="AZ2293" s="16"/>
      <c r="BA2293" s="16"/>
      <c r="BB2293" s="16"/>
    </row>
    <row r="2294" s="5" customFormat="1" spans="1:54">
      <c r="A2294" s="136"/>
      <c r="C2294" s="136"/>
      <c r="E2294" s="107"/>
      <c r="F2294" s="137"/>
      <c r="J2294" s="122"/>
      <c r="K2294" s="138"/>
      <c r="L2294" s="139"/>
      <c r="M2294" s="140"/>
      <c r="O2294" s="89"/>
      <c r="Q2294" s="138"/>
      <c r="R2294" s="91"/>
      <c r="S2294" s="138"/>
      <c r="T2294" s="138"/>
      <c r="U2294" s="91"/>
      <c r="V2294" s="141"/>
      <c r="Y2294" s="6"/>
      <c r="Z2294" s="16"/>
      <c r="AA2294" s="16"/>
      <c r="AB2294" s="16"/>
      <c r="AC2294" s="16"/>
      <c r="AD2294" s="16"/>
      <c r="AE2294" s="16"/>
      <c r="AF2294" s="16"/>
      <c r="AG2294" s="16"/>
      <c r="AH2294" s="16"/>
      <c r="AI2294" s="16"/>
      <c r="AJ2294" s="16"/>
      <c r="AK2294" s="16"/>
      <c r="AL2294" s="16"/>
      <c r="AM2294" s="16"/>
      <c r="AN2294" s="16"/>
      <c r="AO2294" s="16"/>
      <c r="AP2294" s="16"/>
      <c r="AQ2294" s="16"/>
      <c r="AR2294" s="16"/>
      <c r="AS2294" s="16"/>
      <c r="AT2294" s="16"/>
      <c r="AU2294" s="16"/>
      <c r="AV2294" s="16"/>
      <c r="AW2294" s="16"/>
      <c r="AX2294" s="16"/>
      <c r="AY2294" s="16"/>
      <c r="AZ2294" s="16"/>
      <c r="BA2294" s="16"/>
      <c r="BB2294" s="16"/>
    </row>
    <row r="2295" s="5" customFormat="1" spans="1:54">
      <c r="A2295" s="136"/>
      <c r="C2295" s="136"/>
      <c r="E2295" s="107"/>
      <c r="F2295" s="137"/>
      <c r="J2295" s="122"/>
      <c r="K2295" s="138"/>
      <c r="L2295" s="139"/>
      <c r="M2295" s="140"/>
      <c r="O2295" s="89"/>
      <c r="Q2295" s="138"/>
      <c r="R2295" s="91"/>
      <c r="S2295" s="138"/>
      <c r="T2295" s="138"/>
      <c r="U2295" s="91"/>
      <c r="V2295" s="141"/>
      <c r="Y2295" s="6"/>
      <c r="Z2295" s="16"/>
      <c r="AA2295" s="16"/>
      <c r="AB2295" s="16"/>
      <c r="AC2295" s="16"/>
      <c r="AD2295" s="16"/>
      <c r="AE2295" s="16"/>
      <c r="AF2295" s="16"/>
      <c r="AG2295" s="16"/>
      <c r="AH2295" s="16"/>
      <c r="AI2295" s="16"/>
      <c r="AJ2295" s="16"/>
      <c r="AK2295" s="16"/>
      <c r="AL2295" s="16"/>
      <c r="AM2295" s="16"/>
      <c r="AN2295" s="16"/>
      <c r="AO2295" s="16"/>
      <c r="AP2295" s="16"/>
      <c r="AQ2295" s="16"/>
      <c r="AR2295" s="16"/>
      <c r="AS2295" s="16"/>
      <c r="AT2295" s="16"/>
      <c r="AU2295" s="16"/>
      <c r="AV2295" s="16"/>
      <c r="AW2295" s="16"/>
      <c r="AX2295" s="16"/>
      <c r="AY2295" s="16"/>
      <c r="AZ2295" s="16"/>
      <c r="BA2295" s="16"/>
      <c r="BB2295" s="16"/>
    </row>
    <row r="2296" s="5" customFormat="1" spans="1:54">
      <c r="A2296" s="136"/>
      <c r="C2296" s="136"/>
      <c r="E2296" s="107"/>
      <c r="F2296" s="137"/>
      <c r="J2296" s="122"/>
      <c r="K2296" s="138"/>
      <c r="L2296" s="139"/>
      <c r="M2296" s="140"/>
      <c r="O2296" s="89"/>
      <c r="Q2296" s="138"/>
      <c r="R2296" s="91"/>
      <c r="S2296" s="138"/>
      <c r="T2296" s="138"/>
      <c r="U2296" s="91"/>
      <c r="V2296" s="141"/>
      <c r="Y2296" s="6"/>
      <c r="Z2296" s="16"/>
      <c r="AA2296" s="16"/>
      <c r="AB2296" s="16"/>
      <c r="AC2296" s="16"/>
      <c r="AD2296" s="16"/>
      <c r="AE2296" s="16"/>
      <c r="AF2296" s="16"/>
      <c r="AG2296" s="16"/>
      <c r="AH2296" s="16"/>
      <c r="AI2296" s="16"/>
      <c r="AJ2296" s="16"/>
      <c r="AK2296" s="16"/>
      <c r="AL2296" s="16"/>
      <c r="AM2296" s="16"/>
      <c r="AN2296" s="16"/>
      <c r="AO2296" s="16"/>
      <c r="AP2296" s="16"/>
      <c r="AQ2296" s="16"/>
      <c r="AR2296" s="16"/>
      <c r="AS2296" s="16"/>
      <c r="AT2296" s="16"/>
      <c r="AU2296" s="16"/>
      <c r="AV2296" s="16"/>
      <c r="AW2296" s="16"/>
      <c r="AX2296" s="16"/>
      <c r="AY2296" s="16"/>
      <c r="AZ2296" s="16"/>
      <c r="BA2296" s="16"/>
      <c r="BB2296" s="16"/>
    </row>
    <row r="2297" s="5" customFormat="1" spans="1:54">
      <c r="A2297" s="136"/>
      <c r="C2297" s="136"/>
      <c r="E2297" s="107"/>
      <c r="F2297" s="137"/>
      <c r="J2297" s="122"/>
      <c r="K2297" s="138"/>
      <c r="L2297" s="139"/>
      <c r="M2297" s="140"/>
      <c r="O2297" s="89"/>
      <c r="Q2297" s="138"/>
      <c r="R2297" s="91"/>
      <c r="S2297" s="138"/>
      <c r="T2297" s="138"/>
      <c r="U2297" s="91"/>
      <c r="V2297" s="141"/>
      <c r="Y2297" s="6"/>
      <c r="Z2297" s="16"/>
      <c r="AA2297" s="16"/>
      <c r="AB2297" s="16"/>
      <c r="AC2297" s="16"/>
      <c r="AD2297" s="16"/>
      <c r="AE2297" s="16"/>
      <c r="AF2297" s="16"/>
      <c r="AG2297" s="16"/>
      <c r="AH2297" s="16"/>
      <c r="AI2297" s="16"/>
      <c r="AJ2297" s="16"/>
      <c r="AK2297" s="16"/>
      <c r="AL2297" s="16"/>
      <c r="AM2297" s="16"/>
      <c r="AN2297" s="16"/>
      <c r="AO2297" s="16"/>
      <c r="AP2297" s="16"/>
      <c r="AQ2297" s="16"/>
      <c r="AR2297" s="16"/>
      <c r="AS2297" s="16"/>
      <c r="AT2297" s="16"/>
      <c r="AU2297" s="16"/>
      <c r="AV2297" s="16"/>
      <c r="AW2297" s="16"/>
      <c r="AX2297" s="16"/>
      <c r="AY2297" s="16"/>
      <c r="AZ2297" s="16"/>
      <c r="BA2297" s="16"/>
      <c r="BB2297" s="16"/>
    </row>
    <row r="2298" s="5" customFormat="1" spans="1:54">
      <c r="A2298" s="136"/>
      <c r="C2298" s="136"/>
      <c r="E2298" s="107"/>
      <c r="F2298" s="137"/>
      <c r="J2298" s="122"/>
      <c r="K2298" s="138"/>
      <c r="L2298" s="139"/>
      <c r="M2298" s="140"/>
      <c r="O2298" s="89"/>
      <c r="Q2298" s="138"/>
      <c r="R2298" s="91"/>
      <c r="S2298" s="138"/>
      <c r="T2298" s="138"/>
      <c r="U2298" s="91"/>
      <c r="V2298" s="141"/>
      <c r="Y2298" s="6"/>
      <c r="Z2298" s="16"/>
      <c r="AA2298" s="16"/>
      <c r="AB2298" s="16"/>
      <c r="AC2298" s="16"/>
      <c r="AD2298" s="16"/>
      <c r="AE2298" s="16"/>
      <c r="AF2298" s="16"/>
      <c r="AG2298" s="16"/>
      <c r="AH2298" s="16"/>
      <c r="AI2298" s="16"/>
      <c r="AJ2298" s="16"/>
      <c r="AK2298" s="16"/>
      <c r="AL2298" s="16"/>
      <c r="AM2298" s="16"/>
      <c r="AN2298" s="16"/>
      <c r="AO2298" s="16"/>
      <c r="AP2298" s="16"/>
      <c r="AQ2298" s="16"/>
      <c r="AR2298" s="16"/>
      <c r="AS2298" s="16"/>
      <c r="AT2298" s="16"/>
      <c r="AU2298" s="16"/>
      <c r="AV2298" s="16"/>
      <c r="AW2298" s="16"/>
      <c r="AX2298" s="16"/>
      <c r="AY2298" s="16"/>
      <c r="AZ2298" s="16"/>
      <c r="BA2298" s="16"/>
      <c r="BB2298" s="16"/>
    </row>
    <row r="2299" s="5" customFormat="1" spans="1:54">
      <c r="A2299" s="136"/>
      <c r="C2299" s="136"/>
      <c r="E2299" s="107"/>
      <c r="F2299" s="137"/>
      <c r="J2299" s="122"/>
      <c r="K2299" s="138"/>
      <c r="L2299" s="139"/>
      <c r="M2299" s="140"/>
      <c r="O2299" s="89"/>
      <c r="Q2299" s="138"/>
      <c r="R2299" s="91"/>
      <c r="S2299" s="138"/>
      <c r="T2299" s="138"/>
      <c r="U2299" s="91"/>
      <c r="V2299" s="141"/>
      <c r="Y2299" s="6"/>
      <c r="Z2299" s="16"/>
      <c r="AA2299" s="16"/>
      <c r="AB2299" s="16"/>
      <c r="AC2299" s="16"/>
      <c r="AD2299" s="16"/>
      <c r="AE2299" s="16"/>
      <c r="AF2299" s="16"/>
      <c r="AG2299" s="16"/>
      <c r="AH2299" s="16"/>
      <c r="AI2299" s="16"/>
      <c r="AJ2299" s="16"/>
      <c r="AK2299" s="16"/>
      <c r="AL2299" s="16"/>
      <c r="AM2299" s="16"/>
      <c r="AN2299" s="16"/>
      <c r="AO2299" s="16"/>
      <c r="AP2299" s="16"/>
      <c r="AQ2299" s="16"/>
      <c r="AR2299" s="16"/>
      <c r="AS2299" s="16"/>
      <c r="AT2299" s="16"/>
      <c r="AU2299" s="16"/>
      <c r="AV2299" s="16"/>
      <c r="AW2299" s="16"/>
      <c r="AX2299" s="16"/>
      <c r="AY2299" s="16"/>
      <c r="AZ2299" s="16"/>
      <c r="BA2299" s="16"/>
      <c r="BB2299" s="16"/>
    </row>
    <row r="2300" s="5" customFormat="1" spans="1:54">
      <c r="A2300" s="136"/>
      <c r="C2300" s="136"/>
      <c r="E2300" s="107"/>
      <c r="F2300" s="137"/>
      <c r="J2300" s="122"/>
      <c r="K2300" s="138"/>
      <c r="L2300" s="139"/>
      <c r="M2300" s="140"/>
      <c r="O2300" s="89"/>
      <c r="Q2300" s="138"/>
      <c r="R2300" s="91"/>
      <c r="S2300" s="138"/>
      <c r="T2300" s="138"/>
      <c r="U2300" s="91"/>
      <c r="V2300" s="141"/>
      <c r="Y2300" s="6"/>
      <c r="Z2300" s="16"/>
      <c r="AA2300" s="16"/>
      <c r="AB2300" s="16"/>
      <c r="AC2300" s="16"/>
      <c r="AD2300" s="16"/>
      <c r="AE2300" s="16"/>
      <c r="AF2300" s="16"/>
      <c r="AG2300" s="16"/>
      <c r="AH2300" s="16"/>
      <c r="AI2300" s="16"/>
      <c r="AJ2300" s="16"/>
      <c r="AK2300" s="16"/>
      <c r="AL2300" s="16"/>
      <c r="AM2300" s="16"/>
      <c r="AN2300" s="16"/>
      <c r="AO2300" s="16"/>
      <c r="AP2300" s="16"/>
      <c r="AQ2300" s="16"/>
      <c r="AR2300" s="16"/>
      <c r="AS2300" s="16"/>
      <c r="AT2300" s="16"/>
      <c r="AU2300" s="16"/>
      <c r="AV2300" s="16"/>
      <c r="AW2300" s="16"/>
      <c r="AX2300" s="16"/>
      <c r="AY2300" s="16"/>
      <c r="AZ2300" s="16"/>
      <c r="BA2300" s="16"/>
      <c r="BB2300" s="16"/>
    </row>
    <row r="2301" s="5" customFormat="1" spans="1:54">
      <c r="A2301" s="136"/>
      <c r="C2301" s="136"/>
      <c r="E2301" s="107"/>
      <c r="F2301" s="137"/>
      <c r="J2301" s="122"/>
      <c r="K2301" s="138"/>
      <c r="L2301" s="139"/>
      <c r="M2301" s="140"/>
      <c r="O2301" s="89"/>
      <c r="Q2301" s="138"/>
      <c r="R2301" s="91"/>
      <c r="S2301" s="138"/>
      <c r="T2301" s="138"/>
      <c r="U2301" s="91"/>
      <c r="V2301" s="141"/>
      <c r="Y2301" s="6"/>
      <c r="Z2301" s="16"/>
      <c r="AA2301" s="16"/>
      <c r="AB2301" s="16"/>
      <c r="AC2301" s="16"/>
      <c r="AD2301" s="16"/>
      <c r="AE2301" s="16"/>
      <c r="AF2301" s="16"/>
      <c r="AG2301" s="16"/>
      <c r="AH2301" s="16"/>
      <c r="AI2301" s="16"/>
      <c r="AJ2301" s="16"/>
      <c r="AK2301" s="16"/>
      <c r="AL2301" s="16"/>
      <c r="AM2301" s="16"/>
      <c r="AN2301" s="16"/>
      <c r="AO2301" s="16"/>
      <c r="AP2301" s="16"/>
      <c r="AQ2301" s="16"/>
      <c r="AR2301" s="16"/>
      <c r="AS2301" s="16"/>
      <c r="AT2301" s="16"/>
      <c r="AU2301" s="16"/>
      <c r="AV2301" s="16"/>
      <c r="AW2301" s="16"/>
      <c r="AX2301" s="16"/>
      <c r="AY2301" s="16"/>
      <c r="AZ2301" s="16"/>
      <c r="BA2301" s="16"/>
      <c r="BB2301" s="16"/>
    </row>
    <row r="2302" s="5" customFormat="1" spans="1:54">
      <c r="A2302" s="136"/>
      <c r="C2302" s="136"/>
      <c r="E2302" s="107"/>
      <c r="F2302" s="137"/>
      <c r="J2302" s="122"/>
      <c r="K2302" s="138"/>
      <c r="L2302" s="139"/>
      <c r="M2302" s="140"/>
      <c r="O2302" s="89"/>
      <c r="Q2302" s="138"/>
      <c r="R2302" s="91"/>
      <c r="S2302" s="138"/>
      <c r="T2302" s="138"/>
      <c r="U2302" s="91"/>
      <c r="V2302" s="141"/>
      <c r="Y2302" s="6"/>
      <c r="Z2302" s="16"/>
      <c r="AA2302" s="16"/>
      <c r="AB2302" s="16"/>
      <c r="AC2302" s="16"/>
      <c r="AD2302" s="16"/>
      <c r="AE2302" s="16"/>
      <c r="AF2302" s="16"/>
      <c r="AG2302" s="16"/>
      <c r="AH2302" s="16"/>
      <c r="AI2302" s="16"/>
      <c r="AJ2302" s="16"/>
      <c r="AK2302" s="16"/>
      <c r="AL2302" s="16"/>
      <c r="AM2302" s="16"/>
      <c r="AN2302" s="16"/>
      <c r="AO2302" s="16"/>
      <c r="AP2302" s="16"/>
      <c r="AQ2302" s="16"/>
      <c r="AR2302" s="16"/>
      <c r="AS2302" s="16"/>
      <c r="AT2302" s="16"/>
      <c r="AU2302" s="16"/>
      <c r="AV2302" s="16"/>
      <c r="AW2302" s="16"/>
      <c r="AX2302" s="16"/>
      <c r="AY2302" s="16"/>
      <c r="AZ2302" s="16"/>
      <c r="BA2302" s="16"/>
      <c r="BB2302" s="16"/>
    </row>
    <row r="2303" s="5" customFormat="1" spans="1:54">
      <c r="A2303" s="136"/>
      <c r="C2303" s="136"/>
      <c r="E2303" s="107"/>
      <c r="F2303" s="137"/>
      <c r="J2303" s="122"/>
      <c r="K2303" s="138"/>
      <c r="L2303" s="139"/>
      <c r="M2303" s="140"/>
      <c r="O2303" s="89"/>
      <c r="Q2303" s="138"/>
      <c r="R2303" s="91"/>
      <c r="S2303" s="138"/>
      <c r="T2303" s="138"/>
      <c r="U2303" s="91"/>
      <c r="V2303" s="141"/>
      <c r="Y2303" s="6"/>
      <c r="Z2303" s="16"/>
      <c r="AA2303" s="16"/>
      <c r="AB2303" s="16"/>
      <c r="AC2303" s="16"/>
      <c r="AD2303" s="16"/>
      <c r="AE2303" s="16"/>
      <c r="AF2303" s="16"/>
      <c r="AG2303" s="16"/>
      <c r="AH2303" s="16"/>
      <c r="AI2303" s="16"/>
      <c r="AJ2303" s="16"/>
      <c r="AK2303" s="16"/>
      <c r="AL2303" s="16"/>
      <c r="AM2303" s="16"/>
      <c r="AN2303" s="16"/>
      <c r="AO2303" s="16"/>
      <c r="AP2303" s="16"/>
      <c r="AQ2303" s="16"/>
      <c r="AR2303" s="16"/>
      <c r="AS2303" s="16"/>
      <c r="AT2303" s="16"/>
      <c r="AU2303" s="16"/>
      <c r="AV2303" s="16"/>
      <c r="AW2303" s="16"/>
      <c r="AX2303" s="16"/>
      <c r="AY2303" s="16"/>
      <c r="AZ2303" s="16"/>
      <c r="BA2303" s="16"/>
      <c r="BB2303" s="16"/>
    </row>
    <row r="2304" s="5" customFormat="1" spans="1:54">
      <c r="A2304" s="136"/>
      <c r="C2304" s="136"/>
      <c r="E2304" s="107"/>
      <c r="F2304" s="137"/>
      <c r="J2304" s="122"/>
      <c r="K2304" s="138"/>
      <c r="L2304" s="139"/>
      <c r="M2304" s="140"/>
      <c r="O2304" s="89"/>
      <c r="Q2304" s="138"/>
      <c r="R2304" s="91"/>
      <c r="S2304" s="138"/>
      <c r="T2304" s="138"/>
      <c r="U2304" s="91"/>
      <c r="V2304" s="141"/>
      <c r="Y2304" s="6"/>
      <c r="Z2304" s="16"/>
      <c r="AA2304" s="16"/>
      <c r="AB2304" s="16"/>
      <c r="AC2304" s="16"/>
      <c r="AD2304" s="16"/>
      <c r="AE2304" s="16"/>
      <c r="AF2304" s="16"/>
      <c r="AG2304" s="16"/>
      <c r="AH2304" s="16"/>
      <c r="AI2304" s="16"/>
      <c r="AJ2304" s="16"/>
      <c r="AK2304" s="16"/>
      <c r="AL2304" s="16"/>
      <c r="AM2304" s="16"/>
      <c r="AN2304" s="16"/>
      <c r="AO2304" s="16"/>
      <c r="AP2304" s="16"/>
      <c r="AQ2304" s="16"/>
      <c r="AR2304" s="16"/>
      <c r="AS2304" s="16"/>
      <c r="AT2304" s="16"/>
      <c r="AU2304" s="16"/>
      <c r="AV2304" s="16"/>
      <c r="AW2304" s="16"/>
      <c r="AX2304" s="16"/>
      <c r="AY2304" s="16"/>
      <c r="AZ2304" s="16"/>
      <c r="BA2304" s="16"/>
      <c r="BB2304" s="16"/>
    </row>
    <row r="2305" s="5" customFormat="1" spans="1:54">
      <c r="A2305" s="136"/>
      <c r="C2305" s="136"/>
      <c r="E2305" s="107"/>
      <c r="F2305" s="137"/>
      <c r="J2305" s="122"/>
      <c r="K2305" s="138"/>
      <c r="L2305" s="139"/>
      <c r="M2305" s="140"/>
      <c r="O2305" s="89"/>
      <c r="Q2305" s="138"/>
      <c r="R2305" s="91"/>
      <c r="S2305" s="138"/>
      <c r="T2305" s="138"/>
      <c r="U2305" s="91"/>
      <c r="V2305" s="141"/>
      <c r="Y2305" s="6"/>
      <c r="Z2305" s="16"/>
      <c r="AA2305" s="16"/>
      <c r="AB2305" s="16"/>
      <c r="AC2305" s="16"/>
      <c r="AD2305" s="16"/>
      <c r="AE2305" s="16"/>
      <c r="AF2305" s="16"/>
      <c r="AG2305" s="16"/>
      <c r="AH2305" s="16"/>
      <c r="AI2305" s="16"/>
      <c r="AJ2305" s="16"/>
      <c r="AK2305" s="16"/>
      <c r="AL2305" s="16"/>
      <c r="AM2305" s="16"/>
      <c r="AN2305" s="16"/>
      <c r="AO2305" s="16"/>
      <c r="AP2305" s="16"/>
      <c r="AQ2305" s="16"/>
      <c r="AR2305" s="16"/>
      <c r="AS2305" s="16"/>
      <c r="AT2305" s="16"/>
      <c r="AU2305" s="16"/>
      <c r="AV2305" s="16"/>
      <c r="AW2305" s="16"/>
      <c r="AX2305" s="16"/>
      <c r="AY2305" s="16"/>
      <c r="AZ2305" s="16"/>
      <c r="BA2305" s="16"/>
      <c r="BB2305" s="16"/>
    </row>
    <row r="2306" s="5" customFormat="1" spans="1:54">
      <c r="A2306" s="136"/>
      <c r="C2306" s="136"/>
      <c r="E2306" s="107"/>
      <c r="F2306" s="137"/>
      <c r="J2306" s="122"/>
      <c r="K2306" s="138"/>
      <c r="L2306" s="139"/>
      <c r="M2306" s="140"/>
      <c r="O2306" s="89"/>
      <c r="Q2306" s="138"/>
      <c r="R2306" s="91"/>
      <c r="S2306" s="138"/>
      <c r="T2306" s="138"/>
      <c r="U2306" s="91"/>
      <c r="V2306" s="141"/>
      <c r="Y2306" s="6"/>
      <c r="Z2306" s="16"/>
      <c r="AA2306" s="16"/>
      <c r="AB2306" s="16"/>
      <c r="AC2306" s="16"/>
      <c r="AD2306" s="16"/>
      <c r="AE2306" s="16"/>
      <c r="AF2306" s="16"/>
      <c r="AG2306" s="16"/>
      <c r="AH2306" s="16"/>
      <c r="AI2306" s="16"/>
      <c r="AJ2306" s="16"/>
      <c r="AK2306" s="16"/>
      <c r="AL2306" s="16"/>
      <c r="AM2306" s="16"/>
      <c r="AN2306" s="16"/>
      <c r="AO2306" s="16"/>
      <c r="AP2306" s="16"/>
      <c r="AQ2306" s="16"/>
      <c r="AR2306" s="16"/>
      <c r="AS2306" s="16"/>
      <c r="AT2306" s="16"/>
      <c r="AU2306" s="16"/>
      <c r="AV2306" s="16"/>
      <c r="AW2306" s="16"/>
      <c r="AX2306" s="16"/>
      <c r="AY2306" s="16"/>
      <c r="AZ2306" s="16"/>
      <c r="BA2306" s="16"/>
      <c r="BB2306" s="16"/>
    </row>
    <row r="2307" s="5" customFormat="1" spans="1:54">
      <c r="A2307" s="136"/>
      <c r="C2307" s="136"/>
      <c r="E2307" s="107"/>
      <c r="F2307" s="137"/>
      <c r="J2307" s="122"/>
      <c r="K2307" s="138"/>
      <c r="L2307" s="139"/>
      <c r="M2307" s="140"/>
      <c r="O2307" s="89"/>
      <c r="Q2307" s="138"/>
      <c r="R2307" s="91"/>
      <c r="S2307" s="138"/>
      <c r="T2307" s="138"/>
      <c r="U2307" s="91"/>
      <c r="V2307" s="141"/>
      <c r="Y2307" s="6"/>
      <c r="Z2307" s="16"/>
      <c r="AA2307" s="16"/>
      <c r="AB2307" s="16"/>
      <c r="AC2307" s="16"/>
      <c r="AD2307" s="16"/>
      <c r="AE2307" s="16"/>
      <c r="AF2307" s="16"/>
      <c r="AG2307" s="16"/>
      <c r="AH2307" s="16"/>
      <c r="AI2307" s="16"/>
      <c r="AJ2307" s="16"/>
      <c r="AK2307" s="16"/>
      <c r="AL2307" s="16"/>
      <c r="AM2307" s="16"/>
      <c r="AN2307" s="16"/>
      <c r="AO2307" s="16"/>
      <c r="AP2307" s="16"/>
      <c r="AQ2307" s="16"/>
      <c r="AR2307" s="16"/>
      <c r="AS2307" s="16"/>
      <c r="AT2307" s="16"/>
      <c r="AU2307" s="16"/>
      <c r="AV2307" s="16"/>
      <c r="AW2307" s="16"/>
      <c r="AX2307" s="16"/>
      <c r="AY2307" s="16"/>
      <c r="AZ2307" s="16"/>
      <c r="BA2307" s="16"/>
      <c r="BB2307" s="16"/>
    </row>
    <row r="2308" s="5" customFormat="1" spans="1:54">
      <c r="A2308" s="136"/>
      <c r="C2308" s="136"/>
      <c r="E2308" s="107"/>
      <c r="F2308" s="137"/>
      <c r="J2308" s="122"/>
      <c r="K2308" s="138"/>
      <c r="L2308" s="139"/>
      <c r="M2308" s="140"/>
      <c r="O2308" s="89"/>
      <c r="Q2308" s="138"/>
      <c r="R2308" s="91"/>
      <c r="S2308" s="138"/>
      <c r="T2308" s="138"/>
      <c r="U2308" s="91"/>
      <c r="V2308" s="141"/>
      <c r="Y2308" s="6"/>
      <c r="Z2308" s="16"/>
      <c r="AA2308" s="16"/>
      <c r="AB2308" s="16"/>
      <c r="AC2308" s="16"/>
      <c r="AD2308" s="16"/>
      <c r="AE2308" s="16"/>
      <c r="AF2308" s="16"/>
      <c r="AG2308" s="16"/>
      <c r="AH2308" s="16"/>
      <c r="AI2308" s="16"/>
      <c r="AJ2308" s="16"/>
      <c r="AK2308" s="16"/>
      <c r="AL2308" s="16"/>
      <c r="AM2308" s="16"/>
      <c r="AN2308" s="16"/>
      <c r="AO2308" s="16"/>
      <c r="AP2308" s="16"/>
      <c r="AQ2308" s="16"/>
      <c r="AR2308" s="16"/>
      <c r="AS2308" s="16"/>
      <c r="AT2308" s="16"/>
      <c r="AU2308" s="16"/>
      <c r="AV2308" s="16"/>
      <c r="AW2308" s="16"/>
      <c r="AX2308" s="16"/>
      <c r="AY2308" s="16"/>
      <c r="AZ2308" s="16"/>
      <c r="BA2308" s="16"/>
      <c r="BB2308" s="16"/>
    </row>
    <row r="2309" s="5" customFormat="1" spans="1:54">
      <c r="A2309" s="136"/>
      <c r="C2309" s="136"/>
      <c r="E2309" s="107"/>
      <c r="F2309" s="137"/>
      <c r="J2309" s="122"/>
      <c r="K2309" s="138"/>
      <c r="L2309" s="139"/>
      <c r="M2309" s="140"/>
      <c r="O2309" s="89"/>
      <c r="Q2309" s="138"/>
      <c r="R2309" s="91"/>
      <c r="S2309" s="138"/>
      <c r="T2309" s="138"/>
      <c r="U2309" s="91"/>
      <c r="V2309" s="141"/>
      <c r="Y2309" s="6"/>
      <c r="Z2309" s="16"/>
      <c r="AA2309" s="16"/>
      <c r="AB2309" s="16"/>
      <c r="AC2309" s="16"/>
      <c r="AD2309" s="16"/>
      <c r="AE2309" s="16"/>
      <c r="AF2309" s="16"/>
      <c r="AG2309" s="16"/>
      <c r="AH2309" s="16"/>
      <c r="AI2309" s="16"/>
      <c r="AJ2309" s="16"/>
      <c r="AK2309" s="16"/>
      <c r="AL2309" s="16"/>
      <c r="AM2309" s="16"/>
      <c r="AN2309" s="16"/>
      <c r="AO2309" s="16"/>
      <c r="AP2309" s="16"/>
      <c r="AQ2309" s="16"/>
      <c r="AR2309" s="16"/>
      <c r="AS2309" s="16"/>
      <c r="AT2309" s="16"/>
      <c r="AU2309" s="16"/>
      <c r="AV2309" s="16"/>
      <c r="AW2309" s="16"/>
      <c r="AX2309" s="16"/>
      <c r="AY2309" s="16"/>
      <c r="AZ2309" s="16"/>
      <c r="BA2309" s="16"/>
      <c r="BB2309" s="16"/>
    </row>
    <row r="2310" s="5" customFormat="1" spans="1:54">
      <c r="A2310" s="136"/>
      <c r="C2310" s="136"/>
      <c r="E2310" s="107"/>
      <c r="F2310" s="137"/>
      <c r="J2310" s="122"/>
      <c r="K2310" s="138"/>
      <c r="L2310" s="139"/>
      <c r="M2310" s="140"/>
      <c r="O2310" s="89"/>
      <c r="Q2310" s="138"/>
      <c r="R2310" s="91"/>
      <c r="S2310" s="138"/>
      <c r="T2310" s="138"/>
      <c r="U2310" s="91"/>
      <c r="V2310" s="141"/>
      <c r="Y2310" s="6"/>
      <c r="Z2310" s="16"/>
      <c r="AA2310" s="16"/>
      <c r="AB2310" s="16"/>
      <c r="AC2310" s="16"/>
      <c r="AD2310" s="16"/>
      <c r="AE2310" s="16"/>
      <c r="AF2310" s="16"/>
      <c r="AG2310" s="16"/>
      <c r="AH2310" s="16"/>
      <c r="AI2310" s="16"/>
      <c r="AJ2310" s="16"/>
      <c r="AK2310" s="16"/>
      <c r="AL2310" s="16"/>
      <c r="AM2310" s="16"/>
      <c r="AN2310" s="16"/>
      <c r="AO2310" s="16"/>
      <c r="AP2310" s="16"/>
      <c r="AQ2310" s="16"/>
      <c r="AR2310" s="16"/>
      <c r="AS2310" s="16"/>
      <c r="AT2310" s="16"/>
      <c r="AU2310" s="16"/>
      <c r="AV2310" s="16"/>
      <c r="AW2310" s="16"/>
      <c r="AX2310" s="16"/>
      <c r="AY2310" s="16"/>
      <c r="AZ2310" s="16"/>
      <c r="BA2310" s="16"/>
      <c r="BB2310" s="16"/>
    </row>
    <row r="2311" s="5" customFormat="1" spans="1:54">
      <c r="A2311" s="136"/>
      <c r="C2311" s="136"/>
      <c r="E2311" s="107"/>
      <c r="F2311" s="137"/>
      <c r="J2311" s="122"/>
      <c r="K2311" s="138"/>
      <c r="L2311" s="139"/>
      <c r="M2311" s="140"/>
      <c r="O2311" s="89"/>
      <c r="Q2311" s="138"/>
      <c r="R2311" s="91"/>
      <c r="S2311" s="138"/>
      <c r="T2311" s="138"/>
      <c r="U2311" s="91"/>
      <c r="V2311" s="141"/>
      <c r="Y2311" s="6"/>
      <c r="Z2311" s="16"/>
      <c r="AA2311" s="16"/>
      <c r="AB2311" s="16"/>
      <c r="AC2311" s="16"/>
      <c r="AD2311" s="16"/>
      <c r="AE2311" s="16"/>
      <c r="AF2311" s="16"/>
      <c r="AG2311" s="16"/>
      <c r="AH2311" s="16"/>
      <c r="AI2311" s="16"/>
      <c r="AJ2311" s="16"/>
      <c r="AK2311" s="16"/>
      <c r="AL2311" s="16"/>
      <c r="AM2311" s="16"/>
      <c r="AN2311" s="16"/>
      <c r="AO2311" s="16"/>
      <c r="AP2311" s="16"/>
      <c r="AQ2311" s="16"/>
      <c r="AR2311" s="16"/>
      <c r="AS2311" s="16"/>
      <c r="AT2311" s="16"/>
      <c r="AU2311" s="16"/>
      <c r="AV2311" s="16"/>
      <c r="AW2311" s="16"/>
      <c r="AX2311" s="16"/>
      <c r="AY2311" s="16"/>
      <c r="AZ2311" s="16"/>
      <c r="BA2311" s="16"/>
      <c r="BB2311" s="16"/>
    </row>
    <row r="2312" s="5" customFormat="1" spans="1:54">
      <c r="A2312" s="136"/>
      <c r="C2312" s="136"/>
      <c r="E2312" s="107"/>
      <c r="F2312" s="137"/>
      <c r="J2312" s="122"/>
      <c r="K2312" s="138"/>
      <c r="L2312" s="139"/>
      <c r="M2312" s="140"/>
      <c r="O2312" s="89"/>
      <c r="Q2312" s="138"/>
      <c r="R2312" s="91"/>
      <c r="S2312" s="138"/>
      <c r="T2312" s="138"/>
      <c r="U2312" s="91"/>
      <c r="V2312" s="141"/>
      <c r="Y2312" s="6"/>
      <c r="Z2312" s="16"/>
      <c r="AA2312" s="16"/>
      <c r="AB2312" s="16"/>
      <c r="AC2312" s="16"/>
      <c r="AD2312" s="16"/>
      <c r="AE2312" s="16"/>
      <c r="AF2312" s="16"/>
      <c r="AG2312" s="16"/>
      <c r="AH2312" s="16"/>
      <c r="AI2312" s="16"/>
      <c r="AJ2312" s="16"/>
      <c r="AK2312" s="16"/>
      <c r="AL2312" s="16"/>
      <c r="AM2312" s="16"/>
      <c r="AN2312" s="16"/>
      <c r="AO2312" s="16"/>
      <c r="AP2312" s="16"/>
      <c r="AQ2312" s="16"/>
      <c r="AR2312" s="16"/>
      <c r="AS2312" s="16"/>
      <c r="AT2312" s="16"/>
      <c r="AU2312" s="16"/>
      <c r="AV2312" s="16"/>
      <c r="AW2312" s="16"/>
      <c r="AX2312" s="16"/>
      <c r="AY2312" s="16"/>
      <c r="AZ2312" s="16"/>
      <c r="BA2312" s="16"/>
      <c r="BB2312" s="16"/>
    </row>
    <row r="2313" s="5" customFormat="1" spans="1:54">
      <c r="A2313" s="136"/>
      <c r="C2313" s="136"/>
      <c r="E2313" s="107"/>
      <c r="F2313" s="137"/>
      <c r="J2313" s="122"/>
      <c r="K2313" s="138"/>
      <c r="L2313" s="139"/>
      <c r="M2313" s="140"/>
      <c r="O2313" s="89"/>
      <c r="Q2313" s="138"/>
      <c r="R2313" s="91"/>
      <c r="S2313" s="138"/>
      <c r="T2313" s="138"/>
      <c r="U2313" s="91"/>
      <c r="V2313" s="141"/>
      <c r="Y2313" s="6"/>
      <c r="Z2313" s="16"/>
      <c r="AA2313" s="16"/>
      <c r="AB2313" s="16"/>
      <c r="AC2313" s="16"/>
      <c r="AD2313" s="16"/>
      <c r="AE2313" s="16"/>
      <c r="AF2313" s="16"/>
      <c r="AG2313" s="16"/>
      <c r="AH2313" s="16"/>
      <c r="AI2313" s="16"/>
      <c r="AJ2313" s="16"/>
      <c r="AK2313" s="16"/>
      <c r="AL2313" s="16"/>
      <c r="AM2313" s="16"/>
      <c r="AN2313" s="16"/>
      <c r="AO2313" s="16"/>
      <c r="AP2313" s="16"/>
      <c r="AQ2313" s="16"/>
      <c r="AR2313" s="16"/>
      <c r="AS2313" s="16"/>
      <c r="AT2313" s="16"/>
      <c r="AU2313" s="16"/>
      <c r="AV2313" s="16"/>
      <c r="AW2313" s="16"/>
      <c r="AX2313" s="16"/>
      <c r="AY2313" s="16"/>
      <c r="AZ2313" s="16"/>
      <c r="BA2313" s="16"/>
      <c r="BB2313" s="16"/>
    </row>
    <row r="2314" s="5" customFormat="1" spans="1:54">
      <c r="A2314" s="136"/>
      <c r="C2314" s="136"/>
      <c r="E2314" s="107"/>
      <c r="F2314" s="137"/>
      <c r="J2314" s="122"/>
      <c r="K2314" s="138"/>
      <c r="L2314" s="139"/>
      <c r="M2314" s="140"/>
      <c r="O2314" s="89"/>
      <c r="Q2314" s="138"/>
      <c r="R2314" s="91"/>
      <c r="S2314" s="138"/>
      <c r="T2314" s="138"/>
      <c r="U2314" s="91"/>
      <c r="V2314" s="141"/>
      <c r="Y2314" s="6"/>
      <c r="Z2314" s="16"/>
      <c r="AA2314" s="16"/>
      <c r="AB2314" s="16"/>
      <c r="AC2314" s="16"/>
      <c r="AD2314" s="16"/>
      <c r="AE2314" s="16"/>
      <c r="AF2314" s="16"/>
      <c r="AG2314" s="16"/>
      <c r="AH2314" s="16"/>
      <c r="AI2314" s="16"/>
      <c r="AJ2314" s="16"/>
      <c r="AK2314" s="16"/>
      <c r="AL2314" s="16"/>
      <c r="AM2314" s="16"/>
      <c r="AN2314" s="16"/>
      <c r="AO2314" s="16"/>
      <c r="AP2314" s="16"/>
      <c r="AQ2314" s="16"/>
      <c r="AR2314" s="16"/>
      <c r="AS2314" s="16"/>
      <c r="AT2314" s="16"/>
      <c r="AU2314" s="16"/>
      <c r="AV2314" s="16"/>
      <c r="AW2314" s="16"/>
      <c r="AX2314" s="16"/>
      <c r="AY2314" s="16"/>
      <c r="AZ2314" s="16"/>
      <c r="BA2314" s="16"/>
      <c r="BB2314" s="16"/>
    </row>
    <row r="2315" s="5" customFormat="1" spans="1:54">
      <c r="A2315" s="136"/>
      <c r="C2315" s="136"/>
      <c r="E2315" s="107"/>
      <c r="F2315" s="137"/>
      <c r="J2315" s="122"/>
      <c r="K2315" s="138"/>
      <c r="L2315" s="139"/>
      <c r="M2315" s="140"/>
      <c r="O2315" s="89"/>
      <c r="Q2315" s="138"/>
      <c r="R2315" s="91"/>
      <c r="S2315" s="138"/>
      <c r="T2315" s="138"/>
      <c r="U2315" s="91"/>
      <c r="V2315" s="141"/>
      <c r="Y2315" s="6"/>
      <c r="Z2315" s="16"/>
      <c r="AA2315" s="16"/>
      <c r="AB2315" s="16"/>
      <c r="AC2315" s="16"/>
      <c r="AD2315" s="16"/>
      <c r="AE2315" s="16"/>
      <c r="AF2315" s="16"/>
      <c r="AG2315" s="16"/>
      <c r="AH2315" s="16"/>
      <c r="AI2315" s="16"/>
      <c r="AJ2315" s="16"/>
      <c r="AK2315" s="16"/>
      <c r="AL2315" s="16"/>
      <c r="AM2315" s="16"/>
      <c r="AN2315" s="16"/>
      <c r="AO2315" s="16"/>
      <c r="AP2315" s="16"/>
      <c r="AQ2315" s="16"/>
      <c r="AR2315" s="16"/>
      <c r="AS2315" s="16"/>
      <c r="AT2315" s="16"/>
      <c r="AU2315" s="16"/>
      <c r="AV2315" s="16"/>
      <c r="AW2315" s="16"/>
      <c r="AX2315" s="16"/>
      <c r="AY2315" s="16"/>
      <c r="AZ2315" s="16"/>
      <c r="BA2315" s="16"/>
      <c r="BB2315" s="16"/>
    </row>
    <row r="2316" s="5" customFormat="1" spans="1:54">
      <c r="A2316" s="136"/>
      <c r="C2316" s="136"/>
      <c r="E2316" s="107"/>
      <c r="F2316" s="137"/>
      <c r="J2316" s="122"/>
      <c r="K2316" s="138"/>
      <c r="L2316" s="139"/>
      <c r="M2316" s="140"/>
      <c r="O2316" s="89"/>
      <c r="Q2316" s="138"/>
      <c r="R2316" s="91"/>
      <c r="S2316" s="138"/>
      <c r="T2316" s="138"/>
      <c r="U2316" s="91"/>
      <c r="V2316" s="141"/>
      <c r="Y2316" s="6"/>
      <c r="Z2316" s="16"/>
      <c r="AA2316" s="16"/>
      <c r="AB2316" s="16"/>
      <c r="AC2316" s="16"/>
      <c r="AD2316" s="16"/>
      <c r="AE2316" s="16"/>
      <c r="AF2316" s="16"/>
      <c r="AG2316" s="16"/>
      <c r="AH2316" s="16"/>
      <c r="AI2316" s="16"/>
      <c r="AJ2316" s="16"/>
      <c r="AK2316" s="16"/>
      <c r="AL2316" s="16"/>
      <c r="AM2316" s="16"/>
      <c r="AN2316" s="16"/>
      <c r="AO2316" s="16"/>
      <c r="AP2316" s="16"/>
      <c r="AQ2316" s="16"/>
      <c r="AR2316" s="16"/>
      <c r="AS2316" s="16"/>
      <c r="AT2316" s="16"/>
      <c r="AU2316" s="16"/>
      <c r="AV2316" s="16"/>
      <c r="AW2316" s="16"/>
      <c r="AX2316" s="16"/>
      <c r="AY2316" s="16"/>
      <c r="AZ2316" s="16"/>
      <c r="BA2316" s="16"/>
      <c r="BB2316" s="16"/>
    </row>
    <row r="2317" s="5" customFormat="1" spans="1:54">
      <c r="A2317" s="136"/>
      <c r="C2317" s="136"/>
      <c r="E2317" s="107"/>
      <c r="F2317" s="137"/>
      <c r="J2317" s="122"/>
      <c r="K2317" s="138"/>
      <c r="L2317" s="139"/>
      <c r="M2317" s="140"/>
      <c r="O2317" s="89"/>
      <c r="Q2317" s="138"/>
      <c r="R2317" s="91"/>
      <c r="S2317" s="138"/>
      <c r="T2317" s="138"/>
      <c r="U2317" s="91"/>
      <c r="V2317" s="141"/>
      <c r="Y2317" s="6"/>
      <c r="Z2317" s="16"/>
      <c r="AA2317" s="16"/>
      <c r="AB2317" s="16"/>
      <c r="AC2317" s="16"/>
      <c r="AD2317" s="16"/>
      <c r="AE2317" s="16"/>
      <c r="AF2317" s="16"/>
      <c r="AG2317" s="16"/>
      <c r="AH2317" s="16"/>
      <c r="AI2317" s="16"/>
      <c r="AJ2317" s="16"/>
      <c r="AK2317" s="16"/>
      <c r="AL2317" s="16"/>
      <c r="AM2317" s="16"/>
      <c r="AN2317" s="16"/>
      <c r="AO2317" s="16"/>
      <c r="AP2317" s="16"/>
      <c r="AQ2317" s="16"/>
      <c r="AR2317" s="16"/>
      <c r="AS2317" s="16"/>
      <c r="AT2317" s="16"/>
      <c r="AU2317" s="16"/>
      <c r="AV2317" s="16"/>
      <c r="AW2317" s="16"/>
      <c r="AX2317" s="16"/>
      <c r="AY2317" s="16"/>
      <c r="AZ2317" s="16"/>
      <c r="BA2317" s="16"/>
      <c r="BB2317" s="16"/>
    </row>
    <row r="2318" s="5" customFormat="1" spans="1:54">
      <c r="A2318" s="136"/>
      <c r="C2318" s="136"/>
      <c r="E2318" s="107"/>
      <c r="F2318" s="137"/>
      <c r="J2318" s="122"/>
      <c r="K2318" s="138"/>
      <c r="L2318" s="139"/>
      <c r="M2318" s="140"/>
      <c r="O2318" s="89"/>
      <c r="Q2318" s="138"/>
      <c r="R2318" s="91"/>
      <c r="S2318" s="138"/>
      <c r="T2318" s="138"/>
      <c r="U2318" s="91"/>
      <c r="V2318" s="141"/>
      <c r="Y2318" s="6"/>
      <c r="Z2318" s="16"/>
      <c r="AA2318" s="16"/>
      <c r="AB2318" s="16"/>
      <c r="AC2318" s="16"/>
      <c r="AD2318" s="16"/>
      <c r="AE2318" s="16"/>
      <c r="AF2318" s="16"/>
      <c r="AG2318" s="16"/>
      <c r="AH2318" s="16"/>
      <c r="AI2318" s="16"/>
      <c r="AJ2318" s="16"/>
      <c r="AK2318" s="16"/>
      <c r="AL2318" s="16"/>
      <c r="AM2318" s="16"/>
      <c r="AN2318" s="16"/>
      <c r="AO2318" s="16"/>
      <c r="AP2318" s="16"/>
      <c r="AQ2318" s="16"/>
      <c r="AR2318" s="16"/>
      <c r="AS2318" s="16"/>
      <c r="AT2318" s="16"/>
      <c r="AU2318" s="16"/>
      <c r="AV2318" s="16"/>
      <c r="AW2318" s="16"/>
      <c r="AX2318" s="16"/>
      <c r="AY2318" s="16"/>
      <c r="AZ2318" s="16"/>
      <c r="BA2318" s="16"/>
      <c r="BB2318" s="16"/>
    </row>
    <row r="2319" s="5" customFormat="1" spans="1:54">
      <c r="A2319" s="136"/>
      <c r="C2319" s="136"/>
      <c r="E2319" s="107"/>
      <c r="F2319" s="137"/>
      <c r="J2319" s="122"/>
      <c r="K2319" s="138"/>
      <c r="L2319" s="139"/>
      <c r="M2319" s="140"/>
      <c r="O2319" s="89"/>
      <c r="Q2319" s="138"/>
      <c r="R2319" s="91"/>
      <c r="S2319" s="138"/>
      <c r="T2319" s="138"/>
      <c r="U2319" s="91"/>
      <c r="V2319" s="141"/>
      <c r="Y2319" s="6"/>
      <c r="Z2319" s="16"/>
      <c r="AA2319" s="16"/>
      <c r="AB2319" s="16"/>
      <c r="AC2319" s="16"/>
      <c r="AD2319" s="16"/>
      <c r="AE2319" s="16"/>
      <c r="AF2319" s="16"/>
      <c r="AG2319" s="16"/>
      <c r="AH2319" s="16"/>
      <c r="AI2319" s="16"/>
      <c r="AJ2319" s="16"/>
      <c r="AK2319" s="16"/>
      <c r="AL2319" s="16"/>
      <c r="AM2319" s="16"/>
      <c r="AN2319" s="16"/>
      <c r="AO2319" s="16"/>
      <c r="AP2319" s="16"/>
      <c r="AQ2319" s="16"/>
      <c r="AR2319" s="16"/>
      <c r="AS2319" s="16"/>
      <c r="AT2319" s="16"/>
      <c r="AU2319" s="16"/>
      <c r="AV2319" s="16"/>
      <c r="AW2319" s="16"/>
      <c r="AX2319" s="16"/>
      <c r="AY2319" s="16"/>
      <c r="AZ2319" s="16"/>
      <c r="BA2319" s="16"/>
      <c r="BB2319" s="16"/>
    </row>
    <row r="2320" s="5" customFormat="1" spans="1:54">
      <c r="A2320" s="136"/>
      <c r="C2320" s="136"/>
      <c r="E2320" s="107"/>
      <c r="F2320" s="137"/>
      <c r="J2320" s="122"/>
      <c r="K2320" s="138"/>
      <c r="L2320" s="139"/>
      <c r="M2320" s="140"/>
      <c r="O2320" s="89"/>
      <c r="Q2320" s="138"/>
      <c r="R2320" s="91"/>
      <c r="S2320" s="138"/>
      <c r="T2320" s="138"/>
      <c r="U2320" s="91"/>
      <c r="V2320" s="141"/>
      <c r="Y2320" s="6"/>
      <c r="Z2320" s="16"/>
      <c r="AA2320" s="16"/>
      <c r="AB2320" s="16"/>
      <c r="AC2320" s="16"/>
      <c r="AD2320" s="16"/>
      <c r="AE2320" s="16"/>
      <c r="AF2320" s="16"/>
      <c r="AG2320" s="16"/>
      <c r="AH2320" s="16"/>
      <c r="AI2320" s="16"/>
      <c r="AJ2320" s="16"/>
      <c r="AK2320" s="16"/>
      <c r="AL2320" s="16"/>
      <c r="AM2320" s="16"/>
      <c r="AN2320" s="16"/>
      <c r="AO2320" s="16"/>
      <c r="AP2320" s="16"/>
      <c r="AQ2320" s="16"/>
      <c r="AR2320" s="16"/>
      <c r="AS2320" s="16"/>
      <c r="AT2320" s="16"/>
      <c r="AU2320" s="16"/>
      <c r="AV2320" s="16"/>
      <c r="AW2320" s="16"/>
      <c r="AX2320" s="16"/>
      <c r="AY2320" s="16"/>
      <c r="AZ2320" s="16"/>
      <c r="BA2320" s="16"/>
      <c r="BB2320" s="16"/>
    </row>
    <row r="2321" s="5" customFormat="1" spans="1:54">
      <c r="A2321" s="136"/>
      <c r="C2321" s="136"/>
      <c r="E2321" s="107"/>
      <c r="F2321" s="137"/>
      <c r="J2321" s="122"/>
      <c r="K2321" s="138"/>
      <c r="L2321" s="139"/>
      <c r="M2321" s="140"/>
      <c r="O2321" s="89"/>
      <c r="Q2321" s="138"/>
      <c r="R2321" s="91"/>
      <c r="S2321" s="138"/>
      <c r="T2321" s="138"/>
      <c r="U2321" s="91"/>
      <c r="V2321" s="141"/>
      <c r="Y2321" s="6"/>
      <c r="Z2321" s="16"/>
      <c r="AA2321" s="16"/>
      <c r="AB2321" s="16"/>
      <c r="AC2321" s="16"/>
      <c r="AD2321" s="16"/>
      <c r="AE2321" s="16"/>
      <c r="AF2321" s="16"/>
      <c r="AG2321" s="16"/>
      <c r="AH2321" s="16"/>
      <c r="AI2321" s="16"/>
      <c r="AJ2321" s="16"/>
      <c r="AK2321" s="16"/>
      <c r="AL2321" s="16"/>
      <c r="AM2321" s="16"/>
      <c r="AN2321" s="16"/>
      <c r="AO2321" s="16"/>
      <c r="AP2321" s="16"/>
      <c r="AQ2321" s="16"/>
      <c r="AR2321" s="16"/>
      <c r="AS2321" s="16"/>
      <c r="AT2321" s="16"/>
      <c r="AU2321" s="16"/>
      <c r="AV2321" s="16"/>
      <c r="AW2321" s="16"/>
      <c r="AX2321" s="16"/>
      <c r="AY2321" s="16"/>
      <c r="AZ2321" s="16"/>
      <c r="BA2321" s="16"/>
      <c r="BB2321" s="16"/>
    </row>
    <row r="2322" s="5" customFormat="1" spans="1:54">
      <c r="A2322" s="136"/>
      <c r="C2322" s="136"/>
      <c r="E2322" s="107"/>
      <c r="F2322" s="137"/>
      <c r="J2322" s="122"/>
      <c r="K2322" s="138"/>
      <c r="L2322" s="139"/>
      <c r="M2322" s="140"/>
      <c r="O2322" s="89"/>
      <c r="Q2322" s="138"/>
      <c r="R2322" s="91"/>
      <c r="S2322" s="138"/>
      <c r="T2322" s="138"/>
      <c r="U2322" s="91"/>
      <c r="V2322" s="141"/>
      <c r="Y2322" s="6"/>
      <c r="Z2322" s="16"/>
      <c r="AA2322" s="16"/>
      <c r="AB2322" s="16"/>
      <c r="AC2322" s="16"/>
      <c r="AD2322" s="16"/>
      <c r="AE2322" s="16"/>
      <c r="AF2322" s="16"/>
      <c r="AG2322" s="16"/>
      <c r="AH2322" s="16"/>
      <c r="AI2322" s="16"/>
      <c r="AJ2322" s="16"/>
      <c r="AK2322" s="16"/>
      <c r="AL2322" s="16"/>
      <c r="AM2322" s="16"/>
      <c r="AN2322" s="16"/>
      <c r="AO2322" s="16"/>
      <c r="AP2322" s="16"/>
      <c r="AQ2322" s="16"/>
      <c r="AR2322" s="16"/>
      <c r="AS2322" s="16"/>
      <c r="AT2322" s="16"/>
      <c r="AU2322" s="16"/>
      <c r="AV2322" s="16"/>
      <c r="AW2322" s="16"/>
      <c r="AX2322" s="16"/>
      <c r="AY2322" s="16"/>
      <c r="AZ2322" s="16"/>
      <c r="BA2322" s="16"/>
      <c r="BB2322" s="16"/>
    </row>
    <row r="2323" s="5" customFormat="1" spans="1:54">
      <c r="A2323" s="136"/>
      <c r="C2323" s="136"/>
      <c r="E2323" s="107"/>
      <c r="F2323" s="137"/>
      <c r="J2323" s="122"/>
      <c r="K2323" s="138"/>
      <c r="L2323" s="139"/>
      <c r="M2323" s="140"/>
      <c r="O2323" s="89"/>
      <c r="Q2323" s="138"/>
      <c r="R2323" s="91"/>
      <c r="S2323" s="138"/>
      <c r="T2323" s="138"/>
      <c r="U2323" s="91"/>
      <c r="V2323" s="141"/>
      <c r="Y2323" s="6"/>
      <c r="Z2323" s="16"/>
      <c r="AA2323" s="16"/>
      <c r="AB2323" s="16"/>
      <c r="AC2323" s="16"/>
      <c r="AD2323" s="16"/>
      <c r="AE2323" s="16"/>
      <c r="AF2323" s="16"/>
      <c r="AG2323" s="16"/>
      <c r="AH2323" s="16"/>
      <c r="AI2323" s="16"/>
      <c r="AJ2323" s="16"/>
      <c r="AK2323" s="16"/>
      <c r="AL2323" s="16"/>
      <c r="AM2323" s="16"/>
      <c r="AN2323" s="16"/>
      <c r="AO2323" s="16"/>
      <c r="AP2323" s="16"/>
      <c r="AQ2323" s="16"/>
      <c r="AR2323" s="16"/>
      <c r="AS2323" s="16"/>
      <c r="AT2323" s="16"/>
      <c r="AU2323" s="16"/>
      <c r="AV2323" s="16"/>
      <c r="AW2323" s="16"/>
      <c r="AX2323" s="16"/>
      <c r="AY2323" s="16"/>
      <c r="AZ2323" s="16"/>
      <c r="BA2323" s="16"/>
      <c r="BB2323" s="16"/>
    </row>
    <row r="2324" s="5" customFormat="1" spans="1:54">
      <c r="A2324" s="136"/>
      <c r="C2324" s="136"/>
      <c r="E2324" s="107"/>
      <c r="F2324" s="137"/>
      <c r="J2324" s="122"/>
      <c r="K2324" s="138"/>
      <c r="L2324" s="139"/>
      <c r="M2324" s="140"/>
      <c r="O2324" s="89"/>
      <c r="Q2324" s="138"/>
      <c r="R2324" s="91"/>
      <c r="S2324" s="138"/>
      <c r="T2324" s="138"/>
      <c r="U2324" s="91"/>
      <c r="V2324" s="141"/>
      <c r="Y2324" s="6"/>
      <c r="Z2324" s="16"/>
      <c r="AA2324" s="16"/>
      <c r="AB2324" s="16"/>
      <c r="AC2324" s="16"/>
      <c r="AD2324" s="16"/>
      <c r="AE2324" s="16"/>
      <c r="AF2324" s="16"/>
      <c r="AG2324" s="16"/>
      <c r="AH2324" s="16"/>
      <c r="AI2324" s="16"/>
      <c r="AJ2324" s="16"/>
      <c r="AK2324" s="16"/>
      <c r="AL2324" s="16"/>
      <c r="AM2324" s="16"/>
      <c r="AN2324" s="16"/>
      <c r="AO2324" s="16"/>
      <c r="AP2324" s="16"/>
      <c r="AQ2324" s="16"/>
      <c r="AR2324" s="16"/>
      <c r="AS2324" s="16"/>
      <c r="AT2324" s="16"/>
      <c r="AU2324" s="16"/>
      <c r="AV2324" s="16"/>
      <c r="AW2324" s="16"/>
      <c r="AX2324" s="16"/>
      <c r="AY2324" s="16"/>
      <c r="AZ2324" s="16"/>
      <c r="BA2324" s="16"/>
      <c r="BB2324" s="16"/>
    </row>
    <row r="2325" s="5" customFormat="1" spans="1:54">
      <c r="A2325" s="136"/>
      <c r="C2325" s="136"/>
      <c r="E2325" s="107"/>
      <c r="F2325" s="137"/>
      <c r="J2325" s="122"/>
      <c r="K2325" s="138"/>
      <c r="L2325" s="139"/>
      <c r="M2325" s="140"/>
      <c r="O2325" s="89"/>
      <c r="Q2325" s="138"/>
      <c r="R2325" s="91"/>
      <c r="S2325" s="138"/>
      <c r="T2325" s="138"/>
      <c r="U2325" s="91"/>
      <c r="V2325" s="141"/>
      <c r="Y2325" s="6"/>
      <c r="Z2325" s="16"/>
      <c r="AA2325" s="16"/>
      <c r="AB2325" s="16"/>
      <c r="AC2325" s="16"/>
      <c r="AD2325" s="16"/>
      <c r="AE2325" s="16"/>
      <c r="AF2325" s="16"/>
      <c r="AG2325" s="16"/>
      <c r="AH2325" s="16"/>
      <c r="AI2325" s="16"/>
      <c r="AJ2325" s="16"/>
      <c r="AK2325" s="16"/>
      <c r="AL2325" s="16"/>
      <c r="AM2325" s="16"/>
      <c r="AN2325" s="16"/>
      <c r="AO2325" s="16"/>
      <c r="AP2325" s="16"/>
      <c r="AQ2325" s="16"/>
      <c r="AR2325" s="16"/>
      <c r="AS2325" s="16"/>
      <c r="AT2325" s="16"/>
      <c r="AU2325" s="16"/>
      <c r="AV2325" s="16"/>
      <c r="AW2325" s="16"/>
      <c r="AX2325" s="16"/>
      <c r="AY2325" s="16"/>
      <c r="AZ2325" s="16"/>
      <c r="BA2325" s="16"/>
      <c r="BB2325" s="16"/>
    </row>
    <row r="2326" s="5" customFormat="1" spans="1:54">
      <c r="A2326" s="136"/>
      <c r="C2326" s="136"/>
      <c r="E2326" s="107"/>
      <c r="F2326" s="137"/>
      <c r="J2326" s="122"/>
      <c r="K2326" s="138"/>
      <c r="L2326" s="139"/>
      <c r="M2326" s="140"/>
      <c r="O2326" s="89"/>
      <c r="Q2326" s="138"/>
      <c r="R2326" s="91"/>
      <c r="S2326" s="138"/>
      <c r="T2326" s="138"/>
      <c r="U2326" s="91"/>
      <c r="V2326" s="141"/>
      <c r="Y2326" s="6"/>
      <c r="Z2326" s="16"/>
      <c r="AA2326" s="16"/>
      <c r="AB2326" s="16"/>
      <c r="AC2326" s="16"/>
      <c r="AD2326" s="16"/>
      <c r="AE2326" s="16"/>
      <c r="AF2326" s="16"/>
      <c r="AG2326" s="16"/>
      <c r="AH2326" s="16"/>
      <c r="AI2326" s="16"/>
      <c r="AJ2326" s="16"/>
      <c r="AK2326" s="16"/>
      <c r="AL2326" s="16"/>
      <c r="AM2326" s="16"/>
      <c r="AN2326" s="16"/>
      <c r="AO2326" s="16"/>
      <c r="AP2326" s="16"/>
      <c r="AQ2326" s="16"/>
      <c r="AR2326" s="16"/>
      <c r="AS2326" s="16"/>
      <c r="AT2326" s="16"/>
      <c r="AU2326" s="16"/>
      <c r="AV2326" s="16"/>
      <c r="AW2326" s="16"/>
      <c r="AX2326" s="16"/>
      <c r="AY2326" s="16"/>
      <c r="AZ2326" s="16"/>
      <c r="BA2326" s="16"/>
      <c r="BB2326" s="16"/>
    </row>
    <row r="2327" s="5" customFormat="1" spans="1:54">
      <c r="A2327" s="136"/>
      <c r="C2327" s="136"/>
      <c r="E2327" s="107"/>
      <c r="F2327" s="137"/>
      <c r="J2327" s="122"/>
      <c r="K2327" s="138"/>
      <c r="L2327" s="139"/>
      <c r="M2327" s="140"/>
      <c r="O2327" s="89"/>
      <c r="Q2327" s="138"/>
      <c r="R2327" s="91"/>
      <c r="S2327" s="138"/>
      <c r="T2327" s="138"/>
      <c r="U2327" s="91"/>
      <c r="V2327" s="141"/>
      <c r="Y2327" s="6"/>
      <c r="Z2327" s="16"/>
      <c r="AA2327" s="16"/>
      <c r="AB2327" s="16"/>
      <c r="AC2327" s="16"/>
      <c r="AD2327" s="16"/>
      <c r="AE2327" s="16"/>
      <c r="AF2327" s="16"/>
      <c r="AG2327" s="16"/>
      <c r="AH2327" s="16"/>
      <c r="AI2327" s="16"/>
      <c r="AJ2327" s="16"/>
      <c r="AK2327" s="16"/>
      <c r="AL2327" s="16"/>
      <c r="AM2327" s="16"/>
      <c r="AN2327" s="16"/>
      <c r="AO2327" s="16"/>
      <c r="AP2327" s="16"/>
      <c r="AQ2327" s="16"/>
      <c r="AR2327" s="16"/>
      <c r="AS2327" s="16"/>
      <c r="AT2327" s="16"/>
      <c r="AU2327" s="16"/>
      <c r="AV2327" s="16"/>
      <c r="AW2327" s="16"/>
      <c r="AX2327" s="16"/>
      <c r="AY2327" s="16"/>
      <c r="AZ2327" s="16"/>
      <c r="BA2327" s="16"/>
      <c r="BB2327" s="16"/>
    </row>
    <row r="2328" s="5" customFormat="1" spans="1:54">
      <c r="A2328" s="136"/>
      <c r="C2328" s="136"/>
      <c r="E2328" s="107"/>
      <c r="F2328" s="137"/>
      <c r="J2328" s="122"/>
      <c r="K2328" s="138"/>
      <c r="L2328" s="139"/>
      <c r="M2328" s="140"/>
      <c r="O2328" s="89"/>
      <c r="Q2328" s="138"/>
      <c r="R2328" s="91"/>
      <c r="S2328" s="138"/>
      <c r="T2328" s="138"/>
      <c r="U2328" s="91"/>
      <c r="V2328" s="141"/>
      <c r="Y2328" s="6"/>
      <c r="Z2328" s="16"/>
      <c r="AA2328" s="16"/>
      <c r="AB2328" s="16"/>
      <c r="AC2328" s="16"/>
      <c r="AD2328" s="16"/>
      <c r="AE2328" s="16"/>
      <c r="AF2328" s="16"/>
      <c r="AG2328" s="16"/>
      <c r="AH2328" s="16"/>
      <c r="AI2328" s="16"/>
      <c r="AJ2328" s="16"/>
      <c r="AK2328" s="16"/>
      <c r="AL2328" s="16"/>
      <c r="AM2328" s="16"/>
      <c r="AN2328" s="16"/>
      <c r="AO2328" s="16"/>
      <c r="AP2328" s="16"/>
      <c r="AQ2328" s="16"/>
      <c r="AR2328" s="16"/>
      <c r="AS2328" s="16"/>
      <c r="AT2328" s="16"/>
      <c r="AU2328" s="16"/>
      <c r="AV2328" s="16"/>
      <c r="AW2328" s="16"/>
      <c r="AX2328" s="16"/>
      <c r="AY2328" s="16"/>
      <c r="AZ2328" s="16"/>
      <c r="BA2328" s="16"/>
      <c r="BB2328" s="16"/>
    </row>
    <row r="2329" s="5" customFormat="1" spans="1:54">
      <c r="A2329" s="136"/>
      <c r="C2329" s="136"/>
      <c r="E2329" s="107"/>
      <c r="F2329" s="137"/>
      <c r="J2329" s="122"/>
      <c r="K2329" s="138"/>
      <c r="L2329" s="139"/>
      <c r="M2329" s="140"/>
      <c r="O2329" s="89"/>
      <c r="Q2329" s="138"/>
      <c r="R2329" s="91"/>
      <c r="S2329" s="138"/>
      <c r="T2329" s="138"/>
      <c r="U2329" s="91"/>
      <c r="V2329" s="141"/>
      <c r="Y2329" s="6"/>
      <c r="Z2329" s="16"/>
      <c r="AA2329" s="16"/>
      <c r="AB2329" s="16"/>
      <c r="AC2329" s="16"/>
      <c r="AD2329" s="16"/>
      <c r="AE2329" s="16"/>
      <c r="AF2329" s="16"/>
      <c r="AG2329" s="16"/>
      <c r="AH2329" s="16"/>
      <c r="AI2329" s="16"/>
      <c r="AJ2329" s="16"/>
      <c r="AK2329" s="16"/>
      <c r="AL2329" s="16"/>
      <c r="AM2329" s="16"/>
      <c r="AN2329" s="16"/>
      <c r="AO2329" s="16"/>
      <c r="AP2329" s="16"/>
      <c r="AQ2329" s="16"/>
      <c r="AR2329" s="16"/>
      <c r="AS2329" s="16"/>
      <c r="AT2329" s="16"/>
      <c r="AU2329" s="16"/>
      <c r="AV2329" s="16"/>
      <c r="AW2329" s="16"/>
      <c r="AX2329" s="16"/>
      <c r="AY2329" s="16"/>
      <c r="AZ2329" s="16"/>
      <c r="BA2329" s="16"/>
      <c r="BB2329" s="16"/>
    </row>
    <row r="2330" s="5" customFormat="1" spans="1:54">
      <c r="A2330" s="136"/>
      <c r="C2330" s="136"/>
      <c r="E2330" s="107"/>
      <c r="F2330" s="137"/>
      <c r="J2330" s="122"/>
      <c r="K2330" s="138"/>
      <c r="L2330" s="139"/>
      <c r="M2330" s="140"/>
      <c r="O2330" s="89"/>
      <c r="Q2330" s="138"/>
      <c r="R2330" s="91"/>
      <c r="S2330" s="138"/>
      <c r="T2330" s="138"/>
      <c r="U2330" s="91"/>
      <c r="V2330" s="141"/>
      <c r="Y2330" s="6"/>
      <c r="Z2330" s="16"/>
      <c r="AA2330" s="16"/>
      <c r="AB2330" s="16"/>
      <c r="AC2330" s="16"/>
      <c r="AD2330" s="16"/>
      <c r="AE2330" s="16"/>
      <c r="AF2330" s="16"/>
      <c r="AG2330" s="16"/>
      <c r="AH2330" s="16"/>
      <c r="AI2330" s="16"/>
      <c r="AJ2330" s="16"/>
      <c r="AK2330" s="16"/>
      <c r="AL2330" s="16"/>
      <c r="AM2330" s="16"/>
      <c r="AN2330" s="16"/>
      <c r="AO2330" s="16"/>
      <c r="AP2330" s="16"/>
      <c r="AQ2330" s="16"/>
      <c r="AR2330" s="16"/>
      <c r="AS2330" s="16"/>
      <c r="AT2330" s="16"/>
      <c r="AU2330" s="16"/>
      <c r="AV2330" s="16"/>
      <c r="AW2330" s="16"/>
      <c r="AX2330" s="16"/>
      <c r="AY2330" s="16"/>
      <c r="AZ2330" s="16"/>
      <c r="BA2330" s="16"/>
      <c r="BB2330" s="16"/>
    </row>
    <row r="2331" s="5" customFormat="1" spans="1:54">
      <c r="A2331" s="136"/>
      <c r="C2331" s="136"/>
      <c r="E2331" s="107"/>
      <c r="F2331" s="137"/>
      <c r="J2331" s="122"/>
      <c r="K2331" s="138"/>
      <c r="L2331" s="139"/>
      <c r="M2331" s="140"/>
      <c r="O2331" s="89"/>
      <c r="Q2331" s="138"/>
      <c r="R2331" s="91"/>
      <c r="S2331" s="138"/>
      <c r="T2331" s="138"/>
      <c r="U2331" s="91"/>
      <c r="V2331" s="141"/>
      <c r="Y2331" s="6"/>
      <c r="Z2331" s="16"/>
      <c r="AA2331" s="16"/>
      <c r="AB2331" s="16"/>
      <c r="AC2331" s="16"/>
      <c r="AD2331" s="16"/>
      <c r="AE2331" s="16"/>
      <c r="AF2331" s="16"/>
      <c r="AG2331" s="16"/>
      <c r="AH2331" s="16"/>
      <c r="AI2331" s="16"/>
      <c r="AJ2331" s="16"/>
      <c r="AK2331" s="16"/>
      <c r="AL2331" s="16"/>
      <c r="AM2331" s="16"/>
      <c r="AN2331" s="16"/>
      <c r="AO2331" s="16"/>
      <c r="AP2331" s="16"/>
      <c r="AQ2331" s="16"/>
      <c r="AR2331" s="16"/>
      <c r="AS2331" s="16"/>
      <c r="AT2331" s="16"/>
      <c r="AU2331" s="16"/>
      <c r="AV2331" s="16"/>
      <c r="AW2331" s="16"/>
      <c r="AX2331" s="16"/>
      <c r="AY2331" s="16"/>
      <c r="AZ2331" s="16"/>
      <c r="BA2331" s="16"/>
      <c r="BB2331" s="16"/>
    </row>
    <row r="2332" s="5" customFormat="1" spans="1:54">
      <c r="A2332" s="136"/>
      <c r="C2332" s="136"/>
      <c r="E2332" s="107"/>
      <c r="F2332" s="137"/>
      <c r="J2332" s="122"/>
      <c r="K2332" s="138"/>
      <c r="L2332" s="139"/>
      <c r="M2332" s="140"/>
      <c r="O2332" s="89"/>
      <c r="Q2332" s="138"/>
      <c r="R2332" s="91"/>
      <c r="S2332" s="138"/>
      <c r="T2332" s="138"/>
      <c r="U2332" s="91"/>
      <c r="V2332" s="141"/>
      <c r="Y2332" s="6"/>
      <c r="Z2332" s="16"/>
      <c r="AA2332" s="16"/>
      <c r="AB2332" s="16"/>
      <c r="AC2332" s="16"/>
      <c r="AD2332" s="16"/>
      <c r="AE2332" s="16"/>
      <c r="AF2332" s="16"/>
      <c r="AG2332" s="16"/>
      <c r="AH2332" s="16"/>
      <c r="AI2332" s="16"/>
      <c r="AJ2332" s="16"/>
      <c r="AK2332" s="16"/>
      <c r="AL2332" s="16"/>
      <c r="AM2332" s="16"/>
      <c r="AN2332" s="16"/>
      <c r="AO2332" s="16"/>
      <c r="AP2332" s="16"/>
      <c r="AQ2332" s="16"/>
      <c r="AR2332" s="16"/>
      <c r="AS2332" s="16"/>
      <c r="AT2332" s="16"/>
      <c r="AU2332" s="16"/>
      <c r="AV2332" s="16"/>
      <c r="AW2332" s="16"/>
      <c r="AX2332" s="16"/>
      <c r="AY2332" s="16"/>
      <c r="AZ2332" s="16"/>
      <c r="BA2332" s="16"/>
      <c r="BB2332" s="16"/>
    </row>
    <row r="2333" s="5" customFormat="1" spans="1:54">
      <c r="A2333" s="136"/>
      <c r="C2333" s="136"/>
      <c r="E2333" s="107"/>
      <c r="F2333" s="137"/>
      <c r="J2333" s="122"/>
      <c r="K2333" s="138"/>
      <c r="L2333" s="139"/>
      <c r="M2333" s="140"/>
      <c r="O2333" s="89"/>
      <c r="Q2333" s="138"/>
      <c r="R2333" s="91"/>
      <c r="S2333" s="138"/>
      <c r="T2333" s="138"/>
      <c r="U2333" s="91"/>
      <c r="V2333" s="141"/>
      <c r="Y2333" s="6"/>
      <c r="Z2333" s="16"/>
      <c r="AA2333" s="16"/>
      <c r="AB2333" s="16"/>
      <c r="AC2333" s="16"/>
      <c r="AD2333" s="16"/>
      <c r="AE2333" s="16"/>
      <c r="AF2333" s="16"/>
      <c r="AG2333" s="16"/>
      <c r="AH2333" s="16"/>
      <c r="AI2333" s="16"/>
      <c r="AJ2333" s="16"/>
      <c r="AK2333" s="16"/>
      <c r="AL2333" s="16"/>
      <c r="AM2333" s="16"/>
      <c r="AN2333" s="16"/>
      <c r="AO2333" s="16"/>
      <c r="AP2333" s="16"/>
      <c r="AQ2333" s="16"/>
      <c r="AR2333" s="16"/>
      <c r="AS2333" s="16"/>
      <c r="AT2333" s="16"/>
      <c r="AU2333" s="16"/>
      <c r="AV2333" s="16"/>
      <c r="AW2333" s="16"/>
      <c r="AX2333" s="16"/>
      <c r="AY2333" s="16"/>
      <c r="AZ2333" s="16"/>
      <c r="BA2333" s="16"/>
      <c r="BB2333" s="16"/>
    </row>
    <row r="2334" s="5" customFormat="1" spans="1:54">
      <c r="A2334" s="136"/>
      <c r="C2334" s="136"/>
      <c r="E2334" s="107"/>
      <c r="F2334" s="137"/>
      <c r="J2334" s="122"/>
      <c r="K2334" s="138"/>
      <c r="L2334" s="139"/>
      <c r="M2334" s="140"/>
      <c r="O2334" s="89"/>
      <c r="Q2334" s="138"/>
      <c r="R2334" s="91"/>
      <c r="S2334" s="138"/>
      <c r="T2334" s="138"/>
      <c r="U2334" s="91"/>
      <c r="V2334" s="141"/>
      <c r="Y2334" s="6"/>
      <c r="Z2334" s="16"/>
      <c r="AA2334" s="16"/>
      <c r="AB2334" s="16"/>
      <c r="AC2334" s="16"/>
      <c r="AD2334" s="16"/>
      <c r="AE2334" s="16"/>
      <c r="AF2334" s="16"/>
      <c r="AG2334" s="16"/>
      <c r="AH2334" s="16"/>
      <c r="AI2334" s="16"/>
      <c r="AJ2334" s="16"/>
      <c r="AK2334" s="16"/>
      <c r="AL2334" s="16"/>
      <c r="AM2334" s="16"/>
      <c r="AN2334" s="16"/>
      <c r="AO2334" s="16"/>
      <c r="AP2334" s="16"/>
      <c r="AQ2334" s="16"/>
      <c r="AR2334" s="16"/>
      <c r="AS2334" s="16"/>
      <c r="AT2334" s="16"/>
      <c r="AU2334" s="16"/>
      <c r="AV2334" s="16"/>
      <c r="AW2334" s="16"/>
      <c r="AX2334" s="16"/>
      <c r="AY2334" s="16"/>
      <c r="AZ2334" s="16"/>
      <c r="BA2334" s="16"/>
      <c r="BB2334" s="16"/>
    </row>
    <row r="2335" s="5" customFormat="1" spans="1:54">
      <c r="A2335" s="136"/>
      <c r="C2335" s="136"/>
      <c r="E2335" s="107"/>
      <c r="F2335" s="137"/>
      <c r="J2335" s="122"/>
      <c r="K2335" s="138"/>
      <c r="L2335" s="139"/>
      <c r="M2335" s="140"/>
      <c r="O2335" s="89"/>
      <c r="Q2335" s="138"/>
      <c r="R2335" s="91"/>
      <c r="S2335" s="138"/>
      <c r="T2335" s="138"/>
      <c r="U2335" s="91"/>
      <c r="V2335" s="141"/>
      <c r="Y2335" s="6"/>
      <c r="Z2335" s="16"/>
      <c r="AA2335" s="16"/>
      <c r="AB2335" s="16"/>
      <c r="AC2335" s="16"/>
      <c r="AD2335" s="16"/>
      <c r="AE2335" s="16"/>
      <c r="AF2335" s="16"/>
      <c r="AG2335" s="16"/>
      <c r="AH2335" s="16"/>
      <c r="AI2335" s="16"/>
      <c r="AJ2335" s="16"/>
      <c r="AK2335" s="16"/>
      <c r="AL2335" s="16"/>
      <c r="AM2335" s="16"/>
      <c r="AN2335" s="16"/>
      <c r="AO2335" s="16"/>
      <c r="AP2335" s="16"/>
      <c r="AQ2335" s="16"/>
      <c r="AR2335" s="16"/>
      <c r="AS2335" s="16"/>
      <c r="AT2335" s="16"/>
      <c r="AU2335" s="16"/>
      <c r="AV2335" s="16"/>
      <c r="AW2335" s="16"/>
      <c r="AX2335" s="16"/>
      <c r="AY2335" s="16"/>
      <c r="AZ2335" s="16"/>
      <c r="BA2335" s="16"/>
      <c r="BB2335" s="16"/>
    </row>
    <row r="2336" s="5" customFormat="1" spans="1:54">
      <c r="A2336" s="136"/>
      <c r="C2336" s="136"/>
      <c r="E2336" s="107"/>
      <c r="F2336" s="137"/>
      <c r="J2336" s="122"/>
      <c r="K2336" s="138"/>
      <c r="L2336" s="139"/>
      <c r="M2336" s="140"/>
      <c r="O2336" s="89"/>
      <c r="Q2336" s="138"/>
      <c r="R2336" s="91"/>
      <c r="S2336" s="138"/>
      <c r="T2336" s="138"/>
      <c r="U2336" s="91"/>
      <c r="V2336" s="141"/>
      <c r="Y2336" s="6"/>
      <c r="Z2336" s="16"/>
      <c r="AA2336" s="16"/>
      <c r="AB2336" s="16"/>
      <c r="AC2336" s="16"/>
      <c r="AD2336" s="16"/>
      <c r="AE2336" s="16"/>
      <c r="AF2336" s="16"/>
      <c r="AG2336" s="16"/>
      <c r="AH2336" s="16"/>
      <c r="AI2336" s="16"/>
      <c r="AJ2336" s="16"/>
      <c r="AK2336" s="16"/>
      <c r="AL2336" s="16"/>
      <c r="AM2336" s="16"/>
      <c r="AN2336" s="16"/>
      <c r="AO2336" s="16"/>
      <c r="AP2336" s="16"/>
      <c r="AQ2336" s="16"/>
      <c r="AR2336" s="16"/>
      <c r="AS2336" s="16"/>
      <c r="AT2336" s="16"/>
      <c r="AU2336" s="16"/>
      <c r="AV2336" s="16"/>
      <c r="AW2336" s="16"/>
      <c r="AX2336" s="16"/>
      <c r="AY2336" s="16"/>
      <c r="AZ2336" s="16"/>
      <c r="BA2336" s="16"/>
      <c r="BB2336" s="16"/>
    </row>
    <row r="2337" s="5" customFormat="1" spans="1:54">
      <c r="A2337" s="136"/>
      <c r="C2337" s="136"/>
      <c r="E2337" s="107"/>
      <c r="F2337" s="137"/>
      <c r="J2337" s="122"/>
      <c r="K2337" s="138"/>
      <c r="L2337" s="139"/>
      <c r="M2337" s="140"/>
      <c r="O2337" s="89"/>
      <c r="Q2337" s="138"/>
      <c r="R2337" s="91"/>
      <c r="S2337" s="138"/>
      <c r="T2337" s="138"/>
      <c r="U2337" s="91"/>
      <c r="V2337" s="141"/>
      <c r="Y2337" s="6"/>
      <c r="Z2337" s="16"/>
      <c r="AA2337" s="16"/>
      <c r="AB2337" s="16"/>
      <c r="AC2337" s="16"/>
      <c r="AD2337" s="16"/>
      <c r="AE2337" s="16"/>
      <c r="AF2337" s="16"/>
      <c r="AG2337" s="16"/>
      <c r="AH2337" s="16"/>
      <c r="AI2337" s="16"/>
      <c r="AJ2337" s="16"/>
      <c r="AK2337" s="16"/>
      <c r="AL2337" s="16"/>
      <c r="AM2337" s="16"/>
      <c r="AN2337" s="16"/>
      <c r="AO2337" s="16"/>
      <c r="AP2337" s="16"/>
      <c r="AQ2337" s="16"/>
      <c r="AR2337" s="16"/>
      <c r="AS2337" s="16"/>
      <c r="AT2337" s="16"/>
      <c r="AU2337" s="16"/>
      <c r="AV2337" s="16"/>
      <c r="AW2337" s="16"/>
      <c r="AX2337" s="16"/>
      <c r="AY2337" s="16"/>
      <c r="AZ2337" s="16"/>
      <c r="BA2337" s="16"/>
      <c r="BB2337" s="16"/>
    </row>
    <row r="2338" s="5" customFormat="1" spans="1:54">
      <c r="A2338" s="136"/>
      <c r="C2338" s="136"/>
      <c r="E2338" s="107"/>
      <c r="F2338" s="137"/>
      <c r="J2338" s="122"/>
      <c r="K2338" s="138"/>
      <c r="L2338" s="139"/>
      <c r="M2338" s="140"/>
      <c r="O2338" s="89"/>
      <c r="Q2338" s="138"/>
      <c r="R2338" s="91"/>
      <c r="S2338" s="138"/>
      <c r="T2338" s="138"/>
      <c r="U2338" s="91"/>
      <c r="V2338" s="141"/>
      <c r="Y2338" s="6"/>
      <c r="Z2338" s="16"/>
      <c r="AA2338" s="16"/>
      <c r="AB2338" s="16"/>
      <c r="AC2338" s="16"/>
      <c r="AD2338" s="16"/>
      <c r="AE2338" s="16"/>
      <c r="AF2338" s="16"/>
      <c r="AG2338" s="16"/>
      <c r="AH2338" s="16"/>
      <c r="AI2338" s="16"/>
      <c r="AJ2338" s="16"/>
      <c r="AK2338" s="16"/>
      <c r="AL2338" s="16"/>
      <c r="AM2338" s="16"/>
      <c r="AN2338" s="16"/>
      <c r="AO2338" s="16"/>
      <c r="AP2338" s="16"/>
      <c r="AQ2338" s="16"/>
      <c r="AR2338" s="16"/>
      <c r="AS2338" s="16"/>
      <c r="AT2338" s="16"/>
      <c r="AU2338" s="16"/>
      <c r="AV2338" s="16"/>
      <c r="AW2338" s="16"/>
      <c r="AX2338" s="16"/>
      <c r="AY2338" s="16"/>
      <c r="AZ2338" s="16"/>
      <c r="BA2338" s="16"/>
      <c r="BB2338" s="16"/>
    </row>
    <row r="2339" s="5" customFormat="1" spans="1:54">
      <c r="A2339" s="136"/>
      <c r="C2339" s="136"/>
      <c r="E2339" s="107"/>
      <c r="F2339" s="137"/>
      <c r="J2339" s="122"/>
      <c r="K2339" s="138"/>
      <c r="L2339" s="139"/>
      <c r="M2339" s="140"/>
      <c r="O2339" s="89"/>
      <c r="Q2339" s="138"/>
      <c r="R2339" s="91"/>
      <c r="S2339" s="138"/>
      <c r="T2339" s="138"/>
      <c r="U2339" s="91"/>
      <c r="V2339" s="141"/>
      <c r="Y2339" s="6"/>
      <c r="Z2339" s="16"/>
      <c r="AA2339" s="16"/>
      <c r="AB2339" s="16"/>
      <c r="AC2339" s="16"/>
      <c r="AD2339" s="16"/>
      <c r="AE2339" s="16"/>
      <c r="AF2339" s="16"/>
      <c r="AG2339" s="16"/>
      <c r="AH2339" s="16"/>
      <c r="AI2339" s="16"/>
      <c r="AJ2339" s="16"/>
      <c r="AK2339" s="16"/>
      <c r="AL2339" s="16"/>
      <c r="AM2339" s="16"/>
      <c r="AN2339" s="16"/>
      <c r="AO2339" s="16"/>
      <c r="AP2339" s="16"/>
      <c r="AQ2339" s="16"/>
      <c r="AR2339" s="16"/>
      <c r="AS2339" s="16"/>
      <c r="AT2339" s="16"/>
      <c r="AU2339" s="16"/>
      <c r="AV2339" s="16"/>
      <c r="AW2339" s="16"/>
      <c r="AX2339" s="16"/>
      <c r="AY2339" s="16"/>
      <c r="AZ2339" s="16"/>
      <c r="BA2339" s="16"/>
      <c r="BB2339" s="16"/>
    </row>
    <row r="2340" s="5" customFormat="1" spans="1:54">
      <c r="A2340" s="136"/>
      <c r="C2340" s="136"/>
      <c r="E2340" s="107"/>
      <c r="F2340" s="137"/>
      <c r="J2340" s="122"/>
      <c r="K2340" s="138"/>
      <c r="L2340" s="139"/>
      <c r="M2340" s="140"/>
      <c r="O2340" s="89"/>
      <c r="Q2340" s="138"/>
      <c r="R2340" s="91"/>
      <c r="S2340" s="138"/>
      <c r="T2340" s="138"/>
      <c r="U2340" s="91"/>
      <c r="V2340" s="141"/>
      <c r="Y2340" s="6"/>
      <c r="Z2340" s="16"/>
      <c r="AA2340" s="16"/>
      <c r="AB2340" s="16"/>
      <c r="AC2340" s="16"/>
      <c r="AD2340" s="16"/>
      <c r="AE2340" s="16"/>
      <c r="AF2340" s="16"/>
      <c r="AG2340" s="16"/>
      <c r="AH2340" s="16"/>
      <c r="AI2340" s="16"/>
      <c r="AJ2340" s="16"/>
      <c r="AK2340" s="16"/>
      <c r="AL2340" s="16"/>
      <c r="AM2340" s="16"/>
      <c r="AN2340" s="16"/>
      <c r="AO2340" s="16"/>
      <c r="AP2340" s="16"/>
      <c r="AQ2340" s="16"/>
      <c r="AR2340" s="16"/>
      <c r="AS2340" s="16"/>
      <c r="AT2340" s="16"/>
      <c r="AU2340" s="16"/>
      <c r="AV2340" s="16"/>
      <c r="AW2340" s="16"/>
      <c r="AX2340" s="16"/>
      <c r="AY2340" s="16"/>
      <c r="AZ2340" s="16"/>
      <c r="BA2340" s="16"/>
      <c r="BB2340" s="16"/>
    </row>
    <row r="2341" s="5" customFormat="1" spans="1:54">
      <c r="A2341" s="136"/>
      <c r="C2341" s="136"/>
      <c r="E2341" s="107"/>
      <c r="F2341" s="137"/>
      <c r="J2341" s="122"/>
      <c r="K2341" s="138"/>
      <c r="L2341" s="139"/>
      <c r="M2341" s="140"/>
      <c r="O2341" s="89"/>
      <c r="Q2341" s="138"/>
      <c r="R2341" s="91"/>
      <c r="S2341" s="138"/>
      <c r="T2341" s="138"/>
      <c r="U2341" s="91"/>
      <c r="V2341" s="141"/>
      <c r="Y2341" s="6"/>
      <c r="Z2341" s="16"/>
      <c r="AA2341" s="16"/>
      <c r="AB2341" s="16"/>
      <c r="AC2341" s="16"/>
      <c r="AD2341" s="16"/>
      <c r="AE2341" s="16"/>
      <c r="AF2341" s="16"/>
      <c r="AG2341" s="16"/>
      <c r="AH2341" s="16"/>
      <c r="AI2341" s="16"/>
      <c r="AJ2341" s="16"/>
      <c r="AK2341" s="16"/>
      <c r="AL2341" s="16"/>
      <c r="AM2341" s="16"/>
      <c r="AN2341" s="16"/>
      <c r="AO2341" s="16"/>
      <c r="AP2341" s="16"/>
      <c r="AQ2341" s="16"/>
      <c r="AR2341" s="16"/>
      <c r="AS2341" s="16"/>
      <c r="AT2341" s="16"/>
      <c r="AU2341" s="16"/>
      <c r="AV2341" s="16"/>
      <c r="AW2341" s="16"/>
      <c r="AX2341" s="16"/>
      <c r="AY2341" s="16"/>
      <c r="AZ2341" s="16"/>
      <c r="BA2341" s="16"/>
      <c r="BB2341" s="16"/>
    </row>
    <row r="2342" s="5" customFormat="1" spans="1:54">
      <c r="A2342" s="136"/>
      <c r="C2342" s="136"/>
      <c r="E2342" s="107"/>
      <c r="F2342" s="137"/>
      <c r="J2342" s="122"/>
      <c r="K2342" s="138"/>
      <c r="L2342" s="139"/>
      <c r="M2342" s="140"/>
      <c r="O2342" s="89"/>
      <c r="Q2342" s="138"/>
      <c r="R2342" s="91"/>
      <c r="S2342" s="138"/>
      <c r="T2342" s="138"/>
      <c r="U2342" s="91"/>
      <c r="V2342" s="141"/>
      <c r="Y2342" s="6"/>
      <c r="Z2342" s="16"/>
      <c r="AA2342" s="16"/>
      <c r="AB2342" s="16"/>
      <c r="AC2342" s="16"/>
      <c r="AD2342" s="16"/>
      <c r="AE2342" s="16"/>
      <c r="AF2342" s="16"/>
      <c r="AG2342" s="16"/>
      <c r="AH2342" s="16"/>
      <c r="AI2342" s="16"/>
      <c r="AJ2342" s="16"/>
      <c r="AK2342" s="16"/>
      <c r="AL2342" s="16"/>
      <c r="AM2342" s="16"/>
      <c r="AN2342" s="16"/>
      <c r="AO2342" s="16"/>
      <c r="AP2342" s="16"/>
      <c r="AQ2342" s="16"/>
      <c r="AR2342" s="16"/>
      <c r="AS2342" s="16"/>
      <c r="AT2342" s="16"/>
      <c r="AU2342" s="16"/>
      <c r="AV2342" s="16"/>
      <c r="AW2342" s="16"/>
      <c r="AX2342" s="16"/>
      <c r="AY2342" s="16"/>
      <c r="AZ2342" s="16"/>
      <c r="BA2342" s="16"/>
      <c r="BB2342" s="16"/>
    </row>
    <row r="2343" s="5" customFormat="1" spans="1:54">
      <c r="A2343" s="136"/>
      <c r="C2343" s="136"/>
      <c r="E2343" s="107"/>
      <c r="F2343" s="137"/>
      <c r="J2343" s="122"/>
      <c r="K2343" s="138"/>
      <c r="L2343" s="139"/>
      <c r="M2343" s="140"/>
      <c r="O2343" s="89"/>
      <c r="Q2343" s="138"/>
      <c r="R2343" s="91"/>
      <c r="S2343" s="138"/>
      <c r="T2343" s="138"/>
      <c r="U2343" s="91"/>
      <c r="V2343" s="141"/>
      <c r="Y2343" s="6"/>
      <c r="Z2343" s="16"/>
      <c r="AA2343" s="16"/>
      <c r="AB2343" s="16"/>
      <c r="AC2343" s="16"/>
      <c r="AD2343" s="16"/>
      <c r="AE2343" s="16"/>
      <c r="AF2343" s="16"/>
      <c r="AG2343" s="16"/>
      <c r="AH2343" s="16"/>
      <c r="AI2343" s="16"/>
      <c r="AJ2343" s="16"/>
      <c r="AK2343" s="16"/>
      <c r="AL2343" s="16"/>
      <c r="AM2343" s="16"/>
      <c r="AN2343" s="16"/>
      <c r="AO2343" s="16"/>
      <c r="AP2343" s="16"/>
      <c r="AQ2343" s="16"/>
      <c r="AR2343" s="16"/>
      <c r="AS2343" s="16"/>
      <c r="AT2343" s="16"/>
      <c r="AU2343" s="16"/>
      <c r="AV2343" s="16"/>
      <c r="AW2343" s="16"/>
      <c r="AX2343" s="16"/>
      <c r="AY2343" s="16"/>
      <c r="AZ2343" s="16"/>
      <c r="BA2343" s="16"/>
      <c r="BB2343" s="16"/>
    </row>
    <row r="2344" s="5" customFormat="1" spans="1:54">
      <c r="A2344" s="136"/>
      <c r="C2344" s="136"/>
      <c r="E2344" s="107"/>
      <c r="F2344" s="137"/>
      <c r="J2344" s="122"/>
      <c r="K2344" s="138"/>
      <c r="L2344" s="139"/>
      <c r="M2344" s="140"/>
      <c r="O2344" s="89"/>
      <c r="Q2344" s="138"/>
      <c r="R2344" s="91"/>
      <c r="S2344" s="138"/>
      <c r="T2344" s="138"/>
      <c r="U2344" s="91"/>
      <c r="V2344" s="141"/>
      <c r="Y2344" s="6"/>
      <c r="Z2344" s="16"/>
      <c r="AA2344" s="16"/>
      <c r="AB2344" s="16"/>
      <c r="AC2344" s="16"/>
      <c r="AD2344" s="16"/>
      <c r="AE2344" s="16"/>
      <c r="AF2344" s="16"/>
      <c r="AG2344" s="16"/>
      <c r="AH2344" s="16"/>
      <c r="AI2344" s="16"/>
      <c r="AJ2344" s="16"/>
      <c r="AK2344" s="16"/>
      <c r="AL2344" s="16"/>
      <c r="AM2344" s="16"/>
      <c r="AN2344" s="16"/>
      <c r="AO2344" s="16"/>
      <c r="AP2344" s="16"/>
      <c r="AQ2344" s="16"/>
      <c r="AR2344" s="16"/>
      <c r="AS2344" s="16"/>
      <c r="AT2344" s="16"/>
      <c r="AU2344" s="16"/>
      <c r="AV2344" s="16"/>
      <c r="AW2344" s="16"/>
      <c r="AX2344" s="16"/>
      <c r="AY2344" s="16"/>
      <c r="AZ2344" s="16"/>
      <c r="BA2344" s="16"/>
      <c r="BB2344" s="16"/>
    </row>
    <row r="2345" s="5" customFormat="1" spans="1:54">
      <c r="A2345" s="136"/>
      <c r="C2345" s="136"/>
      <c r="E2345" s="107"/>
      <c r="F2345" s="137"/>
      <c r="J2345" s="122"/>
      <c r="K2345" s="138"/>
      <c r="L2345" s="139"/>
      <c r="M2345" s="140"/>
      <c r="O2345" s="89"/>
      <c r="Q2345" s="138"/>
      <c r="R2345" s="91"/>
      <c r="S2345" s="138"/>
      <c r="T2345" s="138"/>
      <c r="U2345" s="91"/>
      <c r="V2345" s="141"/>
      <c r="Y2345" s="6"/>
      <c r="Z2345" s="16"/>
      <c r="AA2345" s="16"/>
      <c r="AB2345" s="16"/>
      <c r="AC2345" s="16"/>
      <c r="AD2345" s="16"/>
      <c r="AE2345" s="16"/>
      <c r="AF2345" s="16"/>
      <c r="AG2345" s="16"/>
      <c r="AH2345" s="16"/>
      <c r="AI2345" s="16"/>
      <c r="AJ2345" s="16"/>
      <c r="AK2345" s="16"/>
      <c r="AL2345" s="16"/>
      <c r="AM2345" s="16"/>
      <c r="AN2345" s="16"/>
      <c r="AO2345" s="16"/>
      <c r="AP2345" s="16"/>
      <c r="AQ2345" s="16"/>
      <c r="AR2345" s="16"/>
      <c r="AS2345" s="16"/>
      <c r="AT2345" s="16"/>
      <c r="AU2345" s="16"/>
      <c r="AV2345" s="16"/>
      <c r="AW2345" s="16"/>
      <c r="AX2345" s="16"/>
      <c r="AY2345" s="16"/>
      <c r="AZ2345" s="16"/>
      <c r="BA2345" s="16"/>
      <c r="BB2345" s="16"/>
    </row>
    <row r="2346" s="5" customFormat="1" spans="1:54">
      <c r="A2346" s="136"/>
      <c r="C2346" s="136"/>
      <c r="E2346" s="107"/>
      <c r="F2346" s="137"/>
      <c r="J2346" s="122"/>
      <c r="K2346" s="138"/>
      <c r="L2346" s="139"/>
      <c r="M2346" s="140"/>
      <c r="O2346" s="89"/>
      <c r="Q2346" s="138"/>
      <c r="R2346" s="91"/>
      <c r="S2346" s="138"/>
      <c r="T2346" s="138"/>
      <c r="U2346" s="91"/>
      <c r="V2346" s="141"/>
      <c r="Y2346" s="6"/>
      <c r="Z2346" s="16"/>
      <c r="AA2346" s="16"/>
      <c r="AB2346" s="16"/>
      <c r="AC2346" s="16"/>
      <c r="AD2346" s="16"/>
      <c r="AE2346" s="16"/>
      <c r="AF2346" s="16"/>
      <c r="AG2346" s="16"/>
      <c r="AH2346" s="16"/>
      <c r="AI2346" s="16"/>
      <c r="AJ2346" s="16"/>
      <c r="AK2346" s="16"/>
      <c r="AL2346" s="16"/>
      <c r="AM2346" s="16"/>
      <c r="AN2346" s="16"/>
      <c r="AO2346" s="16"/>
      <c r="AP2346" s="16"/>
      <c r="AQ2346" s="16"/>
      <c r="AR2346" s="16"/>
      <c r="AS2346" s="16"/>
      <c r="AT2346" s="16"/>
      <c r="AU2346" s="16"/>
      <c r="AV2346" s="16"/>
      <c r="AW2346" s="16"/>
      <c r="AX2346" s="16"/>
      <c r="AY2346" s="16"/>
      <c r="AZ2346" s="16"/>
      <c r="BA2346" s="16"/>
      <c r="BB2346" s="16"/>
    </row>
    <row r="2347" s="5" customFormat="1" spans="1:54">
      <c r="A2347" s="136"/>
      <c r="C2347" s="136"/>
      <c r="E2347" s="107"/>
      <c r="F2347" s="137"/>
      <c r="J2347" s="122"/>
      <c r="K2347" s="138"/>
      <c r="L2347" s="139"/>
      <c r="M2347" s="140"/>
      <c r="O2347" s="89"/>
      <c r="Q2347" s="138"/>
      <c r="R2347" s="91"/>
      <c r="S2347" s="138"/>
      <c r="T2347" s="138"/>
      <c r="U2347" s="91"/>
      <c r="V2347" s="141"/>
      <c r="Y2347" s="6"/>
      <c r="Z2347" s="16"/>
      <c r="AA2347" s="16"/>
      <c r="AB2347" s="16"/>
      <c r="AC2347" s="16"/>
      <c r="AD2347" s="16"/>
      <c r="AE2347" s="16"/>
      <c r="AF2347" s="16"/>
      <c r="AG2347" s="16"/>
      <c r="AH2347" s="16"/>
      <c r="AI2347" s="16"/>
      <c r="AJ2347" s="16"/>
      <c r="AK2347" s="16"/>
      <c r="AL2347" s="16"/>
      <c r="AM2347" s="16"/>
      <c r="AN2347" s="16"/>
      <c r="AO2347" s="16"/>
      <c r="AP2347" s="16"/>
      <c r="AQ2347" s="16"/>
      <c r="AR2347" s="16"/>
      <c r="AS2347" s="16"/>
      <c r="AT2347" s="16"/>
      <c r="AU2347" s="16"/>
      <c r="AV2347" s="16"/>
      <c r="AW2347" s="16"/>
      <c r="AX2347" s="16"/>
      <c r="AY2347" s="16"/>
      <c r="AZ2347" s="16"/>
      <c r="BA2347" s="16"/>
      <c r="BB2347" s="16"/>
    </row>
    <row r="2348" s="5" customFormat="1" spans="1:54">
      <c r="A2348" s="136"/>
      <c r="C2348" s="136"/>
      <c r="E2348" s="107"/>
      <c r="F2348" s="137"/>
      <c r="J2348" s="122"/>
      <c r="K2348" s="138"/>
      <c r="L2348" s="139"/>
      <c r="M2348" s="140"/>
      <c r="O2348" s="89"/>
      <c r="Q2348" s="138"/>
      <c r="R2348" s="91"/>
      <c r="S2348" s="138"/>
      <c r="T2348" s="138"/>
      <c r="U2348" s="91"/>
      <c r="V2348" s="141"/>
      <c r="Y2348" s="6"/>
      <c r="Z2348" s="16"/>
      <c r="AA2348" s="16"/>
      <c r="AB2348" s="16"/>
      <c r="AC2348" s="16"/>
      <c r="AD2348" s="16"/>
      <c r="AE2348" s="16"/>
      <c r="AF2348" s="16"/>
      <c r="AG2348" s="16"/>
      <c r="AH2348" s="16"/>
      <c r="AI2348" s="16"/>
      <c r="AJ2348" s="16"/>
      <c r="AK2348" s="16"/>
      <c r="AL2348" s="16"/>
      <c r="AM2348" s="16"/>
      <c r="AN2348" s="16"/>
      <c r="AO2348" s="16"/>
      <c r="AP2348" s="16"/>
      <c r="AQ2348" s="16"/>
      <c r="AR2348" s="16"/>
      <c r="AS2348" s="16"/>
      <c r="AT2348" s="16"/>
      <c r="AU2348" s="16"/>
      <c r="AV2348" s="16"/>
      <c r="AW2348" s="16"/>
      <c r="AX2348" s="16"/>
      <c r="AY2348" s="16"/>
      <c r="AZ2348" s="16"/>
      <c r="BA2348" s="16"/>
      <c r="BB2348" s="16"/>
    </row>
    <row r="2349" s="5" customFormat="1" spans="1:54">
      <c r="A2349" s="136"/>
      <c r="C2349" s="136"/>
      <c r="E2349" s="107"/>
      <c r="F2349" s="137"/>
      <c r="J2349" s="122"/>
      <c r="K2349" s="138"/>
      <c r="L2349" s="139"/>
      <c r="M2349" s="140"/>
      <c r="O2349" s="89"/>
      <c r="Q2349" s="138"/>
      <c r="R2349" s="91"/>
      <c r="S2349" s="138"/>
      <c r="T2349" s="138"/>
      <c r="U2349" s="91"/>
      <c r="V2349" s="141"/>
      <c r="Y2349" s="6"/>
      <c r="Z2349" s="16"/>
      <c r="AA2349" s="16"/>
      <c r="AB2349" s="16"/>
      <c r="AC2349" s="16"/>
      <c r="AD2349" s="16"/>
      <c r="AE2349" s="16"/>
      <c r="AF2349" s="16"/>
      <c r="AG2349" s="16"/>
      <c r="AH2349" s="16"/>
      <c r="AI2349" s="16"/>
      <c r="AJ2349" s="16"/>
      <c r="AK2349" s="16"/>
      <c r="AL2349" s="16"/>
      <c r="AM2349" s="16"/>
      <c r="AN2349" s="16"/>
      <c r="AO2349" s="16"/>
      <c r="AP2349" s="16"/>
      <c r="AQ2349" s="16"/>
      <c r="AR2349" s="16"/>
      <c r="AS2349" s="16"/>
      <c r="AT2349" s="16"/>
      <c r="AU2349" s="16"/>
      <c r="AV2349" s="16"/>
      <c r="AW2349" s="16"/>
      <c r="AX2349" s="16"/>
      <c r="AY2349" s="16"/>
      <c r="AZ2349" s="16"/>
      <c r="BA2349" s="16"/>
      <c r="BB2349" s="16"/>
    </row>
    <row r="2350" s="5" customFormat="1" spans="1:54">
      <c r="A2350" s="136"/>
      <c r="C2350" s="136"/>
      <c r="E2350" s="107"/>
      <c r="F2350" s="137"/>
      <c r="J2350" s="122"/>
      <c r="K2350" s="138"/>
      <c r="L2350" s="139"/>
      <c r="M2350" s="140"/>
      <c r="O2350" s="89"/>
      <c r="Q2350" s="138"/>
      <c r="R2350" s="91"/>
      <c r="S2350" s="138"/>
      <c r="T2350" s="138"/>
      <c r="U2350" s="91"/>
      <c r="V2350" s="141"/>
      <c r="Y2350" s="6"/>
      <c r="Z2350" s="16"/>
      <c r="AA2350" s="16"/>
      <c r="AB2350" s="16"/>
      <c r="AC2350" s="16"/>
      <c r="AD2350" s="16"/>
      <c r="AE2350" s="16"/>
      <c r="AF2350" s="16"/>
      <c r="AG2350" s="16"/>
      <c r="AH2350" s="16"/>
      <c r="AI2350" s="16"/>
      <c r="AJ2350" s="16"/>
      <c r="AK2350" s="16"/>
      <c r="AL2350" s="16"/>
      <c r="AM2350" s="16"/>
      <c r="AN2350" s="16"/>
      <c r="AO2350" s="16"/>
      <c r="AP2350" s="16"/>
      <c r="AQ2350" s="16"/>
      <c r="AR2350" s="16"/>
      <c r="AS2350" s="16"/>
      <c r="AT2350" s="16"/>
      <c r="AU2350" s="16"/>
      <c r="AV2350" s="16"/>
      <c r="AW2350" s="16"/>
      <c r="AX2350" s="16"/>
      <c r="AY2350" s="16"/>
      <c r="AZ2350" s="16"/>
      <c r="BA2350" s="16"/>
      <c r="BB2350" s="16"/>
    </row>
    <row r="2351" s="5" customFormat="1" spans="1:54">
      <c r="A2351" s="136"/>
      <c r="C2351" s="136"/>
      <c r="E2351" s="107"/>
      <c r="F2351" s="137"/>
      <c r="J2351" s="122"/>
      <c r="K2351" s="138"/>
      <c r="L2351" s="139"/>
      <c r="M2351" s="140"/>
      <c r="O2351" s="89"/>
      <c r="Q2351" s="138"/>
      <c r="R2351" s="91"/>
      <c r="S2351" s="138"/>
      <c r="T2351" s="138"/>
      <c r="U2351" s="91"/>
      <c r="V2351" s="141"/>
      <c r="Y2351" s="6"/>
      <c r="Z2351" s="16"/>
      <c r="AA2351" s="16"/>
      <c r="AB2351" s="16"/>
      <c r="AC2351" s="16"/>
      <c r="AD2351" s="16"/>
      <c r="AE2351" s="16"/>
      <c r="AF2351" s="16"/>
      <c r="AG2351" s="16"/>
      <c r="AH2351" s="16"/>
      <c r="AI2351" s="16"/>
      <c r="AJ2351" s="16"/>
      <c r="AK2351" s="16"/>
      <c r="AL2351" s="16"/>
      <c r="AM2351" s="16"/>
      <c r="AN2351" s="16"/>
      <c r="AO2351" s="16"/>
      <c r="AP2351" s="16"/>
      <c r="AQ2351" s="16"/>
      <c r="AR2351" s="16"/>
      <c r="AS2351" s="16"/>
      <c r="AT2351" s="16"/>
      <c r="AU2351" s="16"/>
      <c r="AV2351" s="16"/>
      <c r="AW2351" s="16"/>
      <c r="AX2351" s="16"/>
      <c r="AY2351" s="16"/>
      <c r="AZ2351" s="16"/>
      <c r="BA2351" s="16"/>
      <c r="BB2351" s="16"/>
    </row>
    <row r="2352" s="5" customFormat="1" spans="1:54">
      <c r="A2352" s="136"/>
      <c r="C2352" s="136"/>
      <c r="E2352" s="107"/>
      <c r="F2352" s="137"/>
      <c r="J2352" s="122"/>
      <c r="K2352" s="138"/>
      <c r="L2352" s="139"/>
      <c r="M2352" s="140"/>
      <c r="O2352" s="89"/>
      <c r="Q2352" s="138"/>
      <c r="R2352" s="91"/>
      <c r="S2352" s="138"/>
      <c r="T2352" s="138"/>
      <c r="U2352" s="91"/>
      <c r="V2352" s="141"/>
      <c r="Y2352" s="6"/>
      <c r="Z2352" s="16"/>
      <c r="AA2352" s="16"/>
      <c r="AB2352" s="16"/>
      <c r="AC2352" s="16"/>
      <c r="AD2352" s="16"/>
      <c r="AE2352" s="16"/>
      <c r="AF2352" s="16"/>
      <c r="AG2352" s="16"/>
      <c r="AH2352" s="16"/>
      <c r="AI2352" s="16"/>
      <c r="AJ2352" s="16"/>
      <c r="AK2352" s="16"/>
      <c r="AL2352" s="16"/>
      <c r="AM2352" s="16"/>
      <c r="AN2352" s="16"/>
      <c r="AO2352" s="16"/>
      <c r="AP2352" s="16"/>
      <c r="AQ2352" s="16"/>
      <c r="AR2352" s="16"/>
      <c r="AS2352" s="16"/>
      <c r="AT2352" s="16"/>
      <c r="AU2352" s="16"/>
      <c r="AV2352" s="16"/>
      <c r="AW2352" s="16"/>
      <c r="AX2352" s="16"/>
      <c r="AY2352" s="16"/>
      <c r="AZ2352" s="16"/>
      <c r="BA2352" s="16"/>
      <c r="BB2352" s="16"/>
    </row>
    <row r="2353" s="5" customFormat="1" spans="1:54">
      <c r="A2353" s="136"/>
      <c r="C2353" s="136"/>
      <c r="E2353" s="107"/>
      <c r="F2353" s="137"/>
      <c r="J2353" s="122"/>
      <c r="K2353" s="138"/>
      <c r="L2353" s="139"/>
      <c r="M2353" s="140"/>
      <c r="O2353" s="89"/>
      <c r="Q2353" s="138"/>
      <c r="R2353" s="91"/>
      <c r="S2353" s="138"/>
      <c r="T2353" s="138"/>
      <c r="U2353" s="91"/>
      <c r="V2353" s="141"/>
      <c r="Y2353" s="6"/>
      <c r="Z2353" s="16"/>
      <c r="AA2353" s="16"/>
      <c r="AB2353" s="16"/>
      <c r="AC2353" s="16"/>
      <c r="AD2353" s="16"/>
      <c r="AE2353" s="16"/>
      <c r="AF2353" s="16"/>
      <c r="AG2353" s="16"/>
      <c r="AH2353" s="16"/>
      <c r="AI2353" s="16"/>
      <c r="AJ2353" s="16"/>
      <c r="AK2353" s="16"/>
      <c r="AL2353" s="16"/>
      <c r="AM2353" s="16"/>
      <c r="AN2353" s="16"/>
      <c r="AO2353" s="16"/>
      <c r="AP2353" s="16"/>
      <c r="AQ2353" s="16"/>
      <c r="AR2353" s="16"/>
      <c r="AS2353" s="16"/>
      <c r="AT2353" s="16"/>
      <c r="AU2353" s="16"/>
      <c r="AV2353" s="16"/>
      <c r="AW2353" s="16"/>
      <c r="AX2353" s="16"/>
      <c r="AY2353" s="16"/>
      <c r="AZ2353" s="16"/>
      <c r="BA2353" s="16"/>
      <c r="BB2353" s="16"/>
    </row>
    <row r="2354" s="5" customFormat="1" spans="1:54">
      <c r="A2354" s="136"/>
      <c r="C2354" s="136"/>
      <c r="E2354" s="107"/>
      <c r="F2354" s="137"/>
      <c r="J2354" s="122"/>
      <c r="K2354" s="138"/>
      <c r="L2354" s="139"/>
      <c r="M2354" s="140"/>
      <c r="O2354" s="89"/>
      <c r="Q2354" s="138"/>
      <c r="R2354" s="91"/>
      <c r="S2354" s="138"/>
      <c r="T2354" s="138"/>
      <c r="U2354" s="91"/>
      <c r="V2354" s="141"/>
      <c r="Y2354" s="6"/>
      <c r="Z2354" s="16"/>
      <c r="AA2354" s="16"/>
      <c r="AB2354" s="16"/>
      <c r="AC2354" s="16"/>
      <c r="AD2354" s="16"/>
      <c r="AE2354" s="16"/>
      <c r="AF2354" s="16"/>
      <c r="AG2354" s="16"/>
      <c r="AH2354" s="16"/>
      <c r="AI2354" s="16"/>
      <c r="AJ2354" s="16"/>
      <c r="AK2354" s="16"/>
      <c r="AL2354" s="16"/>
      <c r="AM2354" s="16"/>
      <c r="AN2354" s="16"/>
      <c r="AO2354" s="16"/>
      <c r="AP2354" s="16"/>
      <c r="AQ2354" s="16"/>
      <c r="AR2354" s="16"/>
      <c r="AS2354" s="16"/>
      <c r="AT2354" s="16"/>
      <c r="AU2354" s="16"/>
      <c r="AV2354" s="16"/>
      <c r="AW2354" s="16"/>
      <c r="AX2354" s="16"/>
      <c r="AY2354" s="16"/>
      <c r="AZ2354" s="16"/>
      <c r="BA2354" s="16"/>
      <c r="BB2354" s="16"/>
    </row>
    <row r="2355" s="5" customFormat="1" spans="1:54">
      <c r="A2355" s="136"/>
      <c r="C2355" s="136"/>
      <c r="E2355" s="107"/>
      <c r="F2355" s="137"/>
      <c r="J2355" s="122"/>
      <c r="K2355" s="138"/>
      <c r="L2355" s="139"/>
      <c r="M2355" s="140"/>
      <c r="O2355" s="89"/>
      <c r="Q2355" s="138"/>
      <c r="R2355" s="91"/>
      <c r="S2355" s="138"/>
      <c r="T2355" s="138"/>
      <c r="U2355" s="91"/>
      <c r="V2355" s="141"/>
      <c r="Y2355" s="6"/>
      <c r="Z2355" s="16"/>
      <c r="AA2355" s="16"/>
      <c r="AB2355" s="16"/>
      <c r="AC2355" s="16"/>
      <c r="AD2355" s="16"/>
      <c r="AE2355" s="16"/>
      <c r="AF2355" s="16"/>
      <c r="AG2355" s="16"/>
      <c r="AH2355" s="16"/>
      <c r="AI2355" s="16"/>
      <c r="AJ2355" s="16"/>
      <c r="AK2355" s="16"/>
      <c r="AL2355" s="16"/>
      <c r="AM2355" s="16"/>
      <c r="AN2355" s="16"/>
      <c r="AO2355" s="16"/>
      <c r="AP2355" s="16"/>
      <c r="AQ2355" s="16"/>
      <c r="AR2355" s="16"/>
      <c r="AS2355" s="16"/>
      <c r="AT2355" s="16"/>
      <c r="AU2355" s="16"/>
      <c r="AV2355" s="16"/>
      <c r="AW2355" s="16"/>
      <c r="AX2355" s="16"/>
      <c r="AY2355" s="16"/>
      <c r="AZ2355" s="16"/>
      <c r="BA2355" s="16"/>
      <c r="BB2355" s="16"/>
    </row>
    <row r="2356" s="5" customFormat="1" spans="1:54">
      <c r="A2356" s="136"/>
      <c r="C2356" s="136"/>
      <c r="E2356" s="107"/>
      <c r="F2356" s="137"/>
      <c r="J2356" s="122"/>
      <c r="K2356" s="138"/>
      <c r="L2356" s="139"/>
      <c r="M2356" s="140"/>
      <c r="O2356" s="89"/>
      <c r="Q2356" s="138"/>
      <c r="R2356" s="91"/>
      <c r="S2356" s="138"/>
      <c r="T2356" s="138"/>
      <c r="U2356" s="91"/>
      <c r="V2356" s="141"/>
      <c r="Y2356" s="6"/>
      <c r="Z2356" s="16"/>
      <c r="AA2356" s="16"/>
      <c r="AB2356" s="16"/>
      <c r="AC2356" s="16"/>
      <c r="AD2356" s="16"/>
      <c r="AE2356" s="16"/>
      <c r="AF2356" s="16"/>
      <c r="AG2356" s="16"/>
      <c r="AH2356" s="16"/>
      <c r="AI2356" s="16"/>
      <c r="AJ2356" s="16"/>
      <c r="AK2356" s="16"/>
      <c r="AL2356" s="16"/>
      <c r="AM2356" s="16"/>
      <c r="AN2356" s="16"/>
      <c r="AO2356" s="16"/>
      <c r="AP2356" s="16"/>
      <c r="AQ2356" s="16"/>
      <c r="AR2356" s="16"/>
      <c r="AS2356" s="16"/>
      <c r="AT2356" s="16"/>
      <c r="AU2356" s="16"/>
      <c r="AV2356" s="16"/>
      <c r="AW2356" s="16"/>
      <c r="AX2356" s="16"/>
      <c r="AY2356" s="16"/>
      <c r="AZ2356" s="16"/>
      <c r="BA2356" s="16"/>
      <c r="BB2356" s="16"/>
    </row>
    <row r="2357" s="5" customFormat="1" spans="1:54">
      <c r="A2357" s="136"/>
      <c r="C2357" s="136"/>
      <c r="E2357" s="107"/>
      <c r="F2357" s="137"/>
      <c r="J2357" s="122"/>
      <c r="K2357" s="138"/>
      <c r="L2357" s="139"/>
      <c r="M2357" s="140"/>
      <c r="O2357" s="89"/>
      <c r="Q2357" s="138"/>
      <c r="R2357" s="91"/>
      <c r="S2357" s="138"/>
      <c r="T2357" s="138"/>
      <c r="U2357" s="91"/>
      <c r="V2357" s="141"/>
      <c r="Y2357" s="6"/>
      <c r="Z2357" s="16"/>
      <c r="AA2357" s="16"/>
      <c r="AB2357" s="16"/>
      <c r="AC2357" s="16"/>
      <c r="AD2357" s="16"/>
      <c r="AE2357" s="16"/>
      <c r="AF2357" s="16"/>
      <c r="AG2357" s="16"/>
      <c r="AH2357" s="16"/>
      <c r="AI2357" s="16"/>
      <c r="AJ2357" s="16"/>
      <c r="AK2357" s="16"/>
      <c r="AL2357" s="16"/>
      <c r="AM2357" s="16"/>
      <c r="AN2357" s="16"/>
      <c r="AO2357" s="16"/>
      <c r="AP2357" s="16"/>
      <c r="AQ2357" s="16"/>
      <c r="AR2357" s="16"/>
      <c r="AS2357" s="16"/>
      <c r="AT2357" s="16"/>
      <c r="AU2357" s="16"/>
      <c r="AV2357" s="16"/>
      <c r="AW2357" s="16"/>
      <c r="AX2357" s="16"/>
      <c r="AY2357" s="16"/>
      <c r="AZ2357" s="16"/>
      <c r="BA2357" s="16"/>
      <c r="BB2357" s="16"/>
    </row>
    <row r="2358" s="5" customFormat="1" spans="1:54">
      <c r="A2358" s="136"/>
      <c r="C2358" s="136"/>
      <c r="E2358" s="107"/>
      <c r="F2358" s="137"/>
      <c r="J2358" s="122"/>
      <c r="K2358" s="138"/>
      <c r="L2358" s="139"/>
      <c r="M2358" s="140"/>
      <c r="O2358" s="89"/>
      <c r="Q2358" s="138"/>
      <c r="R2358" s="91"/>
      <c r="S2358" s="138"/>
      <c r="T2358" s="138"/>
      <c r="U2358" s="91"/>
      <c r="V2358" s="141"/>
      <c r="Y2358" s="6"/>
      <c r="Z2358" s="16"/>
      <c r="AA2358" s="16"/>
      <c r="AB2358" s="16"/>
      <c r="AC2358" s="16"/>
      <c r="AD2358" s="16"/>
      <c r="AE2358" s="16"/>
      <c r="AF2358" s="16"/>
      <c r="AG2358" s="16"/>
      <c r="AH2358" s="16"/>
      <c r="AI2358" s="16"/>
      <c r="AJ2358" s="16"/>
      <c r="AK2358" s="16"/>
      <c r="AL2358" s="16"/>
      <c r="AM2358" s="16"/>
      <c r="AN2358" s="16"/>
      <c r="AO2358" s="16"/>
      <c r="AP2358" s="16"/>
      <c r="AQ2358" s="16"/>
      <c r="AR2358" s="16"/>
      <c r="AS2358" s="16"/>
      <c r="AT2358" s="16"/>
      <c r="AU2358" s="16"/>
      <c r="AV2358" s="16"/>
      <c r="AW2358" s="16"/>
      <c r="AX2358" s="16"/>
      <c r="AY2358" s="16"/>
      <c r="AZ2358" s="16"/>
      <c r="BA2358" s="16"/>
      <c r="BB2358" s="16"/>
    </row>
    <row r="2359" s="5" customFormat="1" spans="1:54">
      <c r="A2359" s="136"/>
      <c r="C2359" s="136"/>
      <c r="E2359" s="107"/>
      <c r="F2359" s="137"/>
      <c r="J2359" s="122"/>
      <c r="K2359" s="138"/>
      <c r="L2359" s="139"/>
      <c r="M2359" s="140"/>
      <c r="O2359" s="89"/>
      <c r="Q2359" s="138"/>
      <c r="R2359" s="91"/>
      <c r="S2359" s="138"/>
      <c r="T2359" s="138"/>
      <c r="U2359" s="91"/>
      <c r="V2359" s="141"/>
      <c r="Y2359" s="6"/>
      <c r="Z2359" s="16"/>
      <c r="AA2359" s="16"/>
      <c r="AB2359" s="16"/>
      <c r="AC2359" s="16"/>
      <c r="AD2359" s="16"/>
      <c r="AE2359" s="16"/>
      <c r="AF2359" s="16"/>
      <c r="AG2359" s="16"/>
      <c r="AH2359" s="16"/>
      <c r="AI2359" s="16"/>
      <c r="AJ2359" s="16"/>
      <c r="AK2359" s="16"/>
      <c r="AL2359" s="16"/>
      <c r="AM2359" s="16"/>
      <c r="AN2359" s="16"/>
      <c r="AO2359" s="16"/>
      <c r="AP2359" s="16"/>
      <c r="AQ2359" s="16"/>
      <c r="AR2359" s="16"/>
      <c r="AS2359" s="16"/>
      <c r="AT2359" s="16"/>
      <c r="AU2359" s="16"/>
      <c r="AV2359" s="16"/>
      <c r="AW2359" s="16"/>
      <c r="AX2359" s="16"/>
      <c r="AY2359" s="16"/>
      <c r="AZ2359" s="16"/>
      <c r="BA2359" s="16"/>
      <c r="BB2359" s="16"/>
    </row>
    <row r="2360" s="5" customFormat="1" spans="1:54">
      <c r="A2360" s="136"/>
      <c r="C2360" s="136"/>
      <c r="E2360" s="107"/>
      <c r="F2360" s="137"/>
      <c r="J2360" s="122"/>
      <c r="K2360" s="138"/>
      <c r="L2360" s="139"/>
      <c r="M2360" s="140"/>
      <c r="O2360" s="89"/>
      <c r="Q2360" s="138"/>
      <c r="R2360" s="91"/>
      <c r="S2360" s="138"/>
      <c r="T2360" s="138"/>
      <c r="U2360" s="91"/>
      <c r="V2360" s="141"/>
      <c r="Y2360" s="6"/>
      <c r="Z2360" s="16"/>
      <c r="AA2360" s="16"/>
      <c r="AB2360" s="16"/>
      <c r="AC2360" s="16"/>
      <c r="AD2360" s="16"/>
      <c r="AE2360" s="16"/>
      <c r="AF2360" s="16"/>
      <c r="AG2360" s="16"/>
      <c r="AH2360" s="16"/>
      <c r="AI2360" s="16"/>
      <c r="AJ2360" s="16"/>
      <c r="AK2360" s="16"/>
      <c r="AL2360" s="16"/>
      <c r="AM2360" s="16"/>
      <c r="AN2360" s="16"/>
      <c r="AO2360" s="16"/>
      <c r="AP2360" s="16"/>
      <c r="AQ2360" s="16"/>
      <c r="AR2360" s="16"/>
      <c r="AS2360" s="16"/>
      <c r="AT2360" s="16"/>
      <c r="AU2360" s="16"/>
      <c r="AV2360" s="16"/>
      <c r="AW2360" s="16"/>
      <c r="AX2360" s="16"/>
      <c r="AY2360" s="16"/>
      <c r="AZ2360" s="16"/>
      <c r="BA2360" s="16"/>
      <c r="BB2360" s="16"/>
    </row>
    <row r="2361" s="5" customFormat="1" spans="1:54">
      <c r="A2361" s="136"/>
      <c r="C2361" s="136"/>
      <c r="E2361" s="107"/>
      <c r="F2361" s="137"/>
      <c r="J2361" s="122"/>
      <c r="K2361" s="138"/>
      <c r="L2361" s="139"/>
      <c r="M2361" s="140"/>
      <c r="O2361" s="89"/>
      <c r="Q2361" s="138"/>
      <c r="R2361" s="91"/>
      <c r="S2361" s="138"/>
      <c r="T2361" s="138"/>
      <c r="U2361" s="91"/>
      <c r="V2361" s="141"/>
      <c r="Y2361" s="6"/>
      <c r="Z2361" s="16"/>
      <c r="AA2361" s="16"/>
      <c r="AB2361" s="16"/>
      <c r="AC2361" s="16"/>
      <c r="AD2361" s="16"/>
      <c r="AE2361" s="16"/>
      <c r="AF2361" s="16"/>
      <c r="AG2361" s="16"/>
      <c r="AH2361" s="16"/>
      <c r="AI2361" s="16"/>
      <c r="AJ2361" s="16"/>
      <c r="AK2361" s="16"/>
      <c r="AL2361" s="16"/>
      <c r="AM2361" s="16"/>
      <c r="AN2361" s="16"/>
      <c r="AO2361" s="16"/>
      <c r="AP2361" s="16"/>
      <c r="AQ2361" s="16"/>
      <c r="AR2361" s="16"/>
      <c r="AS2361" s="16"/>
      <c r="AT2361" s="16"/>
      <c r="AU2361" s="16"/>
      <c r="AV2361" s="16"/>
      <c r="AW2361" s="16"/>
      <c r="AX2361" s="16"/>
      <c r="AY2361" s="16"/>
      <c r="AZ2361" s="16"/>
      <c r="BA2361" s="16"/>
      <c r="BB2361" s="16"/>
    </row>
    <row r="2362" s="5" customFormat="1" spans="1:54">
      <c r="A2362" s="136"/>
      <c r="C2362" s="136"/>
      <c r="E2362" s="107"/>
      <c r="F2362" s="137"/>
      <c r="J2362" s="122"/>
      <c r="K2362" s="138"/>
      <c r="L2362" s="139"/>
      <c r="M2362" s="140"/>
      <c r="O2362" s="89"/>
      <c r="Q2362" s="138"/>
      <c r="R2362" s="91"/>
      <c r="S2362" s="138"/>
      <c r="T2362" s="138"/>
      <c r="U2362" s="91"/>
      <c r="V2362" s="141"/>
      <c r="Y2362" s="6"/>
      <c r="Z2362" s="16"/>
      <c r="AA2362" s="16"/>
      <c r="AB2362" s="16"/>
      <c r="AC2362" s="16"/>
      <c r="AD2362" s="16"/>
      <c r="AE2362" s="16"/>
      <c r="AF2362" s="16"/>
      <c r="AG2362" s="16"/>
      <c r="AH2362" s="16"/>
      <c r="AI2362" s="16"/>
      <c r="AJ2362" s="16"/>
      <c r="AK2362" s="16"/>
      <c r="AL2362" s="16"/>
      <c r="AM2362" s="16"/>
      <c r="AN2362" s="16"/>
      <c r="AO2362" s="16"/>
      <c r="AP2362" s="16"/>
      <c r="AQ2362" s="16"/>
      <c r="AR2362" s="16"/>
      <c r="AS2362" s="16"/>
      <c r="AT2362" s="16"/>
      <c r="AU2362" s="16"/>
      <c r="AV2362" s="16"/>
      <c r="AW2362" s="16"/>
      <c r="AX2362" s="16"/>
      <c r="AY2362" s="16"/>
      <c r="AZ2362" s="16"/>
      <c r="BA2362" s="16"/>
      <c r="BB2362" s="16"/>
    </row>
    <row r="2363" s="5" customFormat="1" spans="1:54">
      <c r="A2363" s="136"/>
      <c r="C2363" s="136"/>
      <c r="E2363" s="107"/>
      <c r="F2363" s="137"/>
      <c r="J2363" s="122"/>
      <c r="K2363" s="138"/>
      <c r="L2363" s="139"/>
      <c r="M2363" s="140"/>
      <c r="O2363" s="89"/>
      <c r="Q2363" s="138"/>
      <c r="R2363" s="91"/>
      <c r="S2363" s="138"/>
      <c r="T2363" s="138"/>
      <c r="U2363" s="91"/>
      <c r="V2363" s="141"/>
      <c r="Y2363" s="6"/>
      <c r="Z2363" s="16"/>
      <c r="AA2363" s="16"/>
      <c r="AB2363" s="16"/>
      <c r="AC2363" s="16"/>
      <c r="AD2363" s="16"/>
      <c r="AE2363" s="16"/>
      <c r="AF2363" s="16"/>
      <c r="AG2363" s="16"/>
      <c r="AH2363" s="16"/>
      <c r="AI2363" s="16"/>
      <c r="AJ2363" s="16"/>
      <c r="AK2363" s="16"/>
      <c r="AL2363" s="16"/>
      <c r="AM2363" s="16"/>
      <c r="AN2363" s="16"/>
      <c r="AO2363" s="16"/>
      <c r="AP2363" s="16"/>
      <c r="AQ2363" s="16"/>
      <c r="AR2363" s="16"/>
      <c r="AS2363" s="16"/>
      <c r="AT2363" s="16"/>
      <c r="AU2363" s="16"/>
      <c r="AV2363" s="16"/>
      <c r="AW2363" s="16"/>
      <c r="AX2363" s="16"/>
      <c r="AY2363" s="16"/>
      <c r="AZ2363" s="16"/>
      <c r="BA2363" s="16"/>
      <c r="BB2363" s="16"/>
    </row>
    <row r="2364" s="5" customFormat="1" spans="1:54">
      <c r="A2364" s="136"/>
      <c r="C2364" s="136"/>
      <c r="E2364" s="107"/>
      <c r="F2364" s="137"/>
      <c r="J2364" s="122"/>
      <c r="K2364" s="138"/>
      <c r="L2364" s="139"/>
      <c r="M2364" s="140"/>
      <c r="O2364" s="89"/>
      <c r="Q2364" s="138"/>
      <c r="R2364" s="91"/>
      <c r="S2364" s="138"/>
      <c r="T2364" s="138"/>
      <c r="U2364" s="91"/>
      <c r="V2364" s="141"/>
      <c r="Y2364" s="6"/>
      <c r="Z2364" s="16"/>
      <c r="AA2364" s="16"/>
      <c r="AB2364" s="16"/>
      <c r="AC2364" s="16"/>
      <c r="AD2364" s="16"/>
      <c r="AE2364" s="16"/>
      <c r="AF2364" s="16"/>
      <c r="AG2364" s="16"/>
      <c r="AH2364" s="16"/>
      <c r="AI2364" s="16"/>
      <c r="AJ2364" s="16"/>
      <c r="AK2364" s="16"/>
      <c r="AL2364" s="16"/>
      <c r="AM2364" s="16"/>
      <c r="AN2364" s="16"/>
      <c r="AO2364" s="16"/>
      <c r="AP2364" s="16"/>
      <c r="AQ2364" s="16"/>
      <c r="AR2364" s="16"/>
      <c r="AS2364" s="16"/>
      <c r="AT2364" s="16"/>
      <c r="AU2364" s="16"/>
      <c r="AV2364" s="16"/>
      <c r="AW2364" s="16"/>
      <c r="AX2364" s="16"/>
      <c r="AY2364" s="16"/>
      <c r="AZ2364" s="16"/>
      <c r="BA2364" s="16"/>
      <c r="BB2364" s="16"/>
    </row>
    <row r="2365" s="5" customFormat="1" spans="1:54">
      <c r="A2365" s="136"/>
      <c r="C2365" s="136"/>
      <c r="E2365" s="107"/>
      <c r="F2365" s="137"/>
      <c r="J2365" s="122"/>
      <c r="K2365" s="138"/>
      <c r="L2365" s="139"/>
      <c r="M2365" s="140"/>
      <c r="O2365" s="89"/>
      <c r="Q2365" s="138"/>
      <c r="R2365" s="91"/>
      <c r="S2365" s="138"/>
      <c r="T2365" s="138"/>
      <c r="U2365" s="91"/>
      <c r="V2365" s="141"/>
      <c r="Y2365" s="6"/>
      <c r="Z2365" s="16"/>
      <c r="AA2365" s="16"/>
      <c r="AB2365" s="16"/>
      <c r="AC2365" s="16"/>
      <c r="AD2365" s="16"/>
      <c r="AE2365" s="16"/>
      <c r="AF2365" s="16"/>
      <c r="AG2365" s="16"/>
      <c r="AH2365" s="16"/>
      <c r="AI2365" s="16"/>
      <c r="AJ2365" s="16"/>
      <c r="AK2365" s="16"/>
      <c r="AL2365" s="16"/>
      <c r="AM2365" s="16"/>
      <c r="AN2365" s="16"/>
      <c r="AO2365" s="16"/>
      <c r="AP2365" s="16"/>
      <c r="AQ2365" s="16"/>
      <c r="AR2365" s="16"/>
      <c r="AS2365" s="16"/>
      <c r="AT2365" s="16"/>
      <c r="AU2365" s="16"/>
      <c r="AV2365" s="16"/>
      <c r="AW2365" s="16"/>
      <c r="AX2365" s="16"/>
      <c r="AY2365" s="16"/>
      <c r="AZ2365" s="16"/>
      <c r="BA2365" s="16"/>
      <c r="BB2365" s="16"/>
    </row>
    <row r="2366" s="5" customFormat="1" spans="1:54">
      <c r="A2366" s="136"/>
      <c r="C2366" s="136"/>
      <c r="E2366" s="107"/>
      <c r="F2366" s="137"/>
      <c r="J2366" s="122"/>
      <c r="K2366" s="138"/>
      <c r="L2366" s="139"/>
      <c r="M2366" s="140"/>
      <c r="O2366" s="89"/>
      <c r="Q2366" s="138"/>
      <c r="R2366" s="91"/>
      <c r="S2366" s="138"/>
      <c r="T2366" s="138"/>
      <c r="U2366" s="91"/>
      <c r="V2366" s="141"/>
      <c r="Y2366" s="6"/>
      <c r="Z2366" s="16"/>
      <c r="AA2366" s="16"/>
      <c r="AB2366" s="16"/>
      <c r="AC2366" s="16"/>
      <c r="AD2366" s="16"/>
      <c r="AE2366" s="16"/>
      <c r="AF2366" s="16"/>
      <c r="AG2366" s="16"/>
      <c r="AH2366" s="16"/>
      <c r="AI2366" s="16"/>
      <c r="AJ2366" s="16"/>
      <c r="AK2366" s="16"/>
      <c r="AL2366" s="16"/>
      <c r="AM2366" s="16"/>
      <c r="AN2366" s="16"/>
      <c r="AO2366" s="16"/>
      <c r="AP2366" s="16"/>
      <c r="AQ2366" s="16"/>
      <c r="AR2366" s="16"/>
      <c r="AS2366" s="16"/>
      <c r="AT2366" s="16"/>
      <c r="AU2366" s="16"/>
      <c r="AV2366" s="16"/>
      <c r="AW2366" s="16"/>
      <c r="AX2366" s="16"/>
      <c r="AY2366" s="16"/>
      <c r="AZ2366" s="16"/>
      <c r="BA2366" s="16"/>
      <c r="BB2366" s="16"/>
    </row>
    <row r="2367" s="5" customFormat="1" spans="1:54">
      <c r="A2367" s="136"/>
      <c r="C2367" s="136"/>
      <c r="E2367" s="107"/>
      <c r="F2367" s="137"/>
      <c r="J2367" s="122"/>
      <c r="K2367" s="138"/>
      <c r="L2367" s="139"/>
      <c r="M2367" s="140"/>
      <c r="O2367" s="89"/>
      <c r="Q2367" s="138"/>
      <c r="R2367" s="91"/>
      <c r="S2367" s="138"/>
      <c r="T2367" s="138"/>
      <c r="U2367" s="91"/>
      <c r="V2367" s="141"/>
      <c r="Y2367" s="6"/>
      <c r="Z2367" s="16"/>
      <c r="AA2367" s="16"/>
      <c r="AB2367" s="16"/>
      <c r="AC2367" s="16"/>
      <c r="AD2367" s="16"/>
      <c r="AE2367" s="16"/>
      <c r="AF2367" s="16"/>
      <c r="AG2367" s="16"/>
      <c r="AH2367" s="16"/>
      <c r="AI2367" s="16"/>
      <c r="AJ2367" s="16"/>
      <c r="AK2367" s="16"/>
      <c r="AL2367" s="16"/>
      <c r="AM2367" s="16"/>
      <c r="AN2367" s="16"/>
      <c r="AO2367" s="16"/>
      <c r="AP2367" s="16"/>
      <c r="AQ2367" s="16"/>
      <c r="AR2367" s="16"/>
      <c r="AS2367" s="16"/>
      <c r="AT2367" s="16"/>
      <c r="AU2367" s="16"/>
      <c r="AV2367" s="16"/>
      <c r="AW2367" s="16"/>
      <c r="AX2367" s="16"/>
      <c r="AY2367" s="16"/>
      <c r="AZ2367" s="16"/>
      <c r="BA2367" s="16"/>
      <c r="BB2367" s="16"/>
    </row>
    <row r="2368" s="5" customFormat="1" spans="1:54">
      <c r="A2368" s="136"/>
      <c r="C2368" s="136"/>
      <c r="E2368" s="107"/>
      <c r="F2368" s="137"/>
      <c r="J2368" s="122"/>
      <c r="K2368" s="138"/>
      <c r="L2368" s="139"/>
      <c r="M2368" s="140"/>
      <c r="O2368" s="89"/>
      <c r="Q2368" s="138"/>
      <c r="R2368" s="91"/>
      <c r="S2368" s="138"/>
      <c r="T2368" s="138"/>
      <c r="U2368" s="91"/>
      <c r="V2368" s="141"/>
      <c r="Y2368" s="6"/>
      <c r="Z2368" s="16"/>
      <c r="AA2368" s="16"/>
      <c r="AB2368" s="16"/>
      <c r="AC2368" s="16"/>
      <c r="AD2368" s="16"/>
      <c r="AE2368" s="16"/>
      <c r="AF2368" s="16"/>
      <c r="AG2368" s="16"/>
      <c r="AH2368" s="16"/>
      <c r="AI2368" s="16"/>
      <c r="AJ2368" s="16"/>
      <c r="AK2368" s="16"/>
      <c r="AL2368" s="16"/>
      <c r="AM2368" s="16"/>
      <c r="AN2368" s="16"/>
      <c r="AO2368" s="16"/>
      <c r="AP2368" s="16"/>
      <c r="AQ2368" s="16"/>
      <c r="AR2368" s="16"/>
      <c r="AS2368" s="16"/>
      <c r="AT2368" s="16"/>
      <c r="AU2368" s="16"/>
      <c r="AV2368" s="16"/>
      <c r="AW2368" s="16"/>
      <c r="AX2368" s="16"/>
      <c r="AY2368" s="16"/>
      <c r="AZ2368" s="16"/>
      <c r="BA2368" s="16"/>
      <c r="BB2368" s="16"/>
    </row>
    <row r="2369" s="5" customFormat="1" spans="1:54">
      <c r="A2369" s="136"/>
      <c r="C2369" s="136"/>
      <c r="E2369" s="107"/>
      <c r="F2369" s="137"/>
      <c r="J2369" s="122"/>
      <c r="K2369" s="138"/>
      <c r="L2369" s="139"/>
      <c r="M2369" s="140"/>
      <c r="O2369" s="89"/>
      <c r="Q2369" s="138"/>
      <c r="R2369" s="91"/>
      <c r="S2369" s="138"/>
      <c r="T2369" s="138"/>
      <c r="U2369" s="91"/>
      <c r="V2369" s="141"/>
      <c r="Y2369" s="6"/>
      <c r="Z2369" s="16"/>
      <c r="AA2369" s="16"/>
      <c r="AB2369" s="16"/>
      <c r="AC2369" s="16"/>
      <c r="AD2369" s="16"/>
      <c r="AE2369" s="16"/>
      <c r="AF2369" s="16"/>
      <c r="AG2369" s="16"/>
      <c r="AH2369" s="16"/>
      <c r="AI2369" s="16"/>
      <c r="AJ2369" s="16"/>
      <c r="AK2369" s="16"/>
      <c r="AL2369" s="16"/>
      <c r="AM2369" s="16"/>
      <c r="AN2369" s="16"/>
      <c r="AO2369" s="16"/>
      <c r="AP2369" s="16"/>
      <c r="AQ2369" s="16"/>
      <c r="AR2369" s="16"/>
      <c r="AS2369" s="16"/>
      <c r="AT2369" s="16"/>
      <c r="AU2369" s="16"/>
      <c r="AV2369" s="16"/>
      <c r="AW2369" s="16"/>
      <c r="AX2369" s="16"/>
      <c r="AY2369" s="16"/>
      <c r="AZ2369" s="16"/>
      <c r="BA2369" s="16"/>
      <c r="BB2369" s="16"/>
    </row>
    <row r="2370" s="5" customFormat="1" spans="1:54">
      <c r="A2370" s="136"/>
      <c r="C2370" s="136"/>
      <c r="E2370" s="107"/>
      <c r="F2370" s="137"/>
      <c r="J2370" s="122"/>
      <c r="K2370" s="138"/>
      <c r="L2370" s="139"/>
      <c r="M2370" s="140"/>
      <c r="O2370" s="89"/>
      <c r="Q2370" s="138"/>
      <c r="R2370" s="91"/>
      <c r="S2370" s="138"/>
      <c r="T2370" s="138"/>
      <c r="U2370" s="91"/>
      <c r="V2370" s="141"/>
      <c r="Y2370" s="6"/>
      <c r="Z2370" s="16"/>
      <c r="AA2370" s="16"/>
      <c r="AB2370" s="16"/>
      <c r="AC2370" s="16"/>
      <c r="AD2370" s="16"/>
      <c r="AE2370" s="16"/>
      <c r="AF2370" s="16"/>
      <c r="AG2370" s="16"/>
      <c r="AH2370" s="16"/>
      <c r="AI2370" s="16"/>
      <c r="AJ2370" s="16"/>
      <c r="AK2370" s="16"/>
      <c r="AL2370" s="16"/>
      <c r="AM2370" s="16"/>
      <c r="AN2370" s="16"/>
      <c r="AO2370" s="16"/>
      <c r="AP2370" s="16"/>
      <c r="AQ2370" s="16"/>
      <c r="AR2370" s="16"/>
      <c r="AS2370" s="16"/>
      <c r="AT2370" s="16"/>
      <c r="AU2370" s="16"/>
      <c r="AV2370" s="16"/>
      <c r="AW2370" s="16"/>
      <c r="AX2370" s="16"/>
      <c r="AY2370" s="16"/>
      <c r="AZ2370" s="16"/>
      <c r="BA2370" s="16"/>
      <c r="BB2370" s="16"/>
    </row>
    <row r="2371" s="5" customFormat="1" spans="1:54">
      <c r="A2371" s="136"/>
      <c r="C2371" s="136"/>
      <c r="E2371" s="107"/>
      <c r="F2371" s="137"/>
      <c r="J2371" s="122"/>
      <c r="K2371" s="138"/>
      <c r="L2371" s="139"/>
      <c r="M2371" s="140"/>
      <c r="O2371" s="89"/>
      <c r="Q2371" s="138"/>
      <c r="R2371" s="91"/>
      <c r="S2371" s="138"/>
      <c r="T2371" s="138"/>
      <c r="U2371" s="91"/>
      <c r="V2371" s="141"/>
      <c r="Y2371" s="6"/>
      <c r="Z2371" s="16"/>
      <c r="AA2371" s="16"/>
      <c r="AB2371" s="16"/>
      <c r="AC2371" s="16"/>
      <c r="AD2371" s="16"/>
      <c r="AE2371" s="16"/>
      <c r="AF2371" s="16"/>
      <c r="AG2371" s="16"/>
      <c r="AH2371" s="16"/>
      <c r="AI2371" s="16"/>
      <c r="AJ2371" s="16"/>
      <c r="AK2371" s="16"/>
      <c r="AL2371" s="16"/>
      <c r="AM2371" s="16"/>
      <c r="AN2371" s="16"/>
      <c r="AO2371" s="16"/>
      <c r="AP2371" s="16"/>
      <c r="AQ2371" s="16"/>
      <c r="AR2371" s="16"/>
      <c r="AS2371" s="16"/>
      <c r="AT2371" s="16"/>
      <c r="AU2371" s="16"/>
      <c r="AV2371" s="16"/>
      <c r="AW2371" s="16"/>
      <c r="AX2371" s="16"/>
      <c r="AY2371" s="16"/>
      <c r="AZ2371" s="16"/>
      <c r="BA2371" s="16"/>
      <c r="BB2371" s="16"/>
    </row>
    <row r="2372" s="5" customFormat="1" spans="1:54">
      <c r="A2372" s="136"/>
      <c r="C2372" s="136"/>
      <c r="E2372" s="107"/>
      <c r="F2372" s="137"/>
      <c r="J2372" s="122"/>
      <c r="K2372" s="138"/>
      <c r="L2372" s="139"/>
      <c r="M2372" s="140"/>
      <c r="O2372" s="89"/>
      <c r="Q2372" s="138"/>
      <c r="R2372" s="91"/>
      <c r="S2372" s="138"/>
      <c r="T2372" s="138"/>
      <c r="U2372" s="91"/>
      <c r="V2372" s="141"/>
      <c r="Y2372" s="6"/>
      <c r="Z2372" s="16"/>
      <c r="AA2372" s="16"/>
      <c r="AB2372" s="16"/>
      <c r="AC2372" s="16"/>
      <c r="AD2372" s="16"/>
      <c r="AE2372" s="16"/>
      <c r="AF2372" s="16"/>
      <c r="AG2372" s="16"/>
      <c r="AH2372" s="16"/>
      <c r="AI2372" s="16"/>
      <c r="AJ2372" s="16"/>
      <c r="AK2372" s="16"/>
      <c r="AL2372" s="16"/>
      <c r="AM2372" s="16"/>
      <c r="AN2372" s="16"/>
      <c r="AO2372" s="16"/>
      <c r="AP2372" s="16"/>
      <c r="AQ2372" s="16"/>
      <c r="AR2372" s="16"/>
      <c r="AS2372" s="16"/>
      <c r="AT2372" s="16"/>
      <c r="AU2372" s="16"/>
      <c r="AV2372" s="16"/>
      <c r="AW2372" s="16"/>
      <c r="AX2372" s="16"/>
      <c r="AY2372" s="16"/>
      <c r="AZ2372" s="16"/>
      <c r="BA2372" s="16"/>
      <c r="BB2372" s="16"/>
    </row>
    <row r="2373" s="5" customFormat="1" spans="1:54">
      <c r="A2373" s="136"/>
      <c r="C2373" s="136"/>
      <c r="E2373" s="107"/>
      <c r="F2373" s="137"/>
      <c r="J2373" s="122"/>
      <c r="K2373" s="138"/>
      <c r="L2373" s="139"/>
      <c r="M2373" s="140"/>
      <c r="O2373" s="89"/>
      <c r="Q2373" s="138"/>
      <c r="R2373" s="91"/>
      <c r="S2373" s="138"/>
      <c r="T2373" s="138"/>
      <c r="U2373" s="91"/>
      <c r="V2373" s="141"/>
      <c r="Y2373" s="6"/>
      <c r="Z2373" s="16"/>
      <c r="AA2373" s="16"/>
      <c r="AB2373" s="16"/>
      <c r="AC2373" s="16"/>
      <c r="AD2373" s="16"/>
      <c r="AE2373" s="16"/>
      <c r="AF2373" s="16"/>
      <c r="AG2373" s="16"/>
      <c r="AH2373" s="16"/>
      <c r="AI2373" s="16"/>
      <c r="AJ2373" s="16"/>
      <c r="AK2373" s="16"/>
      <c r="AL2373" s="16"/>
      <c r="AM2373" s="16"/>
      <c r="AN2373" s="16"/>
      <c r="AO2373" s="16"/>
      <c r="AP2373" s="16"/>
      <c r="AQ2373" s="16"/>
      <c r="AR2373" s="16"/>
      <c r="AS2373" s="16"/>
      <c r="AT2373" s="16"/>
      <c r="AU2373" s="16"/>
      <c r="AV2373" s="16"/>
      <c r="AW2373" s="16"/>
      <c r="AX2373" s="16"/>
      <c r="AY2373" s="16"/>
      <c r="AZ2373" s="16"/>
      <c r="BA2373" s="16"/>
      <c r="BB2373" s="16"/>
    </row>
    <row r="2374" s="5" customFormat="1" spans="1:54">
      <c r="A2374" s="136"/>
      <c r="C2374" s="136"/>
      <c r="E2374" s="107"/>
      <c r="F2374" s="137"/>
      <c r="J2374" s="122"/>
      <c r="K2374" s="138"/>
      <c r="L2374" s="139"/>
      <c r="M2374" s="140"/>
      <c r="O2374" s="89"/>
      <c r="Q2374" s="138"/>
      <c r="R2374" s="91"/>
      <c r="S2374" s="138"/>
      <c r="T2374" s="138"/>
      <c r="U2374" s="91"/>
      <c r="V2374" s="141"/>
      <c r="Y2374" s="6"/>
      <c r="Z2374" s="16"/>
      <c r="AA2374" s="16"/>
      <c r="AB2374" s="16"/>
      <c r="AC2374" s="16"/>
      <c r="AD2374" s="16"/>
      <c r="AE2374" s="16"/>
      <c r="AF2374" s="16"/>
      <c r="AG2374" s="16"/>
      <c r="AH2374" s="16"/>
      <c r="AI2374" s="16"/>
      <c r="AJ2374" s="16"/>
      <c r="AK2374" s="16"/>
      <c r="AL2374" s="16"/>
      <c r="AM2374" s="16"/>
      <c r="AN2374" s="16"/>
      <c r="AO2374" s="16"/>
      <c r="AP2374" s="16"/>
      <c r="AQ2374" s="16"/>
      <c r="AR2374" s="16"/>
      <c r="AS2374" s="16"/>
      <c r="AT2374" s="16"/>
      <c r="AU2374" s="16"/>
      <c r="AV2374" s="16"/>
      <c r="AW2374" s="16"/>
      <c r="AX2374" s="16"/>
      <c r="AY2374" s="16"/>
      <c r="AZ2374" s="16"/>
      <c r="BA2374" s="16"/>
      <c r="BB2374" s="16"/>
    </row>
    <row r="2375" s="5" customFormat="1" spans="1:54">
      <c r="A2375" s="136"/>
      <c r="C2375" s="136"/>
      <c r="E2375" s="107"/>
      <c r="F2375" s="137"/>
      <c r="J2375" s="122"/>
      <c r="K2375" s="138"/>
      <c r="L2375" s="139"/>
      <c r="M2375" s="140"/>
      <c r="O2375" s="89"/>
      <c r="Q2375" s="138"/>
      <c r="R2375" s="91"/>
      <c r="S2375" s="138"/>
      <c r="T2375" s="138"/>
      <c r="U2375" s="91"/>
      <c r="V2375" s="141"/>
      <c r="Y2375" s="6"/>
      <c r="Z2375" s="16"/>
      <c r="AA2375" s="16"/>
      <c r="AB2375" s="16"/>
      <c r="AC2375" s="16"/>
      <c r="AD2375" s="16"/>
      <c r="AE2375" s="16"/>
      <c r="AF2375" s="16"/>
      <c r="AG2375" s="16"/>
      <c r="AH2375" s="16"/>
      <c r="AI2375" s="16"/>
      <c r="AJ2375" s="16"/>
      <c r="AK2375" s="16"/>
      <c r="AL2375" s="16"/>
      <c r="AM2375" s="16"/>
      <c r="AN2375" s="16"/>
      <c r="AO2375" s="16"/>
      <c r="AP2375" s="16"/>
      <c r="AQ2375" s="16"/>
      <c r="AR2375" s="16"/>
      <c r="AS2375" s="16"/>
      <c r="AT2375" s="16"/>
      <c r="AU2375" s="16"/>
      <c r="AV2375" s="16"/>
      <c r="AW2375" s="16"/>
      <c r="AX2375" s="16"/>
      <c r="AY2375" s="16"/>
      <c r="AZ2375" s="16"/>
      <c r="BA2375" s="16"/>
      <c r="BB2375" s="16"/>
    </row>
    <row r="2376" s="5" customFormat="1" spans="1:54">
      <c r="A2376" s="136"/>
      <c r="C2376" s="136"/>
      <c r="E2376" s="107"/>
      <c r="F2376" s="137"/>
      <c r="J2376" s="122"/>
      <c r="K2376" s="138"/>
      <c r="L2376" s="139"/>
      <c r="M2376" s="140"/>
      <c r="O2376" s="89"/>
      <c r="Q2376" s="138"/>
      <c r="R2376" s="91"/>
      <c r="S2376" s="138"/>
      <c r="T2376" s="138"/>
      <c r="U2376" s="91"/>
      <c r="V2376" s="141"/>
      <c r="Y2376" s="6"/>
      <c r="Z2376" s="16"/>
      <c r="AA2376" s="16"/>
      <c r="AB2376" s="16"/>
      <c r="AC2376" s="16"/>
      <c r="AD2376" s="16"/>
      <c r="AE2376" s="16"/>
      <c r="AF2376" s="16"/>
      <c r="AG2376" s="16"/>
      <c r="AH2376" s="16"/>
      <c r="AI2376" s="16"/>
      <c r="AJ2376" s="16"/>
      <c r="AK2376" s="16"/>
      <c r="AL2376" s="16"/>
      <c r="AM2376" s="16"/>
      <c r="AN2376" s="16"/>
      <c r="AO2376" s="16"/>
      <c r="AP2376" s="16"/>
      <c r="AQ2376" s="16"/>
      <c r="AR2376" s="16"/>
      <c r="AS2376" s="16"/>
      <c r="AT2376" s="16"/>
      <c r="AU2376" s="16"/>
      <c r="AV2376" s="16"/>
      <c r="AW2376" s="16"/>
      <c r="AX2376" s="16"/>
      <c r="AY2376" s="16"/>
      <c r="AZ2376" s="16"/>
      <c r="BA2376" s="16"/>
      <c r="BB2376" s="16"/>
    </row>
    <row r="2377" s="5" customFormat="1" spans="1:54">
      <c r="A2377" s="136"/>
      <c r="C2377" s="136"/>
      <c r="E2377" s="107"/>
      <c r="F2377" s="137"/>
      <c r="J2377" s="122"/>
      <c r="K2377" s="138"/>
      <c r="L2377" s="139"/>
      <c r="M2377" s="140"/>
      <c r="O2377" s="89"/>
      <c r="Q2377" s="138"/>
      <c r="R2377" s="91"/>
      <c r="S2377" s="138"/>
      <c r="T2377" s="138"/>
      <c r="U2377" s="91"/>
      <c r="V2377" s="141"/>
      <c r="Y2377" s="6"/>
      <c r="Z2377" s="16"/>
      <c r="AA2377" s="16"/>
      <c r="AB2377" s="16"/>
      <c r="AC2377" s="16"/>
      <c r="AD2377" s="16"/>
      <c r="AE2377" s="16"/>
      <c r="AF2377" s="16"/>
      <c r="AG2377" s="16"/>
      <c r="AH2377" s="16"/>
      <c r="AI2377" s="16"/>
      <c r="AJ2377" s="16"/>
      <c r="AK2377" s="16"/>
      <c r="AL2377" s="16"/>
      <c r="AM2377" s="16"/>
      <c r="AN2377" s="16"/>
      <c r="AO2377" s="16"/>
      <c r="AP2377" s="16"/>
      <c r="AQ2377" s="16"/>
      <c r="AR2377" s="16"/>
      <c r="AS2377" s="16"/>
      <c r="AT2377" s="16"/>
      <c r="AU2377" s="16"/>
      <c r="AV2377" s="16"/>
      <c r="AW2377" s="16"/>
      <c r="AX2377" s="16"/>
      <c r="AY2377" s="16"/>
      <c r="AZ2377" s="16"/>
      <c r="BA2377" s="16"/>
      <c r="BB2377" s="16"/>
    </row>
    <row r="2378" s="5" customFormat="1" spans="1:54">
      <c r="A2378" s="136"/>
      <c r="C2378" s="136"/>
      <c r="E2378" s="107"/>
      <c r="F2378" s="137"/>
      <c r="J2378" s="122"/>
      <c r="K2378" s="138"/>
      <c r="L2378" s="139"/>
      <c r="M2378" s="140"/>
      <c r="O2378" s="89"/>
      <c r="Q2378" s="138"/>
      <c r="R2378" s="91"/>
      <c r="S2378" s="138"/>
      <c r="T2378" s="138"/>
      <c r="U2378" s="91"/>
      <c r="V2378" s="141"/>
      <c r="Y2378" s="6"/>
      <c r="Z2378" s="16"/>
      <c r="AA2378" s="16"/>
      <c r="AB2378" s="16"/>
      <c r="AC2378" s="16"/>
      <c r="AD2378" s="16"/>
      <c r="AE2378" s="16"/>
      <c r="AF2378" s="16"/>
      <c r="AG2378" s="16"/>
      <c r="AH2378" s="16"/>
      <c r="AI2378" s="16"/>
      <c r="AJ2378" s="16"/>
      <c r="AK2378" s="16"/>
      <c r="AL2378" s="16"/>
      <c r="AM2378" s="16"/>
      <c r="AN2378" s="16"/>
      <c r="AO2378" s="16"/>
      <c r="AP2378" s="16"/>
      <c r="AQ2378" s="16"/>
      <c r="AR2378" s="16"/>
      <c r="AS2378" s="16"/>
      <c r="AT2378" s="16"/>
      <c r="AU2378" s="16"/>
      <c r="AV2378" s="16"/>
      <c r="AW2378" s="16"/>
      <c r="AX2378" s="16"/>
      <c r="AY2378" s="16"/>
      <c r="AZ2378" s="16"/>
      <c r="BA2378" s="16"/>
      <c r="BB2378" s="16"/>
    </row>
    <row r="2379" s="5" customFormat="1" spans="1:54">
      <c r="A2379" s="136"/>
      <c r="C2379" s="136"/>
      <c r="E2379" s="107"/>
      <c r="F2379" s="137"/>
      <c r="J2379" s="122"/>
      <c r="K2379" s="138"/>
      <c r="L2379" s="139"/>
      <c r="M2379" s="140"/>
      <c r="O2379" s="89"/>
      <c r="Q2379" s="138"/>
      <c r="R2379" s="91"/>
      <c r="S2379" s="138"/>
      <c r="T2379" s="138"/>
      <c r="U2379" s="91"/>
      <c r="V2379" s="141"/>
      <c r="Y2379" s="6"/>
      <c r="Z2379" s="16"/>
      <c r="AA2379" s="16"/>
      <c r="AB2379" s="16"/>
      <c r="AC2379" s="16"/>
      <c r="AD2379" s="16"/>
      <c r="AE2379" s="16"/>
      <c r="AF2379" s="16"/>
      <c r="AG2379" s="16"/>
      <c r="AH2379" s="16"/>
      <c r="AI2379" s="16"/>
      <c r="AJ2379" s="16"/>
      <c r="AK2379" s="16"/>
      <c r="AL2379" s="16"/>
      <c r="AM2379" s="16"/>
      <c r="AN2379" s="16"/>
      <c r="AO2379" s="16"/>
      <c r="AP2379" s="16"/>
      <c r="AQ2379" s="16"/>
      <c r="AR2379" s="16"/>
      <c r="AS2379" s="16"/>
      <c r="AT2379" s="16"/>
      <c r="AU2379" s="16"/>
      <c r="AV2379" s="16"/>
      <c r="AW2379" s="16"/>
      <c r="AX2379" s="16"/>
      <c r="AY2379" s="16"/>
      <c r="AZ2379" s="16"/>
      <c r="BA2379" s="16"/>
      <c r="BB2379" s="16"/>
    </row>
    <row r="2380" s="5" customFormat="1" spans="1:54">
      <c r="A2380" s="136"/>
      <c r="C2380" s="136"/>
      <c r="E2380" s="107"/>
      <c r="F2380" s="137"/>
      <c r="J2380" s="122"/>
      <c r="K2380" s="138"/>
      <c r="L2380" s="139"/>
      <c r="M2380" s="140"/>
      <c r="O2380" s="89"/>
      <c r="Q2380" s="138"/>
      <c r="R2380" s="91"/>
      <c r="S2380" s="138"/>
      <c r="T2380" s="138"/>
      <c r="U2380" s="91"/>
      <c r="V2380" s="141"/>
      <c r="Y2380" s="6"/>
      <c r="Z2380" s="16"/>
      <c r="AA2380" s="16"/>
      <c r="AB2380" s="16"/>
      <c r="AC2380" s="16"/>
      <c r="AD2380" s="16"/>
      <c r="AE2380" s="16"/>
      <c r="AF2380" s="16"/>
      <c r="AG2380" s="16"/>
      <c r="AH2380" s="16"/>
      <c r="AI2380" s="16"/>
      <c r="AJ2380" s="16"/>
      <c r="AK2380" s="16"/>
      <c r="AL2380" s="16"/>
      <c r="AM2380" s="16"/>
      <c r="AN2380" s="16"/>
      <c r="AO2380" s="16"/>
      <c r="AP2380" s="16"/>
      <c r="AQ2380" s="16"/>
      <c r="AR2380" s="16"/>
      <c r="AS2380" s="16"/>
      <c r="AT2380" s="16"/>
      <c r="AU2380" s="16"/>
      <c r="AV2380" s="16"/>
      <c r="AW2380" s="16"/>
      <c r="AX2380" s="16"/>
      <c r="AY2380" s="16"/>
      <c r="AZ2380" s="16"/>
      <c r="BA2380" s="16"/>
      <c r="BB2380" s="16"/>
    </row>
    <row r="2381" s="5" customFormat="1" spans="1:54">
      <c r="A2381" s="136"/>
      <c r="C2381" s="136"/>
      <c r="E2381" s="107"/>
      <c r="F2381" s="137"/>
      <c r="J2381" s="122"/>
      <c r="K2381" s="138"/>
      <c r="L2381" s="139"/>
      <c r="M2381" s="140"/>
      <c r="O2381" s="89"/>
      <c r="Q2381" s="138"/>
      <c r="R2381" s="91"/>
      <c r="S2381" s="138"/>
      <c r="T2381" s="138"/>
      <c r="U2381" s="91"/>
      <c r="V2381" s="141"/>
      <c r="Y2381" s="6"/>
      <c r="Z2381" s="16"/>
      <c r="AA2381" s="16"/>
      <c r="AB2381" s="16"/>
      <c r="AC2381" s="16"/>
      <c r="AD2381" s="16"/>
      <c r="AE2381" s="16"/>
      <c r="AF2381" s="16"/>
      <c r="AG2381" s="16"/>
      <c r="AH2381" s="16"/>
      <c r="AI2381" s="16"/>
      <c r="AJ2381" s="16"/>
      <c r="AK2381" s="16"/>
      <c r="AL2381" s="16"/>
      <c r="AM2381" s="16"/>
      <c r="AN2381" s="16"/>
      <c r="AO2381" s="16"/>
      <c r="AP2381" s="16"/>
      <c r="AQ2381" s="16"/>
      <c r="AR2381" s="16"/>
      <c r="AS2381" s="16"/>
      <c r="AT2381" s="16"/>
      <c r="AU2381" s="16"/>
      <c r="AV2381" s="16"/>
      <c r="AW2381" s="16"/>
      <c r="AX2381" s="16"/>
      <c r="AY2381" s="16"/>
      <c r="AZ2381" s="16"/>
      <c r="BA2381" s="16"/>
      <c r="BB2381" s="16"/>
    </row>
    <row r="2382" s="5" customFormat="1" spans="1:54">
      <c r="A2382" s="136"/>
      <c r="C2382" s="136"/>
      <c r="E2382" s="107"/>
      <c r="F2382" s="137"/>
      <c r="J2382" s="122"/>
      <c r="K2382" s="138"/>
      <c r="L2382" s="139"/>
      <c r="M2382" s="140"/>
      <c r="O2382" s="89"/>
      <c r="Q2382" s="138"/>
      <c r="R2382" s="91"/>
      <c r="S2382" s="138"/>
      <c r="T2382" s="138"/>
      <c r="U2382" s="91"/>
      <c r="V2382" s="141"/>
      <c r="Y2382" s="6"/>
      <c r="Z2382" s="16"/>
      <c r="AA2382" s="16"/>
      <c r="AB2382" s="16"/>
      <c r="AC2382" s="16"/>
      <c r="AD2382" s="16"/>
      <c r="AE2382" s="16"/>
      <c r="AF2382" s="16"/>
      <c r="AG2382" s="16"/>
      <c r="AH2382" s="16"/>
      <c r="AI2382" s="16"/>
      <c r="AJ2382" s="16"/>
      <c r="AK2382" s="16"/>
      <c r="AL2382" s="16"/>
      <c r="AM2382" s="16"/>
      <c r="AN2382" s="16"/>
      <c r="AO2382" s="16"/>
      <c r="AP2382" s="16"/>
      <c r="AQ2382" s="16"/>
      <c r="AR2382" s="16"/>
      <c r="AS2382" s="16"/>
      <c r="AT2382" s="16"/>
      <c r="AU2382" s="16"/>
      <c r="AV2382" s="16"/>
      <c r="AW2382" s="16"/>
      <c r="AX2382" s="16"/>
      <c r="AY2382" s="16"/>
      <c r="AZ2382" s="16"/>
      <c r="BA2382" s="16"/>
      <c r="BB2382" s="16"/>
    </row>
    <row r="2383" s="5" customFormat="1" spans="1:54">
      <c r="A2383" s="136"/>
      <c r="C2383" s="136"/>
      <c r="E2383" s="107"/>
      <c r="F2383" s="137"/>
      <c r="J2383" s="122"/>
      <c r="K2383" s="138"/>
      <c r="L2383" s="139"/>
      <c r="M2383" s="140"/>
      <c r="O2383" s="89"/>
      <c r="Q2383" s="138"/>
      <c r="R2383" s="91"/>
      <c r="S2383" s="138"/>
      <c r="T2383" s="138"/>
      <c r="U2383" s="91"/>
      <c r="V2383" s="141"/>
      <c r="Y2383" s="6"/>
      <c r="Z2383" s="16"/>
      <c r="AA2383" s="16"/>
      <c r="AB2383" s="16"/>
      <c r="AC2383" s="16"/>
      <c r="AD2383" s="16"/>
      <c r="AE2383" s="16"/>
      <c r="AF2383" s="16"/>
      <c r="AG2383" s="16"/>
      <c r="AH2383" s="16"/>
      <c r="AI2383" s="16"/>
      <c r="AJ2383" s="16"/>
      <c r="AK2383" s="16"/>
      <c r="AL2383" s="16"/>
      <c r="AM2383" s="16"/>
      <c r="AN2383" s="16"/>
      <c r="AO2383" s="16"/>
      <c r="AP2383" s="16"/>
      <c r="AQ2383" s="16"/>
      <c r="AR2383" s="16"/>
      <c r="AS2383" s="16"/>
      <c r="AT2383" s="16"/>
      <c r="AU2383" s="16"/>
      <c r="AV2383" s="16"/>
      <c r="AW2383" s="16"/>
      <c r="AX2383" s="16"/>
      <c r="AY2383" s="16"/>
      <c r="AZ2383" s="16"/>
      <c r="BA2383" s="16"/>
      <c r="BB2383" s="16"/>
    </row>
    <row r="2384" s="5" customFormat="1" spans="1:54">
      <c r="A2384" s="136"/>
      <c r="C2384" s="136"/>
      <c r="E2384" s="107"/>
      <c r="F2384" s="137"/>
      <c r="J2384" s="122"/>
      <c r="K2384" s="138"/>
      <c r="L2384" s="139"/>
      <c r="M2384" s="140"/>
      <c r="O2384" s="89"/>
      <c r="Q2384" s="138"/>
      <c r="R2384" s="91"/>
      <c r="S2384" s="138"/>
      <c r="T2384" s="138"/>
      <c r="U2384" s="91"/>
      <c r="V2384" s="141"/>
      <c r="Y2384" s="6"/>
      <c r="Z2384" s="16"/>
      <c r="AA2384" s="16"/>
      <c r="AB2384" s="16"/>
      <c r="AC2384" s="16"/>
      <c r="AD2384" s="16"/>
      <c r="AE2384" s="16"/>
      <c r="AF2384" s="16"/>
      <c r="AG2384" s="16"/>
      <c r="AH2384" s="16"/>
      <c r="AI2384" s="16"/>
      <c r="AJ2384" s="16"/>
      <c r="AK2384" s="16"/>
      <c r="AL2384" s="16"/>
      <c r="AM2384" s="16"/>
      <c r="AN2384" s="16"/>
      <c r="AO2384" s="16"/>
      <c r="AP2384" s="16"/>
      <c r="AQ2384" s="16"/>
      <c r="AR2384" s="16"/>
      <c r="AS2384" s="16"/>
      <c r="AT2384" s="16"/>
      <c r="AU2384" s="16"/>
      <c r="AV2384" s="16"/>
      <c r="AW2384" s="16"/>
      <c r="AX2384" s="16"/>
      <c r="AY2384" s="16"/>
      <c r="AZ2384" s="16"/>
      <c r="BA2384" s="16"/>
      <c r="BB2384" s="16"/>
    </row>
    <row r="2385" s="5" customFormat="1" spans="1:54">
      <c r="A2385" s="136"/>
      <c r="C2385" s="136"/>
      <c r="E2385" s="107"/>
      <c r="F2385" s="137"/>
      <c r="J2385" s="122"/>
      <c r="K2385" s="138"/>
      <c r="L2385" s="139"/>
      <c r="M2385" s="140"/>
      <c r="O2385" s="89"/>
      <c r="Q2385" s="138"/>
      <c r="R2385" s="91"/>
      <c r="S2385" s="138"/>
      <c r="T2385" s="138"/>
      <c r="U2385" s="91"/>
      <c r="V2385" s="141"/>
      <c r="Y2385" s="6"/>
      <c r="Z2385" s="16"/>
      <c r="AA2385" s="16"/>
      <c r="AB2385" s="16"/>
      <c r="AC2385" s="16"/>
      <c r="AD2385" s="16"/>
      <c r="AE2385" s="16"/>
      <c r="AF2385" s="16"/>
      <c r="AG2385" s="16"/>
      <c r="AH2385" s="16"/>
      <c r="AI2385" s="16"/>
      <c r="AJ2385" s="16"/>
      <c r="AK2385" s="16"/>
      <c r="AL2385" s="16"/>
      <c r="AM2385" s="16"/>
      <c r="AN2385" s="16"/>
      <c r="AO2385" s="16"/>
      <c r="AP2385" s="16"/>
      <c r="AQ2385" s="16"/>
      <c r="AR2385" s="16"/>
      <c r="AS2385" s="16"/>
      <c r="AT2385" s="16"/>
      <c r="AU2385" s="16"/>
      <c r="AV2385" s="16"/>
      <c r="AW2385" s="16"/>
      <c r="AX2385" s="16"/>
      <c r="AY2385" s="16"/>
      <c r="AZ2385" s="16"/>
      <c r="BA2385" s="16"/>
      <c r="BB2385" s="16"/>
    </row>
    <row r="2386" s="5" customFormat="1" spans="1:54">
      <c r="A2386" s="136"/>
      <c r="C2386" s="136"/>
      <c r="E2386" s="107"/>
      <c r="F2386" s="137"/>
      <c r="J2386" s="122"/>
      <c r="K2386" s="138"/>
      <c r="L2386" s="139"/>
      <c r="M2386" s="140"/>
      <c r="O2386" s="89"/>
      <c r="Q2386" s="138"/>
      <c r="R2386" s="91"/>
      <c r="S2386" s="138"/>
      <c r="T2386" s="138"/>
      <c r="U2386" s="91"/>
      <c r="V2386" s="141"/>
      <c r="Y2386" s="6"/>
      <c r="Z2386" s="16"/>
      <c r="AA2386" s="16"/>
      <c r="AB2386" s="16"/>
      <c r="AC2386" s="16"/>
      <c r="AD2386" s="16"/>
      <c r="AE2386" s="16"/>
      <c r="AF2386" s="16"/>
      <c r="AG2386" s="16"/>
      <c r="AH2386" s="16"/>
      <c r="AI2386" s="16"/>
      <c r="AJ2386" s="16"/>
      <c r="AK2386" s="16"/>
      <c r="AL2386" s="16"/>
      <c r="AM2386" s="16"/>
      <c r="AN2386" s="16"/>
      <c r="AO2386" s="16"/>
      <c r="AP2386" s="16"/>
      <c r="AQ2386" s="16"/>
      <c r="AR2386" s="16"/>
      <c r="AS2386" s="16"/>
      <c r="AT2386" s="16"/>
      <c r="AU2386" s="16"/>
      <c r="AV2386" s="16"/>
      <c r="AW2386" s="16"/>
      <c r="AX2386" s="16"/>
      <c r="AY2386" s="16"/>
      <c r="AZ2386" s="16"/>
      <c r="BA2386" s="16"/>
      <c r="BB2386" s="16"/>
    </row>
    <row r="2387" s="5" customFormat="1" spans="1:54">
      <c r="A2387" s="136"/>
      <c r="C2387" s="136"/>
      <c r="E2387" s="107"/>
      <c r="F2387" s="137"/>
      <c r="J2387" s="122"/>
      <c r="K2387" s="138"/>
      <c r="L2387" s="139"/>
      <c r="M2387" s="140"/>
      <c r="O2387" s="89"/>
      <c r="Q2387" s="138"/>
      <c r="R2387" s="91"/>
      <c r="S2387" s="138"/>
      <c r="T2387" s="138"/>
      <c r="U2387" s="91"/>
      <c r="V2387" s="141"/>
      <c r="Y2387" s="6"/>
      <c r="Z2387" s="16"/>
      <c r="AA2387" s="16"/>
      <c r="AB2387" s="16"/>
      <c r="AC2387" s="16"/>
      <c r="AD2387" s="16"/>
      <c r="AE2387" s="16"/>
      <c r="AF2387" s="16"/>
      <c r="AG2387" s="16"/>
      <c r="AH2387" s="16"/>
      <c r="AI2387" s="16"/>
      <c r="AJ2387" s="16"/>
      <c r="AK2387" s="16"/>
      <c r="AL2387" s="16"/>
      <c r="AM2387" s="16"/>
      <c r="AN2387" s="16"/>
      <c r="AO2387" s="16"/>
      <c r="AP2387" s="16"/>
      <c r="AQ2387" s="16"/>
      <c r="AR2387" s="16"/>
      <c r="AS2387" s="16"/>
      <c r="AT2387" s="16"/>
      <c r="AU2387" s="16"/>
      <c r="AV2387" s="16"/>
      <c r="AW2387" s="16"/>
      <c r="AX2387" s="16"/>
      <c r="AY2387" s="16"/>
      <c r="AZ2387" s="16"/>
      <c r="BA2387" s="16"/>
      <c r="BB2387" s="16"/>
    </row>
    <row r="2388" s="5" customFormat="1" spans="1:54">
      <c r="A2388" s="136"/>
      <c r="C2388" s="136"/>
      <c r="E2388" s="107"/>
      <c r="F2388" s="137"/>
      <c r="J2388" s="122"/>
      <c r="K2388" s="138"/>
      <c r="L2388" s="139"/>
      <c r="M2388" s="140"/>
      <c r="O2388" s="89"/>
      <c r="Q2388" s="138"/>
      <c r="R2388" s="91"/>
      <c r="S2388" s="138"/>
      <c r="T2388" s="138"/>
      <c r="U2388" s="91"/>
      <c r="V2388" s="141"/>
      <c r="Y2388" s="6"/>
      <c r="Z2388" s="16"/>
      <c r="AA2388" s="16"/>
      <c r="AB2388" s="16"/>
      <c r="AC2388" s="16"/>
      <c r="AD2388" s="16"/>
      <c r="AE2388" s="16"/>
      <c r="AF2388" s="16"/>
      <c r="AG2388" s="16"/>
      <c r="AH2388" s="16"/>
      <c r="AI2388" s="16"/>
      <c r="AJ2388" s="16"/>
      <c r="AK2388" s="16"/>
      <c r="AL2388" s="16"/>
      <c r="AM2388" s="16"/>
      <c r="AN2388" s="16"/>
      <c r="AO2388" s="16"/>
      <c r="AP2388" s="16"/>
      <c r="AQ2388" s="16"/>
      <c r="AR2388" s="16"/>
      <c r="AS2388" s="16"/>
      <c r="AT2388" s="16"/>
      <c r="AU2388" s="16"/>
      <c r="AV2388" s="16"/>
      <c r="AW2388" s="16"/>
      <c r="AX2388" s="16"/>
      <c r="AY2388" s="16"/>
      <c r="AZ2388" s="16"/>
      <c r="BA2388" s="16"/>
      <c r="BB2388" s="16"/>
    </row>
    <row r="2389" s="5" customFormat="1" spans="1:54">
      <c r="A2389" s="136"/>
      <c r="C2389" s="136"/>
      <c r="E2389" s="107"/>
      <c r="F2389" s="137"/>
      <c r="J2389" s="122"/>
      <c r="K2389" s="138"/>
      <c r="L2389" s="139"/>
      <c r="M2389" s="140"/>
      <c r="O2389" s="89"/>
      <c r="Q2389" s="138"/>
      <c r="R2389" s="91"/>
      <c r="S2389" s="138"/>
      <c r="T2389" s="138"/>
      <c r="U2389" s="91"/>
      <c r="V2389" s="141"/>
      <c r="Y2389" s="6"/>
      <c r="Z2389" s="16"/>
      <c r="AA2389" s="16"/>
      <c r="AB2389" s="16"/>
      <c r="AC2389" s="16"/>
      <c r="AD2389" s="16"/>
      <c r="AE2389" s="16"/>
      <c r="AF2389" s="16"/>
      <c r="AG2389" s="16"/>
      <c r="AH2389" s="16"/>
      <c r="AI2389" s="16"/>
      <c r="AJ2389" s="16"/>
      <c r="AK2389" s="16"/>
      <c r="AL2389" s="16"/>
      <c r="AM2389" s="16"/>
      <c r="AN2389" s="16"/>
      <c r="AO2389" s="16"/>
      <c r="AP2389" s="16"/>
      <c r="AQ2389" s="16"/>
      <c r="AR2389" s="16"/>
      <c r="AS2389" s="16"/>
      <c r="AT2389" s="16"/>
      <c r="AU2389" s="16"/>
      <c r="AV2389" s="16"/>
      <c r="AW2389" s="16"/>
      <c r="AX2389" s="16"/>
      <c r="AY2389" s="16"/>
      <c r="AZ2389" s="16"/>
      <c r="BA2389" s="16"/>
      <c r="BB2389" s="16"/>
    </row>
    <row r="2390" s="5" customFormat="1" spans="1:54">
      <c r="A2390" s="136"/>
      <c r="C2390" s="136"/>
      <c r="E2390" s="107"/>
      <c r="F2390" s="137"/>
      <c r="J2390" s="122"/>
      <c r="K2390" s="138"/>
      <c r="L2390" s="139"/>
      <c r="M2390" s="140"/>
      <c r="O2390" s="89"/>
      <c r="Q2390" s="138"/>
      <c r="R2390" s="91"/>
      <c r="S2390" s="138"/>
      <c r="T2390" s="138"/>
      <c r="U2390" s="91"/>
      <c r="V2390" s="141"/>
      <c r="Y2390" s="6"/>
      <c r="Z2390" s="16"/>
      <c r="AA2390" s="16"/>
      <c r="AB2390" s="16"/>
      <c r="AC2390" s="16"/>
      <c r="AD2390" s="16"/>
      <c r="AE2390" s="16"/>
      <c r="AF2390" s="16"/>
      <c r="AG2390" s="16"/>
      <c r="AH2390" s="16"/>
      <c r="AI2390" s="16"/>
      <c r="AJ2390" s="16"/>
      <c r="AK2390" s="16"/>
      <c r="AL2390" s="16"/>
      <c r="AM2390" s="16"/>
      <c r="AN2390" s="16"/>
      <c r="AO2390" s="16"/>
      <c r="AP2390" s="16"/>
      <c r="AQ2390" s="16"/>
      <c r="AR2390" s="16"/>
      <c r="AS2390" s="16"/>
      <c r="AT2390" s="16"/>
      <c r="AU2390" s="16"/>
      <c r="AV2390" s="16"/>
      <c r="AW2390" s="16"/>
      <c r="AX2390" s="16"/>
      <c r="AY2390" s="16"/>
      <c r="AZ2390" s="16"/>
      <c r="BA2390" s="16"/>
      <c r="BB2390" s="16"/>
    </row>
    <row r="2391" s="5" customFormat="1" spans="1:54">
      <c r="A2391" s="136"/>
      <c r="C2391" s="136"/>
      <c r="E2391" s="107"/>
      <c r="F2391" s="137"/>
      <c r="J2391" s="122"/>
      <c r="K2391" s="138"/>
      <c r="L2391" s="139"/>
      <c r="M2391" s="140"/>
      <c r="O2391" s="89"/>
      <c r="Q2391" s="138"/>
      <c r="R2391" s="91"/>
      <c r="S2391" s="138"/>
      <c r="T2391" s="138"/>
      <c r="U2391" s="91"/>
      <c r="V2391" s="141"/>
      <c r="Y2391" s="6"/>
      <c r="Z2391" s="16"/>
      <c r="AA2391" s="16"/>
      <c r="AB2391" s="16"/>
      <c r="AC2391" s="16"/>
      <c r="AD2391" s="16"/>
      <c r="AE2391" s="16"/>
      <c r="AF2391" s="16"/>
      <c r="AG2391" s="16"/>
      <c r="AH2391" s="16"/>
      <c r="AI2391" s="16"/>
      <c r="AJ2391" s="16"/>
      <c r="AK2391" s="16"/>
      <c r="AL2391" s="16"/>
      <c r="AM2391" s="16"/>
      <c r="AN2391" s="16"/>
      <c r="AO2391" s="16"/>
      <c r="AP2391" s="16"/>
      <c r="AQ2391" s="16"/>
      <c r="AR2391" s="16"/>
      <c r="AS2391" s="16"/>
      <c r="AT2391" s="16"/>
      <c r="AU2391" s="16"/>
      <c r="AV2391" s="16"/>
      <c r="AW2391" s="16"/>
      <c r="AX2391" s="16"/>
      <c r="AY2391" s="16"/>
      <c r="AZ2391" s="16"/>
      <c r="BA2391" s="16"/>
      <c r="BB2391" s="16"/>
    </row>
    <row r="2392" s="5" customFormat="1" spans="1:54">
      <c r="A2392" s="136"/>
      <c r="C2392" s="136"/>
      <c r="E2392" s="107"/>
      <c r="F2392" s="137"/>
      <c r="J2392" s="122"/>
      <c r="K2392" s="138"/>
      <c r="L2392" s="139"/>
      <c r="M2392" s="140"/>
      <c r="O2392" s="89"/>
      <c r="Q2392" s="138"/>
      <c r="R2392" s="91"/>
      <c r="S2392" s="138"/>
      <c r="T2392" s="138"/>
      <c r="U2392" s="91"/>
      <c r="V2392" s="141"/>
      <c r="Y2392" s="6"/>
      <c r="Z2392" s="16"/>
      <c r="AA2392" s="16"/>
      <c r="AB2392" s="16"/>
      <c r="AC2392" s="16"/>
      <c r="AD2392" s="16"/>
      <c r="AE2392" s="16"/>
      <c r="AF2392" s="16"/>
      <c r="AG2392" s="16"/>
      <c r="AH2392" s="16"/>
      <c r="AI2392" s="16"/>
      <c r="AJ2392" s="16"/>
      <c r="AK2392" s="16"/>
      <c r="AL2392" s="16"/>
      <c r="AM2392" s="16"/>
      <c r="AN2392" s="16"/>
      <c r="AO2392" s="16"/>
      <c r="AP2392" s="16"/>
      <c r="AQ2392" s="16"/>
      <c r="AR2392" s="16"/>
      <c r="AS2392" s="16"/>
      <c r="AT2392" s="16"/>
      <c r="AU2392" s="16"/>
      <c r="AV2392" s="16"/>
      <c r="AW2392" s="16"/>
      <c r="AX2392" s="16"/>
      <c r="AY2392" s="16"/>
      <c r="AZ2392" s="16"/>
      <c r="BA2392" s="16"/>
      <c r="BB2392" s="16"/>
    </row>
    <row r="2393" s="5" customFormat="1" spans="1:54">
      <c r="A2393" s="136"/>
      <c r="C2393" s="136"/>
      <c r="E2393" s="107"/>
      <c r="F2393" s="137"/>
      <c r="J2393" s="122"/>
      <c r="K2393" s="138"/>
      <c r="L2393" s="139"/>
      <c r="M2393" s="140"/>
      <c r="O2393" s="89"/>
      <c r="Q2393" s="138"/>
      <c r="R2393" s="91"/>
      <c r="S2393" s="138"/>
      <c r="T2393" s="138"/>
      <c r="U2393" s="91"/>
      <c r="V2393" s="141"/>
      <c r="Y2393" s="6"/>
      <c r="Z2393" s="16"/>
      <c r="AA2393" s="16"/>
      <c r="AB2393" s="16"/>
      <c r="AC2393" s="16"/>
      <c r="AD2393" s="16"/>
      <c r="AE2393" s="16"/>
      <c r="AF2393" s="16"/>
      <c r="AG2393" s="16"/>
      <c r="AH2393" s="16"/>
      <c r="AI2393" s="16"/>
      <c r="AJ2393" s="16"/>
      <c r="AK2393" s="16"/>
      <c r="AL2393" s="16"/>
      <c r="AM2393" s="16"/>
      <c r="AN2393" s="16"/>
      <c r="AO2393" s="16"/>
      <c r="AP2393" s="16"/>
      <c r="AQ2393" s="16"/>
      <c r="AR2393" s="16"/>
      <c r="AS2393" s="16"/>
      <c r="AT2393" s="16"/>
      <c r="AU2393" s="16"/>
      <c r="AV2393" s="16"/>
      <c r="AW2393" s="16"/>
      <c r="AX2393" s="16"/>
      <c r="AY2393" s="16"/>
      <c r="AZ2393" s="16"/>
      <c r="BA2393" s="16"/>
      <c r="BB2393" s="16"/>
    </row>
    <row r="2394" s="5" customFormat="1" spans="1:54">
      <c r="A2394" s="136"/>
      <c r="C2394" s="136"/>
      <c r="E2394" s="107"/>
      <c r="F2394" s="137"/>
      <c r="J2394" s="122"/>
      <c r="K2394" s="138"/>
      <c r="L2394" s="139"/>
      <c r="M2394" s="140"/>
      <c r="O2394" s="89"/>
      <c r="Q2394" s="138"/>
      <c r="R2394" s="91"/>
      <c r="S2394" s="138"/>
      <c r="T2394" s="138"/>
      <c r="U2394" s="91"/>
      <c r="V2394" s="141"/>
      <c r="Y2394" s="6"/>
      <c r="Z2394" s="16"/>
      <c r="AA2394" s="16"/>
      <c r="AB2394" s="16"/>
      <c r="AC2394" s="16"/>
      <c r="AD2394" s="16"/>
      <c r="AE2394" s="16"/>
      <c r="AF2394" s="16"/>
      <c r="AG2394" s="16"/>
      <c r="AH2394" s="16"/>
      <c r="AI2394" s="16"/>
      <c r="AJ2394" s="16"/>
      <c r="AK2394" s="16"/>
      <c r="AL2394" s="16"/>
      <c r="AM2394" s="16"/>
      <c r="AN2394" s="16"/>
      <c r="AO2394" s="16"/>
      <c r="AP2394" s="16"/>
      <c r="AQ2394" s="16"/>
      <c r="AR2394" s="16"/>
      <c r="AS2394" s="16"/>
      <c r="AT2394" s="16"/>
      <c r="AU2394" s="16"/>
      <c r="AV2394" s="16"/>
      <c r="AW2394" s="16"/>
      <c r="AX2394" s="16"/>
      <c r="AY2394" s="16"/>
      <c r="AZ2394" s="16"/>
      <c r="BA2394" s="16"/>
      <c r="BB2394" s="16"/>
    </row>
    <row r="2395" s="5" customFormat="1" spans="1:54">
      <c r="A2395" s="136"/>
      <c r="C2395" s="136"/>
      <c r="E2395" s="107"/>
      <c r="F2395" s="137"/>
      <c r="J2395" s="122"/>
      <c r="K2395" s="138"/>
      <c r="L2395" s="139"/>
      <c r="M2395" s="140"/>
      <c r="O2395" s="89"/>
      <c r="Q2395" s="138"/>
      <c r="R2395" s="91"/>
      <c r="S2395" s="138"/>
      <c r="T2395" s="138"/>
      <c r="U2395" s="91"/>
      <c r="V2395" s="141"/>
      <c r="Y2395" s="6"/>
      <c r="Z2395" s="16"/>
      <c r="AA2395" s="16"/>
      <c r="AB2395" s="16"/>
      <c r="AC2395" s="16"/>
      <c r="AD2395" s="16"/>
      <c r="AE2395" s="16"/>
      <c r="AF2395" s="16"/>
      <c r="AG2395" s="16"/>
      <c r="AH2395" s="16"/>
      <c r="AI2395" s="16"/>
      <c r="AJ2395" s="16"/>
      <c r="AK2395" s="16"/>
      <c r="AL2395" s="16"/>
      <c r="AM2395" s="16"/>
      <c r="AN2395" s="16"/>
      <c r="AO2395" s="16"/>
      <c r="AP2395" s="16"/>
      <c r="AQ2395" s="16"/>
      <c r="AR2395" s="16"/>
      <c r="AS2395" s="16"/>
      <c r="AT2395" s="16"/>
      <c r="AU2395" s="16"/>
      <c r="AV2395" s="16"/>
      <c r="AW2395" s="16"/>
      <c r="AX2395" s="16"/>
      <c r="AY2395" s="16"/>
      <c r="AZ2395" s="16"/>
      <c r="BA2395" s="16"/>
      <c r="BB2395" s="16"/>
    </row>
    <row r="2396" s="5" customFormat="1" spans="1:54">
      <c r="A2396" s="136"/>
      <c r="C2396" s="136"/>
      <c r="E2396" s="107"/>
      <c r="F2396" s="137"/>
      <c r="J2396" s="122"/>
      <c r="K2396" s="138"/>
      <c r="L2396" s="139"/>
      <c r="M2396" s="140"/>
      <c r="O2396" s="89"/>
      <c r="Q2396" s="138"/>
      <c r="R2396" s="91"/>
      <c r="S2396" s="138"/>
      <c r="T2396" s="138"/>
      <c r="U2396" s="91"/>
      <c r="V2396" s="141"/>
      <c r="Y2396" s="6"/>
      <c r="Z2396" s="16"/>
      <c r="AA2396" s="16"/>
      <c r="AB2396" s="16"/>
      <c r="AC2396" s="16"/>
      <c r="AD2396" s="16"/>
      <c r="AE2396" s="16"/>
      <c r="AF2396" s="16"/>
      <c r="AG2396" s="16"/>
      <c r="AH2396" s="16"/>
      <c r="AI2396" s="16"/>
      <c r="AJ2396" s="16"/>
      <c r="AK2396" s="16"/>
      <c r="AL2396" s="16"/>
      <c r="AM2396" s="16"/>
      <c r="AN2396" s="16"/>
      <c r="AO2396" s="16"/>
      <c r="AP2396" s="16"/>
      <c r="AQ2396" s="16"/>
      <c r="AR2396" s="16"/>
      <c r="AS2396" s="16"/>
      <c r="AT2396" s="16"/>
      <c r="AU2396" s="16"/>
      <c r="AV2396" s="16"/>
      <c r="AW2396" s="16"/>
      <c r="AX2396" s="16"/>
      <c r="AY2396" s="16"/>
      <c r="AZ2396" s="16"/>
      <c r="BA2396" s="16"/>
      <c r="BB2396" s="16"/>
    </row>
    <row r="2397" s="5" customFormat="1" spans="1:54">
      <c r="A2397" s="136"/>
      <c r="C2397" s="136"/>
      <c r="E2397" s="107"/>
      <c r="F2397" s="137"/>
      <c r="J2397" s="122"/>
      <c r="K2397" s="138"/>
      <c r="L2397" s="139"/>
      <c r="M2397" s="140"/>
      <c r="O2397" s="89"/>
      <c r="Q2397" s="138"/>
      <c r="R2397" s="91"/>
      <c r="S2397" s="138"/>
      <c r="T2397" s="138"/>
      <c r="U2397" s="91"/>
      <c r="V2397" s="141"/>
      <c r="Y2397" s="6"/>
      <c r="Z2397" s="16"/>
      <c r="AA2397" s="16"/>
      <c r="AB2397" s="16"/>
      <c r="AC2397" s="16"/>
      <c r="AD2397" s="16"/>
      <c r="AE2397" s="16"/>
      <c r="AF2397" s="16"/>
      <c r="AG2397" s="16"/>
      <c r="AH2397" s="16"/>
      <c r="AI2397" s="16"/>
      <c r="AJ2397" s="16"/>
      <c r="AK2397" s="16"/>
      <c r="AL2397" s="16"/>
      <c r="AM2397" s="16"/>
      <c r="AN2397" s="16"/>
      <c r="AO2397" s="16"/>
      <c r="AP2397" s="16"/>
      <c r="AQ2397" s="16"/>
      <c r="AR2397" s="16"/>
      <c r="AS2397" s="16"/>
      <c r="AT2397" s="16"/>
      <c r="AU2397" s="16"/>
      <c r="AV2397" s="16"/>
      <c r="AW2397" s="16"/>
      <c r="AX2397" s="16"/>
      <c r="AY2397" s="16"/>
      <c r="AZ2397" s="16"/>
      <c r="BA2397" s="16"/>
      <c r="BB2397" s="16"/>
    </row>
    <row r="2398" s="5" customFormat="1" spans="1:54">
      <c r="A2398" s="136"/>
      <c r="C2398" s="136"/>
      <c r="E2398" s="107"/>
      <c r="F2398" s="137"/>
      <c r="J2398" s="122"/>
      <c r="K2398" s="138"/>
      <c r="L2398" s="139"/>
      <c r="M2398" s="140"/>
      <c r="O2398" s="89"/>
      <c r="Q2398" s="138"/>
      <c r="R2398" s="91"/>
      <c r="S2398" s="138"/>
      <c r="T2398" s="138"/>
      <c r="U2398" s="91"/>
      <c r="V2398" s="141"/>
      <c r="Y2398" s="6"/>
      <c r="Z2398" s="16"/>
      <c r="AA2398" s="16"/>
      <c r="AB2398" s="16"/>
      <c r="AC2398" s="16"/>
      <c r="AD2398" s="16"/>
      <c r="AE2398" s="16"/>
      <c r="AF2398" s="16"/>
      <c r="AG2398" s="16"/>
      <c r="AH2398" s="16"/>
      <c r="AI2398" s="16"/>
      <c r="AJ2398" s="16"/>
      <c r="AK2398" s="16"/>
      <c r="AL2398" s="16"/>
      <c r="AM2398" s="16"/>
      <c r="AN2398" s="16"/>
      <c r="AO2398" s="16"/>
      <c r="AP2398" s="16"/>
      <c r="AQ2398" s="16"/>
      <c r="AR2398" s="16"/>
      <c r="AS2398" s="16"/>
      <c r="AT2398" s="16"/>
      <c r="AU2398" s="16"/>
      <c r="AV2398" s="16"/>
      <c r="AW2398" s="16"/>
      <c r="AX2398" s="16"/>
      <c r="AY2398" s="16"/>
      <c r="AZ2398" s="16"/>
      <c r="BA2398" s="16"/>
      <c r="BB2398" s="16"/>
    </row>
    <row r="2399" s="5" customFormat="1" spans="1:54">
      <c r="A2399" s="136"/>
      <c r="C2399" s="136"/>
      <c r="E2399" s="107"/>
      <c r="F2399" s="137"/>
      <c r="J2399" s="122"/>
      <c r="K2399" s="138"/>
      <c r="L2399" s="139"/>
      <c r="M2399" s="140"/>
      <c r="O2399" s="89"/>
      <c r="Q2399" s="138"/>
      <c r="R2399" s="91"/>
      <c r="S2399" s="138"/>
      <c r="T2399" s="138"/>
      <c r="U2399" s="91"/>
      <c r="V2399" s="141"/>
      <c r="Y2399" s="6"/>
      <c r="Z2399" s="16"/>
      <c r="AA2399" s="16"/>
      <c r="AB2399" s="16"/>
      <c r="AC2399" s="16"/>
      <c r="AD2399" s="16"/>
      <c r="AE2399" s="16"/>
      <c r="AF2399" s="16"/>
      <c r="AG2399" s="16"/>
      <c r="AH2399" s="16"/>
      <c r="AI2399" s="16"/>
      <c r="AJ2399" s="16"/>
      <c r="AK2399" s="16"/>
      <c r="AL2399" s="16"/>
      <c r="AM2399" s="16"/>
      <c r="AN2399" s="16"/>
      <c r="AO2399" s="16"/>
      <c r="AP2399" s="16"/>
      <c r="AQ2399" s="16"/>
      <c r="AR2399" s="16"/>
      <c r="AS2399" s="16"/>
      <c r="AT2399" s="16"/>
      <c r="AU2399" s="16"/>
      <c r="AV2399" s="16"/>
      <c r="AW2399" s="16"/>
      <c r="AX2399" s="16"/>
      <c r="AY2399" s="16"/>
      <c r="AZ2399" s="16"/>
      <c r="BA2399" s="16"/>
      <c r="BB2399" s="16"/>
    </row>
    <row r="2400" s="5" customFormat="1" spans="1:54">
      <c r="A2400" s="136"/>
      <c r="C2400" s="136"/>
      <c r="E2400" s="107"/>
      <c r="F2400" s="137"/>
      <c r="J2400" s="122"/>
      <c r="K2400" s="138"/>
      <c r="L2400" s="139"/>
      <c r="M2400" s="140"/>
      <c r="O2400" s="89"/>
      <c r="Q2400" s="138"/>
      <c r="R2400" s="91"/>
      <c r="S2400" s="138"/>
      <c r="T2400" s="138"/>
      <c r="U2400" s="91"/>
      <c r="V2400" s="141"/>
      <c r="Y2400" s="6"/>
      <c r="Z2400" s="16"/>
      <c r="AA2400" s="16"/>
      <c r="AB2400" s="16"/>
      <c r="AC2400" s="16"/>
      <c r="AD2400" s="16"/>
      <c r="AE2400" s="16"/>
      <c r="AF2400" s="16"/>
      <c r="AG2400" s="16"/>
      <c r="AH2400" s="16"/>
      <c r="AI2400" s="16"/>
      <c r="AJ2400" s="16"/>
      <c r="AK2400" s="16"/>
      <c r="AL2400" s="16"/>
      <c r="AM2400" s="16"/>
      <c r="AN2400" s="16"/>
      <c r="AO2400" s="16"/>
      <c r="AP2400" s="16"/>
      <c r="AQ2400" s="16"/>
      <c r="AR2400" s="16"/>
      <c r="AS2400" s="16"/>
      <c r="AT2400" s="16"/>
      <c r="AU2400" s="16"/>
      <c r="AV2400" s="16"/>
      <c r="AW2400" s="16"/>
      <c r="AX2400" s="16"/>
      <c r="AY2400" s="16"/>
      <c r="AZ2400" s="16"/>
      <c r="BA2400" s="16"/>
      <c r="BB2400" s="16"/>
    </row>
    <row r="2401" s="5" customFormat="1" spans="1:54">
      <c r="A2401" s="136"/>
      <c r="C2401" s="136"/>
      <c r="E2401" s="107"/>
      <c r="F2401" s="137"/>
      <c r="J2401" s="122"/>
      <c r="K2401" s="138"/>
      <c r="L2401" s="139"/>
      <c r="M2401" s="140"/>
      <c r="O2401" s="89"/>
      <c r="Q2401" s="138"/>
      <c r="R2401" s="91"/>
      <c r="S2401" s="138"/>
      <c r="T2401" s="138"/>
      <c r="U2401" s="91"/>
      <c r="V2401" s="141"/>
      <c r="Y2401" s="6"/>
      <c r="Z2401" s="16"/>
      <c r="AA2401" s="16"/>
      <c r="AB2401" s="16"/>
      <c r="AC2401" s="16"/>
      <c r="AD2401" s="16"/>
      <c r="AE2401" s="16"/>
      <c r="AF2401" s="16"/>
      <c r="AG2401" s="16"/>
      <c r="AH2401" s="16"/>
      <c r="AI2401" s="16"/>
      <c r="AJ2401" s="16"/>
      <c r="AK2401" s="16"/>
      <c r="AL2401" s="16"/>
      <c r="AM2401" s="16"/>
      <c r="AN2401" s="16"/>
      <c r="AO2401" s="16"/>
      <c r="AP2401" s="16"/>
      <c r="AQ2401" s="16"/>
      <c r="AR2401" s="16"/>
      <c r="AS2401" s="16"/>
      <c r="AT2401" s="16"/>
      <c r="AU2401" s="16"/>
      <c r="AV2401" s="16"/>
      <c r="AW2401" s="16"/>
      <c r="AX2401" s="16"/>
      <c r="AY2401" s="16"/>
      <c r="AZ2401" s="16"/>
      <c r="BA2401" s="16"/>
      <c r="BB2401" s="16"/>
    </row>
    <row r="2402" s="5" customFormat="1" spans="1:54">
      <c r="A2402" s="136"/>
      <c r="C2402" s="136"/>
      <c r="E2402" s="107"/>
      <c r="F2402" s="137"/>
      <c r="J2402" s="122"/>
      <c r="K2402" s="138"/>
      <c r="L2402" s="139"/>
      <c r="M2402" s="140"/>
      <c r="O2402" s="89"/>
      <c r="Q2402" s="138"/>
      <c r="R2402" s="91"/>
      <c r="S2402" s="138"/>
      <c r="T2402" s="138"/>
      <c r="U2402" s="91"/>
      <c r="V2402" s="141"/>
      <c r="Y2402" s="6"/>
      <c r="Z2402" s="16"/>
      <c r="AA2402" s="16"/>
      <c r="AB2402" s="16"/>
      <c r="AC2402" s="16"/>
      <c r="AD2402" s="16"/>
      <c r="AE2402" s="16"/>
      <c r="AF2402" s="16"/>
      <c r="AG2402" s="16"/>
      <c r="AH2402" s="16"/>
      <c r="AI2402" s="16"/>
      <c r="AJ2402" s="16"/>
      <c r="AK2402" s="16"/>
      <c r="AL2402" s="16"/>
      <c r="AM2402" s="16"/>
      <c r="AN2402" s="16"/>
      <c r="AO2402" s="16"/>
      <c r="AP2402" s="16"/>
      <c r="AQ2402" s="16"/>
      <c r="AR2402" s="16"/>
      <c r="AS2402" s="16"/>
      <c r="AT2402" s="16"/>
      <c r="AU2402" s="16"/>
      <c r="AV2402" s="16"/>
      <c r="AW2402" s="16"/>
      <c r="AX2402" s="16"/>
      <c r="AY2402" s="16"/>
      <c r="AZ2402" s="16"/>
      <c r="BA2402" s="16"/>
      <c r="BB2402" s="16"/>
    </row>
    <row r="2403" s="5" customFormat="1" spans="1:54">
      <c r="A2403" s="136"/>
      <c r="C2403" s="136"/>
      <c r="E2403" s="107"/>
      <c r="F2403" s="137"/>
      <c r="J2403" s="122"/>
      <c r="K2403" s="138"/>
      <c r="L2403" s="139"/>
      <c r="M2403" s="140"/>
      <c r="O2403" s="89"/>
      <c r="Q2403" s="138"/>
      <c r="R2403" s="91"/>
      <c r="S2403" s="138"/>
      <c r="T2403" s="138"/>
      <c r="U2403" s="91"/>
      <c r="V2403" s="141"/>
      <c r="Y2403" s="6"/>
      <c r="Z2403" s="16"/>
      <c r="AA2403" s="16"/>
      <c r="AB2403" s="16"/>
      <c r="AC2403" s="16"/>
      <c r="AD2403" s="16"/>
      <c r="AE2403" s="16"/>
      <c r="AF2403" s="16"/>
      <c r="AG2403" s="16"/>
      <c r="AH2403" s="16"/>
      <c r="AI2403" s="16"/>
      <c r="AJ2403" s="16"/>
      <c r="AK2403" s="16"/>
      <c r="AL2403" s="16"/>
      <c r="AM2403" s="16"/>
      <c r="AN2403" s="16"/>
      <c r="AO2403" s="16"/>
      <c r="AP2403" s="16"/>
      <c r="AQ2403" s="16"/>
      <c r="AR2403" s="16"/>
      <c r="AS2403" s="16"/>
      <c r="AT2403" s="16"/>
      <c r="AU2403" s="16"/>
      <c r="AV2403" s="16"/>
      <c r="AW2403" s="16"/>
      <c r="AX2403" s="16"/>
      <c r="AY2403" s="16"/>
      <c r="AZ2403" s="16"/>
      <c r="BA2403" s="16"/>
      <c r="BB2403" s="16"/>
    </row>
    <row r="2404" s="5" customFormat="1" spans="1:54">
      <c r="A2404" s="136"/>
      <c r="C2404" s="136"/>
      <c r="E2404" s="107"/>
      <c r="F2404" s="137"/>
      <c r="J2404" s="122"/>
      <c r="K2404" s="138"/>
      <c r="L2404" s="139"/>
      <c r="M2404" s="140"/>
      <c r="O2404" s="89"/>
      <c r="Q2404" s="138"/>
      <c r="R2404" s="91"/>
      <c r="S2404" s="138"/>
      <c r="T2404" s="138"/>
      <c r="U2404" s="91"/>
      <c r="V2404" s="141"/>
      <c r="Y2404" s="6"/>
      <c r="Z2404" s="16"/>
      <c r="AA2404" s="16"/>
      <c r="AB2404" s="16"/>
      <c r="AC2404" s="16"/>
      <c r="AD2404" s="16"/>
      <c r="AE2404" s="16"/>
      <c r="AF2404" s="16"/>
      <c r="AG2404" s="16"/>
      <c r="AH2404" s="16"/>
      <c r="AI2404" s="16"/>
      <c r="AJ2404" s="16"/>
      <c r="AK2404" s="16"/>
      <c r="AL2404" s="16"/>
      <c r="AM2404" s="16"/>
      <c r="AN2404" s="16"/>
      <c r="AO2404" s="16"/>
      <c r="AP2404" s="16"/>
      <c r="AQ2404" s="16"/>
      <c r="AR2404" s="16"/>
      <c r="AS2404" s="16"/>
      <c r="AT2404" s="16"/>
      <c r="AU2404" s="16"/>
      <c r="AV2404" s="16"/>
      <c r="AW2404" s="16"/>
      <c r="AX2404" s="16"/>
      <c r="AY2404" s="16"/>
      <c r="AZ2404" s="16"/>
      <c r="BA2404" s="16"/>
      <c r="BB2404" s="16"/>
    </row>
    <row r="2405" s="5" customFormat="1" spans="1:54">
      <c r="A2405" s="136"/>
      <c r="C2405" s="136"/>
      <c r="E2405" s="107"/>
      <c r="F2405" s="137"/>
      <c r="J2405" s="122"/>
      <c r="K2405" s="138"/>
      <c r="L2405" s="139"/>
      <c r="M2405" s="140"/>
      <c r="O2405" s="89"/>
      <c r="Q2405" s="138"/>
      <c r="R2405" s="91"/>
      <c r="S2405" s="138"/>
      <c r="T2405" s="138"/>
      <c r="U2405" s="91"/>
      <c r="V2405" s="141"/>
      <c r="Y2405" s="6"/>
      <c r="Z2405" s="16"/>
      <c r="AA2405" s="16"/>
      <c r="AB2405" s="16"/>
      <c r="AC2405" s="16"/>
      <c r="AD2405" s="16"/>
      <c r="AE2405" s="16"/>
      <c r="AF2405" s="16"/>
      <c r="AG2405" s="16"/>
      <c r="AH2405" s="16"/>
      <c r="AI2405" s="16"/>
      <c r="AJ2405" s="16"/>
      <c r="AK2405" s="16"/>
      <c r="AL2405" s="16"/>
      <c r="AM2405" s="16"/>
      <c r="AN2405" s="16"/>
      <c r="AO2405" s="16"/>
      <c r="AP2405" s="16"/>
      <c r="AQ2405" s="16"/>
      <c r="AR2405" s="16"/>
      <c r="AS2405" s="16"/>
      <c r="AT2405" s="16"/>
      <c r="AU2405" s="16"/>
      <c r="AV2405" s="16"/>
      <c r="AW2405" s="16"/>
      <c r="AX2405" s="16"/>
      <c r="AY2405" s="16"/>
      <c r="AZ2405" s="16"/>
      <c r="BA2405" s="16"/>
      <c r="BB2405" s="16"/>
    </row>
    <row r="2406" s="5" customFormat="1" spans="1:54">
      <c r="A2406" s="136"/>
      <c r="C2406" s="136"/>
      <c r="E2406" s="107"/>
      <c r="F2406" s="137"/>
      <c r="J2406" s="122"/>
      <c r="K2406" s="138"/>
      <c r="L2406" s="139"/>
      <c r="M2406" s="140"/>
      <c r="O2406" s="89"/>
      <c r="Q2406" s="138"/>
      <c r="R2406" s="91"/>
      <c r="S2406" s="138"/>
      <c r="T2406" s="138"/>
      <c r="U2406" s="91"/>
      <c r="V2406" s="141"/>
      <c r="Y2406" s="6"/>
      <c r="Z2406" s="16"/>
      <c r="AA2406" s="16"/>
      <c r="AB2406" s="16"/>
      <c r="AC2406" s="16"/>
      <c r="AD2406" s="16"/>
      <c r="AE2406" s="16"/>
      <c r="AF2406" s="16"/>
      <c r="AG2406" s="16"/>
      <c r="AH2406" s="16"/>
      <c r="AI2406" s="16"/>
      <c r="AJ2406" s="16"/>
      <c r="AK2406" s="16"/>
      <c r="AL2406" s="16"/>
      <c r="AM2406" s="16"/>
      <c r="AN2406" s="16"/>
      <c r="AO2406" s="16"/>
      <c r="AP2406" s="16"/>
      <c r="AQ2406" s="16"/>
      <c r="AR2406" s="16"/>
      <c r="AS2406" s="16"/>
      <c r="AT2406" s="16"/>
      <c r="AU2406" s="16"/>
      <c r="AV2406" s="16"/>
      <c r="AW2406" s="16"/>
      <c r="AX2406" s="16"/>
      <c r="AY2406" s="16"/>
      <c r="AZ2406" s="16"/>
      <c r="BA2406" s="16"/>
      <c r="BB2406" s="16"/>
    </row>
    <row r="2407" s="5" customFormat="1" spans="1:54">
      <c r="A2407" s="136"/>
      <c r="C2407" s="136"/>
      <c r="E2407" s="107"/>
      <c r="F2407" s="137"/>
      <c r="J2407" s="122"/>
      <c r="K2407" s="138"/>
      <c r="L2407" s="139"/>
      <c r="M2407" s="140"/>
      <c r="O2407" s="89"/>
      <c r="Q2407" s="138"/>
      <c r="R2407" s="91"/>
      <c r="S2407" s="138"/>
      <c r="T2407" s="138"/>
      <c r="U2407" s="91"/>
      <c r="V2407" s="141"/>
      <c r="Y2407" s="6"/>
      <c r="Z2407" s="16"/>
      <c r="AA2407" s="16"/>
      <c r="AB2407" s="16"/>
      <c r="AC2407" s="16"/>
      <c r="AD2407" s="16"/>
      <c r="AE2407" s="16"/>
      <c r="AF2407" s="16"/>
      <c r="AG2407" s="16"/>
      <c r="AH2407" s="16"/>
      <c r="AI2407" s="16"/>
      <c r="AJ2407" s="16"/>
      <c r="AK2407" s="16"/>
      <c r="AL2407" s="16"/>
      <c r="AM2407" s="16"/>
      <c r="AN2407" s="16"/>
      <c r="AO2407" s="16"/>
      <c r="AP2407" s="16"/>
      <c r="AQ2407" s="16"/>
      <c r="AR2407" s="16"/>
      <c r="AS2407" s="16"/>
      <c r="AT2407" s="16"/>
      <c r="AU2407" s="16"/>
      <c r="AV2407" s="16"/>
      <c r="AW2407" s="16"/>
      <c r="AX2407" s="16"/>
      <c r="AY2407" s="16"/>
      <c r="AZ2407" s="16"/>
      <c r="BA2407" s="16"/>
      <c r="BB2407" s="16"/>
    </row>
    <row r="2408" s="5" customFormat="1" spans="1:54">
      <c r="A2408" s="136"/>
      <c r="C2408" s="136"/>
      <c r="E2408" s="107"/>
      <c r="F2408" s="137"/>
      <c r="J2408" s="122"/>
      <c r="K2408" s="138"/>
      <c r="L2408" s="139"/>
      <c r="M2408" s="140"/>
      <c r="O2408" s="89"/>
      <c r="Q2408" s="138"/>
      <c r="R2408" s="91"/>
      <c r="S2408" s="138"/>
      <c r="T2408" s="138"/>
      <c r="U2408" s="91"/>
      <c r="V2408" s="141"/>
      <c r="Y2408" s="6"/>
      <c r="Z2408" s="16"/>
      <c r="AA2408" s="16"/>
      <c r="AB2408" s="16"/>
      <c r="AC2408" s="16"/>
      <c r="AD2408" s="16"/>
      <c r="AE2408" s="16"/>
      <c r="AF2408" s="16"/>
      <c r="AG2408" s="16"/>
      <c r="AH2408" s="16"/>
      <c r="AI2408" s="16"/>
      <c r="AJ2408" s="16"/>
      <c r="AK2408" s="16"/>
      <c r="AL2408" s="16"/>
      <c r="AM2408" s="16"/>
      <c r="AN2408" s="16"/>
      <c r="AO2408" s="16"/>
      <c r="AP2408" s="16"/>
      <c r="AQ2408" s="16"/>
      <c r="AR2408" s="16"/>
      <c r="AS2408" s="16"/>
      <c r="AT2408" s="16"/>
      <c r="AU2408" s="16"/>
      <c r="AV2408" s="16"/>
      <c r="AW2408" s="16"/>
      <c r="AX2408" s="16"/>
      <c r="AY2408" s="16"/>
      <c r="AZ2408" s="16"/>
      <c r="BA2408" s="16"/>
      <c r="BB2408" s="16"/>
    </row>
    <row r="2409" s="5" customFormat="1" spans="1:54">
      <c r="A2409" s="136"/>
      <c r="C2409" s="136"/>
      <c r="E2409" s="107"/>
      <c r="F2409" s="137"/>
      <c r="J2409" s="122"/>
      <c r="K2409" s="138"/>
      <c r="L2409" s="139"/>
      <c r="M2409" s="140"/>
      <c r="O2409" s="89"/>
      <c r="Q2409" s="138"/>
      <c r="R2409" s="91"/>
      <c r="S2409" s="138"/>
      <c r="T2409" s="138"/>
      <c r="U2409" s="91"/>
      <c r="V2409" s="141"/>
      <c r="Y2409" s="6"/>
      <c r="Z2409" s="16"/>
      <c r="AA2409" s="16"/>
      <c r="AB2409" s="16"/>
      <c r="AC2409" s="16"/>
      <c r="AD2409" s="16"/>
      <c r="AE2409" s="16"/>
      <c r="AF2409" s="16"/>
      <c r="AG2409" s="16"/>
      <c r="AH2409" s="16"/>
      <c r="AI2409" s="16"/>
      <c r="AJ2409" s="16"/>
      <c r="AK2409" s="16"/>
      <c r="AL2409" s="16"/>
      <c r="AM2409" s="16"/>
      <c r="AN2409" s="16"/>
      <c r="AO2409" s="16"/>
      <c r="AP2409" s="16"/>
      <c r="AQ2409" s="16"/>
      <c r="AR2409" s="16"/>
      <c r="AS2409" s="16"/>
      <c r="AT2409" s="16"/>
      <c r="AU2409" s="16"/>
      <c r="AV2409" s="16"/>
      <c r="AW2409" s="16"/>
      <c r="AX2409" s="16"/>
      <c r="AY2409" s="16"/>
      <c r="AZ2409" s="16"/>
      <c r="BA2409" s="16"/>
      <c r="BB2409" s="16"/>
    </row>
    <row r="2410" s="5" customFormat="1" spans="1:54">
      <c r="A2410" s="136"/>
      <c r="C2410" s="136"/>
      <c r="E2410" s="107"/>
      <c r="F2410" s="137"/>
      <c r="J2410" s="122"/>
      <c r="K2410" s="138"/>
      <c r="L2410" s="139"/>
      <c r="M2410" s="140"/>
      <c r="O2410" s="89"/>
      <c r="Q2410" s="138"/>
      <c r="R2410" s="91"/>
      <c r="S2410" s="138"/>
      <c r="T2410" s="138"/>
      <c r="U2410" s="91"/>
      <c r="V2410" s="141"/>
      <c r="Y2410" s="6"/>
      <c r="Z2410" s="16"/>
      <c r="AA2410" s="16"/>
      <c r="AB2410" s="16"/>
      <c r="AC2410" s="16"/>
      <c r="AD2410" s="16"/>
      <c r="AE2410" s="16"/>
      <c r="AF2410" s="16"/>
      <c r="AG2410" s="16"/>
      <c r="AH2410" s="16"/>
      <c r="AI2410" s="16"/>
      <c r="AJ2410" s="16"/>
      <c r="AK2410" s="16"/>
      <c r="AL2410" s="16"/>
      <c r="AM2410" s="16"/>
      <c r="AN2410" s="16"/>
      <c r="AO2410" s="16"/>
      <c r="AP2410" s="16"/>
      <c r="AQ2410" s="16"/>
      <c r="AR2410" s="16"/>
      <c r="AS2410" s="16"/>
      <c r="AT2410" s="16"/>
      <c r="AU2410" s="16"/>
      <c r="AV2410" s="16"/>
      <c r="AW2410" s="16"/>
      <c r="AX2410" s="16"/>
      <c r="AY2410" s="16"/>
      <c r="AZ2410" s="16"/>
      <c r="BA2410" s="16"/>
      <c r="BB2410" s="16"/>
    </row>
    <row r="2411" s="5" customFormat="1" spans="1:54">
      <c r="A2411" s="136"/>
      <c r="C2411" s="136"/>
      <c r="E2411" s="107"/>
      <c r="F2411" s="137"/>
      <c r="J2411" s="122"/>
      <c r="K2411" s="138"/>
      <c r="L2411" s="139"/>
      <c r="M2411" s="140"/>
      <c r="O2411" s="89"/>
      <c r="Q2411" s="138"/>
      <c r="R2411" s="91"/>
      <c r="S2411" s="138"/>
      <c r="T2411" s="138"/>
      <c r="U2411" s="91"/>
      <c r="V2411" s="141"/>
      <c r="Y2411" s="6"/>
      <c r="Z2411" s="16"/>
      <c r="AA2411" s="16"/>
      <c r="AB2411" s="16"/>
      <c r="AC2411" s="16"/>
      <c r="AD2411" s="16"/>
      <c r="AE2411" s="16"/>
      <c r="AF2411" s="16"/>
      <c r="AG2411" s="16"/>
      <c r="AH2411" s="16"/>
      <c r="AI2411" s="16"/>
      <c r="AJ2411" s="16"/>
      <c r="AK2411" s="16"/>
      <c r="AL2411" s="16"/>
      <c r="AM2411" s="16"/>
      <c r="AN2411" s="16"/>
      <c r="AO2411" s="16"/>
      <c r="AP2411" s="16"/>
      <c r="AQ2411" s="16"/>
      <c r="AR2411" s="16"/>
      <c r="AS2411" s="16"/>
      <c r="AT2411" s="16"/>
      <c r="AU2411" s="16"/>
      <c r="AV2411" s="16"/>
      <c r="AW2411" s="16"/>
      <c r="AX2411" s="16"/>
      <c r="AY2411" s="16"/>
      <c r="AZ2411" s="16"/>
      <c r="BA2411" s="16"/>
      <c r="BB2411" s="16"/>
    </row>
    <row r="2412" s="5" customFormat="1" spans="1:54">
      <c r="A2412" s="136"/>
      <c r="C2412" s="136"/>
      <c r="E2412" s="107"/>
      <c r="F2412" s="137"/>
      <c r="J2412" s="122"/>
      <c r="K2412" s="138"/>
      <c r="L2412" s="139"/>
      <c r="M2412" s="140"/>
      <c r="O2412" s="89"/>
      <c r="Q2412" s="138"/>
      <c r="R2412" s="91"/>
      <c r="S2412" s="138"/>
      <c r="T2412" s="138"/>
      <c r="U2412" s="91"/>
      <c r="V2412" s="141"/>
      <c r="Y2412" s="6"/>
      <c r="Z2412" s="16"/>
      <c r="AA2412" s="16"/>
      <c r="AB2412" s="16"/>
      <c r="AC2412" s="16"/>
      <c r="AD2412" s="16"/>
      <c r="AE2412" s="16"/>
      <c r="AF2412" s="16"/>
      <c r="AG2412" s="16"/>
      <c r="AH2412" s="16"/>
      <c r="AI2412" s="16"/>
      <c r="AJ2412" s="16"/>
      <c r="AK2412" s="16"/>
      <c r="AL2412" s="16"/>
      <c r="AM2412" s="16"/>
      <c r="AN2412" s="16"/>
      <c r="AO2412" s="16"/>
      <c r="AP2412" s="16"/>
      <c r="AQ2412" s="16"/>
      <c r="AR2412" s="16"/>
      <c r="AS2412" s="16"/>
      <c r="AT2412" s="16"/>
      <c r="AU2412" s="16"/>
      <c r="AV2412" s="16"/>
      <c r="AW2412" s="16"/>
      <c r="AX2412" s="16"/>
      <c r="AY2412" s="16"/>
      <c r="AZ2412" s="16"/>
      <c r="BA2412" s="16"/>
      <c r="BB2412" s="16"/>
    </row>
    <row r="2413" s="5" customFormat="1" spans="1:54">
      <c r="A2413" s="136"/>
      <c r="C2413" s="136"/>
      <c r="E2413" s="107"/>
      <c r="F2413" s="137"/>
      <c r="J2413" s="122"/>
      <c r="K2413" s="138"/>
      <c r="L2413" s="139"/>
      <c r="M2413" s="140"/>
      <c r="O2413" s="89"/>
      <c r="Q2413" s="138"/>
      <c r="R2413" s="91"/>
      <c r="S2413" s="138"/>
      <c r="T2413" s="138"/>
      <c r="U2413" s="91"/>
      <c r="V2413" s="141"/>
      <c r="Y2413" s="6"/>
      <c r="Z2413" s="16"/>
      <c r="AA2413" s="16"/>
      <c r="AB2413" s="16"/>
      <c r="AC2413" s="16"/>
      <c r="AD2413" s="16"/>
      <c r="AE2413" s="16"/>
      <c r="AF2413" s="16"/>
      <c r="AG2413" s="16"/>
      <c r="AH2413" s="16"/>
      <c r="AI2413" s="16"/>
      <c r="AJ2413" s="16"/>
      <c r="AK2413" s="16"/>
      <c r="AL2413" s="16"/>
      <c r="AM2413" s="16"/>
      <c r="AN2413" s="16"/>
      <c r="AO2413" s="16"/>
      <c r="AP2413" s="16"/>
      <c r="AQ2413" s="16"/>
      <c r="AR2413" s="16"/>
      <c r="AS2413" s="16"/>
      <c r="AT2413" s="16"/>
      <c r="AU2413" s="16"/>
      <c r="AV2413" s="16"/>
      <c r="AW2413" s="16"/>
      <c r="AX2413" s="16"/>
      <c r="AY2413" s="16"/>
      <c r="AZ2413" s="16"/>
      <c r="BA2413" s="16"/>
      <c r="BB2413" s="16"/>
    </row>
    <row r="2414" s="5" customFormat="1" spans="1:54">
      <c r="A2414" s="136"/>
      <c r="C2414" s="136"/>
      <c r="E2414" s="107"/>
      <c r="F2414" s="137"/>
      <c r="J2414" s="122"/>
      <c r="K2414" s="138"/>
      <c r="L2414" s="139"/>
      <c r="M2414" s="140"/>
      <c r="O2414" s="89"/>
      <c r="Q2414" s="138"/>
      <c r="R2414" s="91"/>
      <c r="S2414" s="138"/>
      <c r="T2414" s="138"/>
      <c r="U2414" s="91"/>
      <c r="V2414" s="141"/>
      <c r="Y2414" s="6"/>
      <c r="Z2414" s="16"/>
      <c r="AA2414" s="16"/>
      <c r="AB2414" s="16"/>
      <c r="AC2414" s="16"/>
      <c r="AD2414" s="16"/>
      <c r="AE2414" s="16"/>
      <c r="AF2414" s="16"/>
      <c r="AG2414" s="16"/>
      <c r="AH2414" s="16"/>
      <c r="AI2414" s="16"/>
      <c r="AJ2414" s="16"/>
      <c r="AK2414" s="16"/>
      <c r="AL2414" s="16"/>
      <c r="AM2414" s="16"/>
      <c r="AN2414" s="16"/>
      <c r="AO2414" s="16"/>
      <c r="AP2414" s="16"/>
      <c r="AQ2414" s="16"/>
      <c r="AR2414" s="16"/>
      <c r="AS2414" s="16"/>
      <c r="AT2414" s="16"/>
      <c r="AU2414" s="16"/>
      <c r="AV2414" s="16"/>
      <c r="AW2414" s="16"/>
      <c r="AX2414" s="16"/>
      <c r="AY2414" s="16"/>
      <c r="AZ2414" s="16"/>
      <c r="BA2414" s="16"/>
      <c r="BB2414" s="16"/>
    </row>
    <row r="2415" s="5" customFormat="1" spans="1:54">
      <c r="A2415" s="136"/>
      <c r="C2415" s="136"/>
      <c r="E2415" s="107"/>
      <c r="F2415" s="137"/>
      <c r="J2415" s="122"/>
      <c r="K2415" s="138"/>
      <c r="L2415" s="139"/>
      <c r="M2415" s="140"/>
      <c r="O2415" s="89"/>
      <c r="Q2415" s="138"/>
      <c r="R2415" s="91"/>
      <c r="S2415" s="138"/>
      <c r="T2415" s="138"/>
      <c r="U2415" s="91"/>
      <c r="V2415" s="141"/>
      <c r="Y2415" s="6"/>
      <c r="Z2415" s="16"/>
      <c r="AA2415" s="16"/>
      <c r="AB2415" s="16"/>
      <c r="AC2415" s="16"/>
      <c r="AD2415" s="16"/>
      <c r="AE2415" s="16"/>
      <c r="AF2415" s="16"/>
      <c r="AG2415" s="16"/>
      <c r="AH2415" s="16"/>
      <c r="AI2415" s="16"/>
      <c r="AJ2415" s="16"/>
      <c r="AK2415" s="16"/>
      <c r="AL2415" s="16"/>
      <c r="AM2415" s="16"/>
      <c r="AN2415" s="16"/>
      <c r="AO2415" s="16"/>
      <c r="AP2415" s="16"/>
      <c r="AQ2415" s="16"/>
      <c r="AR2415" s="16"/>
      <c r="AS2415" s="16"/>
      <c r="AT2415" s="16"/>
      <c r="AU2415" s="16"/>
      <c r="AV2415" s="16"/>
      <c r="AW2415" s="16"/>
      <c r="AX2415" s="16"/>
      <c r="AY2415" s="16"/>
      <c r="AZ2415" s="16"/>
      <c r="BA2415" s="16"/>
      <c r="BB2415" s="16"/>
    </row>
    <row r="2416" s="5" customFormat="1" spans="1:54">
      <c r="A2416" s="136"/>
      <c r="C2416" s="136"/>
      <c r="E2416" s="107"/>
      <c r="F2416" s="137"/>
      <c r="J2416" s="122"/>
      <c r="K2416" s="138"/>
      <c r="L2416" s="139"/>
      <c r="M2416" s="140"/>
      <c r="O2416" s="89"/>
      <c r="Q2416" s="138"/>
      <c r="R2416" s="91"/>
      <c r="S2416" s="138"/>
      <c r="T2416" s="138"/>
      <c r="U2416" s="91"/>
      <c r="V2416" s="141"/>
      <c r="Y2416" s="6"/>
      <c r="Z2416" s="16"/>
      <c r="AA2416" s="16"/>
      <c r="AB2416" s="16"/>
      <c r="AC2416" s="16"/>
      <c r="AD2416" s="16"/>
      <c r="AE2416" s="16"/>
      <c r="AF2416" s="16"/>
      <c r="AG2416" s="16"/>
      <c r="AH2416" s="16"/>
      <c r="AI2416" s="16"/>
      <c r="AJ2416" s="16"/>
      <c r="AK2416" s="16"/>
      <c r="AL2416" s="16"/>
      <c r="AM2416" s="16"/>
      <c r="AN2416" s="16"/>
      <c r="AO2416" s="16"/>
      <c r="AP2416" s="16"/>
      <c r="AQ2416" s="16"/>
      <c r="AR2416" s="16"/>
      <c r="AS2416" s="16"/>
      <c r="AT2416" s="16"/>
      <c r="AU2416" s="16"/>
      <c r="AV2416" s="16"/>
      <c r="AW2416" s="16"/>
      <c r="AX2416" s="16"/>
      <c r="AY2416" s="16"/>
      <c r="AZ2416" s="16"/>
      <c r="BA2416" s="16"/>
      <c r="BB2416" s="16"/>
    </row>
    <row r="2417" s="5" customFormat="1" spans="1:54">
      <c r="A2417" s="136"/>
      <c r="C2417" s="136"/>
      <c r="E2417" s="107"/>
      <c r="F2417" s="137"/>
      <c r="J2417" s="122"/>
      <c r="K2417" s="138"/>
      <c r="L2417" s="139"/>
      <c r="M2417" s="140"/>
      <c r="O2417" s="89"/>
      <c r="Q2417" s="138"/>
      <c r="R2417" s="91"/>
      <c r="S2417" s="138"/>
      <c r="T2417" s="138"/>
      <c r="U2417" s="91"/>
      <c r="V2417" s="141"/>
      <c r="Y2417" s="6"/>
      <c r="Z2417" s="16"/>
      <c r="AA2417" s="16"/>
      <c r="AB2417" s="16"/>
      <c r="AC2417" s="16"/>
      <c r="AD2417" s="16"/>
      <c r="AE2417" s="16"/>
      <c r="AF2417" s="16"/>
      <c r="AG2417" s="16"/>
      <c r="AH2417" s="16"/>
      <c r="AI2417" s="16"/>
      <c r="AJ2417" s="16"/>
      <c r="AK2417" s="16"/>
      <c r="AL2417" s="16"/>
      <c r="AM2417" s="16"/>
      <c r="AN2417" s="16"/>
      <c r="AO2417" s="16"/>
      <c r="AP2417" s="16"/>
      <c r="AQ2417" s="16"/>
      <c r="AR2417" s="16"/>
      <c r="AS2417" s="16"/>
      <c r="AT2417" s="16"/>
      <c r="AU2417" s="16"/>
      <c r="AV2417" s="16"/>
      <c r="AW2417" s="16"/>
      <c r="AX2417" s="16"/>
      <c r="AY2417" s="16"/>
      <c r="AZ2417" s="16"/>
      <c r="BA2417" s="16"/>
      <c r="BB2417" s="16"/>
    </row>
    <row r="2418" s="5" customFormat="1" spans="1:54">
      <c r="A2418" s="136"/>
      <c r="C2418" s="136"/>
      <c r="E2418" s="107"/>
      <c r="F2418" s="137"/>
      <c r="J2418" s="122"/>
      <c r="K2418" s="138"/>
      <c r="L2418" s="139"/>
      <c r="M2418" s="140"/>
      <c r="O2418" s="89"/>
      <c r="Q2418" s="138"/>
      <c r="R2418" s="91"/>
      <c r="S2418" s="138"/>
      <c r="T2418" s="138"/>
      <c r="U2418" s="91"/>
      <c r="V2418" s="141"/>
      <c r="Y2418" s="6"/>
      <c r="Z2418" s="16"/>
      <c r="AA2418" s="16"/>
      <c r="AB2418" s="16"/>
      <c r="AC2418" s="16"/>
      <c r="AD2418" s="16"/>
      <c r="AE2418" s="16"/>
      <c r="AF2418" s="16"/>
      <c r="AG2418" s="16"/>
      <c r="AH2418" s="16"/>
      <c r="AI2418" s="16"/>
      <c r="AJ2418" s="16"/>
      <c r="AK2418" s="16"/>
      <c r="AL2418" s="16"/>
      <c r="AM2418" s="16"/>
      <c r="AN2418" s="16"/>
      <c r="AO2418" s="16"/>
      <c r="AP2418" s="16"/>
      <c r="AQ2418" s="16"/>
      <c r="AR2418" s="16"/>
      <c r="AS2418" s="16"/>
      <c r="AT2418" s="16"/>
      <c r="AU2418" s="16"/>
      <c r="AV2418" s="16"/>
      <c r="AW2418" s="16"/>
      <c r="AX2418" s="16"/>
      <c r="AY2418" s="16"/>
      <c r="AZ2418" s="16"/>
      <c r="BA2418" s="16"/>
      <c r="BB2418" s="16"/>
    </row>
    <row r="2419" s="5" customFormat="1" spans="1:54">
      <c r="A2419" s="136"/>
      <c r="C2419" s="136"/>
      <c r="E2419" s="107"/>
      <c r="F2419" s="137"/>
      <c r="J2419" s="122"/>
      <c r="K2419" s="138"/>
      <c r="L2419" s="139"/>
      <c r="M2419" s="140"/>
      <c r="O2419" s="89"/>
      <c r="Q2419" s="138"/>
      <c r="R2419" s="91"/>
      <c r="S2419" s="138"/>
      <c r="T2419" s="138"/>
      <c r="U2419" s="91"/>
      <c r="V2419" s="141"/>
      <c r="Y2419" s="6"/>
      <c r="Z2419" s="16"/>
      <c r="AA2419" s="16"/>
      <c r="AB2419" s="16"/>
      <c r="AC2419" s="16"/>
      <c r="AD2419" s="16"/>
      <c r="AE2419" s="16"/>
      <c r="AF2419" s="16"/>
      <c r="AG2419" s="16"/>
      <c r="AH2419" s="16"/>
      <c r="AI2419" s="16"/>
      <c r="AJ2419" s="16"/>
      <c r="AK2419" s="16"/>
      <c r="AL2419" s="16"/>
      <c r="AM2419" s="16"/>
      <c r="AN2419" s="16"/>
      <c r="AO2419" s="16"/>
      <c r="AP2419" s="16"/>
      <c r="AQ2419" s="16"/>
      <c r="AR2419" s="16"/>
      <c r="AS2419" s="16"/>
      <c r="AT2419" s="16"/>
      <c r="AU2419" s="16"/>
      <c r="AV2419" s="16"/>
      <c r="AW2419" s="16"/>
      <c r="AX2419" s="16"/>
      <c r="AY2419" s="16"/>
      <c r="AZ2419" s="16"/>
      <c r="BA2419" s="16"/>
      <c r="BB2419" s="16"/>
    </row>
    <row r="2420" s="5" customFormat="1" spans="1:54">
      <c r="A2420" s="136"/>
      <c r="C2420" s="136"/>
      <c r="E2420" s="107"/>
      <c r="F2420" s="137"/>
      <c r="J2420" s="122"/>
      <c r="K2420" s="138"/>
      <c r="L2420" s="139"/>
      <c r="M2420" s="140"/>
      <c r="O2420" s="89"/>
      <c r="Q2420" s="138"/>
      <c r="R2420" s="91"/>
      <c r="S2420" s="138"/>
      <c r="T2420" s="138"/>
      <c r="U2420" s="91"/>
      <c r="V2420" s="141"/>
      <c r="Y2420" s="6"/>
      <c r="Z2420" s="16"/>
      <c r="AA2420" s="16"/>
      <c r="AB2420" s="16"/>
      <c r="AC2420" s="16"/>
      <c r="AD2420" s="16"/>
      <c r="AE2420" s="16"/>
      <c r="AF2420" s="16"/>
      <c r="AG2420" s="16"/>
      <c r="AH2420" s="16"/>
      <c r="AI2420" s="16"/>
      <c r="AJ2420" s="16"/>
      <c r="AK2420" s="16"/>
      <c r="AL2420" s="16"/>
      <c r="AM2420" s="16"/>
      <c r="AN2420" s="16"/>
      <c r="AO2420" s="16"/>
      <c r="AP2420" s="16"/>
      <c r="AQ2420" s="16"/>
      <c r="AR2420" s="16"/>
      <c r="AS2420" s="16"/>
      <c r="AT2420" s="16"/>
      <c r="AU2420" s="16"/>
      <c r="AV2420" s="16"/>
      <c r="AW2420" s="16"/>
      <c r="AX2420" s="16"/>
      <c r="AY2420" s="16"/>
      <c r="AZ2420" s="16"/>
      <c r="BA2420" s="16"/>
      <c r="BB2420" s="16"/>
    </row>
    <row r="2421" s="5" customFormat="1" spans="1:54">
      <c r="A2421" s="136"/>
      <c r="C2421" s="136"/>
      <c r="E2421" s="107"/>
      <c r="F2421" s="137"/>
      <c r="J2421" s="122"/>
      <c r="K2421" s="138"/>
      <c r="L2421" s="139"/>
      <c r="M2421" s="140"/>
      <c r="O2421" s="89"/>
      <c r="Q2421" s="138"/>
      <c r="R2421" s="91"/>
      <c r="S2421" s="138"/>
      <c r="T2421" s="138"/>
      <c r="U2421" s="91"/>
      <c r="V2421" s="141"/>
      <c r="Y2421" s="6"/>
      <c r="Z2421" s="16"/>
      <c r="AA2421" s="16"/>
      <c r="AB2421" s="16"/>
      <c r="AC2421" s="16"/>
      <c r="AD2421" s="16"/>
      <c r="AE2421" s="16"/>
      <c r="AF2421" s="16"/>
      <c r="AG2421" s="16"/>
      <c r="AH2421" s="16"/>
      <c r="AI2421" s="16"/>
      <c r="AJ2421" s="16"/>
      <c r="AK2421" s="16"/>
      <c r="AL2421" s="16"/>
      <c r="AM2421" s="16"/>
      <c r="AN2421" s="16"/>
      <c r="AO2421" s="16"/>
      <c r="AP2421" s="16"/>
      <c r="AQ2421" s="16"/>
      <c r="AR2421" s="16"/>
      <c r="AS2421" s="16"/>
      <c r="AT2421" s="16"/>
      <c r="AU2421" s="16"/>
      <c r="AV2421" s="16"/>
      <c r="AW2421" s="16"/>
      <c r="AX2421" s="16"/>
      <c r="AY2421" s="16"/>
      <c r="AZ2421" s="16"/>
      <c r="BA2421" s="16"/>
      <c r="BB2421" s="16"/>
    </row>
    <row r="2422" s="5" customFormat="1" spans="1:54">
      <c r="A2422" s="136"/>
      <c r="C2422" s="136"/>
      <c r="E2422" s="107"/>
      <c r="F2422" s="137"/>
      <c r="J2422" s="122"/>
      <c r="K2422" s="138"/>
      <c r="L2422" s="139"/>
      <c r="M2422" s="140"/>
      <c r="O2422" s="89"/>
      <c r="Q2422" s="138"/>
      <c r="R2422" s="91"/>
      <c r="S2422" s="138"/>
      <c r="T2422" s="138"/>
      <c r="U2422" s="91"/>
      <c r="V2422" s="141"/>
      <c r="Y2422" s="6"/>
      <c r="Z2422" s="16"/>
      <c r="AA2422" s="16"/>
      <c r="AB2422" s="16"/>
      <c r="AC2422" s="16"/>
      <c r="AD2422" s="16"/>
      <c r="AE2422" s="16"/>
      <c r="AF2422" s="16"/>
      <c r="AG2422" s="16"/>
      <c r="AH2422" s="16"/>
      <c r="AI2422" s="16"/>
      <c r="AJ2422" s="16"/>
      <c r="AK2422" s="16"/>
      <c r="AL2422" s="16"/>
      <c r="AM2422" s="16"/>
      <c r="AN2422" s="16"/>
      <c r="AO2422" s="16"/>
      <c r="AP2422" s="16"/>
      <c r="AQ2422" s="16"/>
      <c r="AR2422" s="16"/>
      <c r="AS2422" s="16"/>
      <c r="AT2422" s="16"/>
      <c r="AU2422" s="16"/>
      <c r="AV2422" s="16"/>
      <c r="AW2422" s="16"/>
      <c r="AX2422" s="16"/>
      <c r="AY2422" s="16"/>
      <c r="AZ2422" s="16"/>
      <c r="BA2422" s="16"/>
      <c r="BB2422" s="16"/>
    </row>
    <row r="2423" s="5" customFormat="1" spans="1:54">
      <c r="A2423" s="136"/>
      <c r="C2423" s="136"/>
      <c r="E2423" s="107"/>
      <c r="F2423" s="137"/>
      <c r="J2423" s="122"/>
      <c r="K2423" s="138"/>
      <c r="L2423" s="139"/>
      <c r="M2423" s="140"/>
      <c r="O2423" s="89"/>
      <c r="Q2423" s="138"/>
      <c r="R2423" s="91"/>
      <c r="S2423" s="138"/>
      <c r="T2423" s="138"/>
      <c r="U2423" s="91"/>
      <c r="V2423" s="141"/>
      <c r="Y2423" s="6"/>
      <c r="Z2423" s="16"/>
      <c r="AA2423" s="16"/>
      <c r="AB2423" s="16"/>
      <c r="AC2423" s="16"/>
      <c r="AD2423" s="16"/>
      <c r="AE2423" s="16"/>
      <c r="AF2423" s="16"/>
      <c r="AG2423" s="16"/>
      <c r="AH2423" s="16"/>
      <c r="AI2423" s="16"/>
      <c r="AJ2423" s="16"/>
      <c r="AK2423" s="16"/>
      <c r="AL2423" s="16"/>
      <c r="AM2423" s="16"/>
      <c r="AN2423" s="16"/>
      <c r="AO2423" s="16"/>
      <c r="AP2423" s="16"/>
      <c r="AQ2423" s="16"/>
      <c r="AR2423" s="16"/>
      <c r="AS2423" s="16"/>
      <c r="AT2423" s="16"/>
      <c r="AU2423" s="16"/>
      <c r="AV2423" s="16"/>
      <c r="AW2423" s="16"/>
      <c r="AX2423" s="16"/>
      <c r="AY2423" s="16"/>
      <c r="AZ2423" s="16"/>
      <c r="BA2423" s="16"/>
      <c r="BB2423" s="16"/>
    </row>
    <row r="2424" s="5" customFormat="1" spans="1:54">
      <c r="A2424" s="136"/>
      <c r="C2424" s="136"/>
      <c r="E2424" s="107"/>
      <c r="F2424" s="137"/>
      <c r="J2424" s="122"/>
      <c r="K2424" s="138"/>
      <c r="L2424" s="139"/>
      <c r="M2424" s="140"/>
      <c r="O2424" s="89"/>
      <c r="Q2424" s="138"/>
      <c r="R2424" s="91"/>
      <c r="S2424" s="138"/>
      <c r="T2424" s="138"/>
      <c r="U2424" s="91"/>
      <c r="V2424" s="141"/>
      <c r="Y2424" s="6"/>
      <c r="Z2424" s="16"/>
      <c r="AA2424" s="16"/>
      <c r="AB2424" s="16"/>
      <c r="AC2424" s="16"/>
      <c r="AD2424" s="16"/>
      <c r="AE2424" s="16"/>
      <c r="AF2424" s="16"/>
      <c r="AG2424" s="16"/>
      <c r="AH2424" s="16"/>
      <c r="AI2424" s="16"/>
      <c r="AJ2424" s="16"/>
      <c r="AK2424" s="16"/>
      <c r="AL2424" s="16"/>
      <c r="AM2424" s="16"/>
      <c r="AN2424" s="16"/>
      <c r="AO2424" s="16"/>
      <c r="AP2424" s="16"/>
      <c r="AQ2424" s="16"/>
      <c r="AR2424" s="16"/>
      <c r="AS2424" s="16"/>
      <c r="AT2424" s="16"/>
      <c r="AU2424" s="16"/>
      <c r="AV2424" s="16"/>
      <c r="AW2424" s="16"/>
      <c r="AX2424" s="16"/>
      <c r="AY2424" s="16"/>
      <c r="AZ2424" s="16"/>
      <c r="BA2424" s="16"/>
      <c r="BB2424" s="16"/>
    </row>
    <row r="2425" s="5" customFormat="1" spans="1:54">
      <c r="A2425" s="136"/>
      <c r="C2425" s="136"/>
      <c r="E2425" s="107"/>
      <c r="F2425" s="137"/>
      <c r="J2425" s="122"/>
      <c r="K2425" s="138"/>
      <c r="L2425" s="139"/>
      <c r="M2425" s="140"/>
      <c r="O2425" s="89"/>
      <c r="Q2425" s="138"/>
      <c r="R2425" s="91"/>
      <c r="S2425" s="138"/>
      <c r="T2425" s="138"/>
      <c r="U2425" s="91"/>
      <c r="V2425" s="141"/>
      <c r="Y2425" s="6"/>
      <c r="Z2425" s="16"/>
      <c r="AA2425" s="16"/>
      <c r="AB2425" s="16"/>
      <c r="AC2425" s="16"/>
      <c r="AD2425" s="16"/>
      <c r="AE2425" s="16"/>
      <c r="AF2425" s="16"/>
      <c r="AG2425" s="16"/>
      <c r="AH2425" s="16"/>
      <c r="AI2425" s="16"/>
      <c r="AJ2425" s="16"/>
      <c r="AK2425" s="16"/>
      <c r="AL2425" s="16"/>
      <c r="AM2425" s="16"/>
      <c r="AN2425" s="16"/>
      <c r="AO2425" s="16"/>
      <c r="AP2425" s="16"/>
      <c r="AQ2425" s="16"/>
      <c r="AR2425" s="16"/>
      <c r="AS2425" s="16"/>
      <c r="AT2425" s="16"/>
      <c r="AU2425" s="16"/>
      <c r="AV2425" s="16"/>
      <c r="AW2425" s="16"/>
      <c r="AX2425" s="16"/>
      <c r="AY2425" s="16"/>
      <c r="AZ2425" s="16"/>
      <c r="BA2425" s="16"/>
      <c r="BB2425" s="16"/>
    </row>
    <row r="2426" s="5" customFormat="1" spans="1:54">
      <c r="A2426" s="136"/>
      <c r="C2426" s="136"/>
      <c r="E2426" s="107"/>
      <c r="F2426" s="137"/>
      <c r="J2426" s="122"/>
      <c r="K2426" s="138"/>
      <c r="L2426" s="139"/>
      <c r="M2426" s="140"/>
      <c r="O2426" s="89"/>
      <c r="Q2426" s="138"/>
      <c r="R2426" s="91"/>
      <c r="S2426" s="138"/>
      <c r="T2426" s="138"/>
      <c r="U2426" s="91"/>
      <c r="V2426" s="141"/>
      <c r="Y2426" s="6"/>
      <c r="Z2426" s="16"/>
      <c r="AA2426" s="16"/>
      <c r="AB2426" s="16"/>
      <c r="AC2426" s="16"/>
      <c r="AD2426" s="16"/>
      <c r="AE2426" s="16"/>
      <c r="AF2426" s="16"/>
      <c r="AG2426" s="16"/>
      <c r="AH2426" s="16"/>
      <c r="AI2426" s="16"/>
      <c r="AJ2426" s="16"/>
      <c r="AK2426" s="16"/>
      <c r="AL2426" s="16"/>
      <c r="AM2426" s="16"/>
      <c r="AN2426" s="16"/>
      <c r="AO2426" s="16"/>
      <c r="AP2426" s="16"/>
      <c r="AQ2426" s="16"/>
      <c r="AR2426" s="16"/>
      <c r="AS2426" s="16"/>
      <c r="AT2426" s="16"/>
      <c r="AU2426" s="16"/>
      <c r="AV2426" s="16"/>
      <c r="AW2426" s="16"/>
      <c r="AX2426" s="16"/>
      <c r="AY2426" s="16"/>
      <c r="AZ2426" s="16"/>
      <c r="BA2426" s="16"/>
      <c r="BB2426" s="16"/>
    </row>
    <row r="2427" s="5" customFormat="1" spans="1:54">
      <c r="A2427" s="136"/>
      <c r="C2427" s="136"/>
      <c r="E2427" s="107"/>
      <c r="F2427" s="137"/>
      <c r="J2427" s="122"/>
      <c r="K2427" s="138"/>
      <c r="L2427" s="139"/>
      <c r="M2427" s="140"/>
      <c r="O2427" s="89"/>
      <c r="Q2427" s="138"/>
      <c r="R2427" s="91"/>
      <c r="S2427" s="138"/>
      <c r="T2427" s="138"/>
      <c r="U2427" s="91"/>
      <c r="V2427" s="141"/>
      <c r="Y2427" s="6"/>
      <c r="Z2427" s="16"/>
      <c r="AA2427" s="16"/>
      <c r="AB2427" s="16"/>
      <c r="AC2427" s="16"/>
      <c r="AD2427" s="16"/>
      <c r="AE2427" s="16"/>
      <c r="AF2427" s="16"/>
      <c r="AG2427" s="16"/>
      <c r="AH2427" s="16"/>
      <c r="AI2427" s="16"/>
      <c r="AJ2427" s="16"/>
      <c r="AK2427" s="16"/>
      <c r="AL2427" s="16"/>
      <c r="AM2427" s="16"/>
      <c r="AN2427" s="16"/>
      <c r="AO2427" s="16"/>
      <c r="AP2427" s="16"/>
      <c r="AQ2427" s="16"/>
      <c r="AR2427" s="16"/>
      <c r="AS2427" s="16"/>
      <c r="AT2427" s="16"/>
      <c r="AU2427" s="16"/>
      <c r="AV2427" s="16"/>
      <c r="AW2427" s="16"/>
      <c r="AX2427" s="16"/>
      <c r="AY2427" s="16"/>
      <c r="AZ2427" s="16"/>
      <c r="BA2427" s="16"/>
      <c r="BB2427" s="16"/>
    </row>
    <row r="2428" s="5" customFormat="1" spans="1:54">
      <c r="A2428" s="136"/>
      <c r="C2428" s="136"/>
      <c r="E2428" s="107"/>
      <c r="F2428" s="137"/>
      <c r="J2428" s="122"/>
      <c r="K2428" s="138"/>
      <c r="L2428" s="139"/>
      <c r="M2428" s="140"/>
      <c r="O2428" s="89"/>
      <c r="Q2428" s="138"/>
      <c r="R2428" s="91"/>
      <c r="S2428" s="138"/>
      <c r="T2428" s="138"/>
      <c r="U2428" s="91"/>
      <c r="V2428" s="141"/>
      <c r="Y2428" s="6"/>
      <c r="Z2428" s="16"/>
      <c r="AA2428" s="16"/>
      <c r="AB2428" s="16"/>
      <c r="AC2428" s="16"/>
      <c r="AD2428" s="16"/>
      <c r="AE2428" s="16"/>
      <c r="AF2428" s="16"/>
      <c r="AG2428" s="16"/>
      <c r="AH2428" s="16"/>
      <c r="AI2428" s="16"/>
      <c r="AJ2428" s="16"/>
      <c r="AK2428" s="16"/>
      <c r="AL2428" s="16"/>
      <c r="AM2428" s="16"/>
      <c r="AN2428" s="16"/>
      <c r="AO2428" s="16"/>
      <c r="AP2428" s="16"/>
      <c r="AQ2428" s="16"/>
      <c r="AR2428" s="16"/>
      <c r="AS2428" s="16"/>
      <c r="AT2428" s="16"/>
      <c r="AU2428" s="16"/>
      <c r="AV2428" s="16"/>
      <c r="AW2428" s="16"/>
      <c r="AX2428" s="16"/>
      <c r="AY2428" s="16"/>
      <c r="AZ2428" s="16"/>
      <c r="BA2428" s="16"/>
      <c r="BB2428" s="16"/>
    </row>
    <row r="2429" s="5" customFormat="1" spans="1:54">
      <c r="A2429" s="136"/>
      <c r="C2429" s="136"/>
      <c r="E2429" s="107"/>
      <c r="F2429" s="137"/>
      <c r="J2429" s="122"/>
      <c r="K2429" s="138"/>
      <c r="L2429" s="139"/>
      <c r="M2429" s="140"/>
      <c r="O2429" s="89"/>
      <c r="Q2429" s="138"/>
      <c r="R2429" s="91"/>
      <c r="S2429" s="138"/>
      <c r="T2429" s="138"/>
      <c r="U2429" s="91"/>
      <c r="V2429" s="141"/>
      <c r="Y2429" s="6"/>
      <c r="Z2429" s="16"/>
      <c r="AA2429" s="16"/>
      <c r="AB2429" s="16"/>
      <c r="AC2429" s="16"/>
      <c r="AD2429" s="16"/>
      <c r="AE2429" s="16"/>
      <c r="AF2429" s="16"/>
      <c r="AG2429" s="16"/>
      <c r="AH2429" s="16"/>
      <c r="AI2429" s="16"/>
      <c r="AJ2429" s="16"/>
      <c r="AK2429" s="16"/>
      <c r="AL2429" s="16"/>
      <c r="AM2429" s="16"/>
      <c r="AN2429" s="16"/>
      <c r="AO2429" s="16"/>
      <c r="AP2429" s="16"/>
      <c r="AQ2429" s="16"/>
      <c r="AR2429" s="16"/>
      <c r="AS2429" s="16"/>
      <c r="AT2429" s="16"/>
      <c r="AU2429" s="16"/>
      <c r="AV2429" s="16"/>
      <c r="AW2429" s="16"/>
      <c r="AX2429" s="16"/>
      <c r="AY2429" s="16"/>
      <c r="AZ2429" s="16"/>
      <c r="BA2429" s="16"/>
      <c r="BB2429" s="16"/>
    </row>
    <row r="2430" s="5" customFormat="1" spans="1:54">
      <c r="A2430" s="136"/>
      <c r="C2430" s="136"/>
      <c r="E2430" s="107"/>
      <c r="F2430" s="137"/>
      <c r="J2430" s="122"/>
      <c r="K2430" s="138"/>
      <c r="L2430" s="139"/>
      <c r="M2430" s="140"/>
      <c r="O2430" s="89"/>
      <c r="Q2430" s="138"/>
      <c r="R2430" s="91"/>
      <c r="S2430" s="138"/>
      <c r="T2430" s="138"/>
      <c r="U2430" s="91"/>
      <c r="V2430" s="141"/>
      <c r="Y2430" s="6"/>
      <c r="Z2430" s="16"/>
      <c r="AA2430" s="16"/>
      <c r="AB2430" s="16"/>
      <c r="AC2430" s="16"/>
      <c r="AD2430" s="16"/>
      <c r="AE2430" s="16"/>
      <c r="AF2430" s="16"/>
      <c r="AG2430" s="16"/>
      <c r="AH2430" s="16"/>
      <c r="AI2430" s="16"/>
      <c r="AJ2430" s="16"/>
      <c r="AK2430" s="16"/>
      <c r="AL2430" s="16"/>
      <c r="AM2430" s="16"/>
      <c r="AN2430" s="16"/>
      <c r="AO2430" s="16"/>
      <c r="AP2430" s="16"/>
      <c r="AQ2430" s="16"/>
      <c r="AR2430" s="16"/>
      <c r="AS2430" s="16"/>
      <c r="AT2430" s="16"/>
      <c r="AU2430" s="16"/>
      <c r="AV2430" s="16"/>
      <c r="AW2430" s="16"/>
      <c r="AX2430" s="16"/>
      <c r="AY2430" s="16"/>
      <c r="AZ2430" s="16"/>
      <c r="BA2430" s="16"/>
      <c r="BB2430" s="16"/>
    </row>
    <row r="2431" s="5" customFormat="1" spans="1:54">
      <c r="A2431" s="136"/>
      <c r="C2431" s="136"/>
      <c r="E2431" s="107"/>
      <c r="F2431" s="137"/>
      <c r="J2431" s="122"/>
      <c r="K2431" s="138"/>
      <c r="L2431" s="139"/>
      <c r="M2431" s="140"/>
      <c r="O2431" s="89"/>
      <c r="Q2431" s="138"/>
      <c r="R2431" s="91"/>
      <c r="S2431" s="138"/>
      <c r="T2431" s="138"/>
      <c r="U2431" s="91"/>
      <c r="V2431" s="141"/>
      <c r="Y2431" s="6"/>
      <c r="Z2431" s="16"/>
      <c r="AA2431" s="16"/>
      <c r="AB2431" s="16"/>
      <c r="AC2431" s="16"/>
      <c r="AD2431" s="16"/>
      <c r="AE2431" s="16"/>
      <c r="AF2431" s="16"/>
      <c r="AG2431" s="16"/>
      <c r="AH2431" s="16"/>
      <c r="AI2431" s="16"/>
      <c r="AJ2431" s="16"/>
      <c r="AK2431" s="16"/>
      <c r="AL2431" s="16"/>
      <c r="AM2431" s="16"/>
      <c r="AN2431" s="16"/>
      <c r="AO2431" s="16"/>
      <c r="AP2431" s="16"/>
      <c r="AQ2431" s="16"/>
      <c r="AR2431" s="16"/>
      <c r="AS2431" s="16"/>
      <c r="AT2431" s="16"/>
      <c r="AU2431" s="16"/>
      <c r="AV2431" s="16"/>
      <c r="AW2431" s="16"/>
      <c r="AX2431" s="16"/>
      <c r="AY2431" s="16"/>
      <c r="AZ2431" s="16"/>
      <c r="BA2431" s="16"/>
      <c r="BB2431" s="16"/>
    </row>
    <row r="2432" s="5" customFormat="1" spans="1:54">
      <c r="A2432" s="136"/>
      <c r="C2432" s="136"/>
      <c r="E2432" s="107"/>
      <c r="F2432" s="137"/>
      <c r="J2432" s="122"/>
      <c r="K2432" s="138"/>
      <c r="L2432" s="139"/>
      <c r="M2432" s="140"/>
      <c r="O2432" s="89"/>
      <c r="Q2432" s="138"/>
      <c r="R2432" s="91"/>
      <c r="S2432" s="138"/>
      <c r="T2432" s="138"/>
      <c r="U2432" s="91"/>
      <c r="V2432" s="141"/>
      <c r="Y2432" s="6"/>
      <c r="Z2432" s="16"/>
      <c r="AA2432" s="16"/>
      <c r="AB2432" s="16"/>
      <c r="AC2432" s="16"/>
      <c r="AD2432" s="16"/>
      <c r="AE2432" s="16"/>
      <c r="AF2432" s="16"/>
      <c r="AG2432" s="16"/>
      <c r="AH2432" s="16"/>
      <c r="AI2432" s="16"/>
      <c r="AJ2432" s="16"/>
      <c r="AK2432" s="16"/>
      <c r="AL2432" s="16"/>
      <c r="AM2432" s="16"/>
      <c r="AN2432" s="16"/>
      <c r="AO2432" s="16"/>
      <c r="AP2432" s="16"/>
      <c r="AQ2432" s="16"/>
      <c r="AR2432" s="16"/>
      <c r="AS2432" s="16"/>
      <c r="AT2432" s="16"/>
      <c r="AU2432" s="16"/>
      <c r="AV2432" s="16"/>
      <c r="AW2432" s="16"/>
      <c r="AX2432" s="16"/>
      <c r="AY2432" s="16"/>
      <c r="AZ2432" s="16"/>
      <c r="BA2432" s="16"/>
      <c r="BB2432" s="16"/>
    </row>
    <row r="2433" s="5" customFormat="1" spans="1:54">
      <c r="A2433" s="136"/>
      <c r="C2433" s="136"/>
      <c r="E2433" s="107"/>
      <c r="F2433" s="137"/>
      <c r="J2433" s="122"/>
      <c r="K2433" s="138"/>
      <c r="L2433" s="139"/>
      <c r="M2433" s="140"/>
      <c r="O2433" s="89"/>
      <c r="Q2433" s="138"/>
      <c r="R2433" s="91"/>
      <c r="S2433" s="138"/>
      <c r="T2433" s="138"/>
      <c r="U2433" s="91"/>
      <c r="V2433" s="141"/>
      <c r="Y2433" s="6"/>
      <c r="Z2433" s="16"/>
      <c r="AA2433" s="16"/>
      <c r="AB2433" s="16"/>
      <c r="AC2433" s="16"/>
      <c r="AD2433" s="16"/>
      <c r="AE2433" s="16"/>
      <c r="AF2433" s="16"/>
      <c r="AG2433" s="16"/>
      <c r="AH2433" s="16"/>
      <c r="AI2433" s="16"/>
      <c r="AJ2433" s="16"/>
      <c r="AK2433" s="16"/>
      <c r="AL2433" s="16"/>
      <c r="AM2433" s="16"/>
      <c r="AN2433" s="16"/>
      <c r="AO2433" s="16"/>
      <c r="AP2433" s="16"/>
      <c r="AQ2433" s="16"/>
      <c r="AR2433" s="16"/>
      <c r="AS2433" s="16"/>
      <c r="AT2433" s="16"/>
      <c r="AU2433" s="16"/>
      <c r="AV2433" s="16"/>
      <c r="AW2433" s="16"/>
      <c r="AX2433" s="16"/>
      <c r="AY2433" s="16"/>
      <c r="AZ2433" s="16"/>
      <c r="BA2433" s="16"/>
      <c r="BB2433" s="16"/>
    </row>
    <row r="2434" s="5" customFormat="1" spans="1:54">
      <c r="A2434" s="136"/>
      <c r="C2434" s="136"/>
      <c r="E2434" s="107"/>
      <c r="F2434" s="137"/>
      <c r="J2434" s="122"/>
      <c r="K2434" s="138"/>
      <c r="L2434" s="139"/>
      <c r="M2434" s="140"/>
      <c r="O2434" s="89"/>
      <c r="Q2434" s="138"/>
      <c r="R2434" s="91"/>
      <c r="S2434" s="138"/>
      <c r="T2434" s="138"/>
      <c r="U2434" s="91"/>
      <c r="V2434" s="141"/>
      <c r="Y2434" s="6"/>
      <c r="Z2434" s="16"/>
      <c r="AA2434" s="16"/>
      <c r="AB2434" s="16"/>
      <c r="AC2434" s="16"/>
      <c r="AD2434" s="16"/>
      <c r="AE2434" s="16"/>
      <c r="AF2434" s="16"/>
      <c r="AG2434" s="16"/>
      <c r="AH2434" s="16"/>
      <c r="AI2434" s="16"/>
      <c r="AJ2434" s="16"/>
      <c r="AK2434" s="16"/>
      <c r="AL2434" s="16"/>
      <c r="AM2434" s="16"/>
      <c r="AN2434" s="16"/>
      <c r="AO2434" s="16"/>
      <c r="AP2434" s="16"/>
      <c r="AQ2434" s="16"/>
      <c r="AR2434" s="16"/>
      <c r="AS2434" s="16"/>
      <c r="AT2434" s="16"/>
      <c r="AU2434" s="16"/>
      <c r="AV2434" s="16"/>
      <c r="AW2434" s="16"/>
      <c r="AX2434" s="16"/>
      <c r="AY2434" s="16"/>
      <c r="AZ2434" s="16"/>
      <c r="BA2434" s="16"/>
      <c r="BB2434" s="16"/>
    </row>
    <row r="2435" s="5" customFormat="1" spans="1:54">
      <c r="A2435" s="136"/>
      <c r="C2435" s="136"/>
      <c r="E2435" s="107"/>
      <c r="F2435" s="137"/>
      <c r="J2435" s="122"/>
      <c r="K2435" s="138"/>
      <c r="L2435" s="139"/>
      <c r="M2435" s="140"/>
      <c r="O2435" s="89"/>
      <c r="Q2435" s="138"/>
      <c r="R2435" s="91"/>
      <c r="S2435" s="138"/>
      <c r="T2435" s="138"/>
      <c r="U2435" s="91"/>
      <c r="V2435" s="141"/>
      <c r="Y2435" s="6"/>
      <c r="Z2435" s="16"/>
      <c r="AA2435" s="16"/>
      <c r="AB2435" s="16"/>
      <c r="AC2435" s="16"/>
      <c r="AD2435" s="16"/>
      <c r="AE2435" s="16"/>
      <c r="AF2435" s="16"/>
      <c r="AG2435" s="16"/>
      <c r="AH2435" s="16"/>
      <c r="AI2435" s="16"/>
      <c r="AJ2435" s="16"/>
      <c r="AK2435" s="16"/>
      <c r="AL2435" s="16"/>
      <c r="AM2435" s="16"/>
      <c r="AN2435" s="16"/>
      <c r="AO2435" s="16"/>
      <c r="AP2435" s="16"/>
      <c r="AQ2435" s="16"/>
      <c r="AR2435" s="16"/>
      <c r="AS2435" s="16"/>
      <c r="AT2435" s="16"/>
      <c r="AU2435" s="16"/>
      <c r="AV2435" s="16"/>
      <c r="AW2435" s="16"/>
      <c r="AX2435" s="16"/>
      <c r="AY2435" s="16"/>
      <c r="AZ2435" s="16"/>
      <c r="BA2435" s="16"/>
      <c r="BB2435" s="16"/>
    </row>
    <row r="2436" s="5" customFormat="1" spans="1:54">
      <c r="A2436" s="136"/>
      <c r="C2436" s="136"/>
      <c r="E2436" s="107"/>
      <c r="F2436" s="137"/>
      <c r="J2436" s="122"/>
      <c r="K2436" s="138"/>
      <c r="L2436" s="139"/>
      <c r="M2436" s="140"/>
      <c r="O2436" s="89"/>
      <c r="Q2436" s="138"/>
      <c r="R2436" s="91"/>
      <c r="S2436" s="138"/>
      <c r="T2436" s="138"/>
      <c r="U2436" s="91"/>
      <c r="V2436" s="141"/>
      <c r="Y2436" s="6"/>
      <c r="Z2436" s="16"/>
      <c r="AA2436" s="16"/>
      <c r="AB2436" s="16"/>
      <c r="AC2436" s="16"/>
      <c r="AD2436" s="16"/>
      <c r="AE2436" s="16"/>
      <c r="AF2436" s="16"/>
      <c r="AG2436" s="16"/>
      <c r="AH2436" s="16"/>
      <c r="AI2436" s="16"/>
      <c r="AJ2436" s="16"/>
      <c r="AK2436" s="16"/>
      <c r="AL2436" s="16"/>
      <c r="AM2436" s="16"/>
      <c r="AN2436" s="16"/>
      <c r="AO2436" s="16"/>
      <c r="AP2436" s="16"/>
      <c r="AQ2436" s="16"/>
      <c r="AR2436" s="16"/>
      <c r="AS2436" s="16"/>
      <c r="AT2436" s="16"/>
      <c r="AU2436" s="16"/>
      <c r="AV2436" s="16"/>
      <c r="AW2436" s="16"/>
      <c r="AX2436" s="16"/>
      <c r="AY2436" s="16"/>
      <c r="AZ2436" s="16"/>
      <c r="BA2436" s="16"/>
      <c r="BB2436" s="16"/>
    </row>
    <row r="2437" s="5" customFormat="1" spans="1:54">
      <c r="A2437" s="136"/>
      <c r="C2437" s="136"/>
      <c r="E2437" s="107"/>
      <c r="F2437" s="137"/>
      <c r="J2437" s="122"/>
      <c r="K2437" s="138"/>
      <c r="L2437" s="139"/>
      <c r="M2437" s="140"/>
      <c r="O2437" s="89"/>
      <c r="Q2437" s="138"/>
      <c r="R2437" s="91"/>
      <c r="S2437" s="138"/>
      <c r="T2437" s="138"/>
      <c r="U2437" s="91"/>
      <c r="V2437" s="141"/>
      <c r="Y2437" s="6"/>
      <c r="Z2437" s="16"/>
      <c r="AA2437" s="16"/>
      <c r="AB2437" s="16"/>
      <c r="AC2437" s="16"/>
      <c r="AD2437" s="16"/>
      <c r="AE2437" s="16"/>
      <c r="AF2437" s="16"/>
      <c r="AG2437" s="16"/>
      <c r="AH2437" s="16"/>
      <c r="AI2437" s="16"/>
      <c r="AJ2437" s="16"/>
      <c r="AK2437" s="16"/>
      <c r="AL2437" s="16"/>
      <c r="AM2437" s="16"/>
      <c r="AN2437" s="16"/>
      <c r="AO2437" s="16"/>
      <c r="AP2437" s="16"/>
      <c r="AQ2437" s="16"/>
      <c r="AR2437" s="16"/>
      <c r="AS2437" s="16"/>
      <c r="AT2437" s="16"/>
      <c r="AU2437" s="16"/>
      <c r="AV2437" s="16"/>
      <c r="AW2437" s="16"/>
      <c r="AX2437" s="16"/>
      <c r="AY2437" s="16"/>
      <c r="AZ2437" s="16"/>
      <c r="BA2437" s="16"/>
      <c r="BB2437" s="16"/>
    </row>
    <row r="2438" s="5" customFormat="1" spans="1:54">
      <c r="A2438" s="136"/>
      <c r="C2438" s="136"/>
      <c r="E2438" s="107"/>
      <c r="F2438" s="137"/>
      <c r="J2438" s="122"/>
      <c r="K2438" s="138"/>
      <c r="L2438" s="139"/>
      <c r="M2438" s="140"/>
      <c r="O2438" s="89"/>
      <c r="Q2438" s="138"/>
      <c r="R2438" s="91"/>
      <c r="S2438" s="138"/>
      <c r="T2438" s="138"/>
      <c r="U2438" s="91"/>
      <c r="V2438" s="141"/>
      <c r="Y2438" s="6"/>
      <c r="Z2438" s="16"/>
      <c r="AA2438" s="16"/>
      <c r="AB2438" s="16"/>
      <c r="AC2438" s="16"/>
      <c r="AD2438" s="16"/>
      <c r="AE2438" s="16"/>
      <c r="AF2438" s="16"/>
      <c r="AG2438" s="16"/>
      <c r="AH2438" s="16"/>
      <c r="AI2438" s="16"/>
      <c r="AJ2438" s="16"/>
      <c r="AK2438" s="16"/>
      <c r="AL2438" s="16"/>
      <c r="AM2438" s="16"/>
      <c r="AN2438" s="16"/>
      <c r="AO2438" s="16"/>
      <c r="AP2438" s="16"/>
      <c r="AQ2438" s="16"/>
      <c r="AR2438" s="16"/>
      <c r="AS2438" s="16"/>
      <c r="AT2438" s="16"/>
      <c r="AU2438" s="16"/>
      <c r="AV2438" s="16"/>
      <c r="AW2438" s="16"/>
      <c r="AX2438" s="16"/>
      <c r="AY2438" s="16"/>
      <c r="AZ2438" s="16"/>
      <c r="BA2438" s="16"/>
      <c r="BB2438" s="16"/>
    </row>
    <row r="2439" s="5" customFormat="1" spans="1:54">
      <c r="A2439" s="136"/>
      <c r="C2439" s="136"/>
      <c r="E2439" s="107"/>
      <c r="F2439" s="137"/>
      <c r="J2439" s="122"/>
      <c r="K2439" s="138"/>
      <c r="L2439" s="139"/>
      <c r="M2439" s="140"/>
      <c r="O2439" s="89"/>
      <c r="Q2439" s="138"/>
      <c r="R2439" s="91"/>
      <c r="S2439" s="138"/>
      <c r="T2439" s="138"/>
      <c r="U2439" s="91"/>
      <c r="V2439" s="141"/>
      <c r="Y2439" s="6"/>
      <c r="Z2439" s="16"/>
      <c r="AA2439" s="16"/>
      <c r="AB2439" s="16"/>
      <c r="AC2439" s="16"/>
      <c r="AD2439" s="16"/>
      <c r="AE2439" s="16"/>
      <c r="AF2439" s="16"/>
      <c r="AG2439" s="16"/>
      <c r="AH2439" s="16"/>
      <c r="AI2439" s="16"/>
      <c r="AJ2439" s="16"/>
      <c r="AK2439" s="16"/>
      <c r="AL2439" s="16"/>
      <c r="AM2439" s="16"/>
      <c r="AN2439" s="16"/>
      <c r="AO2439" s="16"/>
      <c r="AP2439" s="16"/>
      <c r="AQ2439" s="16"/>
      <c r="AR2439" s="16"/>
      <c r="AS2439" s="16"/>
      <c r="AT2439" s="16"/>
      <c r="AU2439" s="16"/>
      <c r="AV2439" s="16"/>
      <c r="AW2439" s="16"/>
      <c r="AX2439" s="16"/>
      <c r="AY2439" s="16"/>
      <c r="AZ2439" s="16"/>
      <c r="BA2439" s="16"/>
      <c r="BB2439" s="16"/>
    </row>
    <row r="2440" s="5" customFormat="1" spans="1:54">
      <c r="A2440" s="136"/>
      <c r="C2440" s="136"/>
      <c r="E2440" s="107"/>
      <c r="F2440" s="137"/>
      <c r="J2440" s="122"/>
      <c r="K2440" s="138"/>
      <c r="L2440" s="139"/>
      <c r="M2440" s="140"/>
      <c r="O2440" s="89"/>
      <c r="Q2440" s="138"/>
      <c r="R2440" s="91"/>
      <c r="S2440" s="138"/>
      <c r="T2440" s="138"/>
      <c r="U2440" s="91"/>
      <c r="V2440" s="141"/>
      <c r="Y2440" s="6"/>
      <c r="Z2440" s="16"/>
      <c r="AA2440" s="16"/>
      <c r="AB2440" s="16"/>
      <c r="AC2440" s="16"/>
      <c r="AD2440" s="16"/>
      <c r="AE2440" s="16"/>
      <c r="AF2440" s="16"/>
      <c r="AG2440" s="16"/>
      <c r="AH2440" s="16"/>
      <c r="AI2440" s="16"/>
      <c r="AJ2440" s="16"/>
      <c r="AK2440" s="16"/>
      <c r="AL2440" s="16"/>
      <c r="AM2440" s="16"/>
      <c r="AN2440" s="16"/>
      <c r="AO2440" s="16"/>
      <c r="AP2440" s="16"/>
      <c r="AQ2440" s="16"/>
      <c r="AR2440" s="16"/>
      <c r="AS2440" s="16"/>
      <c r="AT2440" s="16"/>
      <c r="AU2440" s="16"/>
      <c r="AV2440" s="16"/>
      <c r="AW2440" s="16"/>
      <c r="AX2440" s="16"/>
      <c r="AY2440" s="16"/>
      <c r="AZ2440" s="16"/>
      <c r="BA2440" s="16"/>
      <c r="BB2440" s="16"/>
    </row>
    <row r="2441" s="5" customFormat="1" spans="1:54">
      <c r="A2441" s="136"/>
      <c r="C2441" s="136"/>
      <c r="E2441" s="107"/>
      <c r="F2441" s="137"/>
      <c r="J2441" s="122"/>
      <c r="K2441" s="138"/>
      <c r="L2441" s="139"/>
      <c r="M2441" s="140"/>
      <c r="O2441" s="89"/>
      <c r="Q2441" s="138"/>
      <c r="R2441" s="91"/>
      <c r="S2441" s="138"/>
      <c r="T2441" s="138"/>
      <c r="U2441" s="91"/>
      <c r="V2441" s="141"/>
      <c r="Y2441" s="6"/>
      <c r="Z2441" s="16"/>
      <c r="AA2441" s="16"/>
      <c r="AB2441" s="16"/>
      <c r="AC2441" s="16"/>
      <c r="AD2441" s="16"/>
      <c r="AE2441" s="16"/>
      <c r="AF2441" s="16"/>
      <c r="AG2441" s="16"/>
      <c r="AH2441" s="16"/>
      <c r="AI2441" s="16"/>
      <c r="AJ2441" s="16"/>
      <c r="AK2441" s="16"/>
      <c r="AL2441" s="16"/>
      <c r="AM2441" s="16"/>
      <c r="AN2441" s="16"/>
      <c r="AO2441" s="16"/>
      <c r="AP2441" s="16"/>
      <c r="AQ2441" s="16"/>
      <c r="AR2441" s="16"/>
      <c r="AS2441" s="16"/>
      <c r="AT2441" s="16"/>
      <c r="AU2441" s="16"/>
      <c r="AV2441" s="16"/>
      <c r="AW2441" s="16"/>
      <c r="AX2441" s="16"/>
      <c r="AY2441" s="16"/>
      <c r="AZ2441" s="16"/>
      <c r="BA2441" s="16"/>
      <c r="BB2441" s="16"/>
    </row>
    <row r="2442" s="5" customFormat="1" spans="1:54">
      <c r="A2442" s="136"/>
      <c r="C2442" s="136"/>
      <c r="E2442" s="107"/>
      <c r="F2442" s="137"/>
      <c r="J2442" s="122"/>
      <c r="K2442" s="138"/>
      <c r="L2442" s="139"/>
      <c r="M2442" s="140"/>
      <c r="O2442" s="89"/>
      <c r="Q2442" s="138"/>
      <c r="R2442" s="91"/>
      <c r="S2442" s="138"/>
      <c r="T2442" s="138"/>
      <c r="U2442" s="91"/>
      <c r="V2442" s="141"/>
      <c r="Y2442" s="6"/>
      <c r="Z2442" s="16"/>
      <c r="AA2442" s="16"/>
      <c r="AB2442" s="16"/>
      <c r="AC2442" s="16"/>
      <c r="AD2442" s="16"/>
      <c r="AE2442" s="16"/>
      <c r="AF2442" s="16"/>
      <c r="AG2442" s="16"/>
      <c r="AH2442" s="16"/>
      <c r="AI2442" s="16"/>
      <c r="AJ2442" s="16"/>
      <c r="AK2442" s="16"/>
      <c r="AL2442" s="16"/>
      <c r="AM2442" s="16"/>
      <c r="AN2442" s="16"/>
      <c r="AO2442" s="16"/>
      <c r="AP2442" s="16"/>
      <c r="AQ2442" s="16"/>
      <c r="AR2442" s="16"/>
      <c r="AS2442" s="16"/>
      <c r="AT2442" s="16"/>
      <c r="AU2442" s="16"/>
      <c r="AV2442" s="16"/>
      <c r="AW2442" s="16"/>
      <c r="AX2442" s="16"/>
      <c r="AY2442" s="16"/>
      <c r="AZ2442" s="16"/>
      <c r="BA2442" s="16"/>
      <c r="BB2442" s="16"/>
    </row>
    <row r="2443" s="5" customFormat="1" spans="1:54">
      <c r="A2443" s="136"/>
      <c r="C2443" s="136"/>
      <c r="E2443" s="107"/>
      <c r="F2443" s="137"/>
      <c r="J2443" s="122"/>
      <c r="K2443" s="138"/>
      <c r="L2443" s="139"/>
      <c r="M2443" s="140"/>
      <c r="O2443" s="89"/>
      <c r="Q2443" s="138"/>
      <c r="R2443" s="91"/>
      <c r="S2443" s="138"/>
      <c r="T2443" s="138"/>
      <c r="U2443" s="91"/>
      <c r="V2443" s="141"/>
      <c r="Y2443" s="6"/>
      <c r="Z2443" s="16"/>
      <c r="AA2443" s="16"/>
      <c r="AB2443" s="16"/>
      <c r="AC2443" s="16"/>
      <c r="AD2443" s="16"/>
      <c r="AE2443" s="16"/>
      <c r="AF2443" s="16"/>
      <c r="AG2443" s="16"/>
      <c r="AH2443" s="16"/>
      <c r="AI2443" s="16"/>
      <c r="AJ2443" s="16"/>
      <c r="AK2443" s="16"/>
      <c r="AL2443" s="16"/>
      <c r="AM2443" s="16"/>
      <c r="AN2443" s="16"/>
      <c r="AO2443" s="16"/>
      <c r="AP2443" s="16"/>
      <c r="AQ2443" s="16"/>
      <c r="AR2443" s="16"/>
      <c r="AS2443" s="16"/>
      <c r="AT2443" s="16"/>
      <c r="AU2443" s="16"/>
      <c r="AV2443" s="16"/>
      <c r="AW2443" s="16"/>
      <c r="AX2443" s="16"/>
      <c r="AY2443" s="16"/>
      <c r="AZ2443" s="16"/>
      <c r="BA2443" s="16"/>
      <c r="BB2443" s="16"/>
    </row>
    <row r="2444" s="5" customFormat="1" spans="1:54">
      <c r="A2444" s="136"/>
      <c r="C2444" s="136"/>
      <c r="E2444" s="107"/>
      <c r="F2444" s="137"/>
      <c r="J2444" s="122"/>
      <c r="K2444" s="138"/>
      <c r="L2444" s="139"/>
      <c r="M2444" s="140"/>
      <c r="O2444" s="89"/>
      <c r="Q2444" s="138"/>
      <c r="R2444" s="91"/>
      <c r="S2444" s="138"/>
      <c r="T2444" s="138"/>
      <c r="U2444" s="91"/>
      <c r="V2444" s="141"/>
      <c r="Y2444" s="6"/>
      <c r="Z2444" s="16"/>
      <c r="AA2444" s="16"/>
      <c r="AB2444" s="16"/>
      <c r="AC2444" s="16"/>
      <c r="AD2444" s="16"/>
      <c r="AE2444" s="16"/>
      <c r="AF2444" s="16"/>
      <c r="AG2444" s="16"/>
      <c r="AH2444" s="16"/>
      <c r="AI2444" s="16"/>
      <c r="AJ2444" s="16"/>
      <c r="AK2444" s="16"/>
      <c r="AL2444" s="16"/>
      <c r="AM2444" s="16"/>
      <c r="AN2444" s="16"/>
      <c r="AO2444" s="16"/>
      <c r="AP2444" s="16"/>
      <c r="AQ2444" s="16"/>
      <c r="AR2444" s="16"/>
      <c r="AS2444" s="16"/>
      <c r="AT2444" s="16"/>
      <c r="AU2444" s="16"/>
      <c r="AV2444" s="16"/>
      <c r="AW2444" s="16"/>
      <c r="AX2444" s="16"/>
      <c r="AY2444" s="16"/>
      <c r="AZ2444" s="16"/>
      <c r="BA2444" s="16"/>
      <c r="BB2444" s="16"/>
    </row>
    <row r="2445" s="5" customFormat="1" spans="1:54">
      <c r="A2445" s="136"/>
      <c r="C2445" s="136"/>
      <c r="E2445" s="107"/>
      <c r="F2445" s="137"/>
      <c r="J2445" s="122"/>
      <c r="K2445" s="138"/>
      <c r="L2445" s="139"/>
      <c r="M2445" s="140"/>
      <c r="O2445" s="89"/>
      <c r="Q2445" s="138"/>
      <c r="R2445" s="91"/>
      <c r="S2445" s="138"/>
      <c r="T2445" s="138"/>
      <c r="U2445" s="91"/>
      <c r="V2445" s="141"/>
      <c r="Y2445" s="6"/>
      <c r="Z2445" s="16"/>
      <c r="AA2445" s="16"/>
      <c r="AB2445" s="16"/>
      <c r="AC2445" s="16"/>
      <c r="AD2445" s="16"/>
      <c r="AE2445" s="16"/>
      <c r="AF2445" s="16"/>
      <c r="AG2445" s="16"/>
      <c r="AH2445" s="16"/>
      <c r="AI2445" s="16"/>
      <c r="AJ2445" s="16"/>
      <c r="AK2445" s="16"/>
      <c r="AL2445" s="16"/>
      <c r="AM2445" s="16"/>
      <c r="AN2445" s="16"/>
      <c r="AO2445" s="16"/>
      <c r="AP2445" s="16"/>
      <c r="AQ2445" s="16"/>
      <c r="AR2445" s="16"/>
      <c r="AS2445" s="16"/>
      <c r="AT2445" s="16"/>
      <c r="AU2445" s="16"/>
      <c r="AV2445" s="16"/>
      <c r="AW2445" s="16"/>
      <c r="AX2445" s="16"/>
      <c r="AY2445" s="16"/>
      <c r="AZ2445" s="16"/>
      <c r="BA2445" s="16"/>
      <c r="BB2445" s="16"/>
    </row>
    <row r="2446" s="5" customFormat="1" spans="1:54">
      <c r="A2446" s="136"/>
      <c r="C2446" s="136"/>
      <c r="E2446" s="107"/>
      <c r="F2446" s="137"/>
      <c r="J2446" s="122"/>
      <c r="K2446" s="138"/>
      <c r="L2446" s="139"/>
      <c r="M2446" s="140"/>
      <c r="O2446" s="89"/>
      <c r="Q2446" s="138"/>
      <c r="R2446" s="91"/>
      <c r="S2446" s="138"/>
      <c r="T2446" s="138"/>
      <c r="U2446" s="91"/>
      <c r="V2446" s="141"/>
      <c r="Y2446" s="6"/>
      <c r="Z2446" s="16"/>
      <c r="AA2446" s="16"/>
      <c r="AB2446" s="16"/>
      <c r="AC2446" s="16"/>
      <c r="AD2446" s="16"/>
      <c r="AE2446" s="16"/>
      <c r="AF2446" s="16"/>
      <c r="AG2446" s="16"/>
      <c r="AH2446" s="16"/>
      <c r="AI2446" s="16"/>
      <c r="AJ2446" s="16"/>
      <c r="AK2446" s="16"/>
      <c r="AL2446" s="16"/>
      <c r="AM2446" s="16"/>
      <c r="AN2446" s="16"/>
      <c r="AO2446" s="16"/>
      <c r="AP2446" s="16"/>
      <c r="AQ2446" s="16"/>
      <c r="AR2446" s="16"/>
      <c r="AS2446" s="16"/>
      <c r="AT2446" s="16"/>
      <c r="AU2446" s="16"/>
      <c r="AV2446" s="16"/>
      <c r="AW2446" s="16"/>
      <c r="AX2446" s="16"/>
      <c r="AY2446" s="16"/>
      <c r="AZ2446" s="16"/>
      <c r="BA2446" s="16"/>
      <c r="BB2446" s="16"/>
    </row>
    <row r="2447" s="5" customFormat="1" spans="1:54">
      <c r="A2447" s="136"/>
      <c r="C2447" s="136"/>
      <c r="E2447" s="107"/>
      <c r="F2447" s="137"/>
      <c r="J2447" s="122"/>
      <c r="K2447" s="138"/>
      <c r="L2447" s="139"/>
      <c r="M2447" s="140"/>
      <c r="O2447" s="89"/>
      <c r="Q2447" s="138"/>
      <c r="R2447" s="91"/>
      <c r="S2447" s="138"/>
      <c r="T2447" s="138"/>
      <c r="U2447" s="91"/>
      <c r="V2447" s="141"/>
      <c r="Y2447" s="6"/>
      <c r="Z2447" s="16"/>
      <c r="AA2447" s="16"/>
      <c r="AB2447" s="16"/>
      <c r="AC2447" s="16"/>
      <c r="AD2447" s="16"/>
      <c r="AE2447" s="16"/>
      <c r="AF2447" s="16"/>
      <c r="AG2447" s="16"/>
      <c r="AH2447" s="16"/>
      <c r="AI2447" s="16"/>
      <c r="AJ2447" s="16"/>
      <c r="AK2447" s="16"/>
      <c r="AL2447" s="16"/>
      <c r="AM2447" s="16"/>
      <c r="AN2447" s="16"/>
      <c r="AO2447" s="16"/>
      <c r="AP2447" s="16"/>
      <c r="AQ2447" s="16"/>
      <c r="AR2447" s="16"/>
      <c r="AS2447" s="16"/>
      <c r="AT2447" s="16"/>
      <c r="AU2447" s="16"/>
      <c r="AV2447" s="16"/>
      <c r="AW2447" s="16"/>
      <c r="AX2447" s="16"/>
      <c r="AY2447" s="16"/>
      <c r="AZ2447" s="16"/>
      <c r="BA2447" s="16"/>
      <c r="BB2447" s="16"/>
    </row>
    <row r="2448" s="5" customFormat="1" spans="1:54">
      <c r="A2448" s="136"/>
      <c r="C2448" s="136"/>
      <c r="E2448" s="107"/>
      <c r="F2448" s="137"/>
      <c r="J2448" s="122"/>
      <c r="K2448" s="138"/>
      <c r="L2448" s="139"/>
      <c r="M2448" s="140"/>
      <c r="O2448" s="89"/>
      <c r="Q2448" s="138"/>
      <c r="R2448" s="91"/>
      <c r="S2448" s="138"/>
      <c r="T2448" s="138"/>
      <c r="U2448" s="91"/>
      <c r="V2448" s="141"/>
      <c r="Y2448" s="6"/>
      <c r="Z2448" s="16"/>
      <c r="AA2448" s="16"/>
      <c r="AB2448" s="16"/>
      <c r="AC2448" s="16"/>
      <c r="AD2448" s="16"/>
      <c r="AE2448" s="16"/>
      <c r="AF2448" s="16"/>
      <c r="AG2448" s="16"/>
      <c r="AH2448" s="16"/>
      <c r="AI2448" s="16"/>
      <c r="AJ2448" s="16"/>
      <c r="AK2448" s="16"/>
      <c r="AL2448" s="16"/>
      <c r="AM2448" s="16"/>
      <c r="AN2448" s="16"/>
      <c r="AO2448" s="16"/>
      <c r="AP2448" s="16"/>
      <c r="AQ2448" s="16"/>
      <c r="AR2448" s="16"/>
      <c r="AS2448" s="16"/>
      <c r="AT2448" s="16"/>
      <c r="AU2448" s="16"/>
      <c r="AV2448" s="16"/>
      <c r="AW2448" s="16"/>
      <c r="AX2448" s="16"/>
      <c r="AY2448" s="16"/>
      <c r="AZ2448" s="16"/>
      <c r="BA2448" s="16"/>
      <c r="BB2448" s="16"/>
    </row>
    <row r="2449" s="5" customFormat="1" spans="1:54">
      <c r="A2449" s="136"/>
      <c r="C2449" s="136"/>
      <c r="E2449" s="107"/>
      <c r="F2449" s="137"/>
      <c r="J2449" s="122"/>
      <c r="K2449" s="138"/>
      <c r="L2449" s="139"/>
      <c r="M2449" s="140"/>
      <c r="O2449" s="89"/>
      <c r="Q2449" s="138"/>
      <c r="R2449" s="91"/>
      <c r="S2449" s="138"/>
      <c r="T2449" s="138"/>
      <c r="U2449" s="91"/>
      <c r="V2449" s="141"/>
      <c r="Y2449" s="6"/>
      <c r="Z2449" s="16"/>
      <c r="AA2449" s="16"/>
      <c r="AB2449" s="16"/>
      <c r="AC2449" s="16"/>
      <c r="AD2449" s="16"/>
      <c r="AE2449" s="16"/>
      <c r="AF2449" s="16"/>
      <c r="AG2449" s="16"/>
      <c r="AH2449" s="16"/>
      <c r="AI2449" s="16"/>
      <c r="AJ2449" s="16"/>
      <c r="AK2449" s="16"/>
      <c r="AL2449" s="16"/>
      <c r="AM2449" s="16"/>
      <c r="AN2449" s="16"/>
      <c r="AO2449" s="16"/>
      <c r="AP2449" s="16"/>
      <c r="AQ2449" s="16"/>
      <c r="AR2449" s="16"/>
      <c r="AS2449" s="16"/>
      <c r="AT2449" s="16"/>
      <c r="AU2449" s="16"/>
      <c r="AV2449" s="16"/>
      <c r="AW2449" s="16"/>
      <c r="AX2449" s="16"/>
      <c r="AY2449" s="16"/>
      <c r="AZ2449" s="16"/>
      <c r="BA2449" s="16"/>
      <c r="BB2449" s="16"/>
    </row>
    <row r="2450" s="5" customFormat="1" spans="1:54">
      <c r="A2450" s="136"/>
      <c r="C2450" s="136"/>
      <c r="E2450" s="107"/>
      <c r="F2450" s="137"/>
      <c r="J2450" s="122"/>
      <c r="K2450" s="138"/>
      <c r="L2450" s="139"/>
      <c r="M2450" s="140"/>
      <c r="O2450" s="89"/>
      <c r="Q2450" s="138"/>
      <c r="R2450" s="91"/>
      <c r="S2450" s="138"/>
      <c r="T2450" s="138"/>
      <c r="U2450" s="91"/>
      <c r="V2450" s="141"/>
      <c r="Y2450" s="6"/>
      <c r="Z2450" s="16"/>
      <c r="AA2450" s="16"/>
      <c r="AB2450" s="16"/>
      <c r="AC2450" s="16"/>
      <c r="AD2450" s="16"/>
      <c r="AE2450" s="16"/>
      <c r="AF2450" s="16"/>
      <c r="AG2450" s="16"/>
      <c r="AH2450" s="16"/>
      <c r="AI2450" s="16"/>
      <c r="AJ2450" s="16"/>
      <c r="AK2450" s="16"/>
      <c r="AL2450" s="16"/>
      <c r="AM2450" s="16"/>
      <c r="AN2450" s="16"/>
      <c r="AO2450" s="16"/>
      <c r="AP2450" s="16"/>
      <c r="AQ2450" s="16"/>
      <c r="AR2450" s="16"/>
      <c r="AS2450" s="16"/>
      <c r="AT2450" s="16"/>
      <c r="AU2450" s="16"/>
      <c r="AV2450" s="16"/>
      <c r="AW2450" s="16"/>
      <c r="AX2450" s="16"/>
      <c r="AY2450" s="16"/>
      <c r="AZ2450" s="16"/>
      <c r="BA2450" s="16"/>
      <c r="BB2450" s="16"/>
    </row>
    <row r="2451" s="5" customFormat="1" spans="1:54">
      <c r="A2451" s="136"/>
      <c r="C2451" s="136"/>
      <c r="E2451" s="107"/>
      <c r="F2451" s="137"/>
      <c r="J2451" s="122"/>
      <c r="K2451" s="138"/>
      <c r="L2451" s="139"/>
      <c r="M2451" s="140"/>
      <c r="O2451" s="89"/>
      <c r="Q2451" s="138"/>
      <c r="R2451" s="91"/>
      <c r="S2451" s="138"/>
      <c r="T2451" s="138"/>
      <c r="U2451" s="91"/>
      <c r="V2451" s="141"/>
      <c r="Y2451" s="6"/>
      <c r="Z2451" s="16"/>
      <c r="AA2451" s="16"/>
      <c r="AB2451" s="16"/>
      <c r="AC2451" s="16"/>
      <c r="AD2451" s="16"/>
      <c r="AE2451" s="16"/>
      <c r="AF2451" s="16"/>
      <c r="AG2451" s="16"/>
      <c r="AH2451" s="16"/>
      <c r="AI2451" s="16"/>
      <c r="AJ2451" s="16"/>
      <c r="AK2451" s="16"/>
      <c r="AL2451" s="16"/>
      <c r="AM2451" s="16"/>
      <c r="AN2451" s="16"/>
      <c r="AO2451" s="16"/>
      <c r="AP2451" s="16"/>
      <c r="AQ2451" s="16"/>
      <c r="AR2451" s="16"/>
      <c r="AS2451" s="16"/>
      <c r="AT2451" s="16"/>
      <c r="AU2451" s="16"/>
      <c r="AV2451" s="16"/>
      <c r="AW2451" s="16"/>
      <c r="AX2451" s="16"/>
      <c r="AY2451" s="16"/>
      <c r="AZ2451" s="16"/>
      <c r="BA2451" s="16"/>
      <c r="BB2451" s="16"/>
    </row>
    <row r="2452" s="5" customFormat="1" spans="1:54">
      <c r="A2452" s="136"/>
      <c r="C2452" s="136"/>
      <c r="E2452" s="107"/>
      <c r="F2452" s="137"/>
      <c r="J2452" s="122"/>
      <c r="K2452" s="138"/>
      <c r="L2452" s="139"/>
      <c r="M2452" s="140"/>
      <c r="O2452" s="89"/>
      <c r="Q2452" s="138"/>
      <c r="R2452" s="91"/>
      <c r="S2452" s="138"/>
      <c r="T2452" s="138"/>
      <c r="U2452" s="91"/>
      <c r="V2452" s="141"/>
      <c r="Y2452" s="6"/>
      <c r="Z2452" s="16"/>
      <c r="AA2452" s="16"/>
      <c r="AB2452" s="16"/>
      <c r="AC2452" s="16"/>
      <c r="AD2452" s="16"/>
      <c r="AE2452" s="16"/>
      <c r="AF2452" s="16"/>
      <c r="AG2452" s="16"/>
      <c r="AH2452" s="16"/>
      <c r="AI2452" s="16"/>
      <c r="AJ2452" s="16"/>
      <c r="AK2452" s="16"/>
      <c r="AL2452" s="16"/>
      <c r="AM2452" s="16"/>
      <c r="AN2452" s="16"/>
      <c r="AO2452" s="16"/>
      <c r="AP2452" s="16"/>
      <c r="AQ2452" s="16"/>
      <c r="AR2452" s="16"/>
      <c r="AS2452" s="16"/>
      <c r="AT2452" s="16"/>
      <c r="AU2452" s="16"/>
      <c r="AV2452" s="16"/>
      <c r="AW2452" s="16"/>
      <c r="AX2452" s="16"/>
      <c r="AY2452" s="16"/>
      <c r="AZ2452" s="16"/>
      <c r="BA2452" s="16"/>
      <c r="BB2452" s="16"/>
    </row>
    <row r="2453" s="5" customFormat="1" spans="1:54">
      <c r="A2453" s="136"/>
      <c r="C2453" s="136"/>
      <c r="E2453" s="107"/>
      <c r="F2453" s="137"/>
      <c r="J2453" s="122"/>
      <c r="K2453" s="138"/>
      <c r="L2453" s="139"/>
      <c r="M2453" s="140"/>
      <c r="O2453" s="89"/>
      <c r="Q2453" s="138"/>
      <c r="R2453" s="91"/>
      <c r="S2453" s="138"/>
      <c r="T2453" s="138"/>
      <c r="U2453" s="91"/>
      <c r="V2453" s="141"/>
      <c r="Y2453" s="6"/>
      <c r="Z2453" s="16"/>
      <c r="AA2453" s="16"/>
      <c r="AB2453" s="16"/>
      <c r="AC2453" s="16"/>
      <c r="AD2453" s="16"/>
      <c r="AE2453" s="16"/>
      <c r="AF2453" s="16"/>
      <c r="AG2453" s="16"/>
      <c r="AH2453" s="16"/>
      <c r="AI2453" s="16"/>
      <c r="AJ2453" s="16"/>
      <c r="AK2453" s="16"/>
      <c r="AL2453" s="16"/>
      <c r="AM2453" s="16"/>
      <c r="AN2453" s="16"/>
      <c r="AO2453" s="16"/>
      <c r="AP2453" s="16"/>
      <c r="AQ2453" s="16"/>
      <c r="AR2453" s="16"/>
      <c r="AS2453" s="16"/>
      <c r="AT2453" s="16"/>
      <c r="AU2453" s="16"/>
      <c r="AV2453" s="16"/>
      <c r="AW2453" s="16"/>
      <c r="AX2453" s="16"/>
      <c r="AY2453" s="16"/>
      <c r="AZ2453" s="16"/>
      <c r="BA2453" s="16"/>
      <c r="BB2453" s="16"/>
    </row>
    <row r="2454" s="5" customFormat="1" spans="1:54">
      <c r="A2454" s="136"/>
      <c r="C2454" s="136"/>
      <c r="E2454" s="107"/>
      <c r="F2454" s="137"/>
      <c r="J2454" s="122"/>
      <c r="K2454" s="138"/>
      <c r="L2454" s="139"/>
      <c r="M2454" s="140"/>
      <c r="O2454" s="89"/>
      <c r="Q2454" s="138"/>
      <c r="R2454" s="91"/>
      <c r="S2454" s="138"/>
      <c r="T2454" s="138"/>
      <c r="U2454" s="91"/>
      <c r="V2454" s="141"/>
      <c r="Y2454" s="6"/>
      <c r="Z2454" s="16"/>
      <c r="AA2454" s="16"/>
      <c r="AB2454" s="16"/>
      <c r="AC2454" s="16"/>
      <c r="AD2454" s="16"/>
      <c r="AE2454" s="16"/>
      <c r="AF2454" s="16"/>
      <c r="AG2454" s="16"/>
      <c r="AH2454" s="16"/>
      <c r="AI2454" s="16"/>
      <c r="AJ2454" s="16"/>
      <c r="AK2454" s="16"/>
      <c r="AL2454" s="16"/>
      <c r="AM2454" s="16"/>
      <c r="AN2454" s="16"/>
      <c r="AO2454" s="16"/>
      <c r="AP2454" s="16"/>
      <c r="AQ2454" s="16"/>
      <c r="AR2454" s="16"/>
      <c r="AS2454" s="16"/>
      <c r="AT2454" s="16"/>
      <c r="AU2454" s="16"/>
      <c r="AV2454" s="16"/>
      <c r="AW2454" s="16"/>
      <c r="AX2454" s="16"/>
      <c r="AY2454" s="16"/>
      <c r="AZ2454" s="16"/>
      <c r="BA2454" s="16"/>
      <c r="BB2454" s="16"/>
    </row>
    <row r="2455" s="5" customFormat="1" spans="1:54">
      <c r="A2455" s="136"/>
      <c r="C2455" s="136"/>
      <c r="E2455" s="107"/>
      <c r="F2455" s="137"/>
      <c r="J2455" s="122"/>
      <c r="K2455" s="138"/>
      <c r="L2455" s="139"/>
      <c r="M2455" s="140"/>
      <c r="O2455" s="89"/>
      <c r="Q2455" s="138"/>
      <c r="R2455" s="91"/>
      <c r="S2455" s="138"/>
      <c r="T2455" s="138"/>
      <c r="U2455" s="91"/>
      <c r="V2455" s="141"/>
      <c r="Y2455" s="6"/>
      <c r="Z2455" s="16"/>
      <c r="AA2455" s="16"/>
      <c r="AB2455" s="16"/>
      <c r="AC2455" s="16"/>
      <c r="AD2455" s="16"/>
      <c r="AE2455" s="16"/>
      <c r="AF2455" s="16"/>
      <c r="AG2455" s="16"/>
      <c r="AH2455" s="16"/>
      <c r="AI2455" s="16"/>
      <c r="AJ2455" s="16"/>
      <c r="AK2455" s="16"/>
      <c r="AL2455" s="16"/>
      <c r="AM2455" s="16"/>
      <c r="AN2455" s="16"/>
      <c r="AO2455" s="16"/>
      <c r="AP2455" s="16"/>
      <c r="AQ2455" s="16"/>
      <c r="AR2455" s="16"/>
      <c r="AS2455" s="16"/>
      <c r="AT2455" s="16"/>
      <c r="AU2455" s="16"/>
      <c r="AV2455" s="16"/>
      <c r="AW2455" s="16"/>
      <c r="AX2455" s="16"/>
      <c r="AY2455" s="16"/>
      <c r="AZ2455" s="16"/>
      <c r="BA2455" s="16"/>
      <c r="BB2455" s="16"/>
    </row>
    <row r="2456" s="5" customFormat="1" spans="1:54">
      <c r="A2456" s="136"/>
      <c r="C2456" s="136"/>
      <c r="E2456" s="107"/>
      <c r="F2456" s="137"/>
      <c r="J2456" s="122"/>
      <c r="K2456" s="138"/>
      <c r="L2456" s="139"/>
      <c r="M2456" s="140"/>
      <c r="O2456" s="89"/>
      <c r="Q2456" s="138"/>
      <c r="R2456" s="91"/>
      <c r="S2456" s="138"/>
      <c r="T2456" s="138"/>
      <c r="U2456" s="91"/>
      <c r="V2456" s="141"/>
      <c r="Y2456" s="6"/>
      <c r="Z2456" s="16"/>
      <c r="AA2456" s="16"/>
      <c r="AB2456" s="16"/>
      <c r="AC2456" s="16"/>
      <c r="AD2456" s="16"/>
      <c r="AE2456" s="16"/>
      <c r="AF2456" s="16"/>
      <c r="AG2456" s="16"/>
      <c r="AH2456" s="16"/>
      <c r="AI2456" s="16"/>
      <c r="AJ2456" s="16"/>
      <c r="AK2456" s="16"/>
      <c r="AL2456" s="16"/>
      <c r="AM2456" s="16"/>
      <c r="AN2456" s="16"/>
      <c r="AO2456" s="16"/>
      <c r="AP2456" s="16"/>
      <c r="AQ2456" s="16"/>
      <c r="AR2456" s="16"/>
      <c r="AS2456" s="16"/>
      <c r="AT2456" s="16"/>
      <c r="AU2456" s="16"/>
      <c r="AV2456" s="16"/>
      <c r="AW2456" s="16"/>
      <c r="AX2456" s="16"/>
      <c r="AY2456" s="16"/>
      <c r="AZ2456" s="16"/>
      <c r="BA2456" s="16"/>
      <c r="BB2456" s="16"/>
    </row>
    <row r="2457" s="5" customFormat="1" spans="1:54">
      <c r="A2457" s="136"/>
      <c r="C2457" s="136"/>
      <c r="E2457" s="107"/>
      <c r="F2457" s="137"/>
      <c r="J2457" s="122"/>
      <c r="K2457" s="138"/>
      <c r="L2457" s="139"/>
      <c r="M2457" s="140"/>
      <c r="O2457" s="89"/>
      <c r="Q2457" s="138"/>
      <c r="R2457" s="91"/>
      <c r="S2457" s="138"/>
      <c r="T2457" s="138"/>
      <c r="U2457" s="91"/>
      <c r="V2457" s="141"/>
      <c r="Y2457" s="6"/>
      <c r="Z2457" s="16"/>
      <c r="AA2457" s="16"/>
      <c r="AB2457" s="16"/>
      <c r="AC2457" s="16"/>
      <c r="AD2457" s="16"/>
      <c r="AE2457" s="16"/>
      <c r="AF2457" s="16"/>
      <c r="AG2457" s="16"/>
      <c r="AH2457" s="16"/>
      <c r="AI2457" s="16"/>
      <c r="AJ2457" s="16"/>
      <c r="AK2457" s="16"/>
      <c r="AL2457" s="16"/>
      <c r="AM2457" s="16"/>
      <c r="AN2457" s="16"/>
      <c r="AO2457" s="16"/>
      <c r="AP2457" s="16"/>
      <c r="AQ2457" s="16"/>
      <c r="AR2457" s="16"/>
      <c r="AS2457" s="16"/>
      <c r="AT2457" s="16"/>
      <c r="AU2457" s="16"/>
      <c r="AV2457" s="16"/>
      <c r="AW2457" s="16"/>
      <c r="AX2457" s="16"/>
      <c r="AY2457" s="16"/>
      <c r="AZ2457" s="16"/>
      <c r="BA2457" s="16"/>
      <c r="BB2457" s="16"/>
    </row>
    <row r="2458" s="5" customFormat="1" spans="1:54">
      <c r="A2458" s="136"/>
      <c r="C2458" s="136"/>
      <c r="E2458" s="107"/>
      <c r="F2458" s="137"/>
      <c r="J2458" s="122"/>
      <c r="K2458" s="138"/>
      <c r="L2458" s="139"/>
      <c r="M2458" s="140"/>
      <c r="O2458" s="89"/>
      <c r="Q2458" s="138"/>
      <c r="R2458" s="91"/>
      <c r="S2458" s="138"/>
      <c r="T2458" s="138"/>
      <c r="U2458" s="91"/>
      <c r="V2458" s="141"/>
      <c r="Y2458" s="6"/>
      <c r="Z2458" s="16"/>
      <c r="AA2458" s="16"/>
      <c r="AB2458" s="16"/>
      <c r="AC2458" s="16"/>
      <c r="AD2458" s="16"/>
      <c r="AE2458" s="16"/>
      <c r="AF2458" s="16"/>
      <c r="AG2458" s="16"/>
      <c r="AH2458" s="16"/>
      <c r="AI2458" s="16"/>
      <c r="AJ2458" s="16"/>
      <c r="AK2458" s="16"/>
      <c r="AL2458" s="16"/>
      <c r="AM2458" s="16"/>
      <c r="AN2458" s="16"/>
      <c r="AO2458" s="16"/>
      <c r="AP2458" s="16"/>
      <c r="AQ2458" s="16"/>
      <c r="AR2458" s="16"/>
      <c r="AS2458" s="16"/>
      <c r="AT2458" s="16"/>
      <c r="AU2458" s="16"/>
      <c r="AV2458" s="16"/>
      <c r="AW2458" s="16"/>
      <c r="AX2458" s="16"/>
      <c r="AY2458" s="16"/>
      <c r="AZ2458" s="16"/>
      <c r="BA2458" s="16"/>
      <c r="BB2458" s="16"/>
    </row>
    <row r="2459" s="5" customFormat="1" spans="1:54">
      <c r="A2459" s="136"/>
      <c r="C2459" s="136"/>
      <c r="E2459" s="107"/>
      <c r="F2459" s="137"/>
      <c r="J2459" s="122"/>
      <c r="K2459" s="138"/>
      <c r="L2459" s="139"/>
      <c r="M2459" s="140"/>
      <c r="O2459" s="89"/>
      <c r="Q2459" s="138"/>
      <c r="R2459" s="91"/>
      <c r="S2459" s="138"/>
      <c r="T2459" s="138"/>
      <c r="U2459" s="91"/>
      <c r="V2459" s="141"/>
      <c r="Y2459" s="6"/>
      <c r="Z2459" s="16"/>
      <c r="AA2459" s="16"/>
      <c r="AB2459" s="16"/>
      <c r="AC2459" s="16"/>
      <c r="AD2459" s="16"/>
      <c r="AE2459" s="16"/>
      <c r="AF2459" s="16"/>
      <c r="AG2459" s="16"/>
      <c r="AH2459" s="16"/>
      <c r="AI2459" s="16"/>
      <c r="AJ2459" s="16"/>
      <c r="AK2459" s="16"/>
      <c r="AL2459" s="16"/>
      <c r="AM2459" s="16"/>
      <c r="AN2459" s="16"/>
      <c r="AO2459" s="16"/>
      <c r="AP2459" s="16"/>
      <c r="AQ2459" s="16"/>
      <c r="AR2459" s="16"/>
      <c r="AS2459" s="16"/>
      <c r="AT2459" s="16"/>
      <c r="AU2459" s="16"/>
      <c r="AV2459" s="16"/>
      <c r="AW2459" s="16"/>
      <c r="AX2459" s="16"/>
      <c r="AY2459" s="16"/>
      <c r="AZ2459" s="16"/>
      <c r="BA2459" s="16"/>
      <c r="BB2459" s="16"/>
    </row>
    <row r="2460" s="5" customFormat="1" spans="1:54">
      <c r="A2460" s="136"/>
      <c r="C2460" s="136"/>
      <c r="E2460" s="107"/>
      <c r="F2460" s="137"/>
      <c r="J2460" s="122"/>
      <c r="K2460" s="138"/>
      <c r="L2460" s="139"/>
      <c r="M2460" s="140"/>
      <c r="O2460" s="89"/>
      <c r="Q2460" s="138"/>
      <c r="R2460" s="91"/>
      <c r="S2460" s="138"/>
      <c r="T2460" s="138"/>
      <c r="U2460" s="91"/>
      <c r="V2460" s="141"/>
      <c r="Y2460" s="6"/>
      <c r="Z2460" s="16"/>
      <c r="AA2460" s="16"/>
      <c r="AB2460" s="16"/>
      <c r="AC2460" s="16"/>
      <c r="AD2460" s="16"/>
      <c r="AE2460" s="16"/>
      <c r="AF2460" s="16"/>
      <c r="AG2460" s="16"/>
      <c r="AH2460" s="16"/>
      <c r="AI2460" s="16"/>
      <c r="AJ2460" s="16"/>
      <c r="AK2460" s="16"/>
      <c r="AL2460" s="16"/>
      <c r="AM2460" s="16"/>
      <c r="AN2460" s="16"/>
      <c r="AO2460" s="16"/>
      <c r="AP2460" s="16"/>
      <c r="AQ2460" s="16"/>
      <c r="AR2460" s="16"/>
      <c r="AS2460" s="16"/>
      <c r="AT2460" s="16"/>
      <c r="AU2460" s="16"/>
      <c r="AV2460" s="16"/>
      <c r="AW2460" s="16"/>
      <c r="AX2460" s="16"/>
      <c r="AY2460" s="16"/>
      <c r="AZ2460" s="16"/>
      <c r="BA2460" s="16"/>
      <c r="BB2460" s="16"/>
    </row>
    <row r="2461" s="5" customFormat="1" spans="1:54">
      <c r="A2461" s="136"/>
      <c r="C2461" s="136"/>
      <c r="E2461" s="107"/>
      <c r="F2461" s="137"/>
      <c r="J2461" s="122"/>
      <c r="K2461" s="138"/>
      <c r="L2461" s="139"/>
      <c r="M2461" s="140"/>
      <c r="O2461" s="89"/>
      <c r="Q2461" s="138"/>
      <c r="R2461" s="91"/>
      <c r="S2461" s="138"/>
      <c r="T2461" s="138"/>
      <c r="U2461" s="91"/>
      <c r="V2461" s="141"/>
      <c r="Y2461" s="6"/>
      <c r="Z2461" s="16"/>
      <c r="AA2461" s="16"/>
      <c r="AB2461" s="16"/>
      <c r="AC2461" s="16"/>
      <c r="AD2461" s="16"/>
      <c r="AE2461" s="16"/>
      <c r="AF2461" s="16"/>
      <c r="AG2461" s="16"/>
      <c r="AH2461" s="16"/>
      <c r="AI2461" s="16"/>
      <c r="AJ2461" s="16"/>
      <c r="AK2461" s="16"/>
      <c r="AL2461" s="16"/>
      <c r="AM2461" s="16"/>
      <c r="AN2461" s="16"/>
      <c r="AO2461" s="16"/>
      <c r="AP2461" s="16"/>
      <c r="AQ2461" s="16"/>
      <c r="AR2461" s="16"/>
      <c r="AS2461" s="16"/>
      <c r="AT2461" s="16"/>
      <c r="AU2461" s="16"/>
      <c r="AV2461" s="16"/>
      <c r="AW2461" s="16"/>
      <c r="AX2461" s="16"/>
      <c r="AY2461" s="16"/>
      <c r="AZ2461" s="16"/>
      <c r="BA2461" s="16"/>
      <c r="BB2461" s="16"/>
    </row>
    <row r="2462" s="5" customFormat="1" spans="1:54">
      <c r="A2462" s="136"/>
      <c r="C2462" s="136"/>
      <c r="E2462" s="107"/>
      <c r="F2462" s="137"/>
      <c r="J2462" s="122"/>
      <c r="K2462" s="138"/>
      <c r="L2462" s="139"/>
      <c r="M2462" s="140"/>
      <c r="O2462" s="89"/>
      <c r="Q2462" s="138"/>
      <c r="R2462" s="91"/>
      <c r="S2462" s="138"/>
      <c r="T2462" s="138"/>
      <c r="U2462" s="91"/>
      <c r="V2462" s="141"/>
      <c r="Y2462" s="6"/>
      <c r="Z2462" s="16"/>
      <c r="AA2462" s="16"/>
      <c r="AB2462" s="16"/>
      <c r="AC2462" s="16"/>
      <c r="AD2462" s="16"/>
      <c r="AE2462" s="16"/>
      <c r="AF2462" s="16"/>
      <c r="AG2462" s="16"/>
      <c r="AH2462" s="16"/>
      <c r="AI2462" s="16"/>
      <c r="AJ2462" s="16"/>
      <c r="AK2462" s="16"/>
      <c r="AL2462" s="16"/>
      <c r="AM2462" s="16"/>
      <c r="AN2462" s="16"/>
      <c r="AO2462" s="16"/>
      <c r="AP2462" s="16"/>
      <c r="AQ2462" s="16"/>
      <c r="AR2462" s="16"/>
      <c r="AS2462" s="16"/>
      <c r="AT2462" s="16"/>
      <c r="AU2462" s="16"/>
      <c r="AV2462" s="16"/>
      <c r="AW2462" s="16"/>
      <c r="AX2462" s="16"/>
      <c r="AY2462" s="16"/>
      <c r="AZ2462" s="16"/>
      <c r="BA2462" s="16"/>
      <c r="BB2462" s="16"/>
    </row>
    <row r="2463" s="5" customFormat="1" spans="1:54">
      <c r="A2463" s="136"/>
      <c r="C2463" s="136"/>
      <c r="E2463" s="107"/>
      <c r="F2463" s="137"/>
      <c r="J2463" s="122"/>
      <c r="K2463" s="138"/>
      <c r="L2463" s="139"/>
      <c r="M2463" s="140"/>
      <c r="O2463" s="89"/>
      <c r="Q2463" s="138"/>
      <c r="R2463" s="91"/>
      <c r="S2463" s="138"/>
      <c r="T2463" s="138"/>
      <c r="U2463" s="91"/>
      <c r="V2463" s="141"/>
      <c r="Y2463" s="6"/>
      <c r="Z2463" s="16"/>
      <c r="AA2463" s="16"/>
      <c r="AB2463" s="16"/>
      <c r="AC2463" s="16"/>
      <c r="AD2463" s="16"/>
      <c r="AE2463" s="16"/>
      <c r="AF2463" s="16"/>
      <c r="AG2463" s="16"/>
      <c r="AH2463" s="16"/>
      <c r="AI2463" s="16"/>
      <c r="AJ2463" s="16"/>
      <c r="AK2463" s="16"/>
      <c r="AL2463" s="16"/>
      <c r="AM2463" s="16"/>
      <c r="AN2463" s="16"/>
      <c r="AO2463" s="16"/>
      <c r="AP2463" s="16"/>
      <c r="AQ2463" s="16"/>
      <c r="AR2463" s="16"/>
      <c r="AS2463" s="16"/>
      <c r="AT2463" s="16"/>
      <c r="AU2463" s="16"/>
      <c r="AV2463" s="16"/>
      <c r="AW2463" s="16"/>
      <c r="AX2463" s="16"/>
      <c r="AY2463" s="16"/>
      <c r="AZ2463" s="16"/>
      <c r="BA2463" s="16"/>
      <c r="BB2463" s="16"/>
    </row>
    <row r="2464" s="5" customFormat="1" spans="1:54">
      <c r="A2464" s="136"/>
      <c r="C2464" s="136"/>
      <c r="E2464" s="107"/>
      <c r="F2464" s="137"/>
      <c r="J2464" s="122"/>
      <c r="K2464" s="138"/>
      <c r="L2464" s="139"/>
      <c r="M2464" s="140"/>
      <c r="O2464" s="89"/>
      <c r="Q2464" s="138"/>
      <c r="R2464" s="91"/>
      <c r="S2464" s="138"/>
      <c r="T2464" s="138"/>
      <c r="U2464" s="91"/>
      <c r="V2464" s="141"/>
      <c r="Y2464" s="6"/>
      <c r="Z2464" s="16"/>
      <c r="AA2464" s="16"/>
      <c r="AB2464" s="16"/>
      <c r="AC2464" s="16"/>
      <c r="AD2464" s="16"/>
      <c r="AE2464" s="16"/>
      <c r="AF2464" s="16"/>
      <c r="AG2464" s="16"/>
      <c r="AH2464" s="16"/>
      <c r="AI2464" s="16"/>
      <c r="AJ2464" s="16"/>
      <c r="AK2464" s="16"/>
      <c r="AL2464" s="16"/>
      <c r="AM2464" s="16"/>
      <c r="AN2464" s="16"/>
      <c r="AO2464" s="16"/>
      <c r="AP2464" s="16"/>
      <c r="AQ2464" s="16"/>
      <c r="AR2464" s="16"/>
      <c r="AS2464" s="16"/>
      <c r="AT2464" s="16"/>
      <c r="AU2464" s="16"/>
      <c r="AV2464" s="16"/>
      <c r="AW2464" s="16"/>
      <c r="AX2464" s="16"/>
      <c r="AY2464" s="16"/>
      <c r="AZ2464" s="16"/>
      <c r="BA2464" s="16"/>
      <c r="BB2464" s="16"/>
    </row>
    <row r="2465" s="5" customFormat="1" spans="1:54">
      <c r="A2465" s="136"/>
      <c r="C2465" s="136"/>
      <c r="E2465" s="107"/>
      <c r="F2465" s="137"/>
      <c r="J2465" s="122"/>
      <c r="K2465" s="138"/>
      <c r="L2465" s="139"/>
      <c r="M2465" s="140"/>
      <c r="O2465" s="89"/>
      <c r="Q2465" s="138"/>
      <c r="R2465" s="91"/>
      <c r="S2465" s="138"/>
      <c r="T2465" s="138"/>
      <c r="U2465" s="91"/>
      <c r="V2465" s="141"/>
      <c r="Y2465" s="6"/>
      <c r="Z2465" s="16"/>
      <c r="AA2465" s="16"/>
      <c r="AB2465" s="16"/>
      <c r="AC2465" s="16"/>
      <c r="AD2465" s="16"/>
      <c r="AE2465" s="16"/>
      <c r="AF2465" s="16"/>
      <c r="AG2465" s="16"/>
      <c r="AH2465" s="16"/>
      <c r="AI2465" s="16"/>
      <c r="AJ2465" s="16"/>
      <c r="AK2465" s="16"/>
      <c r="AL2465" s="16"/>
      <c r="AM2465" s="16"/>
      <c r="AN2465" s="16"/>
      <c r="AO2465" s="16"/>
      <c r="AP2465" s="16"/>
      <c r="AQ2465" s="16"/>
      <c r="AR2465" s="16"/>
      <c r="AS2465" s="16"/>
      <c r="AT2465" s="16"/>
      <c r="AU2465" s="16"/>
      <c r="AV2465" s="16"/>
      <c r="AW2465" s="16"/>
      <c r="AX2465" s="16"/>
      <c r="AY2465" s="16"/>
      <c r="AZ2465" s="16"/>
      <c r="BA2465" s="16"/>
      <c r="BB2465" s="16"/>
    </row>
    <row r="2466" s="5" customFormat="1" spans="1:54">
      <c r="A2466" s="136"/>
      <c r="C2466" s="136"/>
      <c r="E2466" s="107"/>
      <c r="F2466" s="137"/>
      <c r="J2466" s="122"/>
      <c r="K2466" s="138"/>
      <c r="L2466" s="139"/>
      <c r="M2466" s="140"/>
      <c r="O2466" s="89"/>
      <c r="Q2466" s="138"/>
      <c r="R2466" s="91"/>
      <c r="S2466" s="138"/>
      <c r="T2466" s="138"/>
      <c r="U2466" s="91"/>
      <c r="V2466" s="141"/>
      <c r="Y2466" s="6"/>
      <c r="Z2466" s="16"/>
      <c r="AA2466" s="16"/>
      <c r="AB2466" s="16"/>
      <c r="AC2466" s="16"/>
      <c r="AD2466" s="16"/>
      <c r="AE2466" s="16"/>
      <c r="AF2466" s="16"/>
      <c r="AG2466" s="16"/>
      <c r="AH2466" s="16"/>
      <c r="AI2466" s="16"/>
      <c r="AJ2466" s="16"/>
      <c r="AK2466" s="16"/>
      <c r="AL2466" s="16"/>
      <c r="AM2466" s="16"/>
      <c r="AN2466" s="16"/>
      <c r="AO2466" s="16"/>
      <c r="AP2466" s="16"/>
      <c r="AQ2466" s="16"/>
      <c r="AR2466" s="16"/>
      <c r="AS2466" s="16"/>
      <c r="AT2466" s="16"/>
      <c r="AU2466" s="16"/>
      <c r="AV2466" s="16"/>
      <c r="AW2466" s="16"/>
      <c r="AX2466" s="16"/>
      <c r="AY2466" s="16"/>
      <c r="AZ2466" s="16"/>
      <c r="BA2466" s="16"/>
      <c r="BB2466" s="16"/>
    </row>
    <row r="2467" s="5" customFormat="1" spans="1:54">
      <c r="A2467" s="136"/>
      <c r="C2467" s="136"/>
      <c r="E2467" s="107"/>
      <c r="F2467" s="137"/>
      <c r="J2467" s="122"/>
      <c r="K2467" s="138"/>
      <c r="L2467" s="139"/>
      <c r="M2467" s="140"/>
      <c r="O2467" s="89"/>
      <c r="Q2467" s="138"/>
      <c r="R2467" s="91"/>
      <c r="S2467" s="138"/>
      <c r="T2467" s="138"/>
      <c r="U2467" s="91"/>
      <c r="V2467" s="141"/>
      <c r="Y2467" s="6"/>
      <c r="Z2467" s="16"/>
      <c r="AA2467" s="16"/>
      <c r="AB2467" s="16"/>
      <c r="AC2467" s="16"/>
      <c r="AD2467" s="16"/>
      <c r="AE2467" s="16"/>
      <c r="AF2467" s="16"/>
      <c r="AG2467" s="16"/>
      <c r="AH2467" s="16"/>
      <c r="AI2467" s="16"/>
      <c r="AJ2467" s="16"/>
      <c r="AK2467" s="16"/>
      <c r="AL2467" s="16"/>
      <c r="AM2467" s="16"/>
      <c r="AN2467" s="16"/>
      <c r="AO2467" s="16"/>
      <c r="AP2467" s="16"/>
      <c r="AQ2467" s="16"/>
      <c r="AR2467" s="16"/>
      <c r="AS2467" s="16"/>
      <c r="AT2467" s="16"/>
      <c r="AU2467" s="16"/>
      <c r="AV2467" s="16"/>
      <c r="AW2467" s="16"/>
      <c r="AX2467" s="16"/>
      <c r="AY2467" s="16"/>
      <c r="AZ2467" s="16"/>
      <c r="BA2467" s="16"/>
      <c r="BB2467" s="16"/>
    </row>
    <row r="2468" s="5" customFormat="1" spans="1:54">
      <c r="A2468" s="136"/>
      <c r="C2468" s="136"/>
      <c r="E2468" s="107"/>
      <c r="F2468" s="137"/>
      <c r="J2468" s="122"/>
      <c r="K2468" s="138"/>
      <c r="L2468" s="139"/>
      <c r="M2468" s="140"/>
      <c r="O2468" s="89"/>
      <c r="Q2468" s="138"/>
      <c r="R2468" s="91"/>
      <c r="S2468" s="138"/>
      <c r="T2468" s="138"/>
      <c r="U2468" s="91"/>
      <c r="V2468" s="141"/>
      <c r="Y2468" s="6"/>
      <c r="Z2468" s="16"/>
      <c r="AA2468" s="16"/>
      <c r="AB2468" s="16"/>
      <c r="AC2468" s="16"/>
      <c r="AD2468" s="16"/>
      <c r="AE2468" s="16"/>
      <c r="AF2468" s="16"/>
      <c r="AG2468" s="16"/>
      <c r="AH2468" s="16"/>
      <c r="AI2468" s="16"/>
      <c r="AJ2468" s="16"/>
      <c r="AK2468" s="16"/>
      <c r="AL2468" s="16"/>
      <c r="AM2468" s="16"/>
      <c r="AN2468" s="16"/>
      <c r="AO2468" s="16"/>
      <c r="AP2468" s="16"/>
      <c r="AQ2468" s="16"/>
      <c r="AR2468" s="16"/>
      <c r="AS2468" s="16"/>
      <c r="AT2468" s="16"/>
      <c r="AU2468" s="16"/>
      <c r="AV2468" s="16"/>
      <c r="AW2468" s="16"/>
      <c r="AX2468" s="16"/>
      <c r="AY2468" s="16"/>
      <c r="AZ2468" s="16"/>
      <c r="BA2468" s="16"/>
      <c r="BB2468" s="16"/>
    </row>
    <row r="2469" s="5" customFormat="1" spans="1:54">
      <c r="A2469" s="136"/>
      <c r="C2469" s="136"/>
      <c r="E2469" s="107"/>
      <c r="F2469" s="137"/>
      <c r="J2469" s="122"/>
      <c r="K2469" s="138"/>
      <c r="L2469" s="139"/>
      <c r="M2469" s="140"/>
      <c r="O2469" s="89"/>
      <c r="Q2469" s="138"/>
      <c r="R2469" s="91"/>
      <c r="S2469" s="138"/>
      <c r="T2469" s="138"/>
      <c r="U2469" s="91"/>
      <c r="V2469" s="141"/>
      <c r="Y2469" s="6"/>
      <c r="Z2469" s="16"/>
      <c r="AA2469" s="16"/>
      <c r="AB2469" s="16"/>
      <c r="AC2469" s="16"/>
      <c r="AD2469" s="16"/>
      <c r="AE2469" s="16"/>
      <c r="AF2469" s="16"/>
      <c r="AG2469" s="16"/>
      <c r="AH2469" s="16"/>
      <c r="AI2469" s="16"/>
      <c r="AJ2469" s="16"/>
      <c r="AK2469" s="16"/>
      <c r="AL2469" s="16"/>
      <c r="AM2469" s="16"/>
      <c r="AN2469" s="16"/>
      <c r="AO2469" s="16"/>
      <c r="AP2469" s="16"/>
      <c r="AQ2469" s="16"/>
      <c r="AR2469" s="16"/>
      <c r="AS2469" s="16"/>
      <c r="AT2469" s="16"/>
      <c r="AU2469" s="16"/>
      <c r="AV2469" s="16"/>
      <c r="AW2469" s="16"/>
      <c r="AX2469" s="16"/>
      <c r="AY2469" s="16"/>
      <c r="AZ2469" s="16"/>
      <c r="BA2469" s="16"/>
      <c r="BB2469" s="16"/>
    </row>
    <row r="2470" s="5" customFormat="1" spans="1:54">
      <c r="A2470" s="136"/>
      <c r="C2470" s="136"/>
      <c r="E2470" s="107"/>
      <c r="F2470" s="137"/>
      <c r="J2470" s="122"/>
      <c r="K2470" s="138"/>
      <c r="L2470" s="139"/>
      <c r="M2470" s="140"/>
      <c r="O2470" s="89"/>
      <c r="Q2470" s="138"/>
      <c r="R2470" s="91"/>
      <c r="S2470" s="138"/>
      <c r="T2470" s="138"/>
      <c r="U2470" s="91"/>
      <c r="V2470" s="141"/>
      <c r="Y2470" s="6"/>
      <c r="Z2470" s="16"/>
      <c r="AA2470" s="16"/>
      <c r="AB2470" s="16"/>
      <c r="AC2470" s="16"/>
      <c r="AD2470" s="16"/>
      <c r="AE2470" s="16"/>
      <c r="AF2470" s="16"/>
      <c r="AG2470" s="16"/>
      <c r="AH2470" s="16"/>
      <c r="AI2470" s="16"/>
      <c r="AJ2470" s="16"/>
      <c r="AK2470" s="16"/>
      <c r="AL2470" s="16"/>
      <c r="AM2470" s="16"/>
      <c r="AN2470" s="16"/>
      <c r="AO2470" s="16"/>
      <c r="AP2470" s="16"/>
      <c r="AQ2470" s="16"/>
      <c r="AR2470" s="16"/>
      <c r="AS2470" s="16"/>
      <c r="AT2470" s="16"/>
      <c r="AU2470" s="16"/>
      <c r="AV2470" s="16"/>
      <c r="AW2470" s="16"/>
      <c r="AX2470" s="16"/>
      <c r="AY2470" s="16"/>
      <c r="AZ2470" s="16"/>
      <c r="BA2470" s="16"/>
      <c r="BB2470" s="16"/>
    </row>
    <row r="2471" s="5" customFormat="1" spans="1:54">
      <c r="A2471" s="136"/>
      <c r="C2471" s="136"/>
      <c r="E2471" s="107"/>
      <c r="F2471" s="137"/>
      <c r="J2471" s="122"/>
      <c r="K2471" s="138"/>
      <c r="L2471" s="139"/>
      <c r="M2471" s="140"/>
      <c r="O2471" s="89"/>
      <c r="Q2471" s="138"/>
      <c r="R2471" s="91"/>
      <c r="S2471" s="138"/>
      <c r="T2471" s="138"/>
      <c r="U2471" s="91"/>
      <c r="V2471" s="141"/>
      <c r="Y2471" s="6"/>
      <c r="Z2471" s="16"/>
      <c r="AA2471" s="16"/>
      <c r="AB2471" s="16"/>
      <c r="AC2471" s="16"/>
      <c r="AD2471" s="16"/>
      <c r="AE2471" s="16"/>
      <c r="AF2471" s="16"/>
      <c r="AG2471" s="16"/>
      <c r="AH2471" s="16"/>
      <c r="AI2471" s="16"/>
      <c r="AJ2471" s="16"/>
      <c r="AK2471" s="16"/>
      <c r="AL2471" s="16"/>
      <c r="AM2471" s="16"/>
      <c r="AN2471" s="16"/>
      <c r="AO2471" s="16"/>
      <c r="AP2471" s="16"/>
      <c r="AQ2471" s="16"/>
      <c r="AR2471" s="16"/>
      <c r="AS2471" s="16"/>
      <c r="AT2471" s="16"/>
      <c r="AU2471" s="16"/>
      <c r="AV2471" s="16"/>
      <c r="AW2471" s="16"/>
      <c r="AX2471" s="16"/>
      <c r="AY2471" s="16"/>
      <c r="AZ2471" s="16"/>
      <c r="BA2471" s="16"/>
      <c r="BB2471" s="16"/>
    </row>
    <row r="2472" s="5" customFormat="1" spans="1:54">
      <c r="A2472" s="136"/>
      <c r="C2472" s="136"/>
      <c r="E2472" s="107"/>
      <c r="F2472" s="137"/>
      <c r="J2472" s="122"/>
      <c r="K2472" s="138"/>
      <c r="L2472" s="139"/>
      <c r="M2472" s="140"/>
      <c r="O2472" s="89"/>
      <c r="Q2472" s="138"/>
      <c r="R2472" s="91"/>
      <c r="S2472" s="138"/>
      <c r="T2472" s="138"/>
      <c r="U2472" s="91"/>
      <c r="V2472" s="141"/>
      <c r="Y2472" s="6"/>
      <c r="Z2472" s="16"/>
      <c r="AA2472" s="16"/>
      <c r="AB2472" s="16"/>
      <c r="AC2472" s="16"/>
      <c r="AD2472" s="16"/>
      <c r="AE2472" s="16"/>
      <c r="AF2472" s="16"/>
      <c r="AG2472" s="16"/>
      <c r="AH2472" s="16"/>
      <c r="AI2472" s="16"/>
      <c r="AJ2472" s="16"/>
      <c r="AK2472" s="16"/>
      <c r="AL2472" s="16"/>
      <c r="AM2472" s="16"/>
      <c r="AN2472" s="16"/>
      <c r="AO2472" s="16"/>
      <c r="AP2472" s="16"/>
      <c r="AQ2472" s="16"/>
      <c r="AR2472" s="16"/>
      <c r="AS2472" s="16"/>
      <c r="AT2472" s="16"/>
      <c r="AU2472" s="16"/>
      <c r="AV2472" s="16"/>
      <c r="AW2472" s="16"/>
      <c r="AX2472" s="16"/>
      <c r="AY2472" s="16"/>
      <c r="AZ2472" s="16"/>
      <c r="BA2472" s="16"/>
      <c r="BB2472" s="16"/>
    </row>
    <row r="2473" s="5" customFormat="1" spans="1:54">
      <c r="A2473" s="136"/>
      <c r="C2473" s="136"/>
      <c r="E2473" s="107"/>
      <c r="F2473" s="137"/>
      <c r="J2473" s="122"/>
      <c r="K2473" s="138"/>
      <c r="L2473" s="139"/>
      <c r="M2473" s="140"/>
      <c r="O2473" s="89"/>
      <c r="Q2473" s="138"/>
      <c r="R2473" s="91"/>
      <c r="S2473" s="138"/>
      <c r="T2473" s="138"/>
      <c r="U2473" s="91"/>
      <c r="V2473" s="141"/>
      <c r="Y2473" s="6"/>
      <c r="Z2473" s="16"/>
      <c r="AA2473" s="16"/>
      <c r="AB2473" s="16"/>
      <c r="AC2473" s="16"/>
      <c r="AD2473" s="16"/>
      <c r="AE2473" s="16"/>
      <c r="AF2473" s="16"/>
      <c r="AG2473" s="16"/>
      <c r="AH2473" s="16"/>
      <c r="AI2473" s="16"/>
      <c r="AJ2473" s="16"/>
      <c r="AK2473" s="16"/>
      <c r="AL2473" s="16"/>
      <c r="AM2473" s="16"/>
      <c r="AN2473" s="16"/>
      <c r="AO2473" s="16"/>
      <c r="AP2473" s="16"/>
      <c r="AQ2473" s="16"/>
      <c r="AR2473" s="16"/>
      <c r="AS2473" s="16"/>
      <c r="AT2473" s="16"/>
      <c r="AU2473" s="16"/>
      <c r="AV2473" s="16"/>
      <c r="AW2473" s="16"/>
      <c r="AX2473" s="16"/>
      <c r="AY2473" s="16"/>
      <c r="AZ2473" s="16"/>
      <c r="BA2473" s="16"/>
      <c r="BB2473" s="16"/>
    </row>
    <row r="2474" s="5" customFormat="1" spans="1:54">
      <c r="A2474" s="136"/>
      <c r="C2474" s="136"/>
      <c r="E2474" s="107"/>
      <c r="F2474" s="137"/>
      <c r="J2474" s="122"/>
      <c r="K2474" s="138"/>
      <c r="L2474" s="139"/>
      <c r="M2474" s="140"/>
      <c r="O2474" s="89"/>
      <c r="Q2474" s="138"/>
      <c r="R2474" s="91"/>
      <c r="S2474" s="138"/>
      <c r="T2474" s="138"/>
      <c r="U2474" s="91"/>
      <c r="V2474" s="141"/>
      <c r="Y2474" s="6"/>
      <c r="Z2474" s="16"/>
      <c r="AA2474" s="16"/>
      <c r="AB2474" s="16"/>
      <c r="AC2474" s="16"/>
      <c r="AD2474" s="16"/>
      <c r="AE2474" s="16"/>
      <c r="AF2474" s="16"/>
      <c r="AG2474" s="16"/>
      <c r="AH2474" s="16"/>
      <c r="AI2474" s="16"/>
      <c r="AJ2474" s="16"/>
      <c r="AK2474" s="16"/>
      <c r="AL2474" s="16"/>
      <c r="AM2474" s="16"/>
      <c r="AN2474" s="16"/>
      <c r="AO2474" s="16"/>
      <c r="AP2474" s="16"/>
      <c r="AQ2474" s="16"/>
      <c r="AR2474" s="16"/>
      <c r="AS2474" s="16"/>
      <c r="AT2474" s="16"/>
      <c r="AU2474" s="16"/>
      <c r="AV2474" s="16"/>
      <c r="AW2474" s="16"/>
      <c r="AX2474" s="16"/>
      <c r="AY2474" s="16"/>
      <c r="AZ2474" s="16"/>
      <c r="BA2474" s="16"/>
      <c r="BB2474" s="16"/>
    </row>
    <row r="2475" s="5" customFormat="1" spans="1:54">
      <c r="A2475" s="136"/>
      <c r="C2475" s="136"/>
      <c r="E2475" s="107"/>
      <c r="F2475" s="137"/>
      <c r="J2475" s="122"/>
      <c r="K2475" s="138"/>
      <c r="L2475" s="139"/>
      <c r="M2475" s="140"/>
      <c r="O2475" s="89"/>
      <c r="Q2475" s="138"/>
      <c r="R2475" s="91"/>
      <c r="S2475" s="138"/>
      <c r="T2475" s="138"/>
      <c r="U2475" s="91"/>
      <c r="V2475" s="141"/>
      <c r="Y2475" s="6"/>
      <c r="Z2475" s="16"/>
      <c r="AA2475" s="16"/>
      <c r="AB2475" s="16"/>
      <c r="AC2475" s="16"/>
      <c r="AD2475" s="16"/>
      <c r="AE2475" s="16"/>
      <c r="AF2475" s="16"/>
      <c r="AG2475" s="16"/>
      <c r="AH2475" s="16"/>
      <c r="AI2475" s="16"/>
      <c r="AJ2475" s="16"/>
      <c r="AK2475" s="16"/>
      <c r="AL2475" s="16"/>
      <c r="AM2475" s="16"/>
      <c r="AN2475" s="16"/>
      <c r="AO2475" s="16"/>
      <c r="AP2475" s="16"/>
      <c r="AQ2475" s="16"/>
      <c r="AR2475" s="16"/>
      <c r="AS2475" s="16"/>
      <c r="AT2475" s="16"/>
      <c r="AU2475" s="16"/>
      <c r="AV2475" s="16"/>
      <c r="AW2475" s="16"/>
      <c r="AX2475" s="16"/>
      <c r="AY2475" s="16"/>
      <c r="AZ2475" s="16"/>
      <c r="BA2475" s="16"/>
      <c r="BB2475" s="16"/>
    </row>
    <row r="2476" s="5" customFormat="1" spans="1:54">
      <c r="A2476" s="136"/>
      <c r="C2476" s="136"/>
      <c r="E2476" s="107"/>
      <c r="F2476" s="137"/>
      <c r="J2476" s="122"/>
      <c r="K2476" s="138"/>
      <c r="L2476" s="139"/>
      <c r="M2476" s="140"/>
      <c r="O2476" s="89"/>
      <c r="Q2476" s="138"/>
      <c r="R2476" s="91"/>
      <c r="S2476" s="138"/>
      <c r="T2476" s="138"/>
      <c r="U2476" s="91"/>
      <c r="V2476" s="141"/>
      <c r="Y2476" s="6"/>
      <c r="Z2476" s="16"/>
      <c r="AA2476" s="16"/>
      <c r="AB2476" s="16"/>
      <c r="AC2476" s="16"/>
      <c r="AD2476" s="16"/>
      <c r="AE2476" s="16"/>
      <c r="AF2476" s="16"/>
      <c r="AG2476" s="16"/>
      <c r="AH2476" s="16"/>
      <c r="AI2476" s="16"/>
      <c r="AJ2476" s="16"/>
      <c r="AK2476" s="16"/>
      <c r="AL2476" s="16"/>
      <c r="AM2476" s="16"/>
      <c r="AN2476" s="16"/>
      <c r="AO2476" s="16"/>
      <c r="AP2476" s="16"/>
      <c r="AQ2476" s="16"/>
      <c r="AR2476" s="16"/>
      <c r="AS2476" s="16"/>
      <c r="AT2476" s="16"/>
      <c r="AU2476" s="16"/>
      <c r="AV2476" s="16"/>
      <c r="AW2476" s="16"/>
      <c r="AX2476" s="16"/>
      <c r="AY2476" s="16"/>
      <c r="AZ2476" s="16"/>
      <c r="BA2476" s="16"/>
      <c r="BB2476" s="16"/>
    </row>
    <row r="2477" s="5" customFormat="1" spans="1:54">
      <c r="A2477" s="136"/>
      <c r="C2477" s="136"/>
      <c r="E2477" s="107"/>
      <c r="F2477" s="137"/>
      <c r="J2477" s="122"/>
      <c r="K2477" s="138"/>
      <c r="L2477" s="139"/>
      <c r="M2477" s="140"/>
      <c r="O2477" s="89"/>
      <c r="Q2477" s="138"/>
      <c r="R2477" s="91"/>
      <c r="S2477" s="138"/>
      <c r="T2477" s="138"/>
      <c r="U2477" s="91"/>
      <c r="V2477" s="141"/>
      <c r="Y2477" s="6"/>
      <c r="Z2477" s="16"/>
      <c r="AA2477" s="16"/>
      <c r="AB2477" s="16"/>
      <c r="AC2477" s="16"/>
      <c r="AD2477" s="16"/>
      <c r="AE2477" s="16"/>
      <c r="AF2477" s="16"/>
      <c r="AG2477" s="16"/>
      <c r="AH2477" s="16"/>
      <c r="AI2477" s="16"/>
      <c r="AJ2477" s="16"/>
      <c r="AK2477" s="16"/>
      <c r="AL2477" s="16"/>
      <c r="AM2477" s="16"/>
      <c r="AN2477" s="16"/>
      <c r="AO2477" s="16"/>
      <c r="AP2477" s="16"/>
      <c r="AQ2477" s="16"/>
      <c r="AR2477" s="16"/>
      <c r="AS2477" s="16"/>
      <c r="AT2477" s="16"/>
      <c r="AU2477" s="16"/>
      <c r="AV2477" s="16"/>
      <c r="AW2477" s="16"/>
      <c r="AX2477" s="16"/>
      <c r="AY2477" s="16"/>
      <c r="AZ2477" s="16"/>
      <c r="BA2477" s="16"/>
      <c r="BB2477" s="16"/>
    </row>
    <row r="2478" s="5" customFormat="1" spans="1:54">
      <c r="A2478" s="136"/>
      <c r="C2478" s="136"/>
      <c r="E2478" s="107"/>
      <c r="F2478" s="137"/>
      <c r="J2478" s="122"/>
      <c r="K2478" s="138"/>
      <c r="L2478" s="139"/>
      <c r="M2478" s="140"/>
      <c r="O2478" s="89"/>
      <c r="Q2478" s="138"/>
      <c r="R2478" s="91"/>
      <c r="S2478" s="138"/>
      <c r="T2478" s="138"/>
      <c r="U2478" s="91"/>
      <c r="V2478" s="141"/>
      <c r="Y2478" s="6"/>
      <c r="Z2478" s="16"/>
      <c r="AA2478" s="16"/>
      <c r="AB2478" s="16"/>
      <c r="AC2478" s="16"/>
      <c r="AD2478" s="16"/>
      <c r="AE2478" s="16"/>
      <c r="AF2478" s="16"/>
      <c r="AG2478" s="16"/>
      <c r="AH2478" s="16"/>
      <c r="AI2478" s="16"/>
      <c r="AJ2478" s="16"/>
      <c r="AK2478" s="16"/>
      <c r="AL2478" s="16"/>
      <c r="AM2478" s="16"/>
      <c r="AN2478" s="16"/>
      <c r="AO2478" s="16"/>
      <c r="AP2478" s="16"/>
      <c r="AQ2478" s="16"/>
      <c r="AR2478" s="16"/>
      <c r="AS2478" s="16"/>
      <c r="AT2478" s="16"/>
      <c r="AU2478" s="16"/>
      <c r="AV2478" s="16"/>
      <c r="AW2478" s="16"/>
      <c r="AX2478" s="16"/>
      <c r="AY2478" s="16"/>
      <c r="AZ2478" s="16"/>
      <c r="BA2478" s="16"/>
      <c r="BB2478" s="16"/>
    </row>
    <row r="2479" s="5" customFormat="1" spans="1:54">
      <c r="A2479" s="136"/>
      <c r="C2479" s="136"/>
      <c r="E2479" s="107"/>
      <c r="F2479" s="137"/>
      <c r="J2479" s="122"/>
      <c r="K2479" s="138"/>
      <c r="L2479" s="139"/>
      <c r="M2479" s="140"/>
      <c r="O2479" s="89"/>
      <c r="Q2479" s="138"/>
      <c r="R2479" s="91"/>
      <c r="S2479" s="138"/>
      <c r="T2479" s="138"/>
      <c r="U2479" s="91"/>
      <c r="V2479" s="141"/>
      <c r="Y2479" s="6"/>
      <c r="Z2479" s="16"/>
      <c r="AA2479" s="16"/>
      <c r="AB2479" s="16"/>
      <c r="AC2479" s="16"/>
      <c r="AD2479" s="16"/>
      <c r="AE2479" s="16"/>
      <c r="AF2479" s="16"/>
      <c r="AG2479" s="16"/>
      <c r="AH2479" s="16"/>
      <c r="AI2479" s="16"/>
      <c r="AJ2479" s="16"/>
      <c r="AK2479" s="16"/>
      <c r="AL2479" s="16"/>
      <c r="AM2479" s="16"/>
      <c r="AN2479" s="16"/>
      <c r="AO2479" s="16"/>
      <c r="AP2479" s="16"/>
      <c r="AQ2479" s="16"/>
      <c r="AR2479" s="16"/>
      <c r="AS2479" s="16"/>
      <c r="AT2479" s="16"/>
      <c r="AU2479" s="16"/>
      <c r="AV2479" s="16"/>
      <c r="AW2479" s="16"/>
      <c r="AX2479" s="16"/>
      <c r="AY2479" s="16"/>
      <c r="AZ2479" s="16"/>
      <c r="BA2479" s="16"/>
      <c r="BB2479" s="16"/>
    </row>
    <row r="2480" s="5" customFormat="1" spans="1:54">
      <c r="A2480" s="136"/>
      <c r="C2480" s="136"/>
      <c r="E2480" s="107"/>
      <c r="F2480" s="137"/>
      <c r="J2480" s="122"/>
      <c r="K2480" s="138"/>
      <c r="L2480" s="139"/>
      <c r="M2480" s="140"/>
      <c r="O2480" s="89"/>
      <c r="Q2480" s="138"/>
      <c r="R2480" s="91"/>
      <c r="S2480" s="138"/>
      <c r="T2480" s="138"/>
      <c r="U2480" s="91"/>
      <c r="V2480" s="141"/>
      <c r="Y2480" s="6"/>
      <c r="Z2480" s="16"/>
      <c r="AA2480" s="16"/>
      <c r="AB2480" s="16"/>
      <c r="AC2480" s="16"/>
      <c r="AD2480" s="16"/>
      <c r="AE2480" s="16"/>
      <c r="AF2480" s="16"/>
      <c r="AG2480" s="16"/>
      <c r="AH2480" s="16"/>
      <c r="AI2480" s="16"/>
      <c r="AJ2480" s="16"/>
      <c r="AK2480" s="16"/>
      <c r="AL2480" s="16"/>
      <c r="AM2480" s="16"/>
      <c r="AN2480" s="16"/>
      <c r="AO2480" s="16"/>
      <c r="AP2480" s="16"/>
      <c r="AQ2480" s="16"/>
      <c r="AR2480" s="16"/>
      <c r="AS2480" s="16"/>
      <c r="AT2480" s="16"/>
      <c r="AU2480" s="16"/>
      <c r="AV2480" s="16"/>
      <c r="AW2480" s="16"/>
      <c r="AX2480" s="16"/>
      <c r="AY2480" s="16"/>
      <c r="AZ2480" s="16"/>
      <c r="BA2480" s="16"/>
      <c r="BB2480" s="16"/>
    </row>
    <row r="2481" s="5" customFormat="1" spans="1:54">
      <c r="A2481" s="136"/>
      <c r="C2481" s="136"/>
      <c r="E2481" s="107"/>
      <c r="F2481" s="137"/>
      <c r="J2481" s="122"/>
      <c r="K2481" s="138"/>
      <c r="L2481" s="139"/>
      <c r="M2481" s="140"/>
      <c r="O2481" s="89"/>
      <c r="Q2481" s="138"/>
      <c r="R2481" s="91"/>
      <c r="S2481" s="138"/>
      <c r="T2481" s="138"/>
      <c r="U2481" s="91"/>
      <c r="V2481" s="141"/>
      <c r="Y2481" s="6"/>
      <c r="Z2481" s="16"/>
      <c r="AA2481" s="16"/>
      <c r="AB2481" s="16"/>
      <c r="AC2481" s="16"/>
      <c r="AD2481" s="16"/>
      <c r="AE2481" s="16"/>
      <c r="AF2481" s="16"/>
      <c r="AG2481" s="16"/>
      <c r="AH2481" s="16"/>
      <c r="AI2481" s="16"/>
      <c r="AJ2481" s="16"/>
      <c r="AK2481" s="16"/>
      <c r="AL2481" s="16"/>
      <c r="AM2481" s="16"/>
      <c r="AN2481" s="16"/>
      <c r="AO2481" s="16"/>
      <c r="AP2481" s="16"/>
      <c r="AQ2481" s="16"/>
      <c r="AR2481" s="16"/>
      <c r="AS2481" s="16"/>
      <c r="AT2481" s="16"/>
      <c r="AU2481" s="16"/>
      <c r="AV2481" s="16"/>
      <c r="AW2481" s="16"/>
      <c r="AX2481" s="16"/>
      <c r="AY2481" s="16"/>
      <c r="AZ2481" s="16"/>
      <c r="BA2481" s="16"/>
      <c r="BB2481" s="16"/>
    </row>
    <row r="2482" s="5" customFormat="1" spans="1:54">
      <c r="A2482" s="136"/>
      <c r="C2482" s="136"/>
      <c r="E2482" s="107"/>
      <c r="F2482" s="137"/>
      <c r="J2482" s="122"/>
      <c r="K2482" s="138"/>
      <c r="L2482" s="139"/>
      <c r="M2482" s="140"/>
      <c r="O2482" s="89"/>
      <c r="Q2482" s="138"/>
      <c r="R2482" s="91"/>
      <c r="S2482" s="138"/>
      <c r="T2482" s="138"/>
      <c r="U2482" s="91"/>
      <c r="V2482" s="141"/>
      <c r="Y2482" s="6"/>
      <c r="Z2482" s="16"/>
      <c r="AA2482" s="16"/>
      <c r="AB2482" s="16"/>
      <c r="AC2482" s="16"/>
      <c r="AD2482" s="16"/>
      <c r="AE2482" s="16"/>
      <c r="AF2482" s="16"/>
      <c r="AG2482" s="16"/>
      <c r="AH2482" s="16"/>
      <c r="AI2482" s="16"/>
      <c r="AJ2482" s="16"/>
      <c r="AK2482" s="16"/>
      <c r="AL2482" s="16"/>
      <c r="AM2482" s="16"/>
      <c r="AN2482" s="16"/>
      <c r="AO2482" s="16"/>
      <c r="AP2482" s="16"/>
      <c r="AQ2482" s="16"/>
      <c r="AR2482" s="16"/>
      <c r="AS2482" s="16"/>
      <c r="AT2482" s="16"/>
      <c r="AU2482" s="16"/>
      <c r="AV2482" s="16"/>
      <c r="AW2482" s="16"/>
      <c r="AX2482" s="16"/>
      <c r="AY2482" s="16"/>
      <c r="AZ2482" s="16"/>
      <c r="BA2482" s="16"/>
      <c r="BB2482" s="16"/>
    </row>
    <row r="2483" s="5" customFormat="1" spans="1:54">
      <c r="A2483" s="136"/>
      <c r="C2483" s="136"/>
      <c r="E2483" s="107"/>
      <c r="F2483" s="137"/>
      <c r="J2483" s="122"/>
      <c r="K2483" s="138"/>
      <c r="L2483" s="139"/>
      <c r="M2483" s="140"/>
      <c r="O2483" s="89"/>
      <c r="Q2483" s="138"/>
      <c r="R2483" s="91"/>
      <c r="S2483" s="138"/>
      <c r="T2483" s="138"/>
      <c r="U2483" s="91"/>
      <c r="V2483" s="141"/>
      <c r="Y2483" s="6"/>
      <c r="Z2483" s="16"/>
      <c r="AA2483" s="16"/>
      <c r="AB2483" s="16"/>
      <c r="AC2483" s="16"/>
      <c r="AD2483" s="16"/>
      <c r="AE2483" s="16"/>
      <c r="AF2483" s="16"/>
      <c r="AG2483" s="16"/>
      <c r="AH2483" s="16"/>
      <c r="AI2483" s="16"/>
      <c r="AJ2483" s="16"/>
      <c r="AK2483" s="16"/>
      <c r="AL2483" s="16"/>
      <c r="AM2483" s="16"/>
      <c r="AN2483" s="16"/>
      <c r="AO2483" s="16"/>
      <c r="AP2483" s="16"/>
      <c r="AQ2483" s="16"/>
      <c r="AR2483" s="16"/>
      <c r="AS2483" s="16"/>
      <c r="AT2483" s="16"/>
      <c r="AU2483" s="16"/>
      <c r="AV2483" s="16"/>
      <c r="AW2483" s="16"/>
      <c r="AX2483" s="16"/>
      <c r="AY2483" s="16"/>
      <c r="AZ2483" s="16"/>
      <c r="BA2483" s="16"/>
      <c r="BB2483" s="16"/>
    </row>
    <row r="2484" s="5" customFormat="1" spans="1:54">
      <c r="A2484" s="136"/>
      <c r="C2484" s="136"/>
      <c r="E2484" s="107"/>
      <c r="F2484" s="137"/>
      <c r="J2484" s="122"/>
      <c r="K2484" s="138"/>
      <c r="L2484" s="139"/>
      <c r="M2484" s="140"/>
      <c r="O2484" s="89"/>
      <c r="Q2484" s="138"/>
      <c r="R2484" s="91"/>
      <c r="S2484" s="138"/>
      <c r="T2484" s="138"/>
      <c r="U2484" s="91"/>
      <c r="V2484" s="141"/>
      <c r="Y2484" s="6"/>
      <c r="Z2484" s="16"/>
      <c r="AA2484" s="16"/>
      <c r="AB2484" s="16"/>
      <c r="AC2484" s="16"/>
      <c r="AD2484" s="16"/>
      <c r="AE2484" s="16"/>
      <c r="AF2484" s="16"/>
      <c r="AG2484" s="16"/>
      <c r="AH2484" s="16"/>
      <c r="AI2484" s="16"/>
      <c r="AJ2484" s="16"/>
      <c r="AK2484" s="16"/>
      <c r="AL2484" s="16"/>
      <c r="AM2484" s="16"/>
      <c r="AN2484" s="16"/>
      <c r="AO2484" s="16"/>
      <c r="AP2484" s="16"/>
      <c r="AQ2484" s="16"/>
      <c r="AR2484" s="16"/>
      <c r="AS2484" s="16"/>
      <c r="AT2484" s="16"/>
      <c r="AU2484" s="16"/>
      <c r="AV2484" s="16"/>
      <c r="AW2484" s="16"/>
      <c r="AX2484" s="16"/>
      <c r="AY2484" s="16"/>
      <c r="AZ2484" s="16"/>
      <c r="BA2484" s="16"/>
      <c r="BB2484" s="16"/>
    </row>
    <row r="2485" s="5" customFormat="1" spans="1:54">
      <c r="A2485" s="136"/>
      <c r="C2485" s="136"/>
      <c r="E2485" s="107"/>
      <c r="F2485" s="137"/>
      <c r="J2485" s="122"/>
      <c r="K2485" s="138"/>
      <c r="L2485" s="139"/>
      <c r="M2485" s="140"/>
      <c r="O2485" s="89"/>
      <c r="Q2485" s="138"/>
      <c r="R2485" s="91"/>
      <c r="S2485" s="138"/>
      <c r="T2485" s="138"/>
      <c r="U2485" s="91"/>
      <c r="V2485" s="141"/>
      <c r="Y2485" s="6"/>
      <c r="Z2485" s="16"/>
      <c r="AA2485" s="16"/>
      <c r="AB2485" s="16"/>
      <c r="AC2485" s="16"/>
      <c r="AD2485" s="16"/>
      <c r="AE2485" s="16"/>
      <c r="AF2485" s="16"/>
      <c r="AG2485" s="16"/>
      <c r="AH2485" s="16"/>
      <c r="AI2485" s="16"/>
      <c r="AJ2485" s="16"/>
      <c r="AK2485" s="16"/>
      <c r="AL2485" s="16"/>
      <c r="AM2485" s="16"/>
      <c r="AN2485" s="16"/>
      <c r="AO2485" s="16"/>
      <c r="AP2485" s="16"/>
      <c r="AQ2485" s="16"/>
      <c r="AR2485" s="16"/>
      <c r="AS2485" s="16"/>
      <c r="AT2485" s="16"/>
      <c r="AU2485" s="16"/>
      <c r="AV2485" s="16"/>
      <c r="AW2485" s="16"/>
      <c r="AX2485" s="16"/>
      <c r="AY2485" s="16"/>
      <c r="AZ2485" s="16"/>
      <c r="BA2485" s="16"/>
      <c r="BB2485" s="16"/>
    </row>
    <row r="2486" s="5" customFormat="1" spans="1:54">
      <c r="A2486" s="136"/>
      <c r="C2486" s="136"/>
      <c r="E2486" s="107"/>
      <c r="F2486" s="137"/>
      <c r="J2486" s="122"/>
      <c r="K2486" s="138"/>
      <c r="L2486" s="139"/>
      <c r="M2486" s="140"/>
      <c r="O2486" s="89"/>
      <c r="Q2486" s="138"/>
      <c r="R2486" s="91"/>
      <c r="S2486" s="138"/>
      <c r="T2486" s="138"/>
      <c r="U2486" s="91"/>
      <c r="V2486" s="141"/>
      <c r="Y2486" s="6"/>
      <c r="Z2486" s="16"/>
      <c r="AA2486" s="16"/>
      <c r="AB2486" s="16"/>
      <c r="AC2486" s="16"/>
      <c r="AD2486" s="16"/>
      <c r="AE2486" s="16"/>
      <c r="AF2486" s="16"/>
      <c r="AG2486" s="16"/>
      <c r="AH2486" s="16"/>
      <c r="AI2486" s="16"/>
      <c r="AJ2486" s="16"/>
      <c r="AK2486" s="16"/>
      <c r="AL2486" s="16"/>
      <c r="AM2486" s="16"/>
      <c r="AN2486" s="16"/>
      <c r="AO2486" s="16"/>
      <c r="AP2486" s="16"/>
      <c r="AQ2486" s="16"/>
      <c r="AR2486" s="16"/>
      <c r="AS2486" s="16"/>
      <c r="AT2486" s="16"/>
      <c r="AU2486" s="16"/>
      <c r="AV2486" s="16"/>
      <c r="AW2486" s="16"/>
      <c r="AX2486" s="16"/>
      <c r="AY2486" s="16"/>
      <c r="AZ2486" s="16"/>
      <c r="BA2486" s="16"/>
      <c r="BB2486" s="16"/>
    </row>
    <row r="2487" s="5" customFormat="1" spans="1:54">
      <c r="A2487" s="136"/>
      <c r="C2487" s="136"/>
      <c r="E2487" s="107"/>
      <c r="F2487" s="137"/>
      <c r="J2487" s="122"/>
      <c r="K2487" s="138"/>
      <c r="L2487" s="139"/>
      <c r="M2487" s="140"/>
      <c r="O2487" s="89"/>
      <c r="Q2487" s="138"/>
      <c r="R2487" s="91"/>
      <c r="S2487" s="138"/>
      <c r="T2487" s="138"/>
      <c r="U2487" s="91"/>
      <c r="V2487" s="141"/>
      <c r="Y2487" s="6"/>
      <c r="Z2487" s="16"/>
      <c r="AA2487" s="16"/>
      <c r="AB2487" s="16"/>
      <c r="AC2487" s="16"/>
      <c r="AD2487" s="16"/>
      <c r="AE2487" s="16"/>
      <c r="AF2487" s="16"/>
      <c r="AG2487" s="16"/>
      <c r="AH2487" s="16"/>
      <c r="AI2487" s="16"/>
      <c r="AJ2487" s="16"/>
      <c r="AK2487" s="16"/>
      <c r="AL2487" s="16"/>
      <c r="AM2487" s="16"/>
      <c r="AN2487" s="16"/>
      <c r="AO2487" s="16"/>
      <c r="AP2487" s="16"/>
      <c r="AQ2487" s="16"/>
      <c r="AR2487" s="16"/>
      <c r="AS2487" s="16"/>
      <c r="AT2487" s="16"/>
      <c r="AU2487" s="16"/>
      <c r="AV2487" s="16"/>
      <c r="AW2487" s="16"/>
      <c r="AX2487" s="16"/>
      <c r="AY2487" s="16"/>
      <c r="AZ2487" s="16"/>
      <c r="BA2487" s="16"/>
      <c r="BB2487" s="16"/>
    </row>
    <row r="2488" s="5" customFormat="1" spans="1:54">
      <c r="A2488" s="136"/>
      <c r="C2488" s="136"/>
      <c r="E2488" s="107"/>
      <c r="F2488" s="137"/>
      <c r="J2488" s="122"/>
      <c r="K2488" s="138"/>
      <c r="L2488" s="139"/>
      <c r="M2488" s="140"/>
      <c r="O2488" s="89"/>
      <c r="Q2488" s="138"/>
      <c r="R2488" s="91"/>
      <c r="S2488" s="138"/>
      <c r="T2488" s="138"/>
      <c r="U2488" s="91"/>
      <c r="V2488" s="141"/>
      <c r="Y2488" s="6"/>
      <c r="Z2488" s="16"/>
      <c r="AA2488" s="16"/>
      <c r="AB2488" s="16"/>
      <c r="AC2488" s="16"/>
      <c r="AD2488" s="16"/>
      <c r="AE2488" s="16"/>
      <c r="AF2488" s="16"/>
      <c r="AG2488" s="16"/>
      <c r="AH2488" s="16"/>
      <c r="AI2488" s="16"/>
      <c r="AJ2488" s="16"/>
      <c r="AK2488" s="16"/>
      <c r="AL2488" s="16"/>
      <c r="AM2488" s="16"/>
      <c r="AN2488" s="16"/>
      <c r="AO2488" s="16"/>
      <c r="AP2488" s="16"/>
      <c r="AQ2488" s="16"/>
      <c r="AR2488" s="16"/>
      <c r="AS2488" s="16"/>
      <c r="AT2488" s="16"/>
      <c r="AU2488" s="16"/>
      <c r="AV2488" s="16"/>
      <c r="AW2488" s="16"/>
      <c r="AX2488" s="16"/>
      <c r="AY2488" s="16"/>
      <c r="AZ2488" s="16"/>
      <c r="BA2488" s="16"/>
      <c r="BB2488" s="16"/>
    </row>
    <row r="2489" s="5" customFormat="1" spans="1:54">
      <c r="A2489" s="136"/>
      <c r="C2489" s="136"/>
      <c r="E2489" s="107"/>
      <c r="F2489" s="137"/>
      <c r="J2489" s="122"/>
      <c r="K2489" s="138"/>
      <c r="L2489" s="139"/>
      <c r="M2489" s="140"/>
      <c r="O2489" s="89"/>
      <c r="Q2489" s="138"/>
      <c r="R2489" s="91"/>
      <c r="S2489" s="138"/>
      <c r="T2489" s="138"/>
      <c r="U2489" s="91"/>
      <c r="V2489" s="141"/>
      <c r="Y2489" s="6"/>
      <c r="Z2489" s="16"/>
      <c r="AA2489" s="16"/>
      <c r="AB2489" s="16"/>
      <c r="AC2489" s="16"/>
      <c r="AD2489" s="16"/>
      <c r="AE2489" s="16"/>
      <c r="AF2489" s="16"/>
      <c r="AG2489" s="16"/>
      <c r="AH2489" s="16"/>
      <c r="AI2489" s="16"/>
      <c r="AJ2489" s="16"/>
      <c r="AK2489" s="16"/>
      <c r="AL2489" s="16"/>
      <c r="AM2489" s="16"/>
      <c r="AN2489" s="16"/>
      <c r="AO2489" s="16"/>
      <c r="AP2489" s="16"/>
      <c r="AQ2489" s="16"/>
      <c r="AR2489" s="16"/>
      <c r="AS2489" s="16"/>
      <c r="AT2489" s="16"/>
      <c r="AU2489" s="16"/>
      <c r="AV2489" s="16"/>
      <c r="AW2489" s="16"/>
      <c r="AX2489" s="16"/>
      <c r="AY2489" s="16"/>
      <c r="AZ2489" s="16"/>
      <c r="BA2489" s="16"/>
      <c r="BB2489" s="16"/>
    </row>
    <row r="2490" s="5" customFormat="1" spans="1:54">
      <c r="A2490" s="136"/>
      <c r="C2490" s="136"/>
      <c r="E2490" s="107"/>
      <c r="F2490" s="137"/>
      <c r="J2490" s="122"/>
      <c r="K2490" s="138"/>
      <c r="L2490" s="139"/>
      <c r="M2490" s="140"/>
      <c r="O2490" s="89"/>
      <c r="Q2490" s="138"/>
      <c r="R2490" s="91"/>
      <c r="S2490" s="138"/>
      <c r="T2490" s="138"/>
      <c r="U2490" s="91"/>
      <c r="V2490" s="141"/>
      <c r="Y2490" s="6"/>
      <c r="Z2490" s="16"/>
      <c r="AA2490" s="16"/>
      <c r="AB2490" s="16"/>
      <c r="AC2490" s="16"/>
      <c r="AD2490" s="16"/>
      <c r="AE2490" s="16"/>
      <c r="AF2490" s="16"/>
      <c r="AG2490" s="16"/>
      <c r="AH2490" s="16"/>
      <c r="AI2490" s="16"/>
      <c r="AJ2490" s="16"/>
      <c r="AK2490" s="16"/>
      <c r="AL2490" s="16"/>
      <c r="AM2490" s="16"/>
      <c r="AN2490" s="16"/>
      <c r="AO2490" s="16"/>
      <c r="AP2490" s="16"/>
      <c r="AQ2490" s="16"/>
      <c r="AR2490" s="16"/>
      <c r="AS2490" s="16"/>
      <c r="AT2490" s="16"/>
      <c r="AU2490" s="16"/>
      <c r="AV2490" s="16"/>
      <c r="AW2490" s="16"/>
      <c r="AX2490" s="16"/>
      <c r="AY2490" s="16"/>
      <c r="AZ2490" s="16"/>
      <c r="BA2490" s="16"/>
      <c r="BB2490" s="16"/>
    </row>
    <row r="2491" s="5" customFormat="1" spans="1:54">
      <c r="A2491" s="136"/>
      <c r="C2491" s="136"/>
      <c r="E2491" s="107"/>
      <c r="F2491" s="137"/>
      <c r="J2491" s="122"/>
      <c r="K2491" s="138"/>
      <c r="L2491" s="139"/>
      <c r="M2491" s="140"/>
      <c r="O2491" s="89"/>
      <c r="Q2491" s="138"/>
      <c r="R2491" s="91"/>
      <c r="S2491" s="138"/>
      <c r="T2491" s="138"/>
      <c r="U2491" s="91"/>
      <c r="V2491" s="141"/>
      <c r="Y2491" s="6"/>
      <c r="Z2491" s="16"/>
      <c r="AA2491" s="16"/>
      <c r="AB2491" s="16"/>
      <c r="AC2491" s="16"/>
      <c r="AD2491" s="16"/>
      <c r="AE2491" s="16"/>
      <c r="AF2491" s="16"/>
      <c r="AG2491" s="16"/>
      <c r="AH2491" s="16"/>
      <c r="AI2491" s="16"/>
      <c r="AJ2491" s="16"/>
      <c r="AK2491" s="16"/>
      <c r="AL2491" s="16"/>
      <c r="AM2491" s="16"/>
      <c r="AN2491" s="16"/>
      <c r="AO2491" s="16"/>
      <c r="AP2491" s="16"/>
      <c r="AQ2491" s="16"/>
      <c r="AR2491" s="16"/>
      <c r="AS2491" s="16"/>
      <c r="AT2491" s="16"/>
      <c r="AU2491" s="16"/>
      <c r="AV2491" s="16"/>
      <c r="AW2491" s="16"/>
      <c r="AX2491" s="16"/>
      <c r="AY2491" s="16"/>
      <c r="AZ2491" s="16"/>
      <c r="BA2491" s="16"/>
      <c r="BB2491" s="16"/>
    </row>
    <row r="2492" s="5" customFormat="1" spans="1:54">
      <c r="A2492" s="136"/>
      <c r="C2492" s="136"/>
      <c r="E2492" s="107"/>
      <c r="F2492" s="137"/>
      <c r="J2492" s="122"/>
      <c r="K2492" s="138"/>
      <c r="L2492" s="139"/>
      <c r="M2492" s="140"/>
      <c r="O2492" s="89"/>
      <c r="Q2492" s="138"/>
      <c r="R2492" s="91"/>
      <c r="S2492" s="138"/>
      <c r="T2492" s="138"/>
      <c r="U2492" s="91"/>
      <c r="V2492" s="141"/>
      <c r="Y2492" s="6"/>
      <c r="Z2492" s="16"/>
      <c r="AA2492" s="16"/>
      <c r="AB2492" s="16"/>
      <c r="AC2492" s="16"/>
      <c r="AD2492" s="16"/>
      <c r="AE2492" s="16"/>
      <c r="AF2492" s="16"/>
      <c r="AG2492" s="16"/>
      <c r="AH2492" s="16"/>
      <c r="AI2492" s="16"/>
      <c r="AJ2492" s="16"/>
      <c r="AK2492" s="16"/>
      <c r="AL2492" s="16"/>
      <c r="AM2492" s="16"/>
      <c r="AN2492" s="16"/>
      <c r="AO2492" s="16"/>
      <c r="AP2492" s="16"/>
      <c r="AQ2492" s="16"/>
      <c r="AR2492" s="16"/>
      <c r="AS2492" s="16"/>
      <c r="AT2492" s="16"/>
      <c r="AU2492" s="16"/>
      <c r="AV2492" s="16"/>
      <c r="AW2492" s="16"/>
      <c r="AX2492" s="16"/>
      <c r="AY2492" s="16"/>
      <c r="AZ2492" s="16"/>
      <c r="BA2492" s="16"/>
      <c r="BB2492" s="16"/>
    </row>
    <row r="2493" s="5" customFormat="1" spans="1:54">
      <c r="A2493" s="136"/>
      <c r="C2493" s="136"/>
      <c r="E2493" s="107"/>
      <c r="F2493" s="137"/>
      <c r="J2493" s="122"/>
      <c r="K2493" s="138"/>
      <c r="L2493" s="139"/>
      <c r="M2493" s="140"/>
      <c r="O2493" s="89"/>
      <c r="Q2493" s="138"/>
      <c r="R2493" s="91"/>
      <c r="S2493" s="138"/>
      <c r="T2493" s="138"/>
      <c r="U2493" s="91"/>
      <c r="V2493" s="141"/>
      <c r="Y2493" s="6"/>
      <c r="Z2493" s="16"/>
      <c r="AA2493" s="16"/>
      <c r="AB2493" s="16"/>
      <c r="AC2493" s="16"/>
      <c r="AD2493" s="16"/>
      <c r="AE2493" s="16"/>
      <c r="AF2493" s="16"/>
      <c r="AG2493" s="16"/>
      <c r="AH2493" s="16"/>
      <c r="AI2493" s="16"/>
      <c r="AJ2493" s="16"/>
      <c r="AK2493" s="16"/>
      <c r="AL2493" s="16"/>
      <c r="AM2493" s="16"/>
      <c r="AN2493" s="16"/>
      <c r="AO2493" s="16"/>
      <c r="AP2493" s="16"/>
      <c r="AQ2493" s="16"/>
      <c r="AR2493" s="16"/>
      <c r="AS2493" s="16"/>
      <c r="AT2493" s="16"/>
      <c r="AU2493" s="16"/>
      <c r="AV2493" s="16"/>
      <c r="AW2493" s="16"/>
      <c r="AX2493" s="16"/>
      <c r="AY2493" s="16"/>
      <c r="AZ2493" s="16"/>
      <c r="BA2493" s="16"/>
      <c r="BB2493" s="16"/>
    </row>
    <row r="2494" s="5" customFormat="1" spans="1:54">
      <c r="A2494" s="136"/>
      <c r="C2494" s="136"/>
      <c r="E2494" s="107"/>
      <c r="F2494" s="137"/>
      <c r="J2494" s="122"/>
      <c r="K2494" s="138"/>
      <c r="L2494" s="139"/>
      <c r="M2494" s="140"/>
      <c r="O2494" s="89"/>
      <c r="Q2494" s="138"/>
      <c r="R2494" s="91"/>
      <c r="S2494" s="138"/>
      <c r="T2494" s="138"/>
      <c r="U2494" s="91"/>
      <c r="V2494" s="141"/>
      <c r="Y2494" s="6"/>
      <c r="Z2494" s="16"/>
      <c r="AA2494" s="16"/>
      <c r="AB2494" s="16"/>
      <c r="AC2494" s="16"/>
      <c r="AD2494" s="16"/>
      <c r="AE2494" s="16"/>
      <c r="AF2494" s="16"/>
      <c r="AG2494" s="16"/>
      <c r="AH2494" s="16"/>
      <c r="AI2494" s="16"/>
      <c r="AJ2494" s="16"/>
      <c r="AK2494" s="16"/>
      <c r="AL2494" s="16"/>
      <c r="AM2494" s="16"/>
      <c r="AN2494" s="16"/>
      <c r="AO2494" s="16"/>
      <c r="AP2494" s="16"/>
      <c r="AQ2494" s="16"/>
      <c r="AR2494" s="16"/>
      <c r="AS2494" s="16"/>
      <c r="AT2494" s="16"/>
      <c r="AU2494" s="16"/>
      <c r="AV2494" s="16"/>
      <c r="AW2494" s="16"/>
      <c r="AX2494" s="16"/>
      <c r="AY2494" s="16"/>
      <c r="AZ2494" s="16"/>
      <c r="BA2494" s="16"/>
      <c r="BB2494" s="16"/>
    </row>
    <row r="2495" s="5" customFormat="1" spans="1:54">
      <c r="A2495" s="136"/>
      <c r="C2495" s="136"/>
      <c r="E2495" s="107"/>
      <c r="F2495" s="137"/>
      <c r="J2495" s="122"/>
      <c r="K2495" s="138"/>
      <c r="L2495" s="139"/>
      <c r="M2495" s="140"/>
      <c r="O2495" s="89"/>
      <c r="Q2495" s="138"/>
      <c r="R2495" s="91"/>
      <c r="S2495" s="138"/>
      <c r="T2495" s="138"/>
      <c r="U2495" s="91"/>
      <c r="V2495" s="141"/>
      <c r="Y2495" s="6"/>
      <c r="Z2495" s="16"/>
      <c r="AA2495" s="16"/>
      <c r="AB2495" s="16"/>
      <c r="AC2495" s="16"/>
      <c r="AD2495" s="16"/>
      <c r="AE2495" s="16"/>
      <c r="AF2495" s="16"/>
      <c r="AG2495" s="16"/>
      <c r="AH2495" s="16"/>
      <c r="AI2495" s="16"/>
      <c r="AJ2495" s="16"/>
      <c r="AK2495" s="16"/>
      <c r="AL2495" s="16"/>
      <c r="AM2495" s="16"/>
      <c r="AN2495" s="16"/>
      <c r="AO2495" s="16"/>
      <c r="AP2495" s="16"/>
      <c r="AQ2495" s="16"/>
      <c r="AR2495" s="16"/>
      <c r="AS2495" s="16"/>
      <c r="AT2495" s="16"/>
      <c r="AU2495" s="16"/>
      <c r="AV2495" s="16"/>
      <c r="AW2495" s="16"/>
      <c r="AX2495" s="16"/>
      <c r="AY2495" s="16"/>
      <c r="AZ2495" s="16"/>
      <c r="BA2495" s="16"/>
      <c r="BB2495" s="16"/>
    </row>
    <row r="2496" s="5" customFormat="1" spans="1:54">
      <c r="A2496" s="136"/>
      <c r="C2496" s="136"/>
      <c r="E2496" s="107"/>
      <c r="F2496" s="137"/>
      <c r="J2496" s="122"/>
      <c r="K2496" s="138"/>
      <c r="L2496" s="139"/>
      <c r="M2496" s="140"/>
      <c r="O2496" s="89"/>
      <c r="Q2496" s="138"/>
      <c r="R2496" s="91"/>
      <c r="S2496" s="138"/>
      <c r="T2496" s="138"/>
      <c r="U2496" s="91"/>
      <c r="V2496" s="141"/>
      <c r="Y2496" s="6"/>
      <c r="Z2496" s="16"/>
      <c r="AA2496" s="16"/>
      <c r="AB2496" s="16"/>
      <c r="AC2496" s="16"/>
      <c r="AD2496" s="16"/>
      <c r="AE2496" s="16"/>
      <c r="AF2496" s="16"/>
      <c r="AG2496" s="16"/>
      <c r="AH2496" s="16"/>
      <c r="AI2496" s="16"/>
      <c r="AJ2496" s="16"/>
      <c r="AK2496" s="16"/>
      <c r="AL2496" s="16"/>
      <c r="AM2496" s="16"/>
      <c r="AN2496" s="16"/>
      <c r="AO2496" s="16"/>
      <c r="AP2496" s="16"/>
      <c r="AQ2496" s="16"/>
      <c r="AR2496" s="16"/>
      <c r="AS2496" s="16"/>
      <c r="AT2496" s="16"/>
      <c r="AU2496" s="16"/>
      <c r="AV2496" s="16"/>
      <c r="AW2496" s="16"/>
      <c r="AX2496" s="16"/>
      <c r="AY2496" s="16"/>
      <c r="AZ2496" s="16"/>
      <c r="BA2496" s="16"/>
      <c r="BB2496" s="16"/>
    </row>
    <row r="2497" s="5" customFormat="1" spans="1:54">
      <c r="A2497" s="136"/>
      <c r="C2497" s="136"/>
      <c r="E2497" s="107"/>
      <c r="F2497" s="137"/>
      <c r="J2497" s="122"/>
      <c r="K2497" s="138"/>
      <c r="L2497" s="139"/>
      <c r="M2497" s="140"/>
      <c r="O2497" s="89"/>
      <c r="Q2497" s="138"/>
      <c r="R2497" s="91"/>
      <c r="S2497" s="138"/>
      <c r="T2497" s="138"/>
      <c r="U2497" s="91"/>
      <c r="V2497" s="141"/>
      <c r="Y2497" s="6"/>
      <c r="Z2497" s="16"/>
      <c r="AA2497" s="16"/>
      <c r="AB2497" s="16"/>
      <c r="AC2497" s="16"/>
      <c r="AD2497" s="16"/>
      <c r="AE2497" s="16"/>
      <c r="AF2497" s="16"/>
      <c r="AG2497" s="16"/>
      <c r="AH2497" s="16"/>
      <c r="AI2497" s="16"/>
      <c r="AJ2497" s="16"/>
      <c r="AK2497" s="16"/>
      <c r="AL2497" s="16"/>
      <c r="AM2497" s="16"/>
      <c r="AN2497" s="16"/>
      <c r="AO2497" s="16"/>
      <c r="AP2497" s="16"/>
      <c r="AQ2497" s="16"/>
      <c r="AR2497" s="16"/>
      <c r="AS2497" s="16"/>
      <c r="AT2497" s="16"/>
      <c r="AU2497" s="16"/>
      <c r="AV2497" s="16"/>
      <c r="AW2497" s="16"/>
      <c r="AX2497" s="16"/>
      <c r="AY2497" s="16"/>
      <c r="AZ2497" s="16"/>
      <c r="BA2497" s="16"/>
      <c r="BB2497" s="16"/>
    </row>
    <row r="2498" s="5" customFormat="1" spans="1:54">
      <c r="A2498" s="136"/>
      <c r="C2498" s="136"/>
      <c r="E2498" s="107"/>
      <c r="F2498" s="137"/>
      <c r="J2498" s="122"/>
      <c r="K2498" s="138"/>
      <c r="L2498" s="139"/>
      <c r="M2498" s="140"/>
      <c r="O2498" s="89"/>
      <c r="Q2498" s="138"/>
      <c r="R2498" s="91"/>
      <c r="S2498" s="138"/>
      <c r="T2498" s="138"/>
      <c r="U2498" s="91"/>
      <c r="V2498" s="141"/>
      <c r="Y2498" s="6"/>
      <c r="Z2498" s="16"/>
      <c r="AA2498" s="16"/>
      <c r="AB2498" s="16"/>
      <c r="AC2498" s="16"/>
      <c r="AD2498" s="16"/>
      <c r="AE2498" s="16"/>
      <c r="AF2498" s="16"/>
      <c r="AG2498" s="16"/>
      <c r="AH2498" s="16"/>
      <c r="AI2498" s="16"/>
      <c r="AJ2498" s="16"/>
      <c r="AK2498" s="16"/>
      <c r="AL2498" s="16"/>
      <c r="AM2498" s="16"/>
      <c r="AN2498" s="16"/>
      <c r="AO2498" s="16"/>
      <c r="AP2498" s="16"/>
      <c r="AQ2498" s="16"/>
      <c r="AR2498" s="16"/>
      <c r="AS2498" s="16"/>
      <c r="AT2498" s="16"/>
      <c r="AU2498" s="16"/>
      <c r="AV2498" s="16"/>
      <c r="AW2498" s="16"/>
      <c r="AX2498" s="16"/>
      <c r="AY2498" s="16"/>
      <c r="AZ2498" s="16"/>
      <c r="BA2498" s="16"/>
      <c r="BB2498" s="16"/>
    </row>
    <row r="2499" s="5" customFormat="1" spans="1:54">
      <c r="A2499" s="136"/>
      <c r="C2499" s="136"/>
      <c r="E2499" s="107"/>
      <c r="F2499" s="137"/>
      <c r="J2499" s="122"/>
      <c r="K2499" s="138"/>
      <c r="L2499" s="139"/>
      <c r="M2499" s="140"/>
      <c r="O2499" s="89"/>
      <c r="Q2499" s="138"/>
      <c r="R2499" s="91"/>
      <c r="S2499" s="138"/>
      <c r="T2499" s="138"/>
      <c r="U2499" s="91"/>
      <c r="V2499" s="141"/>
      <c r="Y2499" s="6"/>
      <c r="Z2499" s="16"/>
      <c r="AA2499" s="16"/>
      <c r="AB2499" s="16"/>
      <c r="AC2499" s="16"/>
      <c r="AD2499" s="16"/>
      <c r="AE2499" s="16"/>
      <c r="AF2499" s="16"/>
      <c r="AG2499" s="16"/>
      <c r="AH2499" s="16"/>
      <c r="AI2499" s="16"/>
      <c r="AJ2499" s="16"/>
      <c r="AK2499" s="16"/>
      <c r="AL2499" s="16"/>
      <c r="AM2499" s="16"/>
      <c r="AN2499" s="16"/>
      <c r="AO2499" s="16"/>
      <c r="AP2499" s="16"/>
      <c r="AQ2499" s="16"/>
      <c r="AR2499" s="16"/>
      <c r="AS2499" s="16"/>
      <c r="AT2499" s="16"/>
      <c r="AU2499" s="16"/>
      <c r="AV2499" s="16"/>
      <c r="AW2499" s="16"/>
      <c r="AX2499" s="16"/>
      <c r="AY2499" s="16"/>
      <c r="AZ2499" s="16"/>
      <c r="BA2499" s="16"/>
      <c r="BB2499" s="16"/>
    </row>
    <row r="2500" s="5" customFormat="1" spans="1:54">
      <c r="A2500" s="136"/>
      <c r="C2500" s="136"/>
      <c r="E2500" s="107"/>
      <c r="F2500" s="137"/>
      <c r="J2500" s="122"/>
      <c r="K2500" s="138"/>
      <c r="L2500" s="139"/>
      <c r="M2500" s="140"/>
      <c r="O2500" s="89"/>
      <c r="Q2500" s="138"/>
      <c r="R2500" s="91"/>
      <c r="S2500" s="138"/>
      <c r="T2500" s="138"/>
      <c r="U2500" s="91"/>
      <c r="V2500" s="141"/>
      <c r="Y2500" s="6"/>
      <c r="Z2500" s="16"/>
      <c r="AA2500" s="16"/>
      <c r="AB2500" s="16"/>
      <c r="AC2500" s="16"/>
      <c r="AD2500" s="16"/>
      <c r="AE2500" s="16"/>
      <c r="AF2500" s="16"/>
      <c r="AG2500" s="16"/>
      <c r="AH2500" s="16"/>
      <c r="AI2500" s="16"/>
      <c r="AJ2500" s="16"/>
      <c r="AK2500" s="16"/>
      <c r="AL2500" s="16"/>
      <c r="AM2500" s="16"/>
      <c r="AN2500" s="16"/>
      <c r="AO2500" s="16"/>
      <c r="AP2500" s="16"/>
      <c r="AQ2500" s="16"/>
      <c r="AR2500" s="16"/>
      <c r="AS2500" s="16"/>
      <c r="AT2500" s="16"/>
      <c r="AU2500" s="16"/>
      <c r="AV2500" s="16"/>
      <c r="AW2500" s="16"/>
      <c r="AX2500" s="16"/>
      <c r="AY2500" s="16"/>
      <c r="AZ2500" s="16"/>
      <c r="BA2500" s="16"/>
      <c r="BB2500" s="16"/>
    </row>
    <row r="2501" s="5" customFormat="1" spans="1:54">
      <c r="A2501" s="136"/>
      <c r="C2501" s="136"/>
      <c r="E2501" s="107"/>
      <c r="F2501" s="137"/>
      <c r="J2501" s="122"/>
      <c r="K2501" s="138"/>
      <c r="L2501" s="139"/>
      <c r="M2501" s="140"/>
      <c r="O2501" s="89"/>
      <c r="Q2501" s="138"/>
      <c r="R2501" s="91"/>
      <c r="S2501" s="138"/>
      <c r="T2501" s="138"/>
      <c r="U2501" s="91"/>
      <c r="V2501" s="141"/>
      <c r="Y2501" s="6"/>
      <c r="Z2501" s="16"/>
      <c r="AA2501" s="16"/>
      <c r="AB2501" s="16"/>
      <c r="AC2501" s="16"/>
      <c r="AD2501" s="16"/>
      <c r="AE2501" s="16"/>
      <c r="AF2501" s="16"/>
      <c r="AG2501" s="16"/>
      <c r="AH2501" s="16"/>
      <c r="AI2501" s="16"/>
      <c r="AJ2501" s="16"/>
      <c r="AK2501" s="16"/>
      <c r="AL2501" s="16"/>
      <c r="AM2501" s="16"/>
      <c r="AN2501" s="16"/>
      <c r="AO2501" s="16"/>
      <c r="AP2501" s="16"/>
      <c r="AQ2501" s="16"/>
      <c r="AR2501" s="16"/>
      <c r="AS2501" s="16"/>
      <c r="AT2501" s="16"/>
      <c r="AU2501" s="16"/>
      <c r="AV2501" s="16"/>
      <c r="AW2501" s="16"/>
      <c r="AX2501" s="16"/>
      <c r="AY2501" s="16"/>
      <c r="AZ2501" s="16"/>
      <c r="BA2501" s="16"/>
      <c r="BB2501" s="16"/>
    </row>
    <row r="2502" s="5" customFormat="1" spans="1:54">
      <c r="A2502" s="136"/>
      <c r="C2502" s="136"/>
      <c r="E2502" s="107"/>
      <c r="F2502" s="137"/>
      <c r="J2502" s="122"/>
      <c r="K2502" s="138"/>
      <c r="L2502" s="139"/>
      <c r="M2502" s="140"/>
      <c r="O2502" s="89"/>
      <c r="Q2502" s="138"/>
      <c r="R2502" s="91"/>
      <c r="S2502" s="138"/>
      <c r="T2502" s="138"/>
      <c r="U2502" s="91"/>
      <c r="V2502" s="141"/>
      <c r="Y2502" s="6"/>
      <c r="Z2502" s="16"/>
      <c r="AA2502" s="16"/>
      <c r="AB2502" s="16"/>
      <c r="AC2502" s="16"/>
      <c r="AD2502" s="16"/>
      <c r="AE2502" s="16"/>
      <c r="AF2502" s="16"/>
      <c r="AG2502" s="16"/>
      <c r="AH2502" s="16"/>
      <c r="AI2502" s="16"/>
      <c r="AJ2502" s="16"/>
      <c r="AK2502" s="16"/>
      <c r="AL2502" s="16"/>
      <c r="AM2502" s="16"/>
      <c r="AN2502" s="16"/>
      <c r="AO2502" s="16"/>
      <c r="AP2502" s="16"/>
      <c r="AQ2502" s="16"/>
      <c r="AR2502" s="16"/>
      <c r="AS2502" s="16"/>
      <c r="AT2502" s="16"/>
      <c r="AU2502" s="16"/>
      <c r="AV2502" s="16"/>
      <c r="AW2502" s="16"/>
      <c r="AX2502" s="16"/>
      <c r="AY2502" s="16"/>
      <c r="AZ2502" s="16"/>
      <c r="BA2502" s="16"/>
      <c r="BB2502" s="16"/>
    </row>
    <row r="2503" s="5" customFormat="1" spans="1:54">
      <c r="A2503" s="136"/>
      <c r="C2503" s="136"/>
      <c r="E2503" s="107"/>
      <c r="F2503" s="137"/>
      <c r="J2503" s="122"/>
      <c r="K2503" s="138"/>
      <c r="L2503" s="139"/>
      <c r="M2503" s="140"/>
      <c r="O2503" s="89"/>
      <c r="Q2503" s="138"/>
      <c r="R2503" s="91"/>
      <c r="S2503" s="138"/>
      <c r="T2503" s="138"/>
      <c r="U2503" s="91"/>
      <c r="V2503" s="141"/>
      <c r="Y2503" s="6"/>
      <c r="Z2503" s="16"/>
      <c r="AA2503" s="16"/>
      <c r="AB2503" s="16"/>
      <c r="AC2503" s="16"/>
      <c r="AD2503" s="16"/>
      <c r="AE2503" s="16"/>
      <c r="AF2503" s="16"/>
      <c r="AG2503" s="16"/>
      <c r="AH2503" s="16"/>
      <c r="AI2503" s="16"/>
      <c r="AJ2503" s="16"/>
      <c r="AK2503" s="16"/>
      <c r="AL2503" s="16"/>
      <c r="AM2503" s="16"/>
      <c r="AN2503" s="16"/>
      <c r="AO2503" s="16"/>
      <c r="AP2503" s="16"/>
      <c r="AQ2503" s="16"/>
      <c r="AR2503" s="16"/>
      <c r="AS2503" s="16"/>
      <c r="AT2503" s="16"/>
      <c r="AU2503" s="16"/>
      <c r="AV2503" s="16"/>
      <c r="AW2503" s="16"/>
      <c r="AX2503" s="16"/>
      <c r="AY2503" s="16"/>
      <c r="AZ2503" s="16"/>
      <c r="BA2503" s="16"/>
      <c r="BB2503" s="16"/>
    </row>
    <row r="2504" s="5" customFormat="1" spans="1:54">
      <c r="A2504" s="136"/>
      <c r="C2504" s="136"/>
      <c r="E2504" s="107"/>
      <c r="F2504" s="137"/>
      <c r="J2504" s="122"/>
      <c r="K2504" s="138"/>
      <c r="L2504" s="139"/>
      <c r="M2504" s="140"/>
      <c r="O2504" s="89"/>
      <c r="Q2504" s="138"/>
      <c r="R2504" s="91"/>
      <c r="S2504" s="138"/>
      <c r="T2504" s="138"/>
      <c r="U2504" s="91"/>
      <c r="V2504" s="141"/>
      <c r="Y2504" s="6"/>
      <c r="Z2504" s="16"/>
      <c r="AA2504" s="16"/>
      <c r="AB2504" s="16"/>
      <c r="AC2504" s="16"/>
      <c r="AD2504" s="16"/>
      <c r="AE2504" s="16"/>
      <c r="AF2504" s="16"/>
      <c r="AG2504" s="16"/>
      <c r="AH2504" s="16"/>
      <c r="AI2504" s="16"/>
      <c r="AJ2504" s="16"/>
      <c r="AK2504" s="16"/>
      <c r="AL2504" s="16"/>
      <c r="AM2504" s="16"/>
      <c r="AN2504" s="16"/>
      <c r="AO2504" s="16"/>
      <c r="AP2504" s="16"/>
      <c r="AQ2504" s="16"/>
      <c r="AR2504" s="16"/>
      <c r="AS2504" s="16"/>
      <c r="AT2504" s="16"/>
      <c r="AU2504" s="16"/>
      <c r="AV2504" s="16"/>
      <c r="AW2504" s="16"/>
      <c r="AX2504" s="16"/>
      <c r="AY2504" s="16"/>
      <c r="AZ2504" s="16"/>
      <c r="BA2504" s="16"/>
      <c r="BB2504" s="16"/>
    </row>
    <row r="2505" s="5" customFormat="1" spans="1:54">
      <c r="A2505" s="136"/>
      <c r="C2505" s="136"/>
      <c r="E2505" s="107"/>
      <c r="F2505" s="137"/>
      <c r="J2505" s="122"/>
      <c r="K2505" s="138"/>
      <c r="L2505" s="139"/>
      <c r="M2505" s="140"/>
      <c r="O2505" s="89"/>
      <c r="Q2505" s="138"/>
      <c r="R2505" s="91"/>
      <c r="S2505" s="138"/>
      <c r="T2505" s="138"/>
      <c r="U2505" s="91"/>
      <c r="V2505" s="141"/>
      <c r="Y2505" s="6"/>
      <c r="Z2505" s="16"/>
      <c r="AA2505" s="16"/>
      <c r="AB2505" s="16"/>
      <c r="AC2505" s="16"/>
      <c r="AD2505" s="16"/>
      <c r="AE2505" s="16"/>
      <c r="AF2505" s="16"/>
      <c r="AG2505" s="16"/>
      <c r="AH2505" s="16"/>
      <c r="AI2505" s="16"/>
      <c r="AJ2505" s="16"/>
      <c r="AK2505" s="16"/>
      <c r="AL2505" s="16"/>
      <c r="AM2505" s="16"/>
      <c r="AN2505" s="16"/>
      <c r="AO2505" s="16"/>
      <c r="AP2505" s="16"/>
      <c r="AQ2505" s="16"/>
      <c r="AR2505" s="16"/>
      <c r="AS2505" s="16"/>
      <c r="AT2505" s="16"/>
      <c r="AU2505" s="16"/>
      <c r="AV2505" s="16"/>
      <c r="AW2505" s="16"/>
      <c r="AX2505" s="16"/>
      <c r="AY2505" s="16"/>
      <c r="AZ2505" s="16"/>
      <c r="BA2505" s="16"/>
      <c r="BB2505" s="16"/>
    </row>
    <row r="2506" s="5" customFormat="1" spans="1:54">
      <c r="A2506" s="136"/>
      <c r="C2506" s="136"/>
      <c r="E2506" s="107"/>
      <c r="F2506" s="137"/>
      <c r="J2506" s="122"/>
      <c r="K2506" s="138"/>
      <c r="L2506" s="139"/>
      <c r="M2506" s="140"/>
      <c r="O2506" s="89"/>
      <c r="Q2506" s="138"/>
      <c r="R2506" s="91"/>
      <c r="S2506" s="138"/>
      <c r="T2506" s="138"/>
      <c r="U2506" s="91"/>
      <c r="V2506" s="141"/>
      <c r="Y2506" s="6"/>
      <c r="Z2506" s="16"/>
      <c r="AA2506" s="16"/>
      <c r="AB2506" s="16"/>
      <c r="AC2506" s="16"/>
      <c r="AD2506" s="16"/>
      <c r="AE2506" s="16"/>
      <c r="AF2506" s="16"/>
      <c r="AG2506" s="16"/>
      <c r="AH2506" s="16"/>
      <c r="AI2506" s="16"/>
      <c r="AJ2506" s="16"/>
      <c r="AK2506" s="16"/>
      <c r="AL2506" s="16"/>
      <c r="AM2506" s="16"/>
      <c r="AN2506" s="16"/>
      <c r="AO2506" s="16"/>
      <c r="AP2506" s="16"/>
      <c r="AQ2506" s="16"/>
      <c r="AR2506" s="16"/>
      <c r="AS2506" s="16"/>
      <c r="AT2506" s="16"/>
      <c r="AU2506" s="16"/>
      <c r="AV2506" s="16"/>
      <c r="AW2506" s="16"/>
      <c r="AX2506" s="16"/>
      <c r="AY2506" s="16"/>
      <c r="AZ2506" s="16"/>
      <c r="BA2506" s="16"/>
      <c r="BB2506" s="16"/>
    </row>
    <row r="2507" s="5" customFormat="1" spans="1:54">
      <c r="A2507" s="136"/>
      <c r="C2507" s="136"/>
      <c r="E2507" s="107"/>
      <c r="F2507" s="137"/>
      <c r="J2507" s="122"/>
      <c r="K2507" s="138"/>
      <c r="L2507" s="139"/>
      <c r="M2507" s="140"/>
      <c r="O2507" s="89"/>
      <c r="Q2507" s="138"/>
      <c r="R2507" s="91"/>
      <c r="S2507" s="138"/>
      <c r="T2507" s="138"/>
      <c r="U2507" s="91"/>
      <c r="V2507" s="141"/>
      <c r="Y2507" s="6"/>
      <c r="Z2507" s="16"/>
      <c r="AA2507" s="16"/>
      <c r="AB2507" s="16"/>
      <c r="AC2507" s="16"/>
      <c r="AD2507" s="16"/>
      <c r="AE2507" s="16"/>
      <c r="AF2507" s="16"/>
      <c r="AG2507" s="16"/>
      <c r="AH2507" s="16"/>
      <c r="AI2507" s="16"/>
      <c r="AJ2507" s="16"/>
      <c r="AK2507" s="16"/>
      <c r="AL2507" s="16"/>
      <c r="AM2507" s="16"/>
      <c r="AN2507" s="16"/>
      <c r="AO2507" s="16"/>
      <c r="AP2507" s="16"/>
      <c r="AQ2507" s="16"/>
      <c r="AR2507" s="16"/>
      <c r="AS2507" s="16"/>
      <c r="AT2507" s="16"/>
      <c r="AU2507" s="16"/>
      <c r="AV2507" s="16"/>
      <c r="AW2507" s="16"/>
      <c r="AX2507" s="16"/>
      <c r="AY2507" s="16"/>
      <c r="AZ2507" s="16"/>
      <c r="BA2507" s="16"/>
      <c r="BB2507" s="16"/>
    </row>
    <row r="2508" s="5" customFormat="1" spans="1:54">
      <c r="A2508" s="136"/>
      <c r="C2508" s="136"/>
      <c r="E2508" s="107"/>
      <c r="F2508" s="137"/>
      <c r="J2508" s="122"/>
      <c r="K2508" s="138"/>
      <c r="L2508" s="139"/>
      <c r="M2508" s="140"/>
      <c r="O2508" s="89"/>
      <c r="Q2508" s="138"/>
      <c r="R2508" s="91"/>
      <c r="S2508" s="138"/>
      <c r="T2508" s="138"/>
      <c r="U2508" s="91"/>
      <c r="V2508" s="141"/>
      <c r="Y2508" s="6"/>
      <c r="Z2508" s="16"/>
      <c r="AA2508" s="16"/>
      <c r="AB2508" s="16"/>
      <c r="AC2508" s="16"/>
      <c r="AD2508" s="16"/>
      <c r="AE2508" s="16"/>
      <c r="AF2508" s="16"/>
      <c r="AG2508" s="16"/>
      <c r="AH2508" s="16"/>
      <c r="AI2508" s="16"/>
      <c r="AJ2508" s="16"/>
      <c r="AK2508" s="16"/>
      <c r="AL2508" s="16"/>
      <c r="AM2508" s="16"/>
      <c r="AN2508" s="16"/>
      <c r="AO2508" s="16"/>
      <c r="AP2508" s="16"/>
      <c r="AQ2508" s="16"/>
      <c r="AR2508" s="16"/>
      <c r="AS2508" s="16"/>
      <c r="AT2508" s="16"/>
      <c r="AU2508" s="16"/>
      <c r="AV2508" s="16"/>
      <c r="AW2508" s="16"/>
      <c r="AX2508" s="16"/>
      <c r="AY2508" s="16"/>
      <c r="AZ2508" s="16"/>
      <c r="BA2508" s="16"/>
      <c r="BB2508" s="16"/>
    </row>
    <row r="2509" s="5" customFormat="1" spans="1:54">
      <c r="A2509" s="136"/>
      <c r="C2509" s="136"/>
      <c r="E2509" s="107"/>
      <c r="F2509" s="137"/>
      <c r="J2509" s="122"/>
      <c r="K2509" s="138"/>
      <c r="L2509" s="139"/>
      <c r="M2509" s="140"/>
      <c r="O2509" s="89"/>
      <c r="Q2509" s="138"/>
      <c r="R2509" s="91"/>
      <c r="S2509" s="138"/>
      <c r="T2509" s="138"/>
      <c r="U2509" s="91"/>
      <c r="V2509" s="141"/>
      <c r="Y2509" s="6"/>
      <c r="Z2509" s="16"/>
      <c r="AA2509" s="16"/>
      <c r="AB2509" s="16"/>
      <c r="AC2509" s="16"/>
      <c r="AD2509" s="16"/>
      <c r="AE2509" s="16"/>
      <c r="AF2509" s="16"/>
      <c r="AG2509" s="16"/>
      <c r="AH2509" s="16"/>
      <c r="AI2509" s="16"/>
      <c r="AJ2509" s="16"/>
      <c r="AK2509" s="16"/>
      <c r="AL2509" s="16"/>
      <c r="AM2509" s="16"/>
      <c r="AN2509" s="16"/>
      <c r="AO2509" s="16"/>
      <c r="AP2509" s="16"/>
      <c r="AQ2509" s="16"/>
      <c r="AR2509" s="16"/>
      <c r="AS2509" s="16"/>
      <c r="AT2509" s="16"/>
      <c r="AU2509" s="16"/>
      <c r="AV2509" s="16"/>
      <c r="AW2509" s="16"/>
      <c r="AX2509" s="16"/>
      <c r="AY2509" s="16"/>
      <c r="AZ2509" s="16"/>
      <c r="BA2509" s="16"/>
      <c r="BB2509" s="16"/>
    </row>
    <row r="2510" s="5" customFormat="1" spans="1:54">
      <c r="A2510" s="136"/>
      <c r="C2510" s="136"/>
      <c r="E2510" s="107"/>
      <c r="F2510" s="137"/>
      <c r="J2510" s="122"/>
      <c r="K2510" s="138"/>
      <c r="L2510" s="139"/>
      <c r="M2510" s="140"/>
      <c r="O2510" s="89"/>
      <c r="Q2510" s="138"/>
      <c r="R2510" s="91"/>
      <c r="S2510" s="138"/>
      <c r="T2510" s="138"/>
      <c r="U2510" s="91"/>
      <c r="V2510" s="141"/>
      <c r="Y2510" s="6"/>
      <c r="Z2510" s="16"/>
      <c r="AA2510" s="16"/>
      <c r="AB2510" s="16"/>
      <c r="AC2510" s="16"/>
      <c r="AD2510" s="16"/>
      <c r="AE2510" s="16"/>
      <c r="AF2510" s="16"/>
      <c r="AG2510" s="16"/>
      <c r="AH2510" s="16"/>
      <c r="AI2510" s="16"/>
      <c r="AJ2510" s="16"/>
      <c r="AK2510" s="16"/>
      <c r="AL2510" s="16"/>
      <c r="AM2510" s="16"/>
      <c r="AN2510" s="16"/>
      <c r="AO2510" s="16"/>
      <c r="AP2510" s="16"/>
      <c r="AQ2510" s="16"/>
      <c r="AR2510" s="16"/>
      <c r="AS2510" s="16"/>
      <c r="AT2510" s="16"/>
      <c r="AU2510" s="16"/>
      <c r="AV2510" s="16"/>
      <c r="AW2510" s="16"/>
      <c r="AX2510" s="16"/>
      <c r="AY2510" s="16"/>
      <c r="AZ2510" s="16"/>
      <c r="BA2510" s="16"/>
      <c r="BB2510" s="16"/>
    </row>
    <row r="2511" s="5" customFormat="1" spans="1:54">
      <c r="A2511" s="136"/>
      <c r="C2511" s="136"/>
      <c r="E2511" s="107"/>
      <c r="F2511" s="137"/>
      <c r="J2511" s="122"/>
      <c r="K2511" s="138"/>
      <c r="L2511" s="139"/>
      <c r="M2511" s="140"/>
      <c r="O2511" s="89"/>
      <c r="Q2511" s="138"/>
      <c r="R2511" s="91"/>
      <c r="S2511" s="138"/>
      <c r="T2511" s="138"/>
      <c r="U2511" s="91"/>
      <c r="V2511" s="141"/>
      <c r="Y2511" s="6"/>
      <c r="Z2511" s="16"/>
      <c r="AA2511" s="16"/>
      <c r="AB2511" s="16"/>
      <c r="AC2511" s="16"/>
      <c r="AD2511" s="16"/>
      <c r="AE2511" s="16"/>
      <c r="AF2511" s="16"/>
      <c r="AG2511" s="16"/>
      <c r="AH2511" s="16"/>
      <c r="AI2511" s="16"/>
      <c r="AJ2511" s="16"/>
      <c r="AK2511" s="16"/>
      <c r="AL2511" s="16"/>
      <c r="AM2511" s="16"/>
      <c r="AN2511" s="16"/>
      <c r="AO2511" s="16"/>
      <c r="AP2511" s="16"/>
      <c r="AQ2511" s="16"/>
      <c r="AR2511" s="16"/>
      <c r="AS2511" s="16"/>
      <c r="AT2511" s="16"/>
      <c r="AU2511" s="16"/>
      <c r="AV2511" s="16"/>
      <c r="AW2511" s="16"/>
      <c r="AX2511" s="16"/>
      <c r="AY2511" s="16"/>
      <c r="AZ2511" s="16"/>
      <c r="BA2511" s="16"/>
      <c r="BB2511" s="16"/>
    </row>
    <row r="2512" s="5" customFormat="1" spans="1:54">
      <c r="A2512" s="136"/>
      <c r="C2512" s="136"/>
      <c r="E2512" s="107"/>
      <c r="F2512" s="137"/>
      <c r="J2512" s="122"/>
      <c r="K2512" s="138"/>
      <c r="L2512" s="139"/>
      <c r="M2512" s="140"/>
      <c r="O2512" s="89"/>
      <c r="Q2512" s="138"/>
      <c r="R2512" s="91"/>
      <c r="S2512" s="138"/>
      <c r="T2512" s="138"/>
      <c r="U2512" s="91"/>
      <c r="V2512" s="141"/>
      <c r="Y2512" s="6"/>
      <c r="Z2512" s="16"/>
      <c r="AA2512" s="16"/>
      <c r="AB2512" s="16"/>
      <c r="AC2512" s="16"/>
      <c r="AD2512" s="16"/>
      <c r="AE2512" s="16"/>
      <c r="AF2512" s="16"/>
      <c r="AG2512" s="16"/>
      <c r="AH2512" s="16"/>
      <c r="AI2512" s="16"/>
      <c r="AJ2512" s="16"/>
      <c r="AK2512" s="16"/>
      <c r="AL2512" s="16"/>
      <c r="AM2512" s="16"/>
      <c r="AN2512" s="16"/>
      <c r="AO2512" s="16"/>
      <c r="AP2512" s="16"/>
      <c r="AQ2512" s="16"/>
      <c r="AR2512" s="16"/>
      <c r="AS2512" s="16"/>
      <c r="AT2512" s="16"/>
      <c r="AU2512" s="16"/>
      <c r="AV2512" s="16"/>
      <c r="AW2512" s="16"/>
      <c r="AX2512" s="16"/>
      <c r="AY2512" s="16"/>
      <c r="AZ2512" s="16"/>
      <c r="BA2512" s="16"/>
      <c r="BB2512" s="16"/>
    </row>
    <row r="2513" s="5" customFormat="1" spans="1:54">
      <c r="A2513" s="136"/>
      <c r="C2513" s="136"/>
      <c r="E2513" s="107"/>
      <c r="F2513" s="137"/>
      <c r="J2513" s="122"/>
      <c r="K2513" s="138"/>
      <c r="L2513" s="139"/>
      <c r="M2513" s="140"/>
      <c r="O2513" s="89"/>
      <c r="Q2513" s="138"/>
      <c r="R2513" s="91"/>
      <c r="S2513" s="138"/>
      <c r="T2513" s="138"/>
      <c r="U2513" s="91"/>
      <c r="V2513" s="141"/>
      <c r="Y2513" s="6"/>
      <c r="Z2513" s="16"/>
      <c r="AA2513" s="16"/>
      <c r="AB2513" s="16"/>
      <c r="AC2513" s="16"/>
      <c r="AD2513" s="16"/>
      <c r="AE2513" s="16"/>
      <c r="AF2513" s="16"/>
      <c r="AG2513" s="16"/>
      <c r="AH2513" s="16"/>
      <c r="AI2513" s="16"/>
      <c r="AJ2513" s="16"/>
      <c r="AK2513" s="16"/>
      <c r="AL2513" s="16"/>
      <c r="AM2513" s="16"/>
      <c r="AN2513" s="16"/>
      <c r="AO2513" s="16"/>
      <c r="AP2513" s="16"/>
      <c r="AQ2513" s="16"/>
      <c r="AR2513" s="16"/>
      <c r="AS2513" s="16"/>
      <c r="AT2513" s="16"/>
      <c r="AU2513" s="16"/>
      <c r="AV2513" s="16"/>
      <c r="AW2513" s="16"/>
      <c r="AX2513" s="16"/>
      <c r="AY2513" s="16"/>
      <c r="AZ2513" s="16"/>
      <c r="BA2513" s="16"/>
      <c r="BB2513" s="16"/>
    </row>
    <row r="2514" s="5" customFormat="1" spans="1:54">
      <c r="A2514" s="136"/>
      <c r="C2514" s="136"/>
      <c r="E2514" s="107"/>
      <c r="F2514" s="137"/>
      <c r="J2514" s="122"/>
      <c r="K2514" s="138"/>
      <c r="L2514" s="139"/>
      <c r="M2514" s="140"/>
      <c r="O2514" s="89"/>
      <c r="Q2514" s="138"/>
      <c r="R2514" s="91"/>
      <c r="S2514" s="138"/>
      <c r="T2514" s="138"/>
      <c r="U2514" s="91"/>
      <c r="V2514" s="141"/>
      <c r="Y2514" s="6"/>
      <c r="Z2514" s="16"/>
      <c r="AA2514" s="16"/>
      <c r="AB2514" s="16"/>
      <c r="AC2514" s="16"/>
      <c r="AD2514" s="16"/>
      <c r="AE2514" s="16"/>
      <c r="AF2514" s="16"/>
      <c r="AG2514" s="16"/>
      <c r="AH2514" s="16"/>
      <c r="AI2514" s="16"/>
      <c r="AJ2514" s="16"/>
      <c r="AK2514" s="16"/>
      <c r="AL2514" s="16"/>
      <c r="AM2514" s="16"/>
      <c r="AN2514" s="16"/>
      <c r="AO2514" s="16"/>
      <c r="AP2514" s="16"/>
      <c r="AQ2514" s="16"/>
      <c r="AR2514" s="16"/>
      <c r="AS2514" s="16"/>
      <c r="AT2514" s="16"/>
      <c r="AU2514" s="16"/>
      <c r="AV2514" s="16"/>
      <c r="AW2514" s="16"/>
      <c r="AX2514" s="16"/>
      <c r="AY2514" s="16"/>
      <c r="AZ2514" s="16"/>
      <c r="BA2514" s="16"/>
      <c r="BB2514" s="16"/>
    </row>
    <row r="2515" s="5" customFormat="1" spans="1:54">
      <c r="A2515" s="136"/>
      <c r="C2515" s="136"/>
      <c r="E2515" s="107"/>
      <c r="F2515" s="137"/>
      <c r="J2515" s="122"/>
      <c r="K2515" s="138"/>
      <c r="L2515" s="139"/>
      <c r="M2515" s="140"/>
      <c r="O2515" s="89"/>
      <c r="Q2515" s="138"/>
      <c r="R2515" s="91"/>
      <c r="S2515" s="138"/>
      <c r="T2515" s="138"/>
      <c r="U2515" s="91"/>
      <c r="V2515" s="141"/>
      <c r="Y2515" s="6"/>
      <c r="Z2515" s="16"/>
      <c r="AA2515" s="16"/>
      <c r="AB2515" s="16"/>
      <c r="AC2515" s="16"/>
      <c r="AD2515" s="16"/>
      <c r="AE2515" s="16"/>
      <c r="AF2515" s="16"/>
      <c r="AG2515" s="16"/>
      <c r="AH2515" s="16"/>
      <c r="AI2515" s="16"/>
      <c r="AJ2515" s="16"/>
      <c r="AK2515" s="16"/>
      <c r="AL2515" s="16"/>
      <c r="AM2515" s="16"/>
      <c r="AN2515" s="16"/>
      <c r="AO2515" s="16"/>
      <c r="AP2515" s="16"/>
      <c r="AQ2515" s="16"/>
      <c r="AR2515" s="16"/>
      <c r="AS2515" s="16"/>
      <c r="AT2515" s="16"/>
      <c r="AU2515" s="16"/>
      <c r="AV2515" s="16"/>
      <c r="AW2515" s="16"/>
      <c r="AX2515" s="16"/>
      <c r="AY2515" s="16"/>
      <c r="AZ2515" s="16"/>
      <c r="BA2515" s="16"/>
      <c r="BB2515" s="16"/>
    </row>
    <row r="2516" s="5" customFormat="1" spans="1:54">
      <c r="A2516" s="136"/>
      <c r="C2516" s="136"/>
      <c r="E2516" s="107"/>
      <c r="F2516" s="137"/>
      <c r="J2516" s="122"/>
      <c r="K2516" s="138"/>
      <c r="L2516" s="139"/>
      <c r="M2516" s="140"/>
      <c r="O2516" s="89"/>
      <c r="Q2516" s="138"/>
      <c r="R2516" s="91"/>
      <c r="S2516" s="138"/>
      <c r="T2516" s="138"/>
      <c r="U2516" s="91"/>
      <c r="V2516" s="141"/>
      <c r="Y2516" s="6"/>
      <c r="Z2516" s="16"/>
      <c r="AA2516" s="16"/>
      <c r="AB2516" s="16"/>
      <c r="AC2516" s="16"/>
      <c r="AD2516" s="16"/>
      <c r="AE2516" s="16"/>
      <c r="AF2516" s="16"/>
      <c r="AG2516" s="16"/>
      <c r="AH2516" s="16"/>
      <c r="AI2516" s="16"/>
      <c r="AJ2516" s="16"/>
      <c r="AK2516" s="16"/>
      <c r="AL2516" s="16"/>
      <c r="AM2516" s="16"/>
      <c r="AN2516" s="16"/>
      <c r="AO2516" s="16"/>
      <c r="AP2516" s="16"/>
      <c r="AQ2516" s="16"/>
      <c r="AR2516" s="16"/>
      <c r="AS2516" s="16"/>
      <c r="AT2516" s="16"/>
      <c r="AU2516" s="16"/>
      <c r="AV2516" s="16"/>
      <c r="AW2516" s="16"/>
      <c r="AX2516" s="16"/>
      <c r="AY2516" s="16"/>
      <c r="AZ2516" s="16"/>
      <c r="BA2516" s="16"/>
      <c r="BB2516" s="16"/>
    </row>
    <row r="2517" s="5" customFormat="1" spans="1:54">
      <c r="A2517" s="136"/>
      <c r="C2517" s="136"/>
      <c r="E2517" s="107"/>
      <c r="F2517" s="137"/>
      <c r="J2517" s="122"/>
      <c r="K2517" s="138"/>
      <c r="L2517" s="139"/>
      <c r="M2517" s="140"/>
      <c r="O2517" s="89"/>
      <c r="Q2517" s="138"/>
      <c r="R2517" s="91"/>
      <c r="S2517" s="138"/>
      <c r="T2517" s="138"/>
      <c r="U2517" s="91"/>
      <c r="V2517" s="141"/>
      <c r="Y2517" s="6"/>
      <c r="Z2517" s="16"/>
      <c r="AA2517" s="16"/>
      <c r="AB2517" s="16"/>
      <c r="AC2517" s="16"/>
      <c r="AD2517" s="16"/>
      <c r="AE2517" s="16"/>
      <c r="AF2517" s="16"/>
      <c r="AG2517" s="16"/>
      <c r="AH2517" s="16"/>
      <c r="AI2517" s="16"/>
      <c r="AJ2517" s="16"/>
      <c r="AK2517" s="16"/>
      <c r="AL2517" s="16"/>
      <c r="AM2517" s="16"/>
      <c r="AN2517" s="16"/>
      <c r="AO2517" s="16"/>
      <c r="AP2517" s="16"/>
      <c r="AQ2517" s="16"/>
      <c r="AR2517" s="16"/>
      <c r="AS2517" s="16"/>
      <c r="AT2517" s="16"/>
      <c r="AU2517" s="16"/>
      <c r="AV2517" s="16"/>
      <c r="AW2517" s="16"/>
      <c r="AX2517" s="16"/>
      <c r="AY2517" s="16"/>
      <c r="AZ2517" s="16"/>
      <c r="BA2517" s="16"/>
      <c r="BB2517" s="16"/>
    </row>
    <row r="2518" s="5" customFormat="1" spans="1:54">
      <c r="A2518" s="136"/>
      <c r="C2518" s="136"/>
      <c r="E2518" s="107"/>
      <c r="F2518" s="137"/>
      <c r="J2518" s="122"/>
      <c r="K2518" s="138"/>
      <c r="L2518" s="139"/>
      <c r="M2518" s="140"/>
      <c r="O2518" s="89"/>
      <c r="Q2518" s="138"/>
      <c r="R2518" s="91"/>
      <c r="S2518" s="138"/>
      <c r="T2518" s="138"/>
      <c r="U2518" s="91"/>
      <c r="V2518" s="141"/>
      <c r="Y2518" s="6"/>
      <c r="Z2518" s="16"/>
      <c r="AA2518" s="16"/>
      <c r="AB2518" s="16"/>
      <c r="AC2518" s="16"/>
      <c r="AD2518" s="16"/>
      <c r="AE2518" s="16"/>
      <c r="AF2518" s="16"/>
      <c r="AG2518" s="16"/>
      <c r="AH2518" s="16"/>
      <c r="AI2518" s="16"/>
      <c r="AJ2518" s="16"/>
      <c r="AK2518" s="16"/>
      <c r="AL2518" s="16"/>
      <c r="AM2518" s="16"/>
      <c r="AN2518" s="16"/>
      <c r="AO2518" s="16"/>
      <c r="AP2518" s="16"/>
      <c r="AQ2518" s="16"/>
      <c r="AR2518" s="16"/>
      <c r="AS2518" s="16"/>
      <c r="AT2518" s="16"/>
      <c r="AU2518" s="16"/>
      <c r="AV2518" s="16"/>
      <c r="AW2518" s="16"/>
      <c r="AX2518" s="16"/>
      <c r="AY2518" s="16"/>
      <c r="AZ2518" s="16"/>
      <c r="BA2518" s="16"/>
      <c r="BB2518" s="16"/>
    </row>
    <row r="2519" s="5" customFormat="1" spans="1:54">
      <c r="A2519" s="136"/>
      <c r="C2519" s="136"/>
      <c r="E2519" s="107"/>
      <c r="F2519" s="137"/>
      <c r="J2519" s="122"/>
      <c r="K2519" s="138"/>
      <c r="L2519" s="139"/>
      <c r="M2519" s="140"/>
      <c r="O2519" s="89"/>
      <c r="Q2519" s="138"/>
      <c r="R2519" s="91"/>
      <c r="S2519" s="138"/>
      <c r="T2519" s="138"/>
      <c r="U2519" s="91"/>
      <c r="V2519" s="141"/>
      <c r="Y2519" s="6"/>
      <c r="Z2519" s="16"/>
      <c r="AA2519" s="16"/>
      <c r="AB2519" s="16"/>
      <c r="AC2519" s="16"/>
      <c r="AD2519" s="16"/>
      <c r="AE2519" s="16"/>
      <c r="AF2519" s="16"/>
      <c r="AG2519" s="16"/>
      <c r="AH2519" s="16"/>
      <c r="AI2519" s="16"/>
      <c r="AJ2519" s="16"/>
      <c r="AK2519" s="16"/>
      <c r="AL2519" s="16"/>
      <c r="AM2519" s="16"/>
      <c r="AN2519" s="16"/>
      <c r="AO2519" s="16"/>
      <c r="AP2519" s="16"/>
      <c r="AQ2519" s="16"/>
      <c r="AR2519" s="16"/>
      <c r="AS2519" s="16"/>
      <c r="AT2519" s="16"/>
      <c r="AU2519" s="16"/>
      <c r="AV2519" s="16"/>
      <c r="AW2519" s="16"/>
      <c r="AX2519" s="16"/>
      <c r="AY2519" s="16"/>
      <c r="AZ2519" s="16"/>
      <c r="BA2519" s="16"/>
      <c r="BB2519" s="16"/>
    </row>
    <row r="2520" s="5" customFormat="1" spans="1:54">
      <c r="A2520" s="136"/>
      <c r="C2520" s="136"/>
      <c r="E2520" s="107"/>
      <c r="F2520" s="137"/>
      <c r="J2520" s="122"/>
      <c r="K2520" s="138"/>
      <c r="L2520" s="139"/>
      <c r="M2520" s="140"/>
      <c r="O2520" s="89"/>
      <c r="Q2520" s="138"/>
      <c r="R2520" s="91"/>
      <c r="S2520" s="138"/>
      <c r="T2520" s="138"/>
      <c r="U2520" s="91"/>
      <c r="V2520" s="141"/>
      <c r="Y2520" s="6"/>
      <c r="Z2520" s="16"/>
      <c r="AA2520" s="16"/>
      <c r="AB2520" s="16"/>
      <c r="AC2520" s="16"/>
      <c r="AD2520" s="16"/>
      <c r="AE2520" s="16"/>
      <c r="AF2520" s="16"/>
      <c r="AG2520" s="16"/>
      <c r="AH2520" s="16"/>
      <c r="AI2520" s="16"/>
      <c r="AJ2520" s="16"/>
      <c r="AK2520" s="16"/>
      <c r="AL2520" s="16"/>
      <c r="AM2520" s="16"/>
      <c r="AN2520" s="16"/>
      <c r="AO2520" s="16"/>
      <c r="AP2520" s="16"/>
      <c r="AQ2520" s="16"/>
      <c r="AR2520" s="16"/>
      <c r="AS2520" s="16"/>
      <c r="AT2520" s="16"/>
      <c r="AU2520" s="16"/>
      <c r="AV2520" s="16"/>
      <c r="AW2520" s="16"/>
      <c r="AX2520" s="16"/>
      <c r="AY2520" s="16"/>
      <c r="AZ2520" s="16"/>
      <c r="BA2520" s="16"/>
      <c r="BB2520" s="16"/>
    </row>
    <row r="2521" s="5" customFormat="1" spans="1:54">
      <c r="A2521" s="136"/>
      <c r="C2521" s="136"/>
      <c r="E2521" s="107"/>
      <c r="F2521" s="137"/>
      <c r="J2521" s="122"/>
      <c r="K2521" s="138"/>
      <c r="L2521" s="139"/>
      <c r="M2521" s="140"/>
      <c r="O2521" s="89"/>
      <c r="Q2521" s="138"/>
      <c r="R2521" s="91"/>
      <c r="S2521" s="138"/>
      <c r="T2521" s="138"/>
      <c r="U2521" s="91"/>
      <c r="V2521" s="141"/>
      <c r="Y2521" s="6"/>
      <c r="Z2521" s="16"/>
      <c r="AA2521" s="16"/>
      <c r="AB2521" s="16"/>
      <c r="AC2521" s="16"/>
      <c r="AD2521" s="16"/>
      <c r="AE2521" s="16"/>
      <c r="AF2521" s="16"/>
      <c r="AG2521" s="16"/>
      <c r="AH2521" s="16"/>
      <c r="AI2521" s="16"/>
      <c r="AJ2521" s="16"/>
      <c r="AK2521" s="16"/>
      <c r="AL2521" s="16"/>
      <c r="AM2521" s="16"/>
      <c r="AN2521" s="16"/>
      <c r="AO2521" s="16"/>
      <c r="AP2521" s="16"/>
      <c r="AQ2521" s="16"/>
      <c r="AR2521" s="16"/>
      <c r="AS2521" s="16"/>
      <c r="AT2521" s="16"/>
      <c r="AU2521" s="16"/>
      <c r="AV2521" s="16"/>
      <c r="AW2521" s="16"/>
      <c r="AX2521" s="16"/>
      <c r="AY2521" s="16"/>
      <c r="AZ2521" s="16"/>
      <c r="BA2521" s="16"/>
      <c r="BB2521" s="16"/>
    </row>
    <row r="2522" s="5" customFormat="1" spans="1:54">
      <c r="A2522" s="136"/>
      <c r="C2522" s="136"/>
      <c r="E2522" s="107"/>
      <c r="F2522" s="137"/>
      <c r="J2522" s="122"/>
      <c r="K2522" s="138"/>
      <c r="L2522" s="139"/>
      <c r="M2522" s="140"/>
      <c r="O2522" s="89"/>
      <c r="Q2522" s="138"/>
      <c r="R2522" s="91"/>
      <c r="S2522" s="138"/>
      <c r="T2522" s="138"/>
      <c r="U2522" s="91"/>
      <c r="V2522" s="141"/>
      <c r="Y2522" s="6"/>
      <c r="Z2522" s="16"/>
      <c r="AA2522" s="16"/>
      <c r="AB2522" s="16"/>
      <c r="AC2522" s="16"/>
      <c r="AD2522" s="16"/>
      <c r="AE2522" s="16"/>
      <c r="AF2522" s="16"/>
      <c r="AG2522" s="16"/>
      <c r="AH2522" s="16"/>
      <c r="AI2522" s="16"/>
      <c r="AJ2522" s="16"/>
      <c r="AK2522" s="16"/>
      <c r="AL2522" s="16"/>
      <c r="AM2522" s="16"/>
      <c r="AN2522" s="16"/>
      <c r="AO2522" s="16"/>
      <c r="AP2522" s="16"/>
      <c r="AQ2522" s="16"/>
      <c r="AR2522" s="16"/>
      <c r="AS2522" s="16"/>
      <c r="AT2522" s="16"/>
      <c r="AU2522" s="16"/>
      <c r="AV2522" s="16"/>
      <c r="AW2522" s="16"/>
      <c r="AX2522" s="16"/>
      <c r="AY2522" s="16"/>
      <c r="AZ2522" s="16"/>
      <c r="BA2522" s="16"/>
      <c r="BB2522" s="16"/>
    </row>
    <row r="2523" s="5" customFormat="1" spans="1:54">
      <c r="A2523" s="136"/>
      <c r="C2523" s="136"/>
      <c r="E2523" s="107"/>
      <c r="F2523" s="137"/>
      <c r="J2523" s="122"/>
      <c r="K2523" s="138"/>
      <c r="L2523" s="139"/>
      <c r="M2523" s="140"/>
      <c r="O2523" s="89"/>
      <c r="Q2523" s="138"/>
      <c r="R2523" s="91"/>
      <c r="S2523" s="138"/>
      <c r="T2523" s="138"/>
      <c r="U2523" s="91"/>
      <c r="V2523" s="141"/>
      <c r="Y2523" s="6"/>
      <c r="Z2523" s="16"/>
      <c r="AA2523" s="16"/>
      <c r="AB2523" s="16"/>
      <c r="AC2523" s="16"/>
      <c r="AD2523" s="16"/>
      <c r="AE2523" s="16"/>
      <c r="AF2523" s="16"/>
      <c r="AG2523" s="16"/>
      <c r="AH2523" s="16"/>
      <c r="AI2523" s="16"/>
      <c r="AJ2523" s="16"/>
      <c r="AK2523" s="16"/>
      <c r="AL2523" s="16"/>
      <c r="AM2523" s="16"/>
      <c r="AN2523" s="16"/>
      <c r="AO2523" s="16"/>
      <c r="AP2523" s="16"/>
      <c r="AQ2523" s="16"/>
      <c r="AR2523" s="16"/>
      <c r="AS2523" s="16"/>
      <c r="AT2523" s="16"/>
      <c r="AU2523" s="16"/>
      <c r="AV2523" s="16"/>
      <c r="AW2523" s="16"/>
      <c r="AX2523" s="16"/>
      <c r="AY2523" s="16"/>
      <c r="AZ2523" s="16"/>
      <c r="BA2523" s="16"/>
      <c r="BB2523" s="16"/>
    </row>
    <row r="2524" s="5" customFormat="1" spans="1:54">
      <c r="A2524" s="136"/>
      <c r="C2524" s="136"/>
      <c r="E2524" s="107"/>
      <c r="F2524" s="137"/>
      <c r="J2524" s="122"/>
      <c r="K2524" s="138"/>
      <c r="L2524" s="139"/>
      <c r="M2524" s="140"/>
      <c r="O2524" s="89"/>
      <c r="Q2524" s="138"/>
      <c r="R2524" s="91"/>
      <c r="S2524" s="138"/>
      <c r="T2524" s="138"/>
      <c r="U2524" s="91"/>
      <c r="V2524" s="141"/>
      <c r="Y2524" s="6"/>
      <c r="Z2524" s="16"/>
      <c r="AA2524" s="16"/>
      <c r="AB2524" s="16"/>
      <c r="AC2524" s="16"/>
      <c r="AD2524" s="16"/>
      <c r="AE2524" s="16"/>
      <c r="AF2524" s="16"/>
      <c r="AG2524" s="16"/>
      <c r="AH2524" s="16"/>
      <c r="AI2524" s="16"/>
      <c r="AJ2524" s="16"/>
      <c r="AK2524" s="16"/>
      <c r="AL2524" s="16"/>
      <c r="AM2524" s="16"/>
      <c r="AN2524" s="16"/>
      <c r="AO2524" s="16"/>
      <c r="AP2524" s="16"/>
      <c r="AQ2524" s="16"/>
      <c r="AR2524" s="16"/>
      <c r="AS2524" s="16"/>
      <c r="AT2524" s="16"/>
      <c r="AU2524" s="16"/>
      <c r="AV2524" s="16"/>
      <c r="AW2524" s="16"/>
      <c r="AX2524" s="16"/>
      <c r="AY2524" s="16"/>
      <c r="AZ2524" s="16"/>
      <c r="BA2524" s="16"/>
      <c r="BB2524" s="16"/>
    </row>
    <row r="2525" s="5" customFormat="1" spans="1:54">
      <c r="A2525" s="136"/>
      <c r="C2525" s="136"/>
      <c r="E2525" s="107"/>
      <c r="F2525" s="137"/>
      <c r="J2525" s="122"/>
      <c r="K2525" s="138"/>
      <c r="L2525" s="139"/>
      <c r="M2525" s="140"/>
      <c r="O2525" s="89"/>
      <c r="Q2525" s="138"/>
      <c r="R2525" s="91"/>
      <c r="S2525" s="138"/>
      <c r="T2525" s="138"/>
      <c r="U2525" s="91"/>
      <c r="V2525" s="141"/>
      <c r="Y2525" s="6"/>
      <c r="Z2525" s="16"/>
      <c r="AA2525" s="16"/>
      <c r="AB2525" s="16"/>
      <c r="AC2525" s="16"/>
      <c r="AD2525" s="16"/>
      <c r="AE2525" s="16"/>
      <c r="AF2525" s="16"/>
      <c r="AG2525" s="16"/>
      <c r="AH2525" s="16"/>
      <c r="AI2525" s="16"/>
      <c r="AJ2525" s="16"/>
      <c r="AK2525" s="16"/>
      <c r="AL2525" s="16"/>
      <c r="AM2525" s="16"/>
      <c r="AN2525" s="16"/>
      <c r="AO2525" s="16"/>
      <c r="AP2525" s="16"/>
      <c r="AQ2525" s="16"/>
      <c r="AR2525" s="16"/>
      <c r="AS2525" s="16"/>
      <c r="AT2525" s="16"/>
      <c r="AU2525" s="16"/>
      <c r="AV2525" s="16"/>
      <c r="AW2525" s="16"/>
      <c r="AX2525" s="16"/>
      <c r="AY2525" s="16"/>
      <c r="AZ2525" s="16"/>
      <c r="BA2525" s="16"/>
      <c r="BB2525" s="16"/>
    </row>
    <row r="2526" s="5" customFormat="1" spans="1:54">
      <c r="A2526" s="136"/>
      <c r="C2526" s="136"/>
      <c r="E2526" s="107"/>
      <c r="F2526" s="137"/>
      <c r="J2526" s="122"/>
      <c r="K2526" s="138"/>
      <c r="L2526" s="139"/>
      <c r="M2526" s="140"/>
      <c r="O2526" s="89"/>
      <c r="Q2526" s="138"/>
      <c r="R2526" s="91"/>
      <c r="S2526" s="138"/>
      <c r="T2526" s="138"/>
      <c r="U2526" s="91"/>
      <c r="V2526" s="141"/>
      <c r="Y2526" s="6"/>
      <c r="Z2526" s="16"/>
      <c r="AA2526" s="16"/>
      <c r="AB2526" s="16"/>
      <c r="AC2526" s="16"/>
      <c r="AD2526" s="16"/>
      <c r="AE2526" s="16"/>
      <c r="AF2526" s="16"/>
      <c r="AG2526" s="16"/>
      <c r="AH2526" s="16"/>
      <c r="AI2526" s="16"/>
      <c r="AJ2526" s="16"/>
      <c r="AK2526" s="16"/>
      <c r="AL2526" s="16"/>
      <c r="AM2526" s="16"/>
      <c r="AN2526" s="16"/>
      <c r="AO2526" s="16"/>
      <c r="AP2526" s="16"/>
      <c r="AQ2526" s="16"/>
      <c r="AR2526" s="16"/>
      <c r="AS2526" s="16"/>
      <c r="AT2526" s="16"/>
      <c r="AU2526" s="16"/>
      <c r="AV2526" s="16"/>
      <c r="AW2526" s="16"/>
      <c r="AX2526" s="16"/>
      <c r="AY2526" s="16"/>
      <c r="AZ2526" s="16"/>
      <c r="BA2526" s="16"/>
      <c r="BB2526" s="16"/>
    </row>
    <row r="2527" s="5" customFormat="1" spans="1:54">
      <c r="A2527" s="136"/>
      <c r="C2527" s="136"/>
      <c r="E2527" s="107"/>
      <c r="F2527" s="137"/>
      <c r="J2527" s="122"/>
      <c r="K2527" s="138"/>
      <c r="L2527" s="139"/>
      <c r="M2527" s="140"/>
      <c r="O2527" s="89"/>
      <c r="Q2527" s="138"/>
      <c r="R2527" s="91"/>
      <c r="S2527" s="138"/>
      <c r="T2527" s="138"/>
      <c r="U2527" s="91"/>
      <c r="V2527" s="141"/>
      <c r="Y2527" s="6"/>
      <c r="Z2527" s="16"/>
      <c r="AA2527" s="16"/>
      <c r="AB2527" s="16"/>
      <c r="AC2527" s="16"/>
      <c r="AD2527" s="16"/>
      <c r="AE2527" s="16"/>
      <c r="AF2527" s="16"/>
      <c r="AG2527" s="16"/>
      <c r="AH2527" s="16"/>
      <c r="AI2527" s="16"/>
      <c r="AJ2527" s="16"/>
      <c r="AK2527" s="16"/>
      <c r="AL2527" s="16"/>
      <c r="AM2527" s="16"/>
      <c r="AN2527" s="16"/>
      <c r="AO2527" s="16"/>
      <c r="AP2527" s="16"/>
      <c r="AQ2527" s="16"/>
      <c r="AR2527" s="16"/>
      <c r="AS2527" s="16"/>
      <c r="AT2527" s="16"/>
      <c r="AU2527" s="16"/>
      <c r="AV2527" s="16"/>
      <c r="AW2527" s="16"/>
      <c r="AX2527" s="16"/>
      <c r="AY2527" s="16"/>
      <c r="AZ2527" s="16"/>
      <c r="BA2527" s="16"/>
      <c r="BB2527" s="16"/>
    </row>
    <row r="2528" s="5" customFormat="1" spans="1:54">
      <c r="A2528" s="136"/>
      <c r="C2528" s="136"/>
      <c r="E2528" s="107"/>
      <c r="F2528" s="137"/>
      <c r="J2528" s="122"/>
      <c r="K2528" s="138"/>
      <c r="L2528" s="139"/>
      <c r="M2528" s="140"/>
      <c r="O2528" s="89"/>
      <c r="Q2528" s="138"/>
      <c r="R2528" s="91"/>
      <c r="S2528" s="138"/>
      <c r="T2528" s="138"/>
      <c r="U2528" s="91"/>
      <c r="V2528" s="141"/>
      <c r="Y2528" s="6"/>
      <c r="Z2528" s="16"/>
      <c r="AA2528" s="16"/>
      <c r="AB2528" s="16"/>
      <c r="AC2528" s="16"/>
      <c r="AD2528" s="16"/>
      <c r="AE2528" s="16"/>
      <c r="AF2528" s="16"/>
      <c r="AG2528" s="16"/>
      <c r="AH2528" s="16"/>
      <c r="AI2528" s="16"/>
      <c r="AJ2528" s="16"/>
      <c r="AK2528" s="16"/>
      <c r="AL2528" s="16"/>
      <c r="AM2528" s="16"/>
      <c r="AN2528" s="16"/>
      <c r="AO2528" s="16"/>
      <c r="AP2528" s="16"/>
      <c r="AQ2528" s="16"/>
      <c r="AR2528" s="16"/>
      <c r="AS2528" s="16"/>
      <c r="AT2528" s="16"/>
      <c r="AU2528" s="16"/>
      <c r="AV2528" s="16"/>
      <c r="AW2528" s="16"/>
      <c r="AX2528" s="16"/>
      <c r="AY2528" s="16"/>
      <c r="AZ2528" s="16"/>
      <c r="BA2528" s="16"/>
      <c r="BB2528" s="16"/>
    </row>
    <row r="2529" s="5" customFormat="1" spans="1:54">
      <c r="A2529" s="136"/>
      <c r="C2529" s="136"/>
      <c r="E2529" s="107"/>
      <c r="F2529" s="137"/>
      <c r="J2529" s="122"/>
      <c r="K2529" s="138"/>
      <c r="L2529" s="139"/>
      <c r="M2529" s="140"/>
      <c r="O2529" s="89"/>
      <c r="Q2529" s="138"/>
      <c r="R2529" s="91"/>
      <c r="S2529" s="138"/>
      <c r="T2529" s="138"/>
      <c r="U2529" s="91"/>
      <c r="V2529" s="141"/>
      <c r="Y2529" s="6"/>
      <c r="Z2529" s="16"/>
      <c r="AA2529" s="16"/>
      <c r="AB2529" s="16"/>
      <c r="AC2529" s="16"/>
      <c r="AD2529" s="16"/>
      <c r="AE2529" s="16"/>
      <c r="AF2529" s="16"/>
      <c r="AG2529" s="16"/>
      <c r="AH2529" s="16"/>
      <c r="AI2529" s="16"/>
      <c r="AJ2529" s="16"/>
      <c r="AK2529" s="16"/>
      <c r="AL2529" s="16"/>
      <c r="AM2529" s="16"/>
      <c r="AN2529" s="16"/>
      <c r="AO2529" s="16"/>
      <c r="AP2529" s="16"/>
      <c r="AQ2529" s="16"/>
      <c r="AR2529" s="16"/>
      <c r="AS2529" s="16"/>
      <c r="AT2529" s="16"/>
      <c r="AU2529" s="16"/>
      <c r="AV2529" s="16"/>
      <c r="AW2529" s="16"/>
      <c r="AX2529" s="16"/>
      <c r="AY2529" s="16"/>
      <c r="AZ2529" s="16"/>
      <c r="BA2529" s="16"/>
      <c r="BB2529" s="16"/>
    </row>
    <row r="2530" s="5" customFormat="1" spans="1:54">
      <c r="A2530" s="136"/>
      <c r="C2530" s="136"/>
      <c r="E2530" s="107"/>
      <c r="F2530" s="137"/>
      <c r="J2530" s="122"/>
      <c r="K2530" s="138"/>
      <c r="L2530" s="139"/>
      <c r="M2530" s="140"/>
      <c r="O2530" s="89"/>
      <c r="Q2530" s="138"/>
      <c r="R2530" s="91"/>
      <c r="S2530" s="138"/>
      <c r="T2530" s="138"/>
      <c r="U2530" s="91"/>
      <c r="V2530" s="141"/>
      <c r="Y2530" s="6"/>
      <c r="Z2530" s="16"/>
      <c r="AA2530" s="16"/>
      <c r="AB2530" s="16"/>
      <c r="AC2530" s="16"/>
      <c r="AD2530" s="16"/>
      <c r="AE2530" s="16"/>
      <c r="AF2530" s="16"/>
      <c r="AG2530" s="16"/>
      <c r="AH2530" s="16"/>
      <c r="AI2530" s="16"/>
      <c r="AJ2530" s="16"/>
      <c r="AK2530" s="16"/>
      <c r="AL2530" s="16"/>
      <c r="AM2530" s="16"/>
      <c r="AN2530" s="16"/>
      <c r="AO2530" s="16"/>
      <c r="AP2530" s="16"/>
      <c r="AQ2530" s="16"/>
      <c r="AR2530" s="16"/>
      <c r="AS2530" s="16"/>
      <c r="AT2530" s="16"/>
      <c r="AU2530" s="16"/>
      <c r="AV2530" s="16"/>
      <c r="AW2530" s="16"/>
      <c r="AX2530" s="16"/>
      <c r="AY2530" s="16"/>
      <c r="AZ2530" s="16"/>
      <c r="BA2530" s="16"/>
      <c r="BB2530" s="16"/>
    </row>
    <row r="2531" s="5" customFormat="1" spans="1:54">
      <c r="A2531" s="136"/>
      <c r="C2531" s="136"/>
      <c r="E2531" s="107"/>
      <c r="F2531" s="137"/>
      <c r="J2531" s="122"/>
      <c r="K2531" s="138"/>
      <c r="L2531" s="139"/>
      <c r="M2531" s="140"/>
      <c r="O2531" s="89"/>
      <c r="Q2531" s="138"/>
      <c r="R2531" s="91"/>
      <c r="S2531" s="138"/>
      <c r="T2531" s="138"/>
      <c r="U2531" s="91"/>
      <c r="V2531" s="141"/>
      <c r="Y2531" s="6"/>
      <c r="Z2531" s="16"/>
      <c r="AA2531" s="16"/>
      <c r="AB2531" s="16"/>
      <c r="AC2531" s="16"/>
      <c r="AD2531" s="16"/>
      <c r="AE2531" s="16"/>
      <c r="AF2531" s="16"/>
      <c r="AG2531" s="16"/>
      <c r="AH2531" s="16"/>
      <c r="AI2531" s="16"/>
      <c r="AJ2531" s="16"/>
      <c r="AK2531" s="16"/>
      <c r="AL2531" s="16"/>
      <c r="AM2531" s="16"/>
      <c r="AN2531" s="16"/>
      <c r="AO2531" s="16"/>
      <c r="AP2531" s="16"/>
      <c r="AQ2531" s="16"/>
      <c r="AR2531" s="16"/>
      <c r="AS2531" s="16"/>
      <c r="AT2531" s="16"/>
      <c r="AU2531" s="16"/>
      <c r="AV2531" s="16"/>
      <c r="AW2531" s="16"/>
      <c r="AX2531" s="16"/>
      <c r="AY2531" s="16"/>
      <c r="AZ2531" s="16"/>
      <c r="BA2531" s="16"/>
      <c r="BB2531" s="16"/>
    </row>
    <row r="2532" s="5" customFormat="1" spans="1:54">
      <c r="A2532" s="136"/>
      <c r="C2532" s="136"/>
      <c r="E2532" s="107"/>
      <c r="F2532" s="137"/>
      <c r="J2532" s="122"/>
      <c r="K2532" s="138"/>
      <c r="L2532" s="139"/>
      <c r="M2532" s="140"/>
      <c r="O2532" s="89"/>
      <c r="Q2532" s="138"/>
      <c r="R2532" s="91"/>
      <c r="S2532" s="138"/>
      <c r="T2532" s="138"/>
      <c r="U2532" s="91"/>
      <c r="V2532" s="141"/>
      <c r="Y2532" s="6"/>
      <c r="Z2532" s="16"/>
      <c r="AA2532" s="16"/>
      <c r="AB2532" s="16"/>
      <c r="AC2532" s="16"/>
      <c r="AD2532" s="16"/>
      <c r="AE2532" s="16"/>
      <c r="AF2532" s="16"/>
      <c r="AG2532" s="16"/>
      <c r="AH2532" s="16"/>
      <c r="AI2532" s="16"/>
      <c r="AJ2532" s="16"/>
      <c r="AK2532" s="16"/>
      <c r="AL2532" s="16"/>
      <c r="AM2532" s="16"/>
      <c r="AN2532" s="16"/>
      <c r="AO2532" s="16"/>
      <c r="AP2532" s="16"/>
      <c r="AQ2532" s="16"/>
      <c r="AR2532" s="16"/>
      <c r="AS2532" s="16"/>
      <c r="AT2532" s="16"/>
      <c r="AU2532" s="16"/>
      <c r="AV2532" s="16"/>
      <c r="AW2532" s="16"/>
      <c r="AX2532" s="16"/>
      <c r="AY2532" s="16"/>
      <c r="AZ2532" s="16"/>
      <c r="BA2532" s="16"/>
      <c r="BB2532" s="16"/>
    </row>
    <row r="2533" s="5" customFormat="1" spans="1:54">
      <c r="A2533" s="136"/>
      <c r="C2533" s="136"/>
      <c r="E2533" s="107"/>
      <c r="F2533" s="137"/>
      <c r="J2533" s="122"/>
      <c r="K2533" s="138"/>
      <c r="L2533" s="139"/>
      <c r="M2533" s="140"/>
      <c r="O2533" s="89"/>
      <c r="Q2533" s="138"/>
      <c r="R2533" s="91"/>
      <c r="S2533" s="138"/>
      <c r="T2533" s="138"/>
      <c r="U2533" s="91"/>
      <c r="V2533" s="141"/>
      <c r="Y2533" s="6"/>
      <c r="Z2533" s="16"/>
      <c r="AA2533" s="16"/>
      <c r="AB2533" s="16"/>
      <c r="AC2533" s="16"/>
      <c r="AD2533" s="16"/>
      <c r="AE2533" s="16"/>
      <c r="AF2533" s="16"/>
      <c r="AG2533" s="16"/>
      <c r="AH2533" s="16"/>
      <c r="AI2533" s="16"/>
      <c r="AJ2533" s="16"/>
      <c r="AK2533" s="16"/>
      <c r="AL2533" s="16"/>
      <c r="AM2533" s="16"/>
      <c r="AN2533" s="16"/>
      <c r="AO2533" s="16"/>
      <c r="AP2533" s="16"/>
      <c r="AQ2533" s="16"/>
      <c r="AR2533" s="16"/>
      <c r="AS2533" s="16"/>
      <c r="AT2533" s="16"/>
      <c r="AU2533" s="16"/>
      <c r="AV2533" s="16"/>
      <c r="AW2533" s="16"/>
      <c r="AX2533" s="16"/>
      <c r="AY2533" s="16"/>
      <c r="AZ2533" s="16"/>
      <c r="BA2533" s="16"/>
      <c r="BB2533" s="16"/>
    </row>
    <row r="2534" s="5" customFormat="1" spans="1:54">
      <c r="A2534" s="136"/>
      <c r="C2534" s="136"/>
      <c r="E2534" s="107"/>
      <c r="F2534" s="137"/>
      <c r="J2534" s="122"/>
      <c r="K2534" s="138"/>
      <c r="L2534" s="139"/>
      <c r="M2534" s="140"/>
      <c r="O2534" s="89"/>
      <c r="Q2534" s="138"/>
      <c r="R2534" s="91"/>
      <c r="S2534" s="138"/>
      <c r="T2534" s="138"/>
      <c r="U2534" s="91"/>
      <c r="V2534" s="141"/>
      <c r="Y2534" s="6"/>
      <c r="Z2534" s="16"/>
      <c r="AA2534" s="16"/>
      <c r="AB2534" s="16"/>
      <c r="AC2534" s="16"/>
      <c r="AD2534" s="16"/>
      <c r="AE2534" s="16"/>
      <c r="AF2534" s="16"/>
      <c r="AG2534" s="16"/>
      <c r="AH2534" s="16"/>
      <c r="AI2534" s="16"/>
      <c r="AJ2534" s="16"/>
      <c r="AK2534" s="16"/>
      <c r="AL2534" s="16"/>
      <c r="AM2534" s="16"/>
      <c r="AN2534" s="16"/>
      <c r="AO2534" s="16"/>
      <c r="AP2534" s="16"/>
      <c r="AQ2534" s="16"/>
      <c r="AR2534" s="16"/>
      <c r="AS2534" s="16"/>
      <c r="AT2534" s="16"/>
      <c r="AU2534" s="16"/>
      <c r="AV2534" s="16"/>
      <c r="AW2534" s="16"/>
      <c r="AX2534" s="16"/>
      <c r="AY2534" s="16"/>
      <c r="AZ2534" s="16"/>
      <c r="BA2534" s="16"/>
      <c r="BB2534" s="16"/>
    </row>
    <row r="2535" s="5" customFormat="1" spans="1:54">
      <c r="A2535" s="136"/>
      <c r="C2535" s="136"/>
      <c r="E2535" s="107"/>
      <c r="F2535" s="137"/>
      <c r="J2535" s="122"/>
      <c r="K2535" s="138"/>
      <c r="L2535" s="139"/>
      <c r="M2535" s="140"/>
      <c r="O2535" s="89"/>
      <c r="Q2535" s="138"/>
      <c r="R2535" s="91"/>
      <c r="S2535" s="138"/>
      <c r="T2535" s="138"/>
      <c r="U2535" s="91"/>
      <c r="V2535" s="141"/>
      <c r="Y2535" s="6"/>
      <c r="Z2535" s="16"/>
      <c r="AA2535" s="16"/>
      <c r="AB2535" s="16"/>
      <c r="AC2535" s="16"/>
      <c r="AD2535" s="16"/>
      <c r="AE2535" s="16"/>
      <c r="AF2535" s="16"/>
      <c r="AG2535" s="16"/>
      <c r="AH2535" s="16"/>
      <c r="AI2535" s="16"/>
      <c r="AJ2535" s="16"/>
      <c r="AK2535" s="16"/>
      <c r="AL2535" s="16"/>
      <c r="AM2535" s="16"/>
      <c r="AN2535" s="16"/>
      <c r="AO2535" s="16"/>
      <c r="AP2535" s="16"/>
      <c r="AQ2535" s="16"/>
      <c r="AR2535" s="16"/>
      <c r="AS2535" s="16"/>
      <c r="AT2535" s="16"/>
      <c r="AU2535" s="16"/>
      <c r="AV2535" s="16"/>
      <c r="AW2535" s="16"/>
      <c r="AX2535" s="16"/>
      <c r="AY2535" s="16"/>
      <c r="AZ2535" s="16"/>
      <c r="BA2535" s="16"/>
      <c r="BB2535" s="16"/>
    </row>
    <row r="2536" s="5" customFormat="1" spans="1:54">
      <c r="A2536" s="136"/>
      <c r="C2536" s="136"/>
      <c r="E2536" s="107"/>
      <c r="F2536" s="137"/>
      <c r="J2536" s="122"/>
      <c r="K2536" s="138"/>
      <c r="L2536" s="139"/>
      <c r="M2536" s="140"/>
      <c r="O2536" s="89"/>
      <c r="Q2536" s="138"/>
      <c r="R2536" s="91"/>
      <c r="S2536" s="138"/>
      <c r="T2536" s="138"/>
      <c r="U2536" s="91"/>
      <c r="V2536" s="141"/>
      <c r="Y2536" s="6"/>
      <c r="Z2536" s="16"/>
      <c r="AA2536" s="16"/>
      <c r="AB2536" s="16"/>
      <c r="AC2536" s="16"/>
      <c r="AD2536" s="16"/>
      <c r="AE2536" s="16"/>
      <c r="AF2536" s="16"/>
      <c r="AG2536" s="16"/>
      <c r="AH2536" s="16"/>
      <c r="AI2536" s="16"/>
      <c r="AJ2536" s="16"/>
      <c r="AK2536" s="16"/>
      <c r="AL2536" s="16"/>
      <c r="AM2536" s="16"/>
      <c r="AN2536" s="16"/>
      <c r="AO2536" s="16"/>
      <c r="AP2536" s="16"/>
      <c r="AQ2536" s="16"/>
      <c r="AR2536" s="16"/>
      <c r="AS2536" s="16"/>
      <c r="AT2536" s="16"/>
      <c r="AU2536" s="16"/>
      <c r="AV2536" s="16"/>
      <c r="AW2536" s="16"/>
      <c r="AX2536" s="16"/>
      <c r="AY2536" s="16"/>
      <c r="AZ2536" s="16"/>
      <c r="BA2536" s="16"/>
      <c r="BB2536" s="16"/>
    </row>
    <row r="2537" s="5" customFormat="1" spans="1:54">
      <c r="A2537" s="136"/>
      <c r="C2537" s="136"/>
      <c r="E2537" s="107"/>
      <c r="F2537" s="137"/>
      <c r="J2537" s="122"/>
      <c r="K2537" s="138"/>
      <c r="L2537" s="139"/>
      <c r="M2537" s="140"/>
      <c r="O2537" s="89"/>
      <c r="Q2537" s="138"/>
      <c r="R2537" s="91"/>
      <c r="S2537" s="138"/>
      <c r="T2537" s="138"/>
      <c r="U2537" s="91"/>
      <c r="V2537" s="141"/>
      <c r="Y2537" s="6"/>
      <c r="Z2537" s="16"/>
      <c r="AA2537" s="16"/>
      <c r="AB2537" s="16"/>
      <c r="AC2537" s="16"/>
      <c r="AD2537" s="16"/>
      <c r="AE2537" s="16"/>
      <c r="AF2537" s="16"/>
      <c r="AG2537" s="16"/>
      <c r="AH2537" s="16"/>
      <c r="AI2537" s="16"/>
      <c r="AJ2537" s="16"/>
      <c r="AK2537" s="16"/>
      <c r="AL2537" s="16"/>
      <c r="AM2537" s="16"/>
      <c r="AN2537" s="16"/>
      <c r="AO2537" s="16"/>
      <c r="AP2537" s="16"/>
      <c r="AQ2537" s="16"/>
      <c r="AR2537" s="16"/>
      <c r="AS2537" s="16"/>
      <c r="AT2537" s="16"/>
      <c r="AU2537" s="16"/>
      <c r="AV2537" s="16"/>
      <c r="AW2537" s="16"/>
      <c r="AX2537" s="16"/>
      <c r="AY2537" s="16"/>
      <c r="AZ2537" s="16"/>
      <c r="BA2537" s="16"/>
      <c r="BB2537" s="16"/>
    </row>
    <row r="2538" s="5" customFormat="1" spans="1:54">
      <c r="A2538" s="136"/>
      <c r="C2538" s="136"/>
      <c r="E2538" s="107"/>
      <c r="F2538" s="137"/>
      <c r="J2538" s="122"/>
      <c r="K2538" s="138"/>
      <c r="L2538" s="139"/>
      <c r="M2538" s="140"/>
      <c r="O2538" s="89"/>
      <c r="Q2538" s="138"/>
      <c r="R2538" s="91"/>
      <c r="S2538" s="138"/>
      <c r="T2538" s="138"/>
      <c r="U2538" s="91"/>
      <c r="V2538" s="141"/>
      <c r="Y2538" s="6"/>
      <c r="Z2538" s="16"/>
      <c r="AA2538" s="16"/>
      <c r="AB2538" s="16"/>
      <c r="AC2538" s="16"/>
      <c r="AD2538" s="16"/>
      <c r="AE2538" s="16"/>
      <c r="AF2538" s="16"/>
      <c r="AG2538" s="16"/>
      <c r="AH2538" s="16"/>
      <c r="AI2538" s="16"/>
      <c r="AJ2538" s="16"/>
      <c r="AK2538" s="16"/>
      <c r="AL2538" s="16"/>
      <c r="AM2538" s="16"/>
      <c r="AN2538" s="16"/>
      <c r="AO2538" s="16"/>
      <c r="AP2538" s="16"/>
      <c r="AQ2538" s="16"/>
      <c r="AR2538" s="16"/>
      <c r="AS2538" s="16"/>
      <c r="AT2538" s="16"/>
      <c r="AU2538" s="16"/>
      <c r="AV2538" s="16"/>
      <c r="AW2538" s="16"/>
      <c r="AX2538" s="16"/>
      <c r="AY2538" s="16"/>
      <c r="AZ2538" s="16"/>
      <c r="BA2538" s="16"/>
      <c r="BB2538" s="16"/>
    </row>
    <row r="2539" s="5" customFormat="1" spans="1:54">
      <c r="A2539" s="136"/>
      <c r="C2539" s="136"/>
      <c r="E2539" s="107"/>
      <c r="F2539" s="137"/>
      <c r="J2539" s="122"/>
      <c r="K2539" s="138"/>
      <c r="L2539" s="139"/>
      <c r="M2539" s="140"/>
      <c r="O2539" s="89"/>
      <c r="Q2539" s="138"/>
      <c r="R2539" s="91"/>
      <c r="S2539" s="138"/>
      <c r="T2539" s="138"/>
      <c r="U2539" s="91"/>
      <c r="V2539" s="141"/>
      <c r="Y2539" s="6"/>
      <c r="Z2539" s="16"/>
      <c r="AA2539" s="16"/>
      <c r="AB2539" s="16"/>
      <c r="AC2539" s="16"/>
      <c r="AD2539" s="16"/>
      <c r="AE2539" s="16"/>
      <c r="AF2539" s="16"/>
      <c r="AG2539" s="16"/>
      <c r="AH2539" s="16"/>
      <c r="AI2539" s="16"/>
      <c r="AJ2539" s="16"/>
      <c r="AK2539" s="16"/>
      <c r="AL2539" s="16"/>
      <c r="AM2539" s="16"/>
      <c r="AN2539" s="16"/>
      <c r="AO2539" s="16"/>
      <c r="AP2539" s="16"/>
      <c r="AQ2539" s="16"/>
      <c r="AR2539" s="16"/>
      <c r="AS2539" s="16"/>
      <c r="AT2539" s="16"/>
      <c r="AU2539" s="16"/>
      <c r="AV2539" s="16"/>
      <c r="AW2539" s="16"/>
      <c r="AX2539" s="16"/>
      <c r="AY2539" s="16"/>
      <c r="AZ2539" s="16"/>
      <c r="BA2539" s="16"/>
      <c r="BB2539" s="16"/>
    </row>
    <row r="2540" s="5" customFormat="1" spans="1:54">
      <c r="A2540" s="136"/>
      <c r="C2540" s="136"/>
      <c r="E2540" s="107"/>
      <c r="F2540" s="137"/>
      <c r="J2540" s="122"/>
      <c r="K2540" s="138"/>
      <c r="L2540" s="139"/>
      <c r="M2540" s="140"/>
      <c r="O2540" s="89"/>
      <c r="Q2540" s="138"/>
      <c r="R2540" s="91"/>
      <c r="S2540" s="138"/>
      <c r="T2540" s="138"/>
      <c r="U2540" s="91"/>
      <c r="V2540" s="141"/>
      <c r="Y2540" s="6"/>
      <c r="Z2540" s="16"/>
      <c r="AA2540" s="16"/>
      <c r="AB2540" s="16"/>
      <c r="AC2540" s="16"/>
      <c r="AD2540" s="16"/>
      <c r="AE2540" s="16"/>
      <c r="AF2540" s="16"/>
      <c r="AG2540" s="16"/>
      <c r="AH2540" s="16"/>
      <c r="AI2540" s="16"/>
      <c r="AJ2540" s="16"/>
      <c r="AK2540" s="16"/>
      <c r="AL2540" s="16"/>
      <c r="AM2540" s="16"/>
      <c r="AN2540" s="16"/>
      <c r="AO2540" s="16"/>
      <c r="AP2540" s="16"/>
      <c r="AQ2540" s="16"/>
      <c r="AR2540" s="16"/>
      <c r="AS2540" s="16"/>
      <c r="AT2540" s="16"/>
      <c r="AU2540" s="16"/>
      <c r="AV2540" s="16"/>
      <c r="AW2540" s="16"/>
      <c r="AX2540" s="16"/>
      <c r="AY2540" s="16"/>
      <c r="AZ2540" s="16"/>
      <c r="BA2540" s="16"/>
      <c r="BB2540" s="16"/>
    </row>
    <row r="2541" s="5" customFormat="1" spans="1:54">
      <c r="A2541" s="136"/>
      <c r="C2541" s="136"/>
      <c r="E2541" s="107"/>
      <c r="F2541" s="137"/>
      <c r="J2541" s="122"/>
      <c r="K2541" s="138"/>
      <c r="L2541" s="139"/>
      <c r="M2541" s="140"/>
      <c r="O2541" s="89"/>
      <c r="Q2541" s="138"/>
      <c r="R2541" s="91"/>
      <c r="S2541" s="138"/>
      <c r="T2541" s="138"/>
      <c r="U2541" s="91"/>
      <c r="V2541" s="141"/>
      <c r="Y2541" s="6"/>
      <c r="Z2541" s="16"/>
      <c r="AA2541" s="16"/>
      <c r="AB2541" s="16"/>
      <c r="AC2541" s="16"/>
      <c r="AD2541" s="16"/>
      <c r="AE2541" s="16"/>
      <c r="AF2541" s="16"/>
      <c r="AG2541" s="16"/>
      <c r="AH2541" s="16"/>
      <c r="AI2541" s="16"/>
      <c r="AJ2541" s="16"/>
      <c r="AK2541" s="16"/>
      <c r="AL2541" s="16"/>
      <c r="AM2541" s="16"/>
      <c r="AN2541" s="16"/>
      <c r="AO2541" s="16"/>
      <c r="AP2541" s="16"/>
      <c r="AQ2541" s="16"/>
      <c r="AR2541" s="16"/>
      <c r="AS2541" s="16"/>
      <c r="AT2541" s="16"/>
      <c r="AU2541" s="16"/>
      <c r="AV2541" s="16"/>
      <c r="AW2541" s="16"/>
      <c r="AX2541" s="16"/>
      <c r="AY2541" s="16"/>
      <c r="AZ2541" s="16"/>
      <c r="BA2541" s="16"/>
      <c r="BB2541" s="16"/>
    </row>
    <row r="2542" s="5" customFormat="1" spans="1:54">
      <c r="A2542" s="136"/>
      <c r="C2542" s="136"/>
      <c r="E2542" s="107"/>
      <c r="F2542" s="137"/>
      <c r="J2542" s="122"/>
      <c r="K2542" s="138"/>
      <c r="L2542" s="139"/>
      <c r="M2542" s="140"/>
      <c r="O2542" s="89"/>
      <c r="Q2542" s="138"/>
      <c r="R2542" s="91"/>
      <c r="S2542" s="138"/>
      <c r="T2542" s="138"/>
      <c r="U2542" s="91"/>
      <c r="V2542" s="141"/>
      <c r="Y2542" s="6"/>
      <c r="Z2542" s="16"/>
      <c r="AA2542" s="16"/>
      <c r="AB2542" s="16"/>
      <c r="AC2542" s="16"/>
      <c r="AD2542" s="16"/>
      <c r="AE2542" s="16"/>
      <c r="AF2542" s="16"/>
      <c r="AG2542" s="16"/>
      <c r="AH2542" s="16"/>
      <c r="AI2542" s="16"/>
      <c r="AJ2542" s="16"/>
      <c r="AK2542" s="16"/>
      <c r="AL2542" s="16"/>
      <c r="AM2542" s="16"/>
      <c r="AN2542" s="16"/>
      <c r="AO2542" s="16"/>
      <c r="AP2542" s="16"/>
      <c r="AQ2542" s="16"/>
      <c r="AR2542" s="16"/>
      <c r="AS2542" s="16"/>
      <c r="AT2542" s="16"/>
      <c r="AU2542" s="16"/>
      <c r="AV2542" s="16"/>
      <c r="AW2542" s="16"/>
      <c r="AX2542" s="16"/>
      <c r="AY2542" s="16"/>
      <c r="AZ2542" s="16"/>
      <c r="BA2542" s="16"/>
      <c r="BB2542" s="16"/>
    </row>
    <row r="2543" s="5" customFormat="1" spans="1:54">
      <c r="A2543" s="136"/>
      <c r="C2543" s="136"/>
      <c r="E2543" s="107"/>
      <c r="F2543" s="137"/>
      <c r="J2543" s="122"/>
      <c r="K2543" s="138"/>
      <c r="L2543" s="139"/>
      <c r="M2543" s="140"/>
      <c r="O2543" s="89"/>
      <c r="Q2543" s="138"/>
      <c r="R2543" s="91"/>
      <c r="S2543" s="138"/>
      <c r="T2543" s="138"/>
      <c r="U2543" s="91"/>
      <c r="V2543" s="141"/>
      <c r="Y2543" s="6"/>
      <c r="Z2543" s="16"/>
      <c r="AA2543" s="16"/>
      <c r="AB2543" s="16"/>
      <c r="AC2543" s="16"/>
      <c r="AD2543" s="16"/>
      <c r="AE2543" s="16"/>
      <c r="AF2543" s="16"/>
      <c r="AG2543" s="16"/>
      <c r="AH2543" s="16"/>
      <c r="AI2543" s="16"/>
      <c r="AJ2543" s="16"/>
      <c r="AK2543" s="16"/>
      <c r="AL2543" s="16"/>
      <c r="AM2543" s="16"/>
      <c r="AN2543" s="16"/>
      <c r="AO2543" s="16"/>
      <c r="AP2543" s="16"/>
      <c r="AQ2543" s="16"/>
      <c r="AR2543" s="16"/>
      <c r="AS2543" s="16"/>
      <c r="AT2543" s="16"/>
      <c r="AU2543" s="16"/>
      <c r="AV2543" s="16"/>
      <c r="AW2543" s="16"/>
      <c r="AX2543" s="16"/>
      <c r="AY2543" s="16"/>
      <c r="AZ2543" s="16"/>
      <c r="BA2543" s="16"/>
      <c r="BB2543" s="16"/>
    </row>
    <row r="2544" s="5" customFormat="1" spans="1:54">
      <c r="A2544" s="136"/>
      <c r="C2544" s="136"/>
      <c r="E2544" s="107"/>
      <c r="F2544" s="137"/>
      <c r="J2544" s="122"/>
      <c r="K2544" s="138"/>
      <c r="L2544" s="139"/>
      <c r="M2544" s="140"/>
      <c r="O2544" s="89"/>
      <c r="Q2544" s="138"/>
      <c r="R2544" s="91"/>
      <c r="S2544" s="138"/>
      <c r="T2544" s="138"/>
      <c r="U2544" s="91"/>
      <c r="V2544" s="141"/>
      <c r="Y2544" s="6"/>
      <c r="Z2544" s="16"/>
      <c r="AA2544" s="16"/>
      <c r="AB2544" s="16"/>
      <c r="AC2544" s="16"/>
      <c r="AD2544" s="16"/>
      <c r="AE2544" s="16"/>
      <c r="AF2544" s="16"/>
      <c r="AG2544" s="16"/>
      <c r="AH2544" s="16"/>
      <c r="AI2544" s="16"/>
      <c r="AJ2544" s="16"/>
      <c r="AK2544" s="16"/>
      <c r="AL2544" s="16"/>
      <c r="AM2544" s="16"/>
      <c r="AN2544" s="16"/>
      <c r="AO2544" s="16"/>
      <c r="AP2544" s="16"/>
      <c r="AQ2544" s="16"/>
      <c r="AR2544" s="16"/>
      <c r="AS2544" s="16"/>
      <c r="AT2544" s="16"/>
      <c r="AU2544" s="16"/>
      <c r="AV2544" s="16"/>
      <c r="AW2544" s="16"/>
      <c r="AX2544" s="16"/>
      <c r="AY2544" s="16"/>
      <c r="AZ2544" s="16"/>
      <c r="BA2544" s="16"/>
      <c r="BB2544" s="16"/>
    </row>
    <row r="2545" s="5" customFormat="1" spans="1:54">
      <c r="A2545" s="136"/>
      <c r="C2545" s="136"/>
      <c r="E2545" s="107"/>
      <c r="F2545" s="137"/>
      <c r="J2545" s="122"/>
      <c r="K2545" s="138"/>
      <c r="L2545" s="139"/>
      <c r="M2545" s="140"/>
      <c r="O2545" s="89"/>
      <c r="Q2545" s="138"/>
      <c r="R2545" s="91"/>
      <c r="S2545" s="138"/>
      <c r="T2545" s="138"/>
      <c r="U2545" s="91"/>
      <c r="V2545" s="141"/>
      <c r="Y2545" s="6"/>
      <c r="Z2545" s="16"/>
      <c r="AA2545" s="16"/>
      <c r="AB2545" s="16"/>
      <c r="AC2545" s="16"/>
      <c r="AD2545" s="16"/>
      <c r="AE2545" s="16"/>
      <c r="AF2545" s="16"/>
      <c r="AG2545" s="16"/>
      <c r="AH2545" s="16"/>
      <c r="AI2545" s="16"/>
      <c r="AJ2545" s="16"/>
      <c r="AK2545" s="16"/>
      <c r="AL2545" s="16"/>
      <c r="AM2545" s="16"/>
      <c r="AN2545" s="16"/>
      <c r="AO2545" s="16"/>
      <c r="AP2545" s="16"/>
      <c r="AQ2545" s="16"/>
      <c r="AR2545" s="16"/>
      <c r="AS2545" s="16"/>
      <c r="AT2545" s="16"/>
      <c r="AU2545" s="16"/>
      <c r="AV2545" s="16"/>
      <c r="AW2545" s="16"/>
      <c r="AX2545" s="16"/>
      <c r="AY2545" s="16"/>
      <c r="AZ2545" s="16"/>
      <c r="BA2545" s="16"/>
      <c r="BB2545" s="16"/>
    </row>
    <row r="2546" s="5" customFormat="1" spans="1:54">
      <c r="A2546" s="136"/>
      <c r="C2546" s="136"/>
      <c r="E2546" s="107"/>
      <c r="F2546" s="137"/>
      <c r="J2546" s="122"/>
      <c r="K2546" s="138"/>
      <c r="L2546" s="139"/>
      <c r="M2546" s="140"/>
      <c r="O2546" s="89"/>
      <c r="Q2546" s="138"/>
      <c r="R2546" s="91"/>
      <c r="S2546" s="138"/>
      <c r="T2546" s="138"/>
      <c r="U2546" s="91"/>
      <c r="V2546" s="141"/>
      <c r="Y2546" s="6"/>
      <c r="Z2546" s="16"/>
      <c r="AA2546" s="16"/>
      <c r="AB2546" s="16"/>
      <c r="AC2546" s="16"/>
      <c r="AD2546" s="16"/>
      <c r="AE2546" s="16"/>
      <c r="AF2546" s="16"/>
      <c r="AG2546" s="16"/>
      <c r="AH2546" s="16"/>
      <c r="AI2546" s="16"/>
      <c r="AJ2546" s="16"/>
      <c r="AK2546" s="16"/>
      <c r="AL2546" s="16"/>
      <c r="AM2546" s="16"/>
      <c r="AN2546" s="16"/>
      <c r="AO2546" s="16"/>
      <c r="AP2546" s="16"/>
      <c r="AQ2546" s="16"/>
      <c r="AR2546" s="16"/>
      <c r="AS2546" s="16"/>
      <c r="AT2546" s="16"/>
      <c r="AU2546" s="16"/>
      <c r="AV2546" s="16"/>
      <c r="AW2546" s="16"/>
      <c r="AX2546" s="16"/>
      <c r="AY2546" s="16"/>
      <c r="AZ2546" s="16"/>
      <c r="BA2546" s="16"/>
      <c r="BB2546" s="16"/>
    </row>
    <row r="2547" s="5" customFormat="1" spans="1:54">
      <c r="A2547" s="136"/>
      <c r="C2547" s="136"/>
      <c r="E2547" s="107"/>
      <c r="F2547" s="137"/>
      <c r="J2547" s="122"/>
      <c r="K2547" s="138"/>
      <c r="L2547" s="139"/>
      <c r="M2547" s="140"/>
      <c r="O2547" s="89"/>
      <c r="Q2547" s="138"/>
      <c r="R2547" s="91"/>
      <c r="S2547" s="138"/>
      <c r="T2547" s="138"/>
      <c r="U2547" s="91"/>
      <c r="V2547" s="141"/>
      <c r="Y2547" s="6"/>
      <c r="Z2547" s="16"/>
      <c r="AA2547" s="16"/>
      <c r="AB2547" s="16"/>
      <c r="AC2547" s="16"/>
      <c r="AD2547" s="16"/>
      <c r="AE2547" s="16"/>
      <c r="AF2547" s="16"/>
      <c r="AG2547" s="16"/>
      <c r="AH2547" s="16"/>
      <c r="AI2547" s="16"/>
      <c r="AJ2547" s="16"/>
      <c r="AK2547" s="16"/>
      <c r="AL2547" s="16"/>
      <c r="AM2547" s="16"/>
      <c r="AN2547" s="16"/>
      <c r="AO2547" s="16"/>
      <c r="AP2547" s="16"/>
      <c r="AQ2547" s="16"/>
      <c r="AR2547" s="16"/>
      <c r="AS2547" s="16"/>
      <c r="AT2547" s="16"/>
      <c r="AU2547" s="16"/>
      <c r="AV2547" s="16"/>
      <c r="AW2547" s="16"/>
      <c r="AX2547" s="16"/>
      <c r="AY2547" s="16"/>
      <c r="AZ2547" s="16"/>
      <c r="BA2547" s="16"/>
      <c r="BB2547" s="16"/>
    </row>
    <row r="2548" s="5" customFormat="1" spans="1:54">
      <c r="A2548" s="136"/>
      <c r="C2548" s="136"/>
      <c r="E2548" s="107"/>
      <c r="F2548" s="137"/>
      <c r="J2548" s="122"/>
      <c r="K2548" s="138"/>
      <c r="L2548" s="139"/>
      <c r="M2548" s="140"/>
      <c r="O2548" s="89"/>
      <c r="Q2548" s="138"/>
      <c r="R2548" s="91"/>
      <c r="S2548" s="138"/>
      <c r="T2548" s="138"/>
      <c r="U2548" s="91"/>
      <c r="V2548" s="141"/>
      <c r="Y2548" s="6"/>
      <c r="Z2548" s="16"/>
      <c r="AA2548" s="16"/>
      <c r="AB2548" s="16"/>
      <c r="AC2548" s="16"/>
      <c r="AD2548" s="16"/>
      <c r="AE2548" s="16"/>
      <c r="AF2548" s="16"/>
      <c r="AG2548" s="16"/>
      <c r="AH2548" s="16"/>
      <c r="AI2548" s="16"/>
      <c r="AJ2548" s="16"/>
      <c r="AK2548" s="16"/>
      <c r="AL2548" s="16"/>
      <c r="AM2548" s="16"/>
      <c r="AN2548" s="16"/>
      <c r="AO2548" s="16"/>
      <c r="AP2548" s="16"/>
      <c r="AQ2548" s="16"/>
      <c r="AR2548" s="16"/>
      <c r="AS2548" s="16"/>
      <c r="AT2548" s="16"/>
      <c r="AU2548" s="16"/>
      <c r="AV2548" s="16"/>
      <c r="AW2548" s="16"/>
      <c r="AX2548" s="16"/>
      <c r="AY2548" s="16"/>
      <c r="AZ2548" s="16"/>
      <c r="BA2548" s="16"/>
      <c r="BB2548" s="16"/>
    </row>
    <row r="2549" s="5" customFormat="1" spans="1:54">
      <c r="A2549" s="136"/>
      <c r="C2549" s="136"/>
      <c r="E2549" s="107"/>
      <c r="F2549" s="137"/>
      <c r="J2549" s="122"/>
      <c r="K2549" s="138"/>
      <c r="L2549" s="139"/>
      <c r="M2549" s="140"/>
      <c r="O2549" s="89"/>
      <c r="Q2549" s="138"/>
      <c r="R2549" s="91"/>
      <c r="S2549" s="138"/>
      <c r="T2549" s="138"/>
      <c r="U2549" s="91"/>
      <c r="V2549" s="141"/>
      <c r="Y2549" s="6"/>
      <c r="Z2549" s="16"/>
      <c r="AA2549" s="16"/>
      <c r="AB2549" s="16"/>
      <c r="AC2549" s="16"/>
      <c r="AD2549" s="16"/>
      <c r="AE2549" s="16"/>
      <c r="AF2549" s="16"/>
      <c r="AG2549" s="16"/>
      <c r="AH2549" s="16"/>
      <c r="AI2549" s="16"/>
      <c r="AJ2549" s="16"/>
      <c r="AK2549" s="16"/>
      <c r="AL2549" s="16"/>
      <c r="AM2549" s="16"/>
      <c r="AN2549" s="16"/>
      <c r="AO2549" s="16"/>
      <c r="AP2549" s="16"/>
      <c r="AQ2549" s="16"/>
      <c r="AR2549" s="16"/>
      <c r="AS2549" s="16"/>
      <c r="AT2549" s="16"/>
      <c r="AU2549" s="16"/>
      <c r="AV2549" s="16"/>
      <c r="AW2549" s="16"/>
      <c r="AX2549" s="16"/>
      <c r="AY2549" s="16"/>
      <c r="AZ2549" s="16"/>
      <c r="BA2549" s="16"/>
      <c r="BB2549" s="16"/>
    </row>
    <row r="2550" s="5" customFormat="1" spans="1:54">
      <c r="A2550" s="136"/>
      <c r="C2550" s="136"/>
      <c r="E2550" s="107"/>
      <c r="F2550" s="137"/>
      <c r="J2550" s="122"/>
      <c r="K2550" s="138"/>
      <c r="L2550" s="139"/>
      <c r="M2550" s="140"/>
      <c r="O2550" s="89"/>
      <c r="Q2550" s="138"/>
      <c r="R2550" s="91"/>
      <c r="S2550" s="138"/>
      <c r="T2550" s="138"/>
      <c r="U2550" s="91"/>
      <c r="V2550" s="141"/>
      <c r="Y2550" s="6"/>
      <c r="Z2550" s="16"/>
      <c r="AA2550" s="16"/>
      <c r="AB2550" s="16"/>
      <c r="AC2550" s="16"/>
      <c r="AD2550" s="16"/>
      <c r="AE2550" s="16"/>
      <c r="AF2550" s="16"/>
      <c r="AG2550" s="16"/>
      <c r="AH2550" s="16"/>
      <c r="AI2550" s="16"/>
      <c r="AJ2550" s="16"/>
      <c r="AK2550" s="16"/>
      <c r="AL2550" s="16"/>
      <c r="AM2550" s="16"/>
      <c r="AN2550" s="16"/>
      <c r="AO2550" s="16"/>
      <c r="AP2550" s="16"/>
      <c r="AQ2550" s="16"/>
      <c r="AR2550" s="16"/>
      <c r="AS2550" s="16"/>
      <c r="AT2550" s="16"/>
      <c r="AU2550" s="16"/>
      <c r="AV2550" s="16"/>
      <c r="AW2550" s="16"/>
      <c r="AX2550" s="16"/>
      <c r="AY2550" s="16"/>
      <c r="AZ2550" s="16"/>
      <c r="BA2550" s="16"/>
      <c r="BB2550" s="16"/>
    </row>
    <row r="2551" s="5" customFormat="1" spans="1:54">
      <c r="A2551" s="136"/>
      <c r="C2551" s="136"/>
      <c r="E2551" s="107"/>
      <c r="F2551" s="137"/>
      <c r="J2551" s="122"/>
      <c r="K2551" s="138"/>
      <c r="L2551" s="139"/>
      <c r="M2551" s="140"/>
      <c r="O2551" s="89"/>
      <c r="Q2551" s="138"/>
      <c r="R2551" s="91"/>
      <c r="S2551" s="138"/>
      <c r="T2551" s="138"/>
      <c r="U2551" s="91"/>
      <c r="V2551" s="141"/>
      <c r="Y2551" s="6"/>
      <c r="Z2551" s="16"/>
      <c r="AA2551" s="16"/>
      <c r="AB2551" s="16"/>
      <c r="AC2551" s="16"/>
      <c r="AD2551" s="16"/>
      <c r="AE2551" s="16"/>
      <c r="AF2551" s="16"/>
      <c r="AG2551" s="16"/>
      <c r="AH2551" s="16"/>
      <c r="AI2551" s="16"/>
      <c r="AJ2551" s="16"/>
      <c r="AK2551" s="16"/>
      <c r="AL2551" s="16"/>
      <c r="AM2551" s="16"/>
      <c r="AN2551" s="16"/>
      <c r="AO2551" s="16"/>
      <c r="AP2551" s="16"/>
      <c r="AQ2551" s="16"/>
      <c r="AR2551" s="16"/>
      <c r="AS2551" s="16"/>
      <c r="AT2551" s="16"/>
      <c r="AU2551" s="16"/>
      <c r="AV2551" s="16"/>
      <c r="AW2551" s="16"/>
      <c r="AX2551" s="16"/>
      <c r="AY2551" s="16"/>
      <c r="AZ2551" s="16"/>
      <c r="BA2551" s="16"/>
      <c r="BB2551" s="16"/>
    </row>
    <row r="2552" s="5" customFormat="1" spans="1:54">
      <c r="A2552" s="136"/>
      <c r="C2552" s="136"/>
      <c r="E2552" s="107"/>
      <c r="F2552" s="137"/>
      <c r="J2552" s="122"/>
      <c r="K2552" s="138"/>
      <c r="L2552" s="139"/>
      <c r="M2552" s="140"/>
      <c r="O2552" s="89"/>
      <c r="Q2552" s="138"/>
      <c r="R2552" s="91"/>
      <c r="S2552" s="138"/>
      <c r="T2552" s="138"/>
      <c r="U2552" s="91"/>
      <c r="V2552" s="141"/>
      <c r="Y2552" s="6"/>
      <c r="Z2552" s="16"/>
      <c r="AA2552" s="16"/>
      <c r="AB2552" s="16"/>
      <c r="AC2552" s="16"/>
      <c r="AD2552" s="16"/>
      <c r="AE2552" s="16"/>
      <c r="AF2552" s="16"/>
      <c r="AG2552" s="16"/>
      <c r="AH2552" s="16"/>
      <c r="AI2552" s="16"/>
      <c r="AJ2552" s="16"/>
      <c r="AK2552" s="16"/>
      <c r="AL2552" s="16"/>
      <c r="AM2552" s="16"/>
      <c r="AN2552" s="16"/>
      <c r="AO2552" s="16"/>
      <c r="AP2552" s="16"/>
      <c r="AQ2552" s="16"/>
      <c r="AR2552" s="16"/>
      <c r="AS2552" s="16"/>
      <c r="AT2552" s="16"/>
      <c r="AU2552" s="16"/>
      <c r="AV2552" s="16"/>
      <c r="AW2552" s="16"/>
      <c r="AX2552" s="16"/>
      <c r="AY2552" s="16"/>
      <c r="AZ2552" s="16"/>
      <c r="BA2552" s="16"/>
      <c r="BB2552" s="16"/>
    </row>
    <row r="2553" s="5" customFormat="1" spans="1:54">
      <c r="A2553" s="136"/>
      <c r="C2553" s="136"/>
      <c r="E2553" s="107"/>
      <c r="F2553" s="137"/>
      <c r="J2553" s="122"/>
      <c r="K2553" s="138"/>
      <c r="L2553" s="139"/>
      <c r="M2553" s="140"/>
      <c r="O2553" s="89"/>
      <c r="Q2553" s="138"/>
      <c r="R2553" s="91"/>
      <c r="S2553" s="138"/>
      <c r="T2553" s="138"/>
      <c r="U2553" s="91"/>
      <c r="V2553" s="141"/>
      <c r="Y2553" s="6"/>
      <c r="Z2553" s="16"/>
      <c r="AA2553" s="16"/>
      <c r="AB2553" s="16"/>
      <c r="AC2553" s="16"/>
      <c r="AD2553" s="16"/>
      <c r="AE2553" s="16"/>
      <c r="AF2553" s="16"/>
      <c r="AG2553" s="16"/>
      <c r="AH2553" s="16"/>
      <c r="AI2553" s="16"/>
      <c r="AJ2553" s="16"/>
      <c r="AK2553" s="16"/>
      <c r="AL2553" s="16"/>
      <c r="AM2553" s="16"/>
      <c r="AN2553" s="16"/>
      <c r="AO2553" s="16"/>
      <c r="AP2553" s="16"/>
      <c r="AQ2553" s="16"/>
      <c r="AR2553" s="16"/>
      <c r="AS2553" s="16"/>
      <c r="AT2553" s="16"/>
      <c r="AU2553" s="16"/>
      <c r="AV2553" s="16"/>
      <c r="AW2553" s="16"/>
      <c r="AX2553" s="16"/>
      <c r="AY2553" s="16"/>
      <c r="AZ2553" s="16"/>
      <c r="BA2553" s="16"/>
      <c r="BB2553" s="16"/>
    </row>
    <row r="2554" s="5" customFormat="1" spans="1:54">
      <c r="A2554" s="136"/>
      <c r="C2554" s="136"/>
      <c r="E2554" s="107"/>
      <c r="F2554" s="137"/>
      <c r="J2554" s="122"/>
      <c r="K2554" s="138"/>
      <c r="L2554" s="139"/>
      <c r="M2554" s="140"/>
      <c r="O2554" s="89"/>
      <c r="Q2554" s="138"/>
      <c r="R2554" s="91"/>
      <c r="S2554" s="138"/>
      <c r="T2554" s="138"/>
      <c r="U2554" s="91"/>
      <c r="V2554" s="141"/>
      <c r="Y2554" s="6"/>
      <c r="Z2554" s="16"/>
      <c r="AA2554" s="16"/>
      <c r="AB2554" s="16"/>
      <c r="AC2554" s="16"/>
      <c r="AD2554" s="16"/>
      <c r="AE2554" s="16"/>
      <c r="AF2554" s="16"/>
      <c r="AG2554" s="16"/>
      <c r="AH2554" s="16"/>
      <c r="AI2554" s="16"/>
      <c r="AJ2554" s="16"/>
      <c r="AK2554" s="16"/>
      <c r="AL2554" s="16"/>
      <c r="AM2554" s="16"/>
      <c r="AN2554" s="16"/>
      <c r="AO2554" s="16"/>
      <c r="AP2554" s="16"/>
      <c r="AQ2554" s="16"/>
      <c r="AR2554" s="16"/>
      <c r="AS2554" s="16"/>
      <c r="AT2554" s="16"/>
      <c r="AU2554" s="16"/>
      <c r="AV2554" s="16"/>
      <c r="AW2554" s="16"/>
      <c r="AX2554" s="16"/>
      <c r="AY2554" s="16"/>
      <c r="AZ2554" s="16"/>
      <c r="BA2554" s="16"/>
      <c r="BB2554" s="16"/>
    </row>
    <row r="2555" s="5" customFormat="1" spans="1:54">
      <c r="A2555" s="136"/>
      <c r="C2555" s="136"/>
      <c r="E2555" s="107"/>
      <c r="F2555" s="137"/>
      <c r="J2555" s="122"/>
      <c r="K2555" s="138"/>
      <c r="L2555" s="139"/>
      <c r="M2555" s="140"/>
      <c r="O2555" s="89"/>
      <c r="Q2555" s="138"/>
      <c r="R2555" s="91"/>
      <c r="S2555" s="138"/>
      <c r="T2555" s="138"/>
      <c r="U2555" s="91"/>
      <c r="V2555" s="141"/>
      <c r="Y2555" s="6"/>
      <c r="Z2555" s="16"/>
      <c r="AA2555" s="16"/>
      <c r="AB2555" s="16"/>
      <c r="AC2555" s="16"/>
      <c r="AD2555" s="16"/>
      <c r="AE2555" s="16"/>
      <c r="AF2555" s="16"/>
      <c r="AG2555" s="16"/>
      <c r="AH2555" s="16"/>
      <c r="AI2555" s="16"/>
      <c r="AJ2555" s="16"/>
      <c r="AK2555" s="16"/>
      <c r="AL2555" s="16"/>
      <c r="AM2555" s="16"/>
      <c r="AN2555" s="16"/>
      <c r="AO2555" s="16"/>
      <c r="AP2555" s="16"/>
      <c r="AQ2555" s="16"/>
      <c r="AR2555" s="16"/>
      <c r="AS2555" s="16"/>
      <c r="AT2555" s="16"/>
      <c r="AU2555" s="16"/>
      <c r="AV2555" s="16"/>
      <c r="AW2555" s="16"/>
      <c r="AX2555" s="16"/>
      <c r="AY2555" s="16"/>
      <c r="AZ2555" s="16"/>
      <c r="BA2555" s="16"/>
      <c r="BB2555" s="16"/>
    </row>
    <row r="2556" s="5" customFormat="1" spans="1:54">
      <c r="A2556" s="136"/>
      <c r="C2556" s="136"/>
      <c r="E2556" s="107"/>
      <c r="F2556" s="137"/>
      <c r="J2556" s="122"/>
      <c r="K2556" s="138"/>
      <c r="L2556" s="139"/>
      <c r="M2556" s="140"/>
      <c r="O2556" s="89"/>
      <c r="Q2556" s="138"/>
      <c r="R2556" s="91"/>
      <c r="S2556" s="138"/>
      <c r="T2556" s="138"/>
      <c r="U2556" s="91"/>
      <c r="V2556" s="141"/>
      <c r="Y2556" s="6"/>
      <c r="Z2556" s="16"/>
      <c r="AA2556" s="16"/>
      <c r="AB2556" s="16"/>
      <c r="AC2556" s="16"/>
      <c r="AD2556" s="16"/>
      <c r="AE2556" s="16"/>
      <c r="AF2556" s="16"/>
      <c r="AG2556" s="16"/>
      <c r="AH2556" s="16"/>
      <c r="AI2556" s="16"/>
      <c r="AJ2556" s="16"/>
      <c r="AK2556" s="16"/>
      <c r="AL2556" s="16"/>
      <c r="AM2556" s="16"/>
      <c r="AN2556" s="16"/>
      <c r="AO2556" s="16"/>
      <c r="AP2556" s="16"/>
      <c r="AQ2556" s="16"/>
      <c r="AR2556" s="16"/>
      <c r="AS2556" s="16"/>
      <c r="AT2556" s="16"/>
      <c r="AU2556" s="16"/>
      <c r="AV2556" s="16"/>
      <c r="AW2556" s="16"/>
      <c r="AX2556" s="16"/>
      <c r="AY2556" s="16"/>
      <c r="AZ2556" s="16"/>
      <c r="BA2556" s="16"/>
      <c r="BB2556" s="16"/>
    </row>
    <row r="2557" s="5" customFormat="1" spans="1:54">
      <c r="A2557" s="136"/>
      <c r="C2557" s="136"/>
      <c r="E2557" s="107"/>
      <c r="F2557" s="137"/>
      <c r="J2557" s="122"/>
      <c r="K2557" s="138"/>
      <c r="L2557" s="139"/>
      <c r="M2557" s="140"/>
      <c r="O2557" s="89"/>
      <c r="Q2557" s="138"/>
      <c r="R2557" s="91"/>
      <c r="S2557" s="138"/>
      <c r="T2557" s="138"/>
      <c r="U2557" s="91"/>
      <c r="V2557" s="141"/>
      <c r="Y2557" s="6"/>
      <c r="Z2557" s="16"/>
      <c r="AA2557" s="16"/>
      <c r="AB2557" s="16"/>
      <c r="AC2557" s="16"/>
      <c r="AD2557" s="16"/>
      <c r="AE2557" s="16"/>
      <c r="AF2557" s="16"/>
      <c r="AG2557" s="16"/>
      <c r="AH2557" s="16"/>
      <c r="AI2557" s="16"/>
      <c r="AJ2557" s="16"/>
      <c r="AK2557" s="16"/>
      <c r="AL2557" s="16"/>
      <c r="AM2557" s="16"/>
      <c r="AN2557" s="16"/>
      <c r="AO2557" s="16"/>
      <c r="AP2557" s="16"/>
      <c r="AQ2557" s="16"/>
      <c r="AR2557" s="16"/>
      <c r="AS2557" s="16"/>
      <c r="AT2557" s="16"/>
      <c r="AU2557" s="16"/>
      <c r="AV2557" s="16"/>
      <c r="AW2557" s="16"/>
      <c r="AX2557" s="16"/>
      <c r="AY2557" s="16"/>
      <c r="AZ2557" s="16"/>
      <c r="BA2557" s="16"/>
      <c r="BB2557" s="16"/>
    </row>
    <row r="2558" s="5" customFormat="1" spans="1:54">
      <c r="A2558" s="136"/>
      <c r="C2558" s="136"/>
      <c r="E2558" s="107"/>
      <c r="F2558" s="137"/>
      <c r="J2558" s="122"/>
      <c r="K2558" s="138"/>
      <c r="L2558" s="139"/>
      <c r="M2558" s="140"/>
      <c r="O2558" s="89"/>
      <c r="Q2558" s="138"/>
      <c r="R2558" s="91"/>
      <c r="S2558" s="138"/>
      <c r="T2558" s="138"/>
      <c r="U2558" s="91"/>
      <c r="V2558" s="141"/>
      <c r="Y2558" s="6"/>
      <c r="Z2558" s="16"/>
      <c r="AA2558" s="16"/>
      <c r="AB2558" s="16"/>
      <c r="AC2558" s="16"/>
      <c r="AD2558" s="16"/>
      <c r="AE2558" s="16"/>
      <c r="AF2558" s="16"/>
      <c r="AG2558" s="16"/>
      <c r="AH2558" s="16"/>
      <c r="AI2558" s="16"/>
      <c r="AJ2558" s="16"/>
      <c r="AK2558" s="16"/>
      <c r="AL2558" s="16"/>
      <c r="AM2558" s="16"/>
      <c r="AN2558" s="16"/>
      <c r="AO2558" s="16"/>
      <c r="AP2558" s="16"/>
      <c r="AQ2558" s="16"/>
      <c r="AR2558" s="16"/>
      <c r="AS2558" s="16"/>
      <c r="AT2558" s="16"/>
      <c r="AU2558" s="16"/>
      <c r="AV2558" s="16"/>
      <c r="AW2558" s="16"/>
      <c r="AX2558" s="16"/>
      <c r="AY2558" s="16"/>
      <c r="AZ2558" s="16"/>
      <c r="BA2558" s="16"/>
      <c r="BB2558" s="16"/>
    </row>
    <row r="2559" s="5" customFormat="1" spans="1:54">
      <c r="A2559" s="136"/>
      <c r="C2559" s="136"/>
      <c r="E2559" s="107"/>
      <c r="F2559" s="137"/>
      <c r="J2559" s="122"/>
      <c r="K2559" s="138"/>
      <c r="L2559" s="139"/>
      <c r="M2559" s="140"/>
      <c r="O2559" s="89"/>
      <c r="Q2559" s="138"/>
      <c r="R2559" s="91"/>
      <c r="S2559" s="138"/>
      <c r="T2559" s="138"/>
      <c r="U2559" s="91"/>
      <c r="V2559" s="141"/>
      <c r="Y2559" s="6"/>
      <c r="Z2559" s="16"/>
      <c r="AA2559" s="16"/>
      <c r="AB2559" s="16"/>
      <c r="AC2559" s="16"/>
      <c r="AD2559" s="16"/>
      <c r="AE2559" s="16"/>
      <c r="AF2559" s="16"/>
      <c r="AG2559" s="16"/>
      <c r="AH2559" s="16"/>
      <c r="AI2559" s="16"/>
      <c r="AJ2559" s="16"/>
      <c r="AK2559" s="16"/>
      <c r="AL2559" s="16"/>
      <c r="AM2559" s="16"/>
      <c r="AN2559" s="16"/>
      <c r="AO2559" s="16"/>
      <c r="AP2559" s="16"/>
      <c r="AQ2559" s="16"/>
      <c r="AR2559" s="16"/>
      <c r="AS2559" s="16"/>
      <c r="AT2559" s="16"/>
      <c r="AU2559" s="16"/>
      <c r="AV2559" s="16"/>
      <c r="AW2559" s="16"/>
      <c r="AX2559" s="16"/>
      <c r="AY2559" s="16"/>
      <c r="AZ2559" s="16"/>
      <c r="BA2559" s="16"/>
      <c r="BB2559" s="16"/>
    </row>
    <row r="2560" s="5" customFormat="1" spans="1:54">
      <c r="A2560" s="136"/>
      <c r="C2560" s="136"/>
      <c r="E2560" s="107"/>
      <c r="F2560" s="137"/>
      <c r="J2560" s="122"/>
      <c r="K2560" s="138"/>
      <c r="L2560" s="139"/>
      <c r="M2560" s="140"/>
      <c r="O2560" s="89"/>
      <c r="Q2560" s="138"/>
      <c r="R2560" s="91"/>
      <c r="S2560" s="138"/>
      <c r="T2560" s="138"/>
      <c r="U2560" s="91"/>
      <c r="V2560" s="141"/>
      <c r="Y2560" s="6"/>
      <c r="Z2560" s="16"/>
      <c r="AA2560" s="16"/>
      <c r="AB2560" s="16"/>
      <c r="AC2560" s="16"/>
      <c r="AD2560" s="16"/>
      <c r="AE2560" s="16"/>
      <c r="AF2560" s="16"/>
      <c r="AG2560" s="16"/>
      <c r="AH2560" s="16"/>
      <c r="AI2560" s="16"/>
      <c r="AJ2560" s="16"/>
      <c r="AK2560" s="16"/>
      <c r="AL2560" s="16"/>
      <c r="AM2560" s="16"/>
      <c r="AN2560" s="16"/>
      <c r="AO2560" s="16"/>
      <c r="AP2560" s="16"/>
      <c r="AQ2560" s="16"/>
      <c r="AR2560" s="16"/>
      <c r="AS2560" s="16"/>
      <c r="AT2560" s="16"/>
      <c r="AU2560" s="16"/>
      <c r="AV2560" s="16"/>
      <c r="AW2560" s="16"/>
      <c r="AX2560" s="16"/>
      <c r="AY2560" s="16"/>
      <c r="AZ2560" s="16"/>
      <c r="BA2560" s="16"/>
      <c r="BB2560" s="16"/>
    </row>
    <row r="2561" s="5" customFormat="1" spans="1:54">
      <c r="A2561" s="136"/>
      <c r="C2561" s="136"/>
      <c r="E2561" s="107"/>
      <c r="F2561" s="137"/>
      <c r="J2561" s="122"/>
      <c r="K2561" s="138"/>
      <c r="L2561" s="139"/>
      <c r="M2561" s="140"/>
      <c r="O2561" s="89"/>
      <c r="Q2561" s="138"/>
      <c r="R2561" s="91"/>
      <c r="S2561" s="138"/>
      <c r="T2561" s="138"/>
      <c r="U2561" s="91"/>
      <c r="V2561" s="141"/>
      <c r="Y2561" s="6"/>
      <c r="Z2561" s="16"/>
      <c r="AA2561" s="16"/>
      <c r="AB2561" s="16"/>
      <c r="AC2561" s="16"/>
      <c r="AD2561" s="16"/>
      <c r="AE2561" s="16"/>
      <c r="AF2561" s="16"/>
      <c r="AG2561" s="16"/>
      <c r="AH2561" s="16"/>
      <c r="AI2561" s="16"/>
      <c r="AJ2561" s="16"/>
      <c r="AK2561" s="16"/>
      <c r="AL2561" s="16"/>
      <c r="AM2561" s="16"/>
      <c r="AN2561" s="16"/>
      <c r="AO2561" s="16"/>
      <c r="AP2561" s="16"/>
      <c r="AQ2561" s="16"/>
      <c r="AR2561" s="16"/>
      <c r="AS2561" s="16"/>
      <c r="AT2561" s="16"/>
      <c r="AU2561" s="16"/>
      <c r="AV2561" s="16"/>
      <c r="AW2561" s="16"/>
      <c r="AX2561" s="16"/>
      <c r="AY2561" s="16"/>
      <c r="AZ2561" s="16"/>
      <c r="BA2561" s="16"/>
      <c r="BB2561" s="16"/>
    </row>
    <row r="2562" s="5" customFormat="1" spans="1:54">
      <c r="A2562" s="136"/>
      <c r="C2562" s="136"/>
      <c r="E2562" s="107"/>
      <c r="F2562" s="137"/>
      <c r="J2562" s="122"/>
      <c r="K2562" s="138"/>
      <c r="L2562" s="139"/>
      <c r="M2562" s="140"/>
      <c r="O2562" s="89"/>
      <c r="Q2562" s="138"/>
      <c r="R2562" s="91"/>
      <c r="S2562" s="138"/>
      <c r="T2562" s="138"/>
      <c r="U2562" s="91"/>
      <c r="V2562" s="141"/>
      <c r="Y2562" s="6"/>
      <c r="Z2562" s="16"/>
      <c r="AA2562" s="16"/>
      <c r="AB2562" s="16"/>
      <c r="AC2562" s="16"/>
      <c r="AD2562" s="16"/>
      <c r="AE2562" s="16"/>
      <c r="AF2562" s="16"/>
      <c r="AG2562" s="16"/>
      <c r="AH2562" s="16"/>
      <c r="AI2562" s="16"/>
      <c r="AJ2562" s="16"/>
      <c r="AK2562" s="16"/>
      <c r="AL2562" s="16"/>
      <c r="AM2562" s="16"/>
      <c r="AN2562" s="16"/>
      <c r="AO2562" s="16"/>
      <c r="AP2562" s="16"/>
      <c r="AQ2562" s="16"/>
      <c r="AR2562" s="16"/>
      <c r="AS2562" s="16"/>
      <c r="AT2562" s="16"/>
      <c r="AU2562" s="16"/>
      <c r="AV2562" s="16"/>
      <c r="AW2562" s="16"/>
      <c r="AX2562" s="16"/>
      <c r="AY2562" s="16"/>
      <c r="AZ2562" s="16"/>
      <c r="BA2562" s="16"/>
      <c r="BB2562" s="16"/>
    </row>
    <row r="2563" s="5" customFormat="1" spans="1:54">
      <c r="A2563" s="136"/>
      <c r="C2563" s="136"/>
      <c r="E2563" s="107"/>
      <c r="F2563" s="137"/>
      <c r="J2563" s="122"/>
      <c r="K2563" s="138"/>
      <c r="L2563" s="139"/>
      <c r="M2563" s="140"/>
      <c r="O2563" s="89"/>
      <c r="Q2563" s="138"/>
      <c r="R2563" s="91"/>
      <c r="S2563" s="138"/>
      <c r="T2563" s="138"/>
      <c r="U2563" s="91"/>
      <c r="V2563" s="141"/>
      <c r="Y2563" s="6"/>
      <c r="Z2563" s="16"/>
      <c r="AA2563" s="16"/>
      <c r="AB2563" s="16"/>
      <c r="AC2563" s="16"/>
      <c r="AD2563" s="16"/>
      <c r="AE2563" s="16"/>
      <c r="AF2563" s="16"/>
      <c r="AG2563" s="16"/>
      <c r="AH2563" s="16"/>
      <c r="AI2563" s="16"/>
      <c r="AJ2563" s="16"/>
      <c r="AK2563" s="16"/>
      <c r="AL2563" s="16"/>
      <c r="AM2563" s="16"/>
      <c r="AN2563" s="16"/>
      <c r="AO2563" s="16"/>
      <c r="AP2563" s="16"/>
      <c r="AQ2563" s="16"/>
      <c r="AR2563" s="16"/>
      <c r="AS2563" s="16"/>
      <c r="AT2563" s="16"/>
      <c r="AU2563" s="16"/>
      <c r="AV2563" s="16"/>
      <c r="AW2563" s="16"/>
      <c r="AX2563" s="16"/>
      <c r="AY2563" s="16"/>
      <c r="AZ2563" s="16"/>
      <c r="BA2563" s="16"/>
      <c r="BB2563" s="16"/>
    </row>
    <row r="2564" s="5" customFormat="1" spans="1:54">
      <c r="A2564" s="136"/>
      <c r="C2564" s="136"/>
      <c r="E2564" s="107"/>
      <c r="F2564" s="137"/>
      <c r="J2564" s="122"/>
      <c r="K2564" s="138"/>
      <c r="L2564" s="139"/>
      <c r="M2564" s="140"/>
      <c r="O2564" s="89"/>
      <c r="Q2564" s="138"/>
      <c r="R2564" s="91"/>
      <c r="S2564" s="138"/>
      <c r="T2564" s="138"/>
      <c r="U2564" s="91"/>
      <c r="V2564" s="141"/>
      <c r="Y2564" s="6"/>
      <c r="Z2564" s="16"/>
      <c r="AA2564" s="16"/>
      <c r="AB2564" s="16"/>
      <c r="AC2564" s="16"/>
      <c r="AD2564" s="16"/>
      <c r="AE2564" s="16"/>
      <c r="AF2564" s="16"/>
      <c r="AG2564" s="16"/>
      <c r="AH2564" s="16"/>
      <c r="AI2564" s="16"/>
      <c r="AJ2564" s="16"/>
      <c r="AK2564" s="16"/>
      <c r="AL2564" s="16"/>
      <c r="AM2564" s="16"/>
      <c r="AN2564" s="16"/>
      <c r="AO2564" s="16"/>
      <c r="AP2564" s="16"/>
      <c r="AQ2564" s="16"/>
      <c r="AR2564" s="16"/>
      <c r="AS2564" s="16"/>
      <c r="AT2564" s="16"/>
      <c r="AU2564" s="16"/>
      <c r="AV2564" s="16"/>
      <c r="AW2564" s="16"/>
      <c r="AX2564" s="16"/>
      <c r="AY2564" s="16"/>
      <c r="AZ2564" s="16"/>
      <c r="BA2564" s="16"/>
      <c r="BB2564" s="16"/>
    </row>
    <row r="2565" s="5" customFormat="1" spans="1:54">
      <c r="A2565" s="136"/>
      <c r="C2565" s="136"/>
      <c r="E2565" s="107"/>
      <c r="F2565" s="137"/>
      <c r="J2565" s="122"/>
      <c r="K2565" s="138"/>
      <c r="L2565" s="139"/>
      <c r="M2565" s="140"/>
      <c r="O2565" s="89"/>
      <c r="Q2565" s="138"/>
      <c r="R2565" s="91"/>
      <c r="S2565" s="138"/>
      <c r="T2565" s="138"/>
      <c r="U2565" s="91"/>
      <c r="V2565" s="141"/>
      <c r="Y2565" s="6"/>
      <c r="Z2565" s="16"/>
      <c r="AA2565" s="16"/>
      <c r="AB2565" s="16"/>
      <c r="AC2565" s="16"/>
      <c r="AD2565" s="16"/>
      <c r="AE2565" s="16"/>
      <c r="AF2565" s="16"/>
      <c r="AG2565" s="16"/>
      <c r="AH2565" s="16"/>
      <c r="AI2565" s="16"/>
      <c r="AJ2565" s="16"/>
      <c r="AK2565" s="16"/>
      <c r="AL2565" s="16"/>
      <c r="AM2565" s="16"/>
      <c r="AN2565" s="16"/>
      <c r="AO2565" s="16"/>
      <c r="AP2565" s="16"/>
      <c r="AQ2565" s="16"/>
      <c r="AR2565" s="16"/>
      <c r="AS2565" s="16"/>
      <c r="AT2565" s="16"/>
      <c r="AU2565" s="16"/>
      <c r="AV2565" s="16"/>
      <c r="AW2565" s="16"/>
      <c r="AX2565" s="16"/>
      <c r="AY2565" s="16"/>
      <c r="AZ2565" s="16"/>
      <c r="BA2565" s="16"/>
      <c r="BB2565" s="16"/>
    </row>
    <row r="2566" s="5" customFormat="1" spans="1:54">
      <c r="A2566" s="136"/>
      <c r="C2566" s="136"/>
      <c r="E2566" s="107"/>
      <c r="F2566" s="137"/>
      <c r="J2566" s="122"/>
      <c r="K2566" s="138"/>
      <c r="L2566" s="139"/>
      <c r="M2566" s="140"/>
      <c r="O2566" s="89"/>
      <c r="Q2566" s="138"/>
      <c r="R2566" s="91"/>
      <c r="S2566" s="138"/>
      <c r="T2566" s="138"/>
      <c r="U2566" s="91"/>
      <c r="V2566" s="141"/>
      <c r="Y2566" s="6"/>
      <c r="Z2566" s="16"/>
      <c r="AA2566" s="16"/>
      <c r="AB2566" s="16"/>
      <c r="AC2566" s="16"/>
      <c r="AD2566" s="16"/>
      <c r="AE2566" s="16"/>
      <c r="AF2566" s="16"/>
      <c r="AG2566" s="16"/>
      <c r="AH2566" s="16"/>
      <c r="AI2566" s="16"/>
      <c r="AJ2566" s="16"/>
      <c r="AK2566" s="16"/>
      <c r="AL2566" s="16"/>
      <c r="AM2566" s="16"/>
      <c r="AN2566" s="16"/>
      <c r="AO2566" s="16"/>
      <c r="AP2566" s="16"/>
      <c r="AQ2566" s="16"/>
      <c r="AR2566" s="16"/>
      <c r="AS2566" s="16"/>
      <c r="AT2566" s="16"/>
      <c r="AU2566" s="16"/>
      <c r="AV2566" s="16"/>
      <c r="AW2566" s="16"/>
      <c r="AX2566" s="16"/>
      <c r="AY2566" s="16"/>
      <c r="AZ2566" s="16"/>
      <c r="BA2566" s="16"/>
      <c r="BB2566" s="16"/>
    </row>
    <row r="2567" s="5" customFormat="1" spans="1:54">
      <c r="A2567" s="136"/>
      <c r="C2567" s="136"/>
      <c r="E2567" s="107"/>
      <c r="F2567" s="137"/>
      <c r="J2567" s="122"/>
      <c r="K2567" s="138"/>
      <c r="L2567" s="139"/>
      <c r="M2567" s="140"/>
      <c r="O2567" s="89"/>
      <c r="Q2567" s="138"/>
      <c r="R2567" s="91"/>
      <c r="S2567" s="138"/>
      <c r="T2567" s="138"/>
      <c r="U2567" s="91"/>
      <c r="V2567" s="141"/>
      <c r="Y2567" s="6"/>
      <c r="Z2567" s="16"/>
      <c r="AA2567" s="16"/>
      <c r="AB2567" s="16"/>
      <c r="AC2567" s="16"/>
      <c r="AD2567" s="16"/>
      <c r="AE2567" s="16"/>
      <c r="AF2567" s="16"/>
      <c r="AG2567" s="16"/>
      <c r="AH2567" s="16"/>
      <c r="AI2567" s="16"/>
      <c r="AJ2567" s="16"/>
      <c r="AK2567" s="16"/>
      <c r="AL2567" s="16"/>
      <c r="AM2567" s="16"/>
      <c r="AN2567" s="16"/>
      <c r="AO2567" s="16"/>
      <c r="AP2567" s="16"/>
      <c r="AQ2567" s="16"/>
      <c r="AR2567" s="16"/>
      <c r="AS2567" s="16"/>
      <c r="AT2567" s="16"/>
      <c r="AU2567" s="16"/>
      <c r="AV2567" s="16"/>
      <c r="AW2567" s="16"/>
      <c r="AX2567" s="16"/>
      <c r="AY2567" s="16"/>
      <c r="AZ2567" s="16"/>
      <c r="BA2567" s="16"/>
      <c r="BB2567" s="16"/>
    </row>
    <row r="2568" s="5" customFormat="1" spans="1:54">
      <c r="A2568" s="136"/>
      <c r="C2568" s="136"/>
      <c r="E2568" s="107"/>
      <c r="F2568" s="137"/>
      <c r="J2568" s="122"/>
      <c r="K2568" s="138"/>
      <c r="L2568" s="139"/>
      <c r="M2568" s="140"/>
      <c r="O2568" s="89"/>
      <c r="Q2568" s="138"/>
      <c r="R2568" s="91"/>
      <c r="S2568" s="138"/>
      <c r="T2568" s="138"/>
      <c r="U2568" s="91"/>
      <c r="V2568" s="141"/>
      <c r="Y2568" s="6"/>
      <c r="Z2568" s="16"/>
      <c r="AA2568" s="16"/>
      <c r="AB2568" s="16"/>
      <c r="AC2568" s="16"/>
      <c r="AD2568" s="16"/>
      <c r="AE2568" s="16"/>
      <c r="AF2568" s="16"/>
      <c r="AG2568" s="16"/>
      <c r="AH2568" s="16"/>
      <c r="AI2568" s="16"/>
      <c r="AJ2568" s="16"/>
      <c r="AK2568" s="16"/>
      <c r="AL2568" s="16"/>
      <c r="AM2568" s="16"/>
      <c r="AN2568" s="16"/>
      <c r="AO2568" s="16"/>
      <c r="AP2568" s="16"/>
      <c r="AQ2568" s="16"/>
      <c r="AR2568" s="16"/>
      <c r="AS2568" s="16"/>
      <c r="AT2568" s="16"/>
      <c r="AU2568" s="16"/>
      <c r="AV2568" s="16"/>
      <c r="AW2568" s="16"/>
      <c r="AX2568" s="16"/>
      <c r="AY2568" s="16"/>
      <c r="AZ2568" s="16"/>
      <c r="BA2568" s="16"/>
      <c r="BB2568" s="16"/>
    </row>
    <row r="2569" s="5" customFormat="1" spans="1:54">
      <c r="A2569" s="136"/>
      <c r="C2569" s="136"/>
      <c r="E2569" s="107"/>
      <c r="F2569" s="137"/>
      <c r="J2569" s="122"/>
      <c r="K2569" s="138"/>
      <c r="L2569" s="139"/>
      <c r="M2569" s="140"/>
      <c r="O2569" s="89"/>
      <c r="Q2569" s="138"/>
      <c r="R2569" s="91"/>
      <c r="S2569" s="138"/>
      <c r="T2569" s="138"/>
      <c r="U2569" s="91"/>
      <c r="V2569" s="141"/>
      <c r="Y2569" s="6"/>
      <c r="Z2569" s="16"/>
      <c r="AA2569" s="16"/>
      <c r="AB2569" s="16"/>
      <c r="AC2569" s="16"/>
      <c r="AD2569" s="16"/>
      <c r="AE2569" s="16"/>
      <c r="AF2569" s="16"/>
      <c r="AG2569" s="16"/>
      <c r="AH2569" s="16"/>
      <c r="AI2569" s="16"/>
      <c r="AJ2569" s="16"/>
      <c r="AK2569" s="16"/>
      <c r="AL2569" s="16"/>
      <c r="AM2569" s="16"/>
      <c r="AN2569" s="16"/>
      <c r="AO2569" s="16"/>
      <c r="AP2569" s="16"/>
      <c r="AQ2569" s="16"/>
      <c r="AR2569" s="16"/>
      <c r="AS2569" s="16"/>
      <c r="AT2569" s="16"/>
      <c r="AU2569" s="16"/>
      <c r="AV2569" s="16"/>
      <c r="AW2569" s="16"/>
      <c r="AX2569" s="16"/>
      <c r="AY2569" s="16"/>
      <c r="AZ2569" s="16"/>
      <c r="BA2569" s="16"/>
      <c r="BB2569" s="16"/>
    </row>
    <row r="2570" s="5" customFormat="1" spans="1:54">
      <c r="A2570" s="136"/>
      <c r="C2570" s="136"/>
      <c r="E2570" s="107"/>
      <c r="F2570" s="137"/>
      <c r="J2570" s="122"/>
      <c r="K2570" s="138"/>
      <c r="L2570" s="139"/>
      <c r="M2570" s="140"/>
      <c r="O2570" s="89"/>
      <c r="Q2570" s="138"/>
      <c r="R2570" s="91"/>
      <c r="S2570" s="138"/>
      <c r="T2570" s="138"/>
      <c r="U2570" s="91"/>
      <c r="V2570" s="141"/>
      <c r="Y2570" s="6"/>
      <c r="Z2570" s="16"/>
      <c r="AA2570" s="16"/>
      <c r="AB2570" s="16"/>
      <c r="AC2570" s="16"/>
      <c r="AD2570" s="16"/>
      <c r="AE2570" s="16"/>
      <c r="AF2570" s="16"/>
      <c r="AG2570" s="16"/>
      <c r="AH2570" s="16"/>
      <c r="AI2570" s="16"/>
      <c r="AJ2570" s="16"/>
      <c r="AK2570" s="16"/>
      <c r="AL2570" s="16"/>
      <c r="AM2570" s="16"/>
      <c r="AN2570" s="16"/>
      <c r="AO2570" s="16"/>
      <c r="AP2570" s="16"/>
      <c r="AQ2570" s="16"/>
      <c r="AR2570" s="16"/>
      <c r="AS2570" s="16"/>
      <c r="AT2570" s="16"/>
      <c r="AU2570" s="16"/>
      <c r="AV2570" s="16"/>
      <c r="AW2570" s="16"/>
      <c r="AX2570" s="16"/>
      <c r="AY2570" s="16"/>
      <c r="AZ2570" s="16"/>
      <c r="BA2570" s="16"/>
      <c r="BB2570" s="16"/>
    </row>
    <row r="2571" s="5" customFormat="1" spans="1:54">
      <c r="A2571" s="136"/>
      <c r="C2571" s="136"/>
      <c r="E2571" s="107"/>
      <c r="F2571" s="137"/>
      <c r="J2571" s="122"/>
      <c r="K2571" s="138"/>
      <c r="L2571" s="139"/>
      <c r="M2571" s="140"/>
      <c r="O2571" s="89"/>
      <c r="Q2571" s="138"/>
      <c r="R2571" s="91"/>
      <c r="S2571" s="138"/>
      <c r="T2571" s="138"/>
      <c r="U2571" s="91"/>
      <c r="V2571" s="141"/>
      <c r="Y2571" s="6"/>
      <c r="Z2571" s="16"/>
      <c r="AA2571" s="16"/>
      <c r="AB2571" s="16"/>
      <c r="AC2571" s="16"/>
      <c r="AD2571" s="16"/>
      <c r="AE2571" s="16"/>
      <c r="AF2571" s="16"/>
      <c r="AG2571" s="16"/>
      <c r="AH2571" s="16"/>
      <c r="AI2571" s="16"/>
      <c r="AJ2571" s="16"/>
      <c r="AK2571" s="16"/>
      <c r="AL2571" s="16"/>
      <c r="AM2571" s="16"/>
      <c r="AN2571" s="16"/>
      <c r="AO2571" s="16"/>
      <c r="AP2571" s="16"/>
      <c r="AQ2571" s="16"/>
      <c r="AR2571" s="16"/>
      <c r="AS2571" s="16"/>
      <c r="AT2571" s="16"/>
      <c r="AU2571" s="16"/>
      <c r="AV2571" s="16"/>
      <c r="AW2571" s="16"/>
      <c r="AX2571" s="16"/>
      <c r="AY2571" s="16"/>
      <c r="AZ2571" s="16"/>
      <c r="BA2571" s="16"/>
      <c r="BB2571" s="16"/>
    </row>
    <row r="2572" s="5" customFormat="1" spans="1:54">
      <c r="A2572" s="136"/>
      <c r="C2572" s="136"/>
      <c r="E2572" s="107"/>
      <c r="F2572" s="137"/>
      <c r="J2572" s="122"/>
      <c r="K2572" s="138"/>
      <c r="L2572" s="139"/>
      <c r="M2572" s="140"/>
      <c r="O2572" s="89"/>
      <c r="Q2572" s="138"/>
      <c r="R2572" s="91"/>
      <c r="S2572" s="138"/>
      <c r="T2572" s="138"/>
      <c r="U2572" s="91"/>
      <c r="V2572" s="141"/>
      <c r="Y2572" s="6"/>
      <c r="Z2572" s="16"/>
      <c r="AA2572" s="16"/>
      <c r="AB2572" s="16"/>
      <c r="AC2572" s="16"/>
      <c r="AD2572" s="16"/>
      <c r="AE2572" s="16"/>
      <c r="AF2572" s="16"/>
      <c r="AG2572" s="16"/>
      <c r="AH2572" s="16"/>
      <c r="AI2572" s="16"/>
      <c r="AJ2572" s="16"/>
      <c r="AK2572" s="16"/>
      <c r="AL2572" s="16"/>
      <c r="AM2572" s="16"/>
      <c r="AN2572" s="16"/>
      <c r="AO2572" s="16"/>
      <c r="AP2572" s="16"/>
      <c r="AQ2572" s="16"/>
      <c r="AR2572" s="16"/>
      <c r="AS2572" s="16"/>
      <c r="AT2572" s="16"/>
      <c r="AU2572" s="16"/>
      <c r="AV2572" s="16"/>
      <c r="AW2572" s="16"/>
      <c r="AX2572" s="16"/>
      <c r="AY2572" s="16"/>
      <c r="AZ2572" s="16"/>
      <c r="BA2572" s="16"/>
      <c r="BB2572" s="16"/>
    </row>
    <row r="2573" s="5" customFormat="1" spans="1:54">
      <c r="A2573" s="136"/>
      <c r="C2573" s="136"/>
      <c r="E2573" s="107"/>
      <c r="F2573" s="137"/>
      <c r="J2573" s="122"/>
      <c r="K2573" s="138"/>
      <c r="L2573" s="139"/>
      <c r="M2573" s="140"/>
      <c r="O2573" s="89"/>
      <c r="Q2573" s="138"/>
      <c r="R2573" s="91"/>
      <c r="S2573" s="138"/>
      <c r="T2573" s="138"/>
      <c r="U2573" s="91"/>
      <c r="V2573" s="141"/>
      <c r="Y2573" s="6"/>
      <c r="Z2573" s="16"/>
      <c r="AA2573" s="16"/>
      <c r="AB2573" s="16"/>
      <c r="AC2573" s="16"/>
      <c r="AD2573" s="16"/>
      <c r="AE2573" s="16"/>
      <c r="AF2573" s="16"/>
      <c r="AG2573" s="16"/>
      <c r="AH2573" s="16"/>
      <c r="AI2573" s="16"/>
      <c r="AJ2573" s="16"/>
      <c r="AK2573" s="16"/>
      <c r="AL2573" s="16"/>
      <c r="AM2573" s="16"/>
      <c r="AN2573" s="16"/>
      <c r="AO2573" s="16"/>
      <c r="AP2573" s="16"/>
      <c r="AQ2573" s="16"/>
      <c r="AR2573" s="16"/>
      <c r="AS2573" s="16"/>
      <c r="AT2573" s="16"/>
      <c r="AU2573" s="16"/>
      <c r="AV2573" s="16"/>
      <c r="AW2573" s="16"/>
      <c r="AX2573" s="16"/>
      <c r="AY2573" s="16"/>
      <c r="AZ2573" s="16"/>
      <c r="BA2573" s="16"/>
      <c r="BB2573" s="16"/>
    </row>
    <row r="2574" s="5" customFormat="1" spans="1:54">
      <c r="A2574" s="136"/>
      <c r="C2574" s="136"/>
      <c r="E2574" s="107"/>
      <c r="F2574" s="137"/>
      <c r="J2574" s="122"/>
      <c r="K2574" s="138"/>
      <c r="L2574" s="139"/>
      <c r="M2574" s="140"/>
      <c r="O2574" s="89"/>
      <c r="Q2574" s="138"/>
      <c r="R2574" s="91"/>
      <c r="S2574" s="138"/>
      <c r="T2574" s="138"/>
      <c r="U2574" s="91"/>
      <c r="V2574" s="141"/>
      <c r="Y2574" s="6"/>
      <c r="Z2574" s="16"/>
      <c r="AA2574" s="16"/>
      <c r="AB2574" s="16"/>
      <c r="AC2574" s="16"/>
      <c r="AD2574" s="16"/>
      <c r="AE2574" s="16"/>
      <c r="AF2574" s="16"/>
      <c r="AG2574" s="16"/>
      <c r="AH2574" s="16"/>
      <c r="AI2574" s="16"/>
      <c r="AJ2574" s="16"/>
      <c r="AK2574" s="16"/>
      <c r="AL2574" s="16"/>
      <c r="AM2574" s="16"/>
      <c r="AN2574" s="16"/>
      <c r="AO2574" s="16"/>
      <c r="AP2574" s="16"/>
      <c r="AQ2574" s="16"/>
      <c r="AR2574" s="16"/>
      <c r="AS2574" s="16"/>
      <c r="AT2574" s="16"/>
      <c r="AU2574" s="16"/>
      <c r="AV2574" s="16"/>
      <c r="AW2574" s="16"/>
      <c r="AX2574" s="16"/>
      <c r="AY2574" s="16"/>
      <c r="AZ2574" s="16"/>
      <c r="BA2574" s="16"/>
      <c r="BB2574" s="16"/>
    </row>
    <row r="2575" s="5" customFormat="1" spans="1:54">
      <c r="A2575" s="136"/>
      <c r="C2575" s="136"/>
      <c r="E2575" s="107"/>
      <c r="F2575" s="137"/>
      <c r="J2575" s="122"/>
      <c r="K2575" s="138"/>
      <c r="L2575" s="139"/>
      <c r="M2575" s="140"/>
      <c r="O2575" s="89"/>
      <c r="Q2575" s="138"/>
      <c r="R2575" s="91"/>
      <c r="S2575" s="138"/>
      <c r="T2575" s="138"/>
      <c r="U2575" s="91"/>
      <c r="V2575" s="141"/>
      <c r="Y2575" s="6"/>
      <c r="Z2575" s="16"/>
      <c r="AA2575" s="16"/>
      <c r="AB2575" s="16"/>
      <c r="AC2575" s="16"/>
      <c r="AD2575" s="16"/>
      <c r="AE2575" s="16"/>
      <c r="AF2575" s="16"/>
      <c r="AG2575" s="16"/>
      <c r="AH2575" s="16"/>
      <c r="AI2575" s="16"/>
      <c r="AJ2575" s="16"/>
      <c r="AK2575" s="16"/>
      <c r="AL2575" s="16"/>
      <c r="AM2575" s="16"/>
      <c r="AN2575" s="16"/>
      <c r="AO2575" s="16"/>
      <c r="AP2575" s="16"/>
      <c r="AQ2575" s="16"/>
      <c r="AR2575" s="16"/>
      <c r="AS2575" s="16"/>
      <c r="AT2575" s="16"/>
      <c r="AU2575" s="16"/>
      <c r="AV2575" s="16"/>
      <c r="AW2575" s="16"/>
      <c r="AX2575" s="16"/>
      <c r="AY2575" s="16"/>
      <c r="AZ2575" s="16"/>
      <c r="BA2575" s="16"/>
      <c r="BB2575" s="16"/>
    </row>
    <row r="2576" s="5" customFormat="1" spans="1:54">
      <c r="A2576" s="136"/>
      <c r="C2576" s="136"/>
      <c r="E2576" s="107"/>
      <c r="F2576" s="137"/>
      <c r="J2576" s="122"/>
      <c r="K2576" s="138"/>
      <c r="L2576" s="139"/>
      <c r="M2576" s="140"/>
      <c r="O2576" s="89"/>
      <c r="Q2576" s="138"/>
      <c r="R2576" s="91"/>
      <c r="S2576" s="138"/>
      <c r="T2576" s="138"/>
      <c r="U2576" s="91"/>
      <c r="V2576" s="141"/>
      <c r="Y2576" s="6"/>
      <c r="Z2576" s="16"/>
      <c r="AA2576" s="16"/>
      <c r="AB2576" s="16"/>
      <c r="AC2576" s="16"/>
      <c r="AD2576" s="16"/>
      <c r="AE2576" s="16"/>
      <c r="AF2576" s="16"/>
      <c r="AG2576" s="16"/>
      <c r="AH2576" s="16"/>
      <c r="AI2576" s="16"/>
      <c r="AJ2576" s="16"/>
      <c r="AK2576" s="16"/>
      <c r="AL2576" s="16"/>
      <c r="AM2576" s="16"/>
      <c r="AN2576" s="16"/>
      <c r="AO2576" s="16"/>
      <c r="AP2576" s="16"/>
      <c r="AQ2576" s="16"/>
      <c r="AR2576" s="16"/>
      <c r="AS2576" s="16"/>
      <c r="AT2576" s="16"/>
      <c r="AU2576" s="16"/>
      <c r="AV2576" s="16"/>
      <c r="AW2576" s="16"/>
      <c r="AX2576" s="16"/>
      <c r="AY2576" s="16"/>
      <c r="AZ2576" s="16"/>
      <c r="BA2576" s="16"/>
      <c r="BB2576" s="16"/>
    </row>
    <row r="2577" s="5" customFormat="1" spans="1:54">
      <c r="A2577" s="136"/>
      <c r="C2577" s="136"/>
      <c r="E2577" s="107"/>
      <c r="F2577" s="137"/>
      <c r="J2577" s="122"/>
      <c r="K2577" s="138"/>
      <c r="L2577" s="139"/>
      <c r="M2577" s="140"/>
      <c r="O2577" s="89"/>
      <c r="Q2577" s="138"/>
      <c r="R2577" s="91"/>
      <c r="S2577" s="138"/>
      <c r="T2577" s="138"/>
      <c r="U2577" s="91"/>
      <c r="V2577" s="141"/>
      <c r="Y2577" s="6"/>
      <c r="Z2577" s="16"/>
      <c r="AA2577" s="16"/>
      <c r="AB2577" s="16"/>
      <c r="AC2577" s="16"/>
      <c r="AD2577" s="16"/>
      <c r="AE2577" s="16"/>
      <c r="AF2577" s="16"/>
      <c r="AG2577" s="16"/>
      <c r="AH2577" s="16"/>
      <c r="AI2577" s="16"/>
      <c r="AJ2577" s="16"/>
      <c r="AK2577" s="16"/>
      <c r="AL2577" s="16"/>
      <c r="AM2577" s="16"/>
      <c r="AN2577" s="16"/>
      <c r="AO2577" s="16"/>
      <c r="AP2577" s="16"/>
      <c r="AQ2577" s="16"/>
      <c r="AR2577" s="16"/>
      <c r="AS2577" s="16"/>
      <c r="AT2577" s="16"/>
      <c r="AU2577" s="16"/>
      <c r="AV2577" s="16"/>
      <c r="AW2577" s="16"/>
      <c r="AX2577" s="16"/>
      <c r="AY2577" s="16"/>
      <c r="AZ2577" s="16"/>
      <c r="BA2577" s="16"/>
      <c r="BB2577" s="16"/>
    </row>
    <row r="2578" s="5" customFormat="1" spans="1:54">
      <c r="A2578" s="136"/>
      <c r="C2578" s="136"/>
      <c r="E2578" s="107"/>
      <c r="F2578" s="137"/>
      <c r="J2578" s="122"/>
      <c r="K2578" s="138"/>
      <c r="L2578" s="139"/>
      <c r="M2578" s="140"/>
      <c r="O2578" s="89"/>
      <c r="Q2578" s="138"/>
      <c r="R2578" s="91"/>
      <c r="S2578" s="138"/>
      <c r="T2578" s="138"/>
      <c r="U2578" s="91"/>
      <c r="V2578" s="141"/>
      <c r="Y2578" s="6"/>
      <c r="Z2578" s="16"/>
      <c r="AA2578" s="16"/>
      <c r="AB2578" s="16"/>
      <c r="AC2578" s="16"/>
      <c r="AD2578" s="16"/>
      <c r="AE2578" s="16"/>
      <c r="AF2578" s="16"/>
      <c r="AG2578" s="16"/>
      <c r="AH2578" s="16"/>
      <c r="AI2578" s="16"/>
      <c r="AJ2578" s="16"/>
      <c r="AK2578" s="16"/>
      <c r="AL2578" s="16"/>
      <c r="AM2578" s="16"/>
      <c r="AN2578" s="16"/>
      <c r="AO2578" s="16"/>
      <c r="AP2578" s="16"/>
      <c r="AQ2578" s="16"/>
      <c r="AR2578" s="16"/>
      <c r="AS2578" s="16"/>
      <c r="AT2578" s="16"/>
      <c r="AU2578" s="16"/>
      <c r="AV2578" s="16"/>
      <c r="AW2578" s="16"/>
      <c r="AX2578" s="16"/>
      <c r="AY2578" s="16"/>
      <c r="AZ2578" s="16"/>
      <c r="BA2578" s="16"/>
      <c r="BB2578" s="16"/>
    </row>
    <row r="2579" s="5" customFormat="1" spans="1:54">
      <c r="A2579" s="136"/>
      <c r="C2579" s="136"/>
      <c r="E2579" s="107"/>
      <c r="F2579" s="137"/>
      <c r="J2579" s="122"/>
      <c r="K2579" s="138"/>
      <c r="L2579" s="139"/>
      <c r="M2579" s="140"/>
      <c r="O2579" s="89"/>
      <c r="Q2579" s="138"/>
      <c r="R2579" s="91"/>
      <c r="S2579" s="138"/>
      <c r="T2579" s="138"/>
      <c r="U2579" s="91"/>
      <c r="V2579" s="141"/>
      <c r="Y2579" s="6"/>
      <c r="Z2579" s="16"/>
      <c r="AA2579" s="16"/>
      <c r="AB2579" s="16"/>
      <c r="AC2579" s="16"/>
      <c r="AD2579" s="16"/>
      <c r="AE2579" s="16"/>
      <c r="AF2579" s="16"/>
      <c r="AG2579" s="16"/>
      <c r="AH2579" s="16"/>
      <c r="AI2579" s="16"/>
      <c r="AJ2579" s="16"/>
      <c r="AK2579" s="16"/>
      <c r="AL2579" s="16"/>
      <c r="AM2579" s="16"/>
      <c r="AN2579" s="16"/>
      <c r="AO2579" s="16"/>
      <c r="AP2579" s="16"/>
      <c r="AQ2579" s="16"/>
      <c r="AR2579" s="16"/>
      <c r="AS2579" s="16"/>
      <c r="AT2579" s="16"/>
      <c r="AU2579" s="16"/>
      <c r="AV2579" s="16"/>
      <c r="AW2579" s="16"/>
      <c r="AX2579" s="16"/>
      <c r="AY2579" s="16"/>
      <c r="AZ2579" s="16"/>
      <c r="BA2579" s="16"/>
      <c r="BB2579" s="16"/>
    </row>
    <row r="2580" s="5" customFormat="1" spans="1:54">
      <c r="A2580" s="136"/>
      <c r="C2580" s="136"/>
      <c r="E2580" s="107"/>
      <c r="F2580" s="137"/>
      <c r="J2580" s="122"/>
      <c r="K2580" s="138"/>
      <c r="L2580" s="139"/>
      <c r="M2580" s="140"/>
      <c r="O2580" s="89"/>
      <c r="Q2580" s="138"/>
      <c r="R2580" s="91"/>
      <c r="S2580" s="138"/>
      <c r="T2580" s="138"/>
      <c r="U2580" s="91"/>
      <c r="V2580" s="141"/>
      <c r="Y2580" s="6"/>
      <c r="Z2580" s="16"/>
      <c r="AA2580" s="16"/>
      <c r="AB2580" s="16"/>
      <c r="AC2580" s="16"/>
      <c r="AD2580" s="16"/>
      <c r="AE2580" s="16"/>
      <c r="AF2580" s="16"/>
      <c r="AG2580" s="16"/>
      <c r="AH2580" s="16"/>
      <c r="AI2580" s="16"/>
      <c r="AJ2580" s="16"/>
      <c r="AK2580" s="16"/>
      <c r="AL2580" s="16"/>
      <c r="AM2580" s="16"/>
      <c r="AN2580" s="16"/>
      <c r="AO2580" s="16"/>
      <c r="AP2580" s="16"/>
      <c r="AQ2580" s="16"/>
      <c r="AR2580" s="16"/>
      <c r="AS2580" s="16"/>
      <c r="AT2580" s="16"/>
      <c r="AU2580" s="16"/>
      <c r="AV2580" s="16"/>
      <c r="AW2580" s="16"/>
      <c r="AX2580" s="16"/>
      <c r="AY2580" s="16"/>
      <c r="AZ2580" s="16"/>
      <c r="BA2580" s="16"/>
      <c r="BB2580" s="16"/>
    </row>
    <row r="2581" s="5" customFormat="1" spans="1:54">
      <c r="A2581" s="136"/>
      <c r="C2581" s="136"/>
      <c r="E2581" s="107"/>
      <c r="F2581" s="137"/>
      <c r="J2581" s="122"/>
      <c r="K2581" s="138"/>
      <c r="L2581" s="139"/>
      <c r="M2581" s="140"/>
      <c r="O2581" s="89"/>
      <c r="Q2581" s="138"/>
      <c r="R2581" s="91"/>
      <c r="S2581" s="138"/>
      <c r="T2581" s="138"/>
      <c r="U2581" s="91"/>
      <c r="V2581" s="141"/>
      <c r="Y2581" s="6"/>
      <c r="Z2581" s="16"/>
      <c r="AA2581" s="16"/>
      <c r="AB2581" s="16"/>
      <c r="AC2581" s="16"/>
      <c r="AD2581" s="16"/>
      <c r="AE2581" s="16"/>
      <c r="AF2581" s="16"/>
      <c r="AG2581" s="16"/>
      <c r="AH2581" s="16"/>
      <c r="AI2581" s="16"/>
      <c r="AJ2581" s="16"/>
      <c r="AK2581" s="16"/>
      <c r="AL2581" s="16"/>
      <c r="AM2581" s="16"/>
      <c r="AN2581" s="16"/>
      <c r="AO2581" s="16"/>
      <c r="AP2581" s="16"/>
      <c r="AQ2581" s="16"/>
      <c r="AR2581" s="16"/>
      <c r="AS2581" s="16"/>
      <c r="AT2581" s="16"/>
      <c r="AU2581" s="16"/>
      <c r="AV2581" s="16"/>
      <c r="AW2581" s="16"/>
      <c r="AX2581" s="16"/>
      <c r="AY2581" s="16"/>
      <c r="AZ2581" s="16"/>
      <c r="BA2581" s="16"/>
      <c r="BB2581" s="16"/>
    </row>
    <row r="2582" s="5" customFormat="1" spans="1:54">
      <c r="A2582" s="136"/>
      <c r="C2582" s="136"/>
      <c r="E2582" s="107"/>
      <c r="F2582" s="137"/>
      <c r="J2582" s="122"/>
      <c r="K2582" s="138"/>
      <c r="L2582" s="139"/>
      <c r="M2582" s="140"/>
      <c r="O2582" s="89"/>
      <c r="Q2582" s="138"/>
      <c r="R2582" s="91"/>
      <c r="S2582" s="138"/>
      <c r="T2582" s="138"/>
      <c r="U2582" s="91"/>
      <c r="V2582" s="141"/>
      <c r="Y2582" s="6"/>
      <c r="Z2582" s="16"/>
      <c r="AA2582" s="16"/>
      <c r="AB2582" s="16"/>
      <c r="AC2582" s="16"/>
      <c r="AD2582" s="16"/>
      <c r="AE2582" s="16"/>
      <c r="AF2582" s="16"/>
      <c r="AG2582" s="16"/>
      <c r="AH2582" s="16"/>
      <c r="AI2582" s="16"/>
      <c r="AJ2582" s="16"/>
      <c r="AK2582" s="16"/>
      <c r="AL2582" s="16"/>
      <c r="AM2582" s="16"/>
      <c r="AN2582" s="16"/>
      <c r="AO2582" s="16"/>
      <c r="AP2582" s="16"/>
      <c r="AQ2582" s="16"/>
      <c r="AR2582" s="16"/>
      <c r="AS2582" s="16"/>
      <c r="AT2582" s="16"/>
      <c r="AU2582" s="16"/>
      <c r="AV2582" s="16"/>
      <c r="AW2582" s="16"/>
      <c r="AX2582" s="16"/>
      <c r="AY2582" s="16"/>
      <c r="AZ2582" s="16"/>
      <c r="BA2582" s="16"/>
      <c r="BB2582" s="16"/>
    </row>
    <row r="2583" s="5" customFormat="1" spans="1:54">
      <c r="A2583" s="136"/>
      <c r="C2583" s="136"/>
      <c r="E2583" s="107"/>
      <c r="F2583" s="137"/>
      <c r="J2583" s="122"/>
      <c r="K2583" s="138"/>
      <c r="L2583" s="139"/>
      <c r="M2583" s="140"/>
      <c r="O2583" s="89"/>
      <c r="Q2583" s="138"/>
      <c r="R2583" s="91"/>
      <c r="S2583" s="138"/>
      <c r="T2583" s="138"/>
      <c r="U2583" s="91"/>
      <c r="V2583" s="141"/>
      <c r="Y2583" s="6"/>
      <c r="Z2583" s="16"/>
      <c r="AA2583" s="16"/>
      <c r="AB2583" s="16"/>
      <c r="AC2583" s="16"/>
      <c r="AD2583" s="16"/>
      <c r="AE2583" s="16"/>
      <c r="AF2583" s="16"/>
      <c r="AG2583" s="16"/>
      <c r="AH2583" s="16"/>
      <c r="AI2583" s="16"/>
      <c r="AJ2583" s="16"/>
      <c r="AK2583" s="16"/>
      <c r="AL2583" s="16"/>
      <c r="AM2583" s="16"/>
      <c r="AN2583" s="16"/>
      <c r="AO2583" s="16"/>
      <c r="AP2583" s="16"/>
      <c r="AQ2583" s="16"/>
      <c r="AR2583" s="16"/>
      <c r="AS2583" s="16"/>
      <c r="AT2583" s="16"/>
      <c r="AU2583" s="16"/>
      <c r="AV2583" s="16"/>
      <c r="AW2583" s="16"/>
      <c r="AX2583" s="16"/>
      <c r="AY2583" s="16"/>
      <c r="AZ2583" s="16"/>
      <c r="BA2583" s="16"/>
      <c r="BB2583" s="16"/>
    </row>
    <row r="2584" s="5" customFormat="1" spans="1:54">
      <c r="A2584" s="136"/>
      <c r="C2584" s="136"/>
      <c r="E2584" s="107"/>
      <c r="F2584" s="137"/>
      <c r="J2584" s="122"/>
      <c r="K2584" s="138"/>
      <c r="L2584" s="139"/>
      <c r="M2584" s="140"/>
      <c r="O2584" s="89"/>
      <c r="Q2584" s="138"/>
      <c r="R2584" s="91"/>
      <c r="S2584" s="138"/>
      <c r="T2584" s="138"/>
      <c r="U2584" s="91"/>
      <c r="V2584" s="141"/>
      <c r="Y2584" s="6"/>
      <c r="Z2584" s="16"/>
      <c r="AA2584" s="16"/>
      <c r="AB2584" s="16"/>
      <c r="AC2584" s="16"/>
      <c r="AD2584" s="16"/>
      <c r="AE2584" s="16"/>
      <c r="AF2584" s="16"/>
      <c r="AG2584" s="16"/>
      <c r="AH2584" s="16"/>
      <c r="AI2584" s="16"/>
      <c r="AJ2584" s="16"/>
      <c r="AK2584" s="16"/>
      <c r="AL2584" s="16"/>
      <c r="AM2584" s="16"/>
      <c r="AN2584" s="16"/>
      <c r="AO2584" s="16"/>
      <c r="AP2584" s="16"/>
      <c r="AQ2584" s="16"/>
      <c r="AR2584" s="16"/>
      <c r="AS2584" s="16"/>
      <c r="AT2584" s="16"/>
      <c r="AU2584" s="16"/>
      <c r="AV2584" s="16"/>
      <c r="AW2584" s="16"/>
      <c r="AX2584" s="16"/>
      <c r="AY2584" s="16"/>
      <c r="AZ2584" s="16"/>
      <c r="BA2584" s="16"/>
      <c r="BB2584" s="16"/>
    </row>
    <row r="2585" s="5" customFormat="1" spans="1:54">
      <c r="A2585" s="136"/>
      <c r="C2585" s="136"/>
      <c r="E2585" s="107"/>
      <c r="F2585" s="137"/>
      <c r="J2585" s="122"/>
      <c r="K2585" s="138"/>
      <c r="L2585" s="139"/>
      <c r="M2585" s="140"/>
      <c r="O2585" s="89"/>
      <c r="Q2585" s="138"/>
      <c r="R2585" s="91"/>
      <c r="S2585" s="138"/>
      <c r="T2585" s="138"/>
      <c r="U2585" s="91"/>
      <c r="V2585" s="141"/>
      <c r="Y2585" s="6"/>
      <c r="Z2585" s="16"/>
      <c r="AA2585" s="16"/>
      <c r="AB2585" s="16"/>
      <c r="AC2585" s="16"/>
      <c r="AD2585" s="16"/>
      <c r="AE2585" s="16"/>
      <c r="AF2585" s="16"/>
      <c r="AG2585" s="16"/>
      <c r="AH2585" s="16"/>
      <c r="AI2585" s="16"/>
      <c r="AJ2585" s="16"/>
      <c r="AK2585" s="16"/>
      <c r="AL2585" s="16"/>
      <c r="AM2585" s="16"/>
      <c r="AN2585" s="16"/>
      <c r="AO2585" s="16"/>
      <c r="AP2585" s="16"/>
      <c r="AQ2585" s="16"/>
      <c r="AR2585" s="16"/>
      <c r="AS2585" s="16"/>
      <c r="AT2585" s="16"/>
      <c r="AU2585" s="16"/>
      <c r="AV2585" s="16"/>
      <c r="AW2585" s="16"/>
      <c r="AX2585" s="16"/>
      <c r="AY2585" s="16"/>
      <c r="AZ2585" s="16"/>
      <c r="BA2585" s="16"/>
      <c r="BB2585" s="16"/>
    </row>
    <row r="2586" s="5" customFormat="1" spans="1:54">
      <c r="A2586" s="136"/>
      <c r="C2586" s="136"/>
      <c r="E2586" s="107"/>
      <c r="F2586" s="137"/>
      <c r="J2586" s="122"/>
      <c r="K2586" s="138"/>
      <c r="L2586" s="139"/>
      <c r="M2586" s="140"/>
      <c r="O2586" s="89"/>
      <c r="Q2586" s="138"/>
      <c r="R2586" s="91"/>
      <c r="S2586" s="138"/>
      <c r="T2586" s="138"/>
      <c r="U2586" s="91"/>
      <c r="V2586" s="141"/>
      <c r="Y2586" s="6"/>
      <c r="Z2586" s="16"/>
      <c r="AA2586" s="16"/>
      <c r="AB2586" s="16"/>
      <c r="AC2586" s="16"/>
      <c r="AD2586" s="16"/>
      <c r="AE2586" s="16"/>
      <c r="AF2586" s="16"/>
      <c r="AG2586" s="16"/>
      <c r="AH2586" s="16"/>
      <c r="AI2586" s="16"/>
      <c r="AJ2586" s="16"/>
      <c r="AK2586" s="16"/>
      <c r="AL2586" s="16"/>
      <c r="AM2586" s="16"/>
      <c r="AN2586" s="16"/>
      <c r="AO2586" s="16"/>
      <c r="AP2586" s="16"/>
      <c r="AQ2586" s="16"/>
      <c r="AR2586" s="16"/>
      <c r="AS2586" s="16"/>
      <c r="AT2586" s="16"/>
      <c r="AU2586" s="16"/>
      <c r="AV2586" s="16"/>
      <c r="AW2586" s="16"/>
      <c r="AX2586" s="16"/>
      <c r="AY2586" s="16"/>
      <c r="AZ2586" s="16"/>
      <c r="BA2586" s="16"/>
      <c r="BB2586" s="16"/>
    </row>
    <row r="2587" s="5" customFormat="1" spans="1:54">
      <c r="A2587" s="136"/>
      <c r="C2587" s="136"/>
      <c r="E2587" s="107"/>
      <c r="F2587" s="137"/>
      <c r="J2587" s="122"/>
      <c r="K2587" s="138"/>
      <c r="L2587" s="139"/>
      <c r="M2587" s="140"/>
      <c r="O2587" s="89"/>
      <c r="Q2587" s="138"/>
      <c r="R2587" s="91"/>
      <c r="S2587" s="138"/>
      <c r="T2587" s="138"/>
      <c r="U2587" s="91"/>
      <c r="V2587" s="141"/>
      <c r="Y2587" s="6"/>
      <c r="Z2587" s="16"/>
      <c r="AA2587" s="16"/>
      <c r="AB2587" s="16"/>
      <c r="AC2587" s="16"/>
      <c r="AD2587" s="16"/>
      <c r="AE2587" s="16"/>
      <c r="AF2587" s="16"/>
      <c r="AG2587" s="16"/>
      <c r="AH2587" s="16"/>
      <c r="AI2587" s="16"/>
      <c r="AJ2587" s="16"/>
      <c r="AK2587" s="16"/>
      <c r="AL2587" s="16"/>
      <c r="AM2587" s="16"/>
      <c r="AN2587" s="16"/>
      <c r="AO2587" s="16"/>
      <c r="AP2587" s="16"/>
      <c r="AQ2587" s="16"/>
      <c r="AR2587" s="16"/>
      <c r="AS2587" s="16"/>
      <c r="AT2587" s="16"/>
      <c r="AU2587" s="16"/>
      <c r="AV2587" s="16"/>
      <c r="AW2587" s="16"/>
      <c r="AX2587" s="16"/>
      <c r="AY2587" s="16"/>
      <c r="AZ2587" s="16"/>
      <c r="BA2587" s="16"/>
      <c r="BB2587" s="16"/>
    </row>
    <row r="2588" s="5" customFormat="1" spans="1:54">
      <c r="A2588" s="136"/>
      <c r="C2588" s="136"/>
      <c r="E2588" s="107"/>
      <c r="F2588" s="137"/>
      <c r="J2588" s="122"/>
      <c r="K2588" s="138"/>
      <c r="L2588" s="139"/>
      <c r="M2588" s="140"/>
      <c r="O2588" s="89"/>
      <c r="Q2588" s="138"/>
      <c r="R2588" s="91"/>
      <c r="S2588" s="138"/>
      <c r="T2588" s="138"/>
      <c r="U2588" s="91"/>
      <c r="V2588" s="141"/>
      <c r="Y2588" s="6"/>
      <c r="Z2588" s="16"/>
      <c r="AA2588" s="16"/>
      <c r="AB2588" s="16"/>
      <c r="AC2588" s="16"/>
      <c r="AD2588" s="16"/>
      <c r="AE2588" s="16"/>
      <c r="AF2588" s="16"/>
      <c r="AG2588" s="16"/>
      <c r="AH2588" s="16"/>
      <c r="AI2588" s="16"/>
      <c r="AJ2588" s="16"/>
      <c r="AK2588" s="16"/>
      <c r="AL2588" s="16"/>
      <c r="AM2588" s="16"/>
      <c r="AN2588" s="16"/>
      <c r="AO2588" s="16"/>
      <c r="AP2588" s="16"/>
      <c r="AQ2588" s="16"/>
      <c r="AR2588" s="16"/>
      <c r="AS2588" s="16"/>
      <c r="AT2588" s="16"/>
      <c r="AU2588" s="16"/>
      <c r="AV2588" s="16"/>
      <c r="AW2588" s="16"/>
      <c r="AX2588" s="16"/>
      <c r="AY2588" s="16"/>
      <c r="AZ2588" s="16"/>
      <c r="BA2588" s="16"/>
      <c r="BB2588" s="16"/>
    </row>
    <row r="2589" s="5" customFormat="1" spans="1:54">
      <c r="A2589" s="136"/>
      <c r="C2589" s="136"/>
      <c r="E2589" s="107"/>
      <c r="F2589" s="137"/>
      <c r="J2589" s="122"/>
      <c r="K2589" s="138"/>
      <c r="L2589" s="139"/>
      <c r="M2589" s="140"/>
      <c r="O2589" s="89"/>
      <c r="Q2589" s="138"/>
      <c r="R2589" s="91"/>
      <c r="S2589" s="138"/>
      <c r="T2589" s="138"/>
      <c r="U2589" s="91"/>
      <c r="V2589" s="141"/>
      <c r="Y2589" s="6"/>
      <c r="Z2589" s="16"/>
      <c r="AA2589" s="16"/>
      <c r="AB2589" s="16"/>
      <c r="AC2589" s="16"/>
      <c r="AD2589" s="16"/>
      <c r="AE2589" s="16"/>
      <c r="AF2589" s="16"/>
      <c r="AG2589" s="16"/>
      <c r="AH2589" s="16"/>
      <c r="AI2589" s="16"/>
      <c r="AJ2589" s="16"/>
      <c r="AK2589" s="16"/>
      <c r="AL2589" s="16"/>
      <c r="AM2589" s="16"/>
      <c r="AN2589" s="16"/>
      <c r="AO2589" s="16"/>
      <c r="AP2589" s="16"/>
      <c r="AQ2589" s="16"/>
      <c r="AR2589" s="16"/>
      <c r="AS2589" s="16"/>
      <c r="AT2589" s="16"/>
      <c r="AU2589" s="16"/>
      <c r="AV2589" s="16"/>
      <c r="AW2589" s="16"/>
      <c r="AX2589" s="16"/>
      <c r="AY2589" s="16"/>
      <c r="AZ2589" s="16"/>
      <c r="BA2589" s="16"/>
      <c r="BB2589" s="16"/>
    </row>
    <row r="2590" s="5" customFormat="1" spans="1:54">
      <c r="A2590" s="136"/>
      <c r="C2590" s="136"/>
      <c r="E2590" s="107"/>
      <c r="F2590" s="137"/>
      <c r="J2590" s="122"/>
      <c r="K2590" s="138"/>
      <c r="L2590" s="139"/>
      <c r="M2590" s="140"/>
      <c r="O2590" s="89"/>
      <c r="Q2590" s="138"/>
      <c r="R2590" s="91"/>
      <c r="S2590" s="138"/>
      <c r="T2590" s="138"/>
      <c r="U2590" s="91"/>
      <c r="V2590" s="141"/>
      <c r="Y2590" s="6"/>
      <c r="Z2590" s="16"/>
      <c r="AA2590" s="16"/>
      <c r="AB2590" s="16"/>
      <c r="AC2590" s="16"/>
      <c r="AD2590" s="16"/>
      <c r="AE2590" s="16"/>
      <c r="AF2590" s="16"/>
      <c r="AG2590" s="16"/>
      <c r="AH2590" s="16"/>
      <c r="AI2590" s="16"/>
      <c r="AJ2590" s="16"/>
      <c r="AK2590" s="16"/>
      <c r="AL2590" s="16"/>
      <c r="AM2590" s="16"/>
      <c r="AN2590" s="16"/>
      <c r="AO2590" s="16"/>
      <c r="AP2590" s="16"/>
      <c r="AQ2590" s="16"/>
      <c r="AR2590" s="16"/>
      <c r="AS2590" s="16"/>
      <c r="AT2590" s="16"/>
      <c r="AU2590" s="16"/>
      <c r="AV2590" s="16"/>
      <c r="AW2590" s="16"/>
      <c r="AX2590" s="16"/>
      <c r="AY2590" s="16"/>
      <c r="AZ2590" s="16"/>
      <c r="BA2590" s="16"/>
      <c r="BB2590" s="16"/>
    </row>
    <row r="2591" s="5" customFormat="1" spans="1:54">
      <c r="A2591" s="136"/>
      <c r="C2591" s="136"/>
      <c r="E2591" s="107"/>
      <c r="F2591" s="137"/>
      <c r="J2591" s="122"/>
      <c r="K2591" s="138"/>
      <c r="L2591" s="139"/>
      <c r="M2591" s="140"/>
      <c r="O2591" s="89"/>
      <c r="Q2591" s="138"/>
      <c r="R2591" s="91"/>
      <c r="S2591" s="138"/>
      <c r="T2591" s="138"/>
      <c r="U2591" s="91"/>
      <c r="V2591" s="141"/>
      <c r="Y2591" s="6"/>
      <c r="Z2591" s="16"/>
      <c r="AA2591" s="16"/>
      <c r="AB2591" s="16"/>
      <c r="AC2591" s="16"/>
      <c r="AD2591" s="16"/>
      <c r="AE2591" s="16"/>
      <c r="AF2591" s="16"/>
      <c r="AG2591" s="16"/>
      <c r="AH2591" s="16"/>
      <c r="AI2591" s="16"/>
      <c r="AJ2591" s="16"/>
      <c r="AK2591" s="16"/>
      <c r="AL2591" s="16"/>
      <c r="AM2591" s="16"/>
      <c r="AN2591" s="16"/>
      <c r="AO2591" s="16"/>
      <c r="AP2591" s="16"/>
      <c r="AQ2591" s="16"/>
      <c r="AR2591" s="16"/>
      <c r="AS2591" s="16"/>
      <c r="AT2591" s="16"/>
      <c r="AU2591" s="16"/>
      <c r="AV2591" s="16"/>
      <c r="AW2591" s="16"/>
      <c r="AX2591" s="16"/>
      <c r="AY2591" s="16"/>
      <c r="AZ2591" s="16"/>
      <c r="BA2591" s="16"/>
      <c r="BB2591" s="16"/>
    </row>
    <row r="2592" s="5" customFormat="1" spans="1:54">
      <c r="A2592" s="136"/>
      <c r="C2592" s="136"/>
      <c r="E2592" s="107"/>
      <c r="F2592" s="137"/>
      <c r="J2592" s="122"/>
      <c r="K2592" s="138"/>
      <c r="L2592" s="139"/>
      <c r="M2592" s="140"/>
      <c r="O2592" s="89"/>
      <c r="Q2592" s="138"/>
      <c r="R2592" s="91"/>
      <c r="S2592" s="138"/>
      <c r="T2592" s="138"/>
      <c r="U2592" s="91"/>
      <c r="V2592" s="141"/>
      <c r="Y2592" s="6"/>
      <c r="Z2592" s="16"/>
      <c r="AA2592" s="16"/>
      <c r="AB2592" s="16"/>
      <c r="AC2592" s="16"/>
      <c r="AD2592" s="16"/>
      <c r="AE2592" s="16"/>
      <c r="AF2592" s="16"/>
      <c r="AG2592" s="16"/>
      <c r="AH2592" s="16"/>
      <c r="AI2592" s="16"/>
      <c r="AJ2592" s="16"/>
      <c r="AK2592" s="16"/>
      <c r="AL2592" s="16"/>
      <c r="AM2592" s="16"/>
      <c r="AN2592" s="16"/>
      <c r="AO2592" s="16"/>
      <c r="AP2592" s="16"/>
      <c r="AQ2592" s="16"/>
      <c r="AR2592" s="16"/>
      <c r="AS2592" s="16"/>
      <c r="AT2592" s="16"/>
      <c r="AU2592" s="16"/>
      <c r="AV2592" s="16"/>
      <c r="AW2592" s="16"/>
      <c r="AX2592" s="16"/>
      <c r="AY2592" s="16"/>
      <c r="AZ2592" s="16"/>
      <c r="BA2592" s="16"/>
      <c r="BB2592" s="16"/>
    </row>
    <row r="2593" s="5" customFormat="1" spans="1:54">
      <c r="A2593" s="136"/>
      <c r="C2593" s="136"/>
      <c r="E2593" s="107"/>
      <c r="F2593" s="137"/>
      <c r="J2593" s="122"/>
      <c r="K2593" s="138"/>
      <c r="L2593" s="139"/>
      <c r="M2593" s="140"/>
      <c r="O2593" s="89"/>
      <c r="Q2593" s="138"/>
      <c r="R2593" s="91"/>
      <c r="S2593" s="138"/>
      <c r="T2593" s="138"/>
      <c r="U2593" s="91"/>
      <c r="V2593" s="141"/>
      <c r="Y2593" s="6"/>
      <c r="Z2593" s="16"/>
      <c r="AA2593" s="16"/>
      <c r="AB2593" s="16"/>
      <c r="AC2593" s="16"/>
      <c r="AD2593" s="16"/>
      <c r="AE2593" s="16"/>
      <c r="AF2593" s="16"/>
      <c r="AG2593" s="16"/>
      <c r="AH2593" s="16"/>
      <c r="AI2593" s="16"/>
      <c r="AJ2593" s="16"/>
      <c r="AK2593" s="16"/>
      <c r="AL2593" s="16"/>
      <c r="AM2593" s="16"/>
      <c r="AN2593" s="16"/>
      <c r="AO2593" s="16"/>
      <c r="AP2593" s="16"/>
      <c r="AQ2593" s="16"/>
      <c r="AR2593" s="16"/>
      <c r="AS2593" s="16"/>
      <c r="AT2593" s="16"/>
      <c r="AU2593" s="16"/>
      <c r="AV2593" s="16"/>
      <c r="AW2593" s="16"/>
      <c r="AX2593" s="16"/>
      <c r="AY2593" s="16"/>
      <c r="AZ2593" s="16"/>
      <c r="BA2593" s="16"/>
      <c r="BB2593" s="16"/>
    </row>
    <row r="2594" s="5" customFormat="1" spans="1:54">
      <c r="A2594" s="136"/>
      <c r="C2594" s="136"/>
      <c r="E2594" s="107"/>
      <c r="F2594" s="137"/>
      <c r="J2594" s="122"/>
      <c r="K2594" s="138"/>
      <c r="L2594" s="139"/>
      <c r="M2594" s="140"/>
      <c r="O2594" s="89"/>
      <c r="Q2594" s="138"/>
      <c r="R2594" s="91"/>
      <c r="S2594" s="138"/>
      <c r="T2594" s="138"/>
      <c r="U2594" s="91"/>
      <c r="V2594" s="141"/>
      <c r="Y2594" s="6"/>
      <c r="Z2594" s="16"/>
      <c r="AA2594" s="16"/>
      <c r="AB2594" s="16"/>
      <c r="AC2594" s="16"/>
      <c r="AD2594" s="16"/>
      <c r="AE2594" s="16"/>
      <c r="AF2594" s="16"/>
      <c r="AG2594" s="16"/>
      <c r="AH2594" s="16"/>
      <c r="AI2594" s="16"/>
      <c r="AJ2594" s="16"/>
      <c r="AK2594" s="16"/>
      <c r="AL2594" s="16"/>
      <c r="AM2594" s="16"/>
      <c r="AN2594" s="16"/>
      <c r="AO2594" s="16"/>
      <c r="AP2594" s="16"/>
      <c r="AQ2594" s="16"/>
      <c r="AR2594" s="16"/>
      <c r="AS2594" s="16"/>
      <c r="AT2594" s="16"/>
      <c r="AU2594" s="16"/>
      <c r="AV2594" s="16"/>
      <c r="AW2594" s="16"/>
      <c r="AX2594" s="16"/>
      <c r="AY2594" s="16"/>
      <c r="AZ2594" s="16"/>
      <c r="BA2594" s="16"/>
      <c r="BB2594" s="16"/>
    </row>
    <row r="2595" s="5" customFormat="1" spans="1:54">
      <c r="A2595" s="136"/>
      <c r="C2595" s="136"/>
      <c r="E2595" s="107"/>
      <c r="F2595" s="137"/>
      <c r="J2595" s="122"/>
      <c r="K2595" s="138"/>
      <c r="L2595" s="139"/>
      <c r="M2595" s="140"/>
      <c r="O2595" s="89"/>
      <c r="Q2595" s="138"/>
      <c r="R2595" s="91"/>
      <c r="S2595" s="138"/>
      <c r="T2595" s="138"/>
      <c r="U2595" s="91"/>
      <c r="V2595" s="141"/>
      <c r="Y2595" s="6"/>
      <c r="Z2595" s="16"/>
      <c r="AA2595" s="16"/>
      <c r="AB2595" s="16"/>
      <c r="AC2595" s="16"/>
      <c r="AD2595" s="16"/>
      <c r="AE2595" s="16"/>
      <c r="AF2595" s="16"/>
      <c r="AG2595" s="16"/>
      <c r="AH2595" s="16"/>
      <c r="AI2595" s="16"/>
      <c r="AJ2595" s="16"/>
      <c r="AK2595" s="16"/>
      <c r="AL2595" s="16"/>
      <c r="AM2595" s="16"/>
      <c r="AN2595" s="16"/>
      <c r="AO2595" s="16"/>
      <c r="AP2595" s="16"/>
      <c r="AQ2595" s="16"/>
      <c r="AR2595" s="16"/>
      <c r="AS2595" s="16"/>
      <c r="AT2595" s="16"/>
      <c r="AU2595" s="16"/>
      <c r="AV2595" s="16"/>
      <c r="AW2595" s="16"/>
      <c r="AX2595" s="16"/>
      <c r="AY2595" s="16"/>
      <c r="AZ2595" s="16"/>
      <c r="BA2595" s="16"/>
      <c r="BB2595" s="16"/>
    </row>
    <row r="2596" s="5" customFormat="1" spans="1:54">
      <c r="A2596" s="136"/>
      <c r="C2596" s="136"/>
      <c r="E2596" s="107"/>
      <c r="F2596" s="137"/>
      <c r="J2596" s="122"/>
      <c r="K2596" s="138"/>
      <c r="L2596" s="139"/>
      <c r="M2596" s="140"/>
      <c r="O2596" s="89"/>
      <c r="Q2596" s="138"/>
      <c r="R2596" s="91"/>
      <c r="S2596" s="138"/>
      <c r="T2596" s="138"/>
      <c r="U2596" s="91"/>
      <c r="V2596" s="141"/>
      <c r="Y2596" s="6"/>
      <c r="Z2596" s="16"/>
      <c r="AA2596" s="16"/>
      <c r="AB2596" s="16"/>
      <c r="AC2596" s="16"/>
      <c r="AD2596" s="16"/>
      <c r="AE2596" s="16"/>
      <c r="AF2596" s="16"/>
      <c r="AG2596" s="16"/>
      <c r="AH2596" s="16"/>
      <c r="AI2596" s="16"/>
      <c r="AJ2596" s="16"/>
      <c r="AK2596" s="16"/>
      <c r="AL2596" s="16"/>
      <c r="AM2596" s="16"/>
      <c r="AN2596" s="16"/>
      <c r="AO2596" s="16"/>
      <c r="AP2596" s="16"/>
      <c r="AQ2596" s="16"/>
      <c r="AR2596" s="16"/>
      <c r="AS2596" s="16"/>
      <c r="AT2596" s="16"/>
      <c r="AU2596" s="16"/>
      <c r="AV2596" s="16"/>
      <c r="AW2596" s="16"/>
      <c r="AX2596" s="16"/>
      <c r="AY2596" s="16"/>
      <c r="AZ2596" s="16"/>
      <c r="BA2596" s="16"/>
      <c r="BB2596" s="16"/>
    </row>
    <row r="2597" s="5" customFormat="1" spans="1:54">
      <c r="A2597" s="136"/>
      <c r="C2597" s="136"/>
      <c r="E2597" s="107"/>
      <c r="F2597" s="137"/>
      <c r="J2597" s="122"/>
      <c r="K2597" s="138"/>
      <c r="L2597" s="139"/>
      <c r="M2597" s="140"/>
      <c r="O2597" s="89"/>
      <c r="Q2597" s="138"/>
      <c r="R2597" s="91"/>
      <c r="S2597" s="138"/>
      <c r="T2597" s="138"/>
      <c r="U2597" s="91"/>
      <c r="V2597" s="141"/>
      <c r="Y2597" s="6"/>
      <c r="Z2597" s="16"/>
      <c r="AA2597" s="16"/>
      <c r="AB2597" s="16"/>
      <c r="AC2597" s="16"/>
      <c r="AD2597" s="16"/>
      <c r="AE2597" s="16"/>
      <c r="AF2597" s="16"/>
      <c r="AG2597" s="16"/>
      <c r="AH2597" s="16"/>
      <c r="AI2597" s="16"/>
      <c r="AJ2597" s="16"/>
      <c r="AK2597" s="16"/>
      <c r="AL2597" s="16"/>
      <c r="AM2597" s="16"/>
      <c r="AN2597" s="16"/>
      <c r="AO2597" s="16"/>
      <c r="AP2597" s="16"/>
      <c r="AQ2597" s="16"/>
      <c r="AR2597" s="16"/>
      <c r="AS2597" s="16"/>
      <c r="AT2597" s="16"/>
      <c r="AU2597" s="16"/>
      <c r="AV2597" s="16"/>
      <c r="AW2597" s="16"/>
      <c r="AX2597" s="16"/>
      <c r="AY2597" s="16"/>
      <c r="AZ2597" s="16"/>
      <c r="BA2597" s="16"/>
      <c r="BB2597" s="16"/>
    </row>
    <row r="2598" s="5" customFormat="1" spans="1:54">
      <c r="A2598" s="136"/>
      <c r="C2598" s="136"/>
      <c r="E2598" s="107"/>
      <c r="F2598" s="137"/>
      <c r="J2598" s="122"/>
      <c r="K2598" s="138"/>
      <c r="L2598" s="139"/>
      <c r="M2598" s="140"/>
      <c r="O2598" s="89"/>
      <c r="Q2598" s="138"/>
      <c r="R2598" s="91"/>
      <c r="S2598" s="138"/>
      <c r="T2598" s="138"/>
      <c r="U2598" s="91"/>
      <c r="V2598" s="141"/>
      <c r="Y2598" s="6"/>
      <c r="Z2598" s="16"/>
      <c r="AA2598" s="16"/>
      <c r="AB2598" s="16"/>
      <c r="AC2598" s="16"/>
      <c r="AD2598" s="16"/>
      <c r="AE2598" s="16"/>
      <c r="AF2598" s="16"/>
      <c r="AG2598" s="16"/>
      <c r="AH2598" s="16"/>
      <c r="AI2598" s="16"/>
      <c r="AJ2598" s="16"/>
      <c r="AK2598" s="16"/>
      <c r="AL2598" s="16"/>
      <c r="AM2598" s="16"/>
      <c r="AN2598" s="16"/>
      <c r="AO2598" s="16"/>
      <c r="AP2598" s="16"/>
      <c r="AQ2598" s="16"/>
      <c r="AR2598" s="16"/>
      <c r="AS2598" s="16"/>
      <c r="AT2598" s="16"/>
      <c r="AU2598" s="16"/>
      <c r="AV2598" s="16"/>
      <c r="AW2598" s="16"/>
      <c r="AX2598" s="16"/>
      <c r="AY2598" s="16"/>
      <c r="AZ2598" s="16"/>
      <c r="BA2598" s="16"/>
      <c r="BB2598" s="16"/>
    </row>
    <row r="2599" s="5" customFormat="1" spans="1:54">
      <c r="A2599" s="136"/>
      <c r="C2599" s="136"/>
      <c r="E2599" s="107"/>
      <c r="F2599" s="137"/>
      <c r="J2599" s="122"/>
      <c r="K2599" s="138"/>
      <c r="L2599" s="139"/>
      <c r="M2599" s="140"/>
      <c r="O2599" s="89"/>
      <c r="Q2599" s="138"/>
      <c r="R2599" s="91"/>
      <c r="S2599" s="138"/>
      <c r="T2599" s="138"/>
      <c r="U2599" s="91"/>
      <c r="V2599" s="141"/>
      <c r="Y2599" s="6"/>
      <c r="Z2599" s="16"/>
      <c r="AA2599" s="16"/>
      <c r="AB2599" s="16"/>
      <c r="AC2599" s="16"/>
      <c r="AD2599" s="16"/>
      <c r="AE2599" s="16"/>
      <c r="AF2599" s="16"/>
      <c r="AG2599" s="16"/>
      <c r="AH2599" s="16"/>
      <c r="AI2599" s="16"/>
      <c r="AJ2599" s="16"/>
      <c r="AK2599" s="16"/>
      <c r="AL2599" s="16"/>
      <c r="AM2599" s="16"/>
      <c r="AN2599" s="16"/>
      <c r="AO2599" s="16"/>
      <c r="AP2599" s="16"/>
      <c r="AQ2599" s="16"/>
      <c r="AR2599" s="16"/>
      <c r="AS2599" s="16"/>
      <c r="AT2599" s="16"/>
      <c r="AU2599" s="16"/>
      <c r="AV2599" s="16"/>
      <c r="AW2599" s="16"/>
      <c r="AX2599" s="16"/>
      <c r="AY2599" s="16"/>
      <c r="AZ2599" s="16"/>
      <c r="BA2599" s="16"/>
      <c r="BB2599" s="16"/>
    </row>
    <row r="2600" s="5" customFormat="1" spans="1:54">
      <c r="A2600" s="136"/>
      <c r="C2600" s="136"/>
      <c r="E2600" s="107"/>
      <c r="F2600" s="137"/>
      <c r="J2600" s="122"/>
      <c r="K2600" s="138"/>
      <c r="L2600" s="139"/>
      <c r="M2600" s="140"/>
      <c r="O2600" s="89"/>
      <c r="Q2600" s="138"/>
      <c r="R2600" s="91"/>
      <c r="S2600" s="138"/>
      <c r="T2600" s="138"/>
      <c r="U2600" s="91"/>
      <c r="V2600" s="141"/>
      <c r="Y2600" s="6"/>
      <c r="Z2600" s="16"/>
      <c r="AA2600" s="16"/>
      <c r="AB2600" s="16"/>
      <c r="AC2600" s="16"/>
      <c r="AD2600" s="16"/>
      <c r="AE2600" s="16"/>
      <c r="AF2600" s="16"/>
      <c r="AG2600" s="16"/>
      <c r="AH2600" s="16"/>
      <c r="AI2600" s="16"/>
      <c r="AJ2600" s="16"/>
      <c r="AK2600" s="16"/>
      <c r="AL2600" s="16"/>
      <c r="AM2600" s="16"/>
      <c r="AN2600" s="16"/>
      <c r="AO2600" s="16"/>
      <c r="AP2600" s="16"/>
      <c r="AQ2600" s="16"/>
      <c r="AR2600" s="16"/>
      <c r="AS2600" s="16"/>
      <c r="AT2600" s="16"/>
      <c r="AU2600" s="16"/>
      <c r="AV2600" s="16"/>
      <c r="AW2600" s="16"/>
      <c r="AX2600" s="16"/>
      <c r="AY2600" s="16"/>
      <c r="AZ2600" s="16"/>
      <c r="BA2600" s="16"/>
      <c r="BB2600" s="16"/>
    </row>
    <row r="2601" s="5" customFormat="1" spans="1:54">
      <c r="A2601" s="136"/>
      <c r="C2601" s="136"/>
      <c r="E2601" s="107"/>
      <c r="F2601" s="137"/>
      <c r="J2601" s="122"/>
      <c r="K2601" s="138"/>
      <c r="L2601" s="139"/>
      <c r="M2601" s="140"/>
      <c r="O2601" s="89"/>
      <c r="Q2601" s="138"/>
      <c r="R2601" s="91"/>
      <c r="S2601" s="138"/>
      <c r="T2601" s="138"/>
      <c r="U2601" s="91"/>
      <c r="V2601" s="141"/>
      <c r="Y2601" s="6"/>
      <c r="Z2601" s="16"/>
      <c r="AA2601" s="16"/>
      <c r="AB2601" s="16"/>
      <c r="AC2601" s="16"/>
      <c r="AD2601" s="16"/>
      <c r="AE2601" s="16"/>
      <c r="AF2601" s="16"/>
      <c r="AG2601" s="16"/>
      <c r="AH2601" s="16"/>
      <c r="AI2601" s="16"/>
      <c r="AJ2601" s="16"/>
      <c r="AK2601" s="16"/>
      <c r="AL2601" s="16"/>
      <c r="AM2601" s="16"/>
      <c r="AN2601" s="16"/>
      <c r="AO2601" s="16"/>
      <c r="AP2601" s="16"/>
      <c r="AQ2601" s="16"/>
      <c r="AR2601" s="16"/>
      <c r="AS2601" s="16"/>
      <c r="AT2601" s="16"/>
      <c r="AU2601" s="16"/>
      <c r="AV2601" s="16"/>
      <c r="AW2601" s="16"/>
      <c r="AX2601" s="16"/>
      <c r="AY2601" s="16"/>
      <c r="AZ2601" s="16"/>
      <c r="BA2601" s="16"/>
      <c r="BB2601" s="16"/>
    </row>
    <row r="2602" s="5" customFormat="1" spans="1:54">
      <c r="A2602" s="136"/>
      <c r="C2602" s="136"/>
      <c r="E2602" s="107"/>
      <c r="F2602" s="137"/>
      <c r="J2602" s="122"/>
      <c r="K2602" s="138"/>
      <c r="L2602" s="139"/>
      <c r="M2602" s="140"/>
      <c r="O2602" s="89"/>
      <c r="Q2602" s="138"/>
      <c r="R2602" s="91"/>
      <c r="S2602" s="138"/>
      <c r="T2602" s="138"/>
      <c r="U2602" s="91"/>
      <c r="V2602" s="141"/>
      <c r="Y2602" s="6"/>
      <c r="Z2602" s="16"/>
      <c r="AA2602" s="16"/>
      <c r="AB2602" s="16"/>
      <c r="AC2602" s="16"/>
      <c r="AD2602" s="16"/>
      <c r="AE2602" s="16"/>
      <c r="AF2602" s="16"/>
      <c r="AG2602" s="16"/>
      <c r="AH2602" s="16"/>
      <c r="AI2602" s="16"/>
      <c r="AJ2602" s="16"/>
      <c r="AK2602" s="16"/>
      <c r="AL2602" s="16"/>
      <c r="AM2602" s="16"/>
      <c r="AN2602" s="16"/>
      <c r="AO2602" s="16"/>
      <c r="AP2602" s="16"/>
      <c r="AQ2602" s="16"/>
      <c r="AR2602" s="16"/>
      <c r="AS2602" s="16"/>
      <c r="AT2602" s="16"/>
      <c r="AU2602" s="16"/>
      <c r="AV2602" s="16"/>
      <c r="AW2602" s="16"/>
      <c r="AX2602" s="16"/>
      <c r="AY2602" s="16"/>
      <c r="AZ2602" s="16"/>
      <c r="BA2602" s="16"/>
      <c r="BB2602" s="16"/>
    </row>
    <row r="2603" s="5" customFormat="1" spans="1:54">
      <c r="A2603" s="136"/>
      <c r="C2603" s="136"/>
      <c r="E2603" s="107"/>
      <c r="F2603" s="137"/>
      <c r="J2603" s="122"/>
      <c r="K2603" s="138"/>
      <c r="L2603" s="139"/>
      <c r="M2603" s="140"/>
      <c r="O2603" s="89"/>
      <c r="Q2603" s="138"/>
      <c r="R2603" s="91"/>
      <c r="S2603" s="138"/>
      <c r="T2603" s="138"/>
      <c r="U2603" s="91"/>
      <c r="V2603" s="141"/>
      <c r="Y2603" s="6"/>
      <c r="Z2603" s="16"/>
      <c r="AA2603" s="16"/>
      <c r="AB2603" s="16"/>
      <c r="AC2603" s="16"/>
      <c r="AD2603" s="16"/>
      <c r="AE2603" s="16"/>
      <c r="AF2603" s="16"/>
      <c r="AG2603" s="16"/>
      <c r="AH2603" s="16"/>
      <c r="AI2603" s="16"/>
      <c r="AJ2603" s="16"/>
      <c r="AK2603" s="16"/>
      <c r="AL2603" s="16"/>
      <c r="AM2603" s="16"/>
      <c r="AN2603" s="16"/>
      <c r="AO2603" s="16"/>
      <c r="AP2603" s="16"/>
      <c r="AQ2603" s="16"/>
      <c r="AR2603" s="16"/>
      <c r="AS2603" s="16"/>
      <c r="AT2603" s="16"/>
      <c r="AU2603" s="16"/>
      <c r="AV2603" s="16"/>
      <c r="AW2603" s="16"/>
      <c r="AX2603" s="16"/>
      <c r="AY2603" s="16"/>
      <c r="AZ2603" s="16"/>
      <c r="BA2603" s="16"/>
      <c r="BB2603" s="16"/>
    </row>
    <row r="2604" s="5" customFormat="1" spans="1:54">
      <c r="A2604" s="136"/>
      <c r="C2604" s="136"/>
      <c r="E2604" s="107"/>
      <c r="F2604" s="137"/>
      <c r="J2604" s="122"/>
      <c r="K2604" s="138"/>
      <c r="L2604" s="139"/>
      <c r="M2604" s="140"/>
      <c r="O2604" s="89"/>
      <c r="Q2604" s="138"/>
      <c r="R2604" s="91"/>
      <c r="S2604" s="138"/>
      <c r="T2604" s="138"/>
      <c r="U2604" s="91"/>
      <c r="V2604" s="141"/>
      <c r="Y2604" s="6"/>
      <c r="Z2604" s="16"/>
      <c r="AA2604" s="16"/>
      <c r="AB2604" s="16"/>
      <c r="AC2604" s="16"/>
      <c r="AD2604" s="16"/>
      <c r="AE2604" s="16"/>
      <c r="AF2604" s="16"/>
      <c r="AG2604" s="16"/>
      <c r="AH2604" s="16"/>
      <c r="AI2604" s="16"/>
      <c r="AJ2604" s="16"/>
      <c r="AK2604" s="16"/>
      <c r="AL2604" s="16"/>
      <c r="AM2604" s="16"/>
      <c r="AN2604" s="16"/>
      <c r="AO2604" s="16"/>
      <c r="AP2604" s="16"/>
      <c r="AQ2604" s="16"/>
      <c r="AR2604" s="16"/>
      <c r="AS2604" s="16"/>
      <c r="AT2604" s="16"/>
      <c r="AU2604" s="16"/>
      <c r="AV2604" s="16"/>
      <c r="AW2604" s="16"/>
      <c r="AX2604" s="16"/>
      <c r="AY2604" s="16"/>
      <c r="AZ2604" s="16"/>
      <c r="BA2604" s="16"/>
      <c r="BB2604" s="16"/>
    </row>
    <row r="2605" s="5" customFormat="1" spans="1:54">
      <c r="A2605" s="136"/>
      <c r="C2605" s="136"/>
      <c r="E2605" s="107"/>
      <c r="F2605" s="137"/>
      <c r="J2605" s="122"/>
      <c r="K2605" s="138"/>
      <c r="L2605" s="139"/>
      <c r="M2605" s="140"/>
      <c r="O2605" s="89"/>
      <c r="Q2605" s="138"/>
      <c r="R2605" s="91"/>
      <c r="S2605" s="138"/>
      <c r="T2605" s="138"/>
      <c r="U2605" s="91"/>
      <c r="V2605" s="141"/>
      <c r="Y2605" s="6"/>
      <c r="Z2605" s="16"/>
      <c r="AA2605" s="16"/>
      <c r="AB2605" s="16"/>
      <c r="AC2605" s="16"/>
      <c r="AD2605" s="16"/>
      <c r="AE2605" s="16"/>
      <c r="AF2605" s="16"/>
      <c r="AG2605" s="16"/>
      <c r="AH2605" s="16"/>
      <c r="AI2605" s="16"/>
      <c r="AJ2605" s="16"/>
      <c r="AK2605" s="16"/>
      <c r="AL2605" s="16"/>
      <c r="AM2605" s="16"/>
      <c r="AN2605" s="16"/>
      <c r="AO2605" s="16"/>
      <c r="AP2605" s="16"/>
      <c r="AQ2605" s="16"/>
      <c r="AR2605" s="16"/>
      <c r="AS2605" s="16"/>
      <c r="AT2605" s="16"/>
      <c r="AU2605" s="16"/>
      <c r="AV2605" s="16"/>
      <c r="AW2605" s="16"/>
      <c r="AX2605" s="16"/>
      <c r="AY2605" s="16"/>
      <c r="AZ2605" s="16"/>
      <c r="BA2605" s="16"/>
      <c r="BB2605" s="16"/>
    </row>
    <row r="2606" s="5" customFormat="1" spans="1:54">
      <c r="A2606" s="136"/>
      <c r="C2606" s="136"/>
      <c r="E2606" s="107"/>
      <c r="F2606" s="137"/>
      <c r="J2606" s="122"/>
      <c r="K2606" s="138"/>
      <c r="L2606" s="139"/>
      <c r="M2606" s="140"/>
      <c r="O2606" s="89"/>
      <c r="Q2606" s="138"/>
      <c r="R2606" s="91"/>
      <c r="S2606" s="138"/>
      <c r="T2606" s="138"/>
      <c r="U2606" s="91"/>
      <c r="V2606" s="141"/>
      <c r="Y2606" s="6"/>
      <c r="Z2606" s="16"/>
      <c r="AA2606" s="16"/>
      <c r="AB2606" s="16"/>
      <c r="AC2606" s="16"/>
      <c r="AD2606" s="16"/>
      <c r="AE2606" s="16"/>
      <c r="AF2606" s="16"/>
      <c r="AG2606" s="16"/>
      <c r="AH2606" s="16"/>
      <c r="AI2606" s="16"/>
      <c r="AJ2606" s="16"/>
      <c r="AK2606" s="16"/>
      <c r="AL2606" s="16"/>
      <c r="AM2606" s="16"/>
      <c r="AN2606" s="16"/>
      <c r="AO2606" s="16"/>
      <c r="AP2606" s="16"/>
      <c r="AQ2606" s="16"/>
      <c r="AR2606" s="16"/>
      <c r="AS2606" s="16"/>
      <c r="AT2606" s="16"/>
      <c r="AU2606" s="16"/>
      <c r="AV2606" s="16"/>
      <c r="AW2606" s="16"/>
      <c r="AX2606" s="16"/>
      <c r="AY2606" s="16"/>
      <c r="AZ2606" s="16"/>
      <c r="BA2606" s="16"/>
      <c r="BB2606" s="16"/>
    </row>
    <row r="2607" s="5" customFormat="1" spans="1:54">
      <c r="A2607" s="136"/>
      <c r="C2607" s="136"/>
      <c r="E2607" s="107"/>
      <c r="F2607" s="137"/>
      <c r="J2607" s="122"/>
      <c r="K2607" s="138"/>
      <c r="L2607" s="139"/>
      <c r="M2607" s="140"/>
      <c r="O2607" s="89"/>
      <c r="Q2607" s="138"/>
      <c r="R2607" s="91"/>
      <c r="S2607" s="138"/>
      <c r="T2607" s="138"/>
      <c r="U2607" s="91"/>
      <c r="V2607" s="141"/>
      <c r="Y2607" s="6"/>
      <c r="Z2607" s="16"/>
      <c r="AA2607" s="16"/>
      <c r="AB2607" s="16"/>
      <c r="AC2607" s="16"/>
      <c r="AD2607" s="16"/>
      <c r="AE2607" s="16"/>
      <c r="AF2607" s="16"/>
      <c r="AG2607" s="16"/>
      <c r="AH2607" s="16"/>
      <c r="AI2607" s="16"/>
      <c r="AJ2607" s="16"/>
      <c r="AK2607" s="16"/>
      <c r="AL2607" s="16"/>
      <c r="AM2607" s="16"/>
      <c r="AN2607" s="16"/>
      <c r="AO2607" s="16"/>
      <c r="AP2607" s="16"/>
      <c r="AQ2607" s="16"/>
      <c r="AR2607" s="16"/>
      <c r="AS2607" s="16"/>
      <c r="AT2607" s="16"/>
      <c r="AU2607" s="16"/>
      <c r="AV2607" s="16"/>
      <c r="AW2607" s="16"/>
      <c r="AX2607" s="16"/>
      <c r="AY2607" s="16"/>
      <c r="AZ2607" s="16"/>
      <c r="BA2607" s="16"/>
      <c r="BB2607" s="16"/>
    </row>
    <row r="2608" s="5" customFormat="1" spans="1:54">
      <c r="A2608" s="136"/>
      <c r="C2608" s="136"/>
      <c r="E2608" s="107"/>
      <c r="F2608" s="137"/>
      <c r="J2608" s="122"/>
      <c r="K2608" s="138"/>
      <c r="L2608" s="139"/>
      <c r="M2608" s="140"/>
      <c r="O2608" s="89"/>
      <c r="Q2608" s="138"/>
      <c r="R2608" s="91"/>
      <c r="S2608" s="138"/>
      <c r="T2608" s="138"/>
      <c r="U2608" s="91"/>
      <c r="V2608" s="141"/>
      <c r="Y2608" s="6"/>
      <c r="Z2608" s="16"/>
      <c r="AA2608" s="16"/>
      <c r="AB2608" s="16"/>
      <c r="AC2608" s="16"/>
      <c r="AD2608" s="16"/>
      <c r="AE2608" s="16"/>
      <c r="AF2608" s="16"/>
      <c r="AG2608" s="16"/>
      <c r="AH2608" s="16"/>
      <c r="AI2608" s="16"/>
      <c r="AJ2608" s="16"/>
      <c r="AK2608" s="16"/>
      <c r="AL2608" s="16"/>
      <c r="AM2608" s="16"/>
      <c r="AN2608" s="16"/>
      <c r="AO2608" s="16"/>
      <c r="AP2608" s="16"/>
      <c r="AQ2608" s="16"/>
      <c r="AR2608" s="16"/>
      <c r="AS2608" s="16"/>
      <c r="AT2608" s="16"/>
      <c r="AU2608" s="16"/>
      <c r="AV2608" s="16"/>
      <c r="AW2608" s="16"/>
      <c r="AX2608" s="16"/>
      <c r="AY2608" s="16"/>
      <c r="AZ2608" s="16"/>
      <c r="BA2608" s="16"/>
      <c r="BB2608" s="16"/>
    </row>
    <row r="2609" s="5" customFormat="1" spans="1:54">
      <c r="A2609" s="136"/>
      <c r="C2609" s="136"/>
      <c r="E2609" s="107"/>
      <c r="F2609" s="137"/>
      <c r="J2609" s="122"/>
      <c r="K2609" s="138"/>
      <c r="L2609" s="139"/>
      <c r="M2609" s="140"/>
      <c r="O2609" s="89"/>
      <c r="Q2609" s="138"/>
      <c r="R2609" s="91"/>
      <c r="S2609" s="138"/>
      <c r="T2609" s="138"/>
      <c r="U2609" s="91"/>
      <c r="V2609" s="141"/>
      <c r="Y2609" s="6"/>
      <c r="Z2609" s="16"/>
      <c r="AA2609" s="16"/>
      <c r="AB2609" s="16"/>
      <c r="AC2609" s="16"/>
      <c r="AD2609" s="16"/>
      <c r="AE2609" s="16"/>
      <c r="AF2609" s="16"/>
      <c r="AG2609" s="16"/>
      <c r="AH2609" s="16"/>
      <c r="AI2609" s="16"/>
      <c r="AJ2609" s="16"/>
      <c r="AK2609" s="16"/>
      <c r="AL2609" s="16"/>
      <c r="AM2609" s="16"/>
      <c r="AN2609" s="16"/>
      <c r="AO2609" s="16"/>
      <c r="AP2609" s="16"/>
      <c r="AQ2609" s="16"/>
      <c r="AR2609" s="16"/>
      <c r="AS2609" s="16"/>
      <c r="AT2609" s="16"/>
      <c r="AU2609" s="16"/>
      <c r="AV2609" s="16"/>
      <c r="AW2609" s="16"/>
      <c r="AX2609" s="16"/>
      <c r="AY2609" s="16"/>
      <c r="AZ2609" s="16"/>
      <c r="BA2609" s="16"/>
      <c r="BB2609" s="16"/>
    </row>
    <row r="2610" s="5" customFormat="1" spans="1:54">
      <c r="A2610" s="136"/>
      <c r="C2610" s="136"/>
      <c r="E2610" s="107"/>
      <c r="F2610" s="137"/>
      <c r="J2610" s="122"/>
      <c r="K2610" s="138"/>
      <c r="L2610" s="139"/>
      <c r="M2610" s="140"/>
      <c r="O2610" s="89"/>
      <c r="Q2610" s="138"/>
      <c r="R2610" s="91"/>
      <c r="S2610" s="138"/>
      <c r="T2610" s="138"/>
      <c r="U2610" s="91"/>
      <c r="V2610" s="141"/>
      <c r="Y2610" s="6"/>
      <c r="Z2610" s="16"/>
      <c r="AA2610" s="16"/>
      <c r="AB2610" s="16"/>
      <c r="AC2610" s="16"/>
      <c r="AD2610" s="16"/>
      <c r="AE2610" s="16"/>
      <c r="AF2610" s="16"/>
      <c r="AG2610" s="16"/>
      <c r="AH2610" s="16"/>
      <c r="AI2610" s="16"/>
      <c r="AJ2610" s="16"/>
      <c r="AK2610" s="16"/>
      <c r="AL2610" s="16"/>
      <c r="AM2610" s="16"/>
      <c r="AN2610" s="16"/>
      <c r="AO2610" s="16"/>
      <c r="AP2610" s="16"/>
      <c r="AQ2610" s="16"/>
      <c r="AR2610" s="16"/>
      <c r="AS2610" s="16"/>
      <c r="AT2610" s="16"/>
      <c r="AU2610" s="16"/>
      <c r="AV2610" s="16"/>
      <c r="AW2610" s="16"/>
      <c r="AX2610" s="16"/>
      <c r="AY2610" s="16"/>
      <c r="AZ2610" s="16"/>
      <c r="BA2610" s="16"/>
      <c r="BB2610" s="16"/>
    </row>
    <row r="2611" s="5" customFormat="1" spans="1:54">
      <c r="A2611" s="136"/>
      <c r="C2611" s="136"/>
      <c r="E2611" s="107"/>
      <c r="F2611" s="137"/>
      <c r="J2611" s="122"/>
      <c r="K2611" s="138"/>
      <c r="L2611" s="139"/>
      <c r="M2611" s="140"/>
      <c r="O2611" s="89"/>
      <c r="Q2611" s="138"/>
      <c r="R2611" s="91"/>
      <c r="S2611" s="138"/>
      <c r="T2611" s="138"/>
      <c r="U2611" s="91"/>
      <c r="V2611" s="141"/>
      <c r="Y2611" s="6"/>
      <c r="Z2611" s="16"/>
      <c r="AA2611" s="16"/>
      <c r="AB2611" s="16"/>
      <c r="AC2611" s="16"/>
      <c r="AD2611" s="16"/>
      <c r="AE2611" s="16"/>
      <c r="AF2611" s="16"/>
      <c r="AG2611" s="16"/>
      <c r="AH2611" s="16"/>
      <c r="AI2611" s="16"/>
      <c r="AJ2611" s="16"/>
      <c r="AK2611" s="16"/>
      <c r="AL2611" s="16"/>
      <c r="AM2611" s="16"/>
      <c r="AN2611" s="16"/>
      <c r="AO2611" s="16"/>
      <c r="AP2611" s="16"/>
      <c r="AQ2611" s="16"/>
      <c r="AR2611" s="16"/>
      <c r="AS2611" s="16"/>
      <c r="AT2611" s="16"/>
      <c r="AU2611" s="16"/>
      <c r="AV2611" s="16"/>
      <c r="AW2611" s="16"/>
      <c r="AX2611" s="16"/>
      <c r="AY2611" s="16"/>
      <c r="AZ2611" s="16"/>
      <c r="BA2611" s="16"/>
      <c r="BB2611" s="16"/>
    </row>
    <row r="2612" s="5" customFormat="1" spans="1:54">
      <c r="A2612" s="136"/>
      <c r="C2612" s="136"/>
      <c r="E2612" s="107"/>
      <c r="F2612" s="137"/>
      <c r="J2612" s="122"/>
      <c r="K2612" s="138"/>
      <c r="L2612" s="139"/>
      <c r="M2612" s="140"/>
      <c r="O2612" s="89"/>
      <c r="Q2612" s="138"/>
      <c r="R2612" s="91"/>
      <c r="S2612" s="138"/>
      <c r="T2612" s="138"/>
      <c r="U2612" s="91"/>
      <c r="V2612" s="141"/>
      <c r="Y2612" s="6"/>
      <c r="Z2612" s="16"/>
      <c r="AA2612" s="16"/>
      <c r="AB2612" s="16"/>
      <c r="AC2612" s="16"/>
      <c r="AD2612" s="16"/>
      <c r="AE2612" s="16"/>
      <c r="AF2612" s="16"/>
      <c r="AG2612" s="16"/>
      <c r="AH2612" s="16"/>
      <c r="AI2612" s="16"/>
      <c r="AJ2612" s="16"/>
      <c r="AK2612" s="16"/>
      <c r="AL2612" s="16"/>
      <c r="AM2612" s="16"/>
      <c r="AN2612" s="16"/>
      <c r="AO2612" s="16"/>
      <c r="AP2612" s="16"/>
      <c r="AQ2612" s="16"/>
      <c r="AR2612" s="16"/>
      <c r="AS2612" s="16"/>
      <c r="AT2612" s="16"/>
      <c r="AU2612" s="16"/>
      <c r="AV2612" s="16"/>
      <c r="AW2612" s="16"/>
      <c r="AX2612" s="16"/>
      <c r="AY2612" s="16"/>
      <c r="AZ2612" s="16"/>
      <c r="BA2612" s="16"/>
      <c r="BB2612" s="16"/>
    </row>
    <row r="2613" s="5" customFormat="1" spans="1:54">
      <c r="A2613" s="136"/>
      <c r="C2613" s="136"/>
      <c r="E2613" s="107"/>
      <c r="F2613" s="137"/>
      <c r="J2613" s="122"/>
      <c r="K2613" s="138"/>
      <c r="L2613" s="139"/>
      <c r="M2613" s="140"/>
      <c r="O2613" s="89"/>
      <c r="Q2613" s="138"/>
      <c r="R2613" s="91"/>
      <c r="S2613" s="138"/>
      <c r="T2613" s="138"/>
      <c r="U2613" s="91"/>
      <c r="V2613" s="141"/>
      <c r="Y2613" s="6"/>
      <c r="Z2613" s="16"/>
      <c r="AA2613" s="16"/>
      <c r="AB2613" s="16"/>
      <c r="AC2613" s="16"/>
      <c r="AD2613" s="16"/>
      <c r="AE2613" s="16"/>
      <c r="AF2613" s="16"/>
      <c r="AG2613" s="16"/>
      <c r="AH2613" s="16"/>
      <c r="AI2613" s="16"/>
      <c r="AJ2613" s="16"/>
      <c r="AK2613" s="16"/>
      <c r="AL2613" s="16"/>
      <c r="AM2613" s="16"/>
      <c r="AN2613" s="16"/>
      <c r="AO2613" s="16"/>
      <c r="AP2613" s="16"/>
      <c r="AQ2613" s="16"/>
      <c r="AR2613" s="16"/>
      <c r="AS2613" s="16"/>
      <c r="AT2613" s="16"/>
      <c r="AU2613" s="16"/>
      <c r="AV2613" s="16"/>
      <c r="AW2613" s="16"/>
      <c r="AX2613" s="16"/>
      <c r="AY2613" s="16"/>
      <c r="AZ2613" s="16"/>
      <c r="BA2613" s="16"/>
      <c r="BB2613" s="16"/>
    </row>
    <row r="2614" s="5" customFormat="1" spans="1:54">
      <c r="A2614" s="136"/>
      <c r="C2614" s="136"/>
      <c r="E2614" s="107"/>
      <c r="F2614" s="137"/>
      <c r="J2614" s="122"/>
      <c r="K2614" s="138"/>
      <c r="L2614" s="139"/>
      <c r="M2614" s="140"/>
      <c r="O2614" s="89"/>
      <c r="Q2614" s="138"/>
      <c r="R2614" s="91"/>
      <c r="S2614" s="138"/>
      <c r="T2614" s="138"/>
      <c r="U2614" s="91"/>
      <c r="V2614" s="141"/>
      <c r="Y2614" s="6"/>
      <c r="Z2614" s="16"/>
      <c r="AA2614" s="16"/>
      <c r="AB2614" s="16"/>
      <c r="AC2614" s="16"/>
      <c r="AD2614" s="16"/>
      <c r="AE2614" s="16"/>
      <c r="AF2614" s="16"/>
      <c r="AG2614" s="16"/>
      <c r="AH2614" s="16"/>
      <c r="AI2614" s="16"/>
      <c r="AJ2614" s="16"/>
      <c r="AK2614" s="16"/>
      <c r="AL2614" s="16"/>
      <c r="AM2614" s="16"/>
      <c r="AN2614" s="16"/>
      <c r="AO2614" s="16"/>
      <c r="AP2614" s="16"/>
      <c r="AQ2614" s="16"/>
      <c r="AR2614" s="16"/>
      <c r="AS2614" s="16"/>
      <c r="AT2614" s="16"/>
      <c r="AU2614" s="16"/>
      <c r="AV2614" s="16"/>
      <c r="AW2614" s="16"/>
      <c r="AX2614" s="16"/>
      <c r="AY2614" s="16"/>
      <c r="AZ2614" s="16"/>
      <c r="BA2614" s="16"/>
      <c r="BB2614" s="16"/>
    </row>
    <row r="2615" s="5" customFormat="1" spans="1:54">
      <c r="A2615" s="136"/>
      <c r="C2615" s="136"/>
      <c r="E2615" s="107"/>
      <c r="F2615" s="137"/>
      <c r="J2615" s="122"/>
      <c r="K2615" s="138"/>
      <c r="L2615" s="139"/>
      <c r="M2615" s="140"/>
      <c r="O2615" s="89"/>
      <c r="Q2615" s="138"/>
      <c r="R2615" s="91"/>
      <c r="S2615" s="138"/>
      <c r="T2615" s="138"/>
      <c r="U2615" s="91"/>
      <c r="V2615" s="141"/>
      <c r="Y2615" s="6"/>
      <c r="Z2615" s="16"/>
      <c r="AA2615" s="16"/>
      <c r="AB2615" s="16"/>
      <c r="AC2615" s="16"/>
      <c r="AD2615" s="16"/>
      <c r="AE2615" s="16"/>
      <c r="AF2615" s="16"/>
      <c r="AG2615" s="16"/>
      <c r="AH2615" s="16"/>
      <c r="AI2615" s="16"/>
      <c r="AJ2615" s="16"/>
      <c r="AK2615" s="16"/>
      <c r="AL2615" s="16"/>
      <c r="AM2615" s="16"/>
      <c r="AN2615" s="16"/>
      <c r="AO2615" s="16"/>
      <c r="AP2615" s="16"/>
      <c r="AQ2615" s="16"/>
      <c r="AR2615" s="16"/>
      <c r="AS2615" s="16"/>
      <c r="AT2615" s="16"/>
      <c r="AU2615" s="16"/>
      <c r="AV2615" s="16"/>
      <c r="AW2615" s="16"/>
      <c r="AX2615" s="16"/>
      <c r="AY2615" s="16"/>
      <c r="AZ2615" s="16"/>
      <c r="BA2615" s="16"/>
      <c r="BB2615" s="16"/>
    </row>
    <row r="2616" s="5" customFormat="1" spans="1:54">
      <c r="A2616" s="136"/>
      <c r="C2616" s="136"/>
      <c r="E2616" s="107"/>
      <c r="F2616" s="137"/>
      <c r="J2616" s="122"/>
      <c r="K2616" s="138"/>
      <c r="L2616" s="139"/>
      <c r="M2616" s="140"/>
      <c r="O2616" s="89"/>
      <c r="Q2616" s="138"/>
      <c r="R2616" s="91"/>
      <c r="S2616" s="138"/>
      <c r="T2616" s="138"/>
      <c r="U2616" s="91"/>
      <c r="V2616" s="141"/>
      <c r="Y2616" s="6"/>
      <c r="Z2616" s="16"/>
      <c r="AA2616" s="16"/>
      <c r="AB2616" s="16"/>
      <c r="AC2616" s="16"/>
      <c r="AD2616" s="16"/>
      <c r="AE2616" s="16"/>
      <c r="AF2616" s="16"/>
      <c r="AG2616" s="16"/>
      <c r="AH2616" s="16"/>
      <c r="AI2616" s="16"/>
      <c r="AJ2616" s="16"/>
      <c r="AK2616" s="16"/>
      <c r="AL2616" s="16"/>
      <c r="AM2616" s="16"/>
      <c r="AN2616" s="16"/>
      <c r="AO2616" s="16"/>
      <c r="AP2616" s="16"/>
      <c r="AQ2616" s="16"/>
      <c r="AR2616" s="16"/>
      <c r="AS2616" s="16"/>
      <c r="AT2616" s="16"/>
      <c r="AU2616" s="16"/>
      <c r="AV2616" s="16"/>
      <c r="AW2616" s="16"/>
      <c r="AX2616" s="16"/>
      <c r="AY2616" s="16"/>
      <c r="AZ2616" s="16"/>
      <c r="BA2616" s="16"/>
      <c r="BB2616" s="16"/>
    </row>
    <row r="2617" s="5" customFormat="1" spans="1:54">
      <c r="A2617" s="136"/>
      <c r="C2617" s="136"/>
      <c r="E2617" s="107"/>
      <c r="F2617" s="137"/>
      <c r="J2617" s="122"/>
      <c r="K2617" s="138"/>
      <c r="L2617" s="139"/>
      <c r="M2617" s="140"/>
      <c r="O2617" s="89"/>
      <c r="Q2617" s="138"/>
      <c r="R2617" s="91"/>
      <c r="S2617" s="138"/>
      <c r="T2617" s="138"/>
      <c r="U2617" s="91"/>
      <c r="V2617" s="141"/>
      <c r="Y2617" s="6"/>
      <c r="Z2617" s="16"/>
      <c r="AA2617" s="16"/>
      <c r="AB2617" s="16"/>
      <c r="AC2617" s="16"/>
      <c r="AD2617" s="16"/>
      <c r="AE2617" s="16"/>
      <c r="AF2617" s="16"/>
      <c r="AG2617" s="16"/>
      <c r="AH2617" s="16"/>
      <c r="AI2617" s="16"/>
      <c r="AJ2617" s="16"/>
      <c r="AK2617" s="16"/>
      <c r="AL2617" s="16"/>
      <c r="AM2617" s="16"/>
      <c r="AN2617" s="16"/>
      <c r="AO2617" s="16"/>
      <c r="AP2617" s="16"/>
      <c r="AQ2617" s="16"/>
      <c r="AR2617" s="16"/>
      <c r="AS2617" s="16"/>
      <c r="AT2617" s="16"/>
      <c r="AU2617" s="16"/>
      <c r="AV2617" s="16"/>
      <c r="AW2617" s="16"/>
      <c r="AX2617" s="16"/>
      <c r="AY2617" s="16"/>
      <c r="AZ2617" s="16"/>
      <c r="BA2617" s="16"/>
      <c r="BB2617" s="16"/>
    </row>
    <row r="2618" s="5" customFormat="1" spans="1:54">
      <c r="A2618" s="136"/>
      <c r="C2618" s="136"/>
      <c r="E2618" s="107"/>
      <c r="F2618" s="137"/>
      <c r="J2618" s="122"/>
      <c r="K2618" s="138"/>
      <c r="L2618" s="139"/>
      <c r="M2618" s="140"/>
      <c r="O2618" s="89"/>
      <c r="Q2618" s="138"/>
      <c r="R2618" s="91"/>
      <c r="S2618" s="138"/>
      <c r="T2618" s="138"/>
      <c r="U2618" s="91"/>
      <c r="V2618" s="141"/>
      <c r="Y2618" s="6"/>
      <c r="Z2618" s="16"/>
      <c r="AA2618" s="16"/>
      <c r="AB2618" s="16"/>
      <c r="AC2618" s="16"/>
      <c r="AD2618" s="16"/>
      <c r="AE2618" s="16"/>
      <c r="AF2618" s="16"/>
      <c r="AG2618" s="16"/>
      <c r="AH2618" s="16"/>
      <c r="AI2618" s="16"/>
      <c r="AJ2618" s="16"/>
      <c r="AK2618" s="16"/>
      <c r="AL2618" s="16"/>
      <c r="AM2618" s="16"/>
      <c r="AN2618" s="16"/>
      <c r="AO2618" s="16"/>
      <c r="AP2618" s="16"/>
      <c r="AQ2618" s="16"/>
      <c r="AR2618" s="16"/>
      <c r="AS2618" s="16"/>
      <c r="AT2618" s="16"/>
      <c r="AU2618" s="16"/>
      <c r="AV2618" s="16"/>
      <c r="AW2618" s="16"/>
      <c r="AX2618" s="16"/>
      <c r="AY2618" s="16"/>
      <c r="AZ2618" s="16"/>
      <c r="BA2618" s="16"/>
      <c r="BB2618" s="16"/>
    </row>
    <row r="2619" s="5" customFormat="1" spans="1:54">
      <c r="A2619" s="136"/>
      <c r="C2619" s="136"/>
      <c r="E2619" s="107"/>
      <c r="F2619" s="137"/>
      <c r="J2619" s="122"/>
      <c r="K2619" s="138"/>
      <c r="L2619" s="139"/>
      <c r="M2619" s="140"/>
      <c r="O2619" s="89"/>
      <c r="Q2619" s="138"/>
      <c r="R2619" s="91"/>
      <c r="S2619" s="138"/>
      <c r="T2619" s="138"/>
      <c r="U2619" s="91"/>
      <c r="V2619" s="141"/>
      <c r="Y2619" s="6"/>
      <c r="Z2619" s="16"/>
      <c r="AA2619" s="16"/>
      <c r="AB2619" s="16"/>
      <c r="AC2619" s="16"/>
      <c r="AD2619" s="16"/>
      <c r="AE2619" s="16"/>
      <c r="AF2619" s="16"/>
      <c r="AG2619" s="16"/>
      <c r="AH2619" s="16"/>
      <c r="AI2619" s="16"/>
      <c r="AJ2619" s="16"/>
      <c r="AK2619" s="16"/>
      <c r="AL2619" s="16"/>
      <c r="AM2619" s="16"/>
      <c r="AN2619" s="16"/>
      <c r="AO2619" s="16"/>
      <c r="AP2619" s="16"/>
      <c r="AQ2619" s="16"/>
      <c r="AR2619" s="16"/>
      <c r="AS2619" s="16"/>
      <c r="AT2619" s="16"/>
      <c r="AU2619" s="16"/>
      <c r="AV2619" s="16"/>
      <c r="AW2619" s="16"/>
      <c r="AX2619" s="16"/>
      <c r="AY2619" s="16"/>
      <c r="AZ2619" s="16"/>
      <c r="BA2619" s="16"/>
      <c r="BB2619" s="16"/>
    </row>
    <row r="2620" s="5" customFormat="1" spans="1:54">
      <c r="A2620" s="136"/>
      <c r="C2620" s="136"/>
      <c r="E2620" s="107"/>
      <c r="F2620" s="137"/>
      <c r="J2620" s="122"/>
      <c r="K2620" s="138"/>
      <c r="L2620" s="139"/>
      <c r="M2620" s="140"/>
      <c r="O2620" s="89"/>
      <c r="Q2620" s="138"/>
      <c r="R2620" s="91"/>
      <c r="S2620" s="138"/>
      <c r="T2620" s="138"/>
      <c r="U2620" s="91"/>
      <c r="V2620" s="141"/>
      <c r="Y2620" s="6"/>
      <c r="Z2620" s="16"/>
      <c r="AA2620" s="16"/>
      <c r="AB2620" s="16"/>
      <c r="AC2620" s="16"/>
      <c r="AD2620" s="16"/>
      <c r="AE2620" s="16"/>
      <c r="AF2620" s="16"/>
      <c r="AG2620" s="16"/>
      <c r="AH2620" s="16"/>
      <c r="AI2620" s="16"/>
      <c r="AJ2620" s="16"/>
      <c r="AK2620" s="16"/>
      <c r="AL2620" s="16"/>
      <c r="AM2620" s="16"/>
      <c r="AN2620" s="16"/>
      <c r="AO2620" s="16"/>
      <c r="AP2620" s="16"/>
      <c r="AQ2620" s="16"/>
      <c r="AR2620" s="16"/>
      <c r="AS2620" s="16"/>
      <c r="AT2620" s="16"/>
      <c r="AU2620" s="16"/>
      <c r="AV2620" s="16"/>
      <c r="AW2620" s="16"/>
      <c r="AX2620" s="16"/>
      <c r="AY2620" s="16"/>
      <c r="AZ2620" s="16"/>
      <c r="BA2620" s="16"/>
      <c r="BB2620" s="16"/>
    </row>
    <row r="2621" s="5" customFormat="1" spans="1:54">
      <c r="A2621" s="136"/>
      <c r="C2621" s="136"/>
      <c r="E2621" s="107"/>
      <c r="F2621" s="137"/>
      <c r="J2621" s="122"/>
      <c r="K2621" s="138"/>
      <c r="L2621" s="139"/>
      <c r="M2621" s="140"/>
      <c r="O2621" s="89"/>
      <c r="Q2621" s="138"/>
      <c r="R2621" s="91"/>
      <c r="S2621" s="138"/>
      <c r="T2621" s="138"/>
      <c r="U2621" s="91"/>
      <c r="V2621" s="141"/>
      <c r="Y2621" s="6"/>
      <c r="Z2621" s="16"/>
      <c r="AA2621" s="16"/>
      <c r="AB2621" s="16"/>
      <c r="AC2621" s="16"/>
      <c r="AD2621" s="16"/>
      <c r="AE2621" s="16"/>
      <c r="AF2621" s="16"/>
      <c r="AG2621" s="16"/>
      <c r="AH2621" s="16"/>
      <c r="AI2621" s="16"/>
      <c r="AJ2621" s="16"/>
      <c r="AK2621" s="16"/>
      <c r="AL2621" s="16"/>
      <c r="AM2621" s="16"/>
      <c r="AN2621" s="16"/>
      <c r="AO2621" s="16"/>
      <c r="AP2621" s="16"/>
      <c r="AQ2621" s="16"/>
      <c r="AR2621" s="16"/>
      <c r="AS2621" s="16"/>
      <c r="AT2621" s="16"/>
      <c r="AU2621" s="16"/>
      <c r="AV2621" s="16"/>
      <c r="AW2621" s="16"/>
      <c r="AX2621" s="16"/>
      <c r="AY2621" s="16"/>
      <c r="AZ2621" s="16"/>
      <c r="BA2621" s="16"/>
      <c r="BB2621" s="16"/>
    </row>
    <row r="2622" s="5" customFormat="1" spans="1:54">
      <c r="A2622" s="136"/>
      <c r="C2622" s="136"/>
      <c r="E2622" s="107"/>
      <c r="F2622" s="137"/>
      <c r="J2622" s="122"/>
      <c r="K2622" s="138"/>
      <c r="L2622" s="139"/>
      <c r="M2622" s="140"/>
      <c r="O2622" s="89"/>
      <c r="Q2622" s="138"/>
      <c r="R2622" s="91"/>
      <c r="S2622" s="138"/>
      <c r="T2622" s="138"/>
      <c r="U2622" s="91"/>
      <c r="V2622" s="141"/>
      <c r="Y2622" s="6"/>
      <c r="Z2622" s="16"/>
      <c r="AA2622" s="16"/>
      <c r="AB2622" s="16"/>
      <c r="AC2622" s="16"/>
      <c r="AD2622" s="16"/>
      <c r="AE2622" s="16"/>
      <c r="AF2622" s="16"/>
      <c r="AG2622" s="16"/>
      <c r="AH2622" s="16"/>
      <c r="AI2622" s="16"/>
      <c r="AJ2622" s="16"/>
      <c r="AK2622" s="16"/>
      <c r="AL2622" s="16"/>
      <c r="AM2622" s="16"/>
      <c r="AN2622" s="16"/>
      <c r="AO2622" s="16"/>
      <c r="AP2622" s="16"/>
      <c r="AQ2622" s="16"/>
      <c r="AR2622" s="16"/>
      <c r="AS2622" s="16"/>
      <c r="AT2622" s="16"/>
      <c r="AU2622" s="16"/>
      <c r="AV2622" s="16"/>
      <c r="AW2622" s="16"/>
      <c r="AX2622" s="16"/>
      <c r="AY2622" s="16"/>
      <c r="AZ2622" s="16"/>
      <c r="BA2622" s="16"/>
      <c r="BB2622" s="16"/>
    </row>
    <row r="2623" s="5" customFormat="1" spans="1:54">
      <c r="A2623" s="136"/>
      <c r="C2623" s="136"/>
      <c r="E2623" s="107"/>
      <c r="F2623" s="137"/>
      <c r="J2623" s="122"/>
      <c r="K2623" s="138"/>
      <c r="L2623" s="139"/>
      <c r="M2623" s="140"/>
      <c r="O2623" s="89"/>
      <c r="Q2623" s="138"/>
      <c r="R2623" s="91"/>
      <c r="S2623" s="138"/>
      <c r="T2623" s="138"/>
      <c r="U2623" s="91"/>
      <c r="V2623" s="141"/>
      <c r="Y2623" s="6"/>
      <c r="Z2623" s="16"/>
      <c r="AA2623" s="16"/>
      <c r="AB2623" s="16"/>
      <c r="AC2623" s="16"/>
      <c r="AD2623" s="16"/>
      <c r="AE2623" s="16"/>
      <c r="AF2623" s="16"/>
      <c r="AG2623" s="16"/>
      <c r="AH2623" s="16"/>
      <c r="AI2623" s="16"/>
      <c r="AJ2623" s="16"/>
      <c r="AK2623" s="16"/>
      <c r="AL2623" s="16"/>
      <c r="AM2623" s="16"/>
      <c r="AN2623" s="16"/>
      <c r="AO2623" s="16"/>
      <c r="AP2623" s="16"/>
      <c r="AQ2623" s="16"/>
      <c r="AR2623" s="16"/>
      <c r="AS2623" s="16"/>
      <c r="AT2623" s="16"/>
      <c r="AU2623" s="16"/>
      <c r="AV2623" s="16"/>
      <c r="AW2623" s="16"/>
      <c r="AX2623" s="16"/>
      <c r="AY2623" s="16"/>
      <c r="AZ2623" s="16"/>
      <c r="BA2623" s="16"/>
      <c r="BB2623" s="16"/>
    </row>
    <row r="2624" s="5" customFormat="1" spans="1:54">
      <c r="A2624" s="136"/>
      <c r="C2624" s="136"/>
      <c r="E2624" s="107"/>
      <c r="F2624" s="137"/>
      <c r="J2624" s="122"/>
      <c r="K2624" s="138"/>
      <c r="L2624" s="139"/>
      <c r="M2624" s="140"/>
      <c r="O2624" s="89"/>
      <c r="Q2624" s="138"/>
      <c r="R2624" s="91"/>
      <c r="S2624" s="138"/>
      <c r="T2624" s="138"/>
      <c r="U2624" s="91"/>
      <c r="V2624" s="141"/>
      <c r="Y2624" s="6"/>
      <c r="Z2624" s="16"/>
      <c r="AA2624" s="16"/>
      <c r="AB2624" s="16"/>
      <c r="AC2624" s="16"/>
      <c r="AD2624" s="16"/>
      <c r="AE2624" s="16"/>
      <c r="AF2624" s="16"/>
      <c r="AG2624" s="16"/>
      <c r="AH2624" s="16"/>
      <c r="AI2624" s="16"/>
      <c r="AJ2624" s="16"/>
      <c r="AK2624" s="16"/>
      <c r="AL2624" s="16"/>
      <c r="AM2624" s="16"/>
      <c r="AN2624" s="16"/>
      <c r="AO2624" s="16"/>
      <c r="AP2624" s="16"/>
      <c r="AQ2624" s="16"/>
      <c r="AR2624" s="16"/>
      <c r="AS2624" s="16"/>
      <c r="AT2624" s="16"/>
      <c r="AU2624" s="16"/>
      <c r="AV2624" s="16"/>
      <c r="AW2624" s="16"/>
      <c r="AX2624" s="16"/>
      <c r="AY2624" s="16"/>
      <c r="AZ2624" s="16"/>
      <c r="BA2624" s="16"/>
      <c r="BB2624" s="16"/>
    </row>
    <row r="2625" s="5" customFormat="1" spans="1:54">
      <c r="A2625" s="136"/>
      <c r="C2625" s="136"/>
      <c r="E2625" s="107"/>
      <c r="F2625" s="137"/>
      <c r="J2625" s="122"/>
      <c r="K2625" s="138"/>
      <c r="L2625" s="139"/>
      <c r="M2625" s="140"/>
      <c r="O2625" s="89"/>
      <c r="Q2625" s="138"/>
      <c r="R2625" s="91"/>
      <c r="S2625" s="138"/>
      <c r="T2625" s="138"/>
      <c r="U2625" s="91"/>
      <c r="V2625" s="141"/>
      <c r="Y2625" s="6"/>
      <c r="Z2625" s="16"/>
      <c r="AA2625" s="16"/>
      <c r="AB2625" s="16"/>
      <c r="AC2625" s="16"/>
      <c r="AD2625" s="16"/>
      <c r="AE2625" s="16"/>
      <c r="AF2625" s="16"/>
      <c r="AG2625" s="16"/>
      <c r="AH2625" s="16"/>
      <c r="AI2625" s="16"/>
      <c r="AJ2625" s="16"/>
      <c r="AK2625" s="16"/>
      <c r="AL2625" s="16"/>
      <c r="AM2625" s="16"/>
      <c r="AN2625" s="16"/>
      <c r="AO2625" s="16"/>
      <c r="AP2625" s="16"/>
      <c r="AQ2625" s="16"/>
      <c r="AR2625" s="16"/>
      <c r="AS2625" s="16"/>
      <c r="AT2625" s="16"/>
      <c r="AU2625" s="16"/>
      <c r="AV2625" s="16"/>
      <c r="AW2625" s="16"/>
      <c r="AX2625" s="16"/>
      <c r="AY2625" s="16"/>
      <c r="AZ2625" s="16"/>
      <c r="BA2625" s="16"/>
      <c r="BB2625" s="16"/>
    </row>
    <row r="2626" s="5" customFormat="1" spans="1:54">
      <c r="A2626" s="136"/>
      <c r="C2626" s="136"/>
      <c r="E2626" s="107"/>
      <c r="F2626" s="137"/>
      <c r="J2626" s="122"/>
      <c r="K2626" s="138"/>
      <c r="L2626" s="139"/>
      <c r="M2626" s="140"/>
      <c r="O2626" s="89"/>
      <c r="Q2626" s="138"/>
      <c r="R2626" s="91"/>
      <c r="S2626" s="138"/>
      <c r="T2626" s="138"/>
      <c r="U2626" s="91"/>
      <c r="V2626" s="141"/>
      <c r="Y2626" s="6"/>
      <c r="Z2626" s="16"/>
      <c r="AA2626" s="16"/>
      <c r="AB2626" s="16"/>
      <c r="AC2626" s="16"/>
      <c r="AD2626" s="16"/>
      <c r="AE2626" s="16"/>
      <c r="AF2626" s="16"/>
      <c r="AG2626" s="16"/>
      <c r="AH2626" s="16"/>
      <c r="AI2626" s="16"/>
      <c r="AJ2626" s="16"/>
      <c r="AK2626" s="16"/>
      <c r="AL2626" s="16"/>
      <c r="AM2626" s="16"/>
      <c r="AN2626" s="16"/>
      <c r="AO2626" s="16"/>
      <c r="AP2626" s="16"/>
      <c r="AQ2626" s="16"/>
      <c r="AR2626" s="16"/>
      <c r="AS2626" s="16"/>
      <c r="AT2626" s="16"/>
      <c r="AU2626" s="16"/>
      <c r="AV2626" s="16"/>
      <c r="AW2626" s="16"/>
      <c r="AX2626" s="16"/>
      <c r="AY2626" s="16"/>
      <c r="AZ2626" s="16"/>
      <c r="BA2626" s="16"/>
      <c r="BB2626" s="16"/>
    </row>
    <row r="2627" s="5" customFormat="1" spans="1:54">
      <c r="A2627" s="136"/>
      <c r="C2627" s="136"/>
      <c r="E2627" s="107"/>
      <c r="F2627" s="137"/>
      <c r="J2627" s="122"/>
      <c r="K2627" s="138"/>
      <c r="L2627" s="139"/>
      <c r="M2627" s="140"/>
      <c r="O2627" s="89"/>
      <c r="Q2627" s="138"/>
      <c r="R2627" s="91"/>
      <c r="S2627" s="138"/>
      <c r="T2627" s="138"/>
      <c r="U2627" s="91"/>
      <c r="V2627" s="141"/>
      <c r="Y2627" s="6"/>
      <c r="Z2627" s="16"/>
      <c r="AA2627" s="16"/>
      <c r="AB2627" s="16"/>
      <c r="AC2627" s="16"/>
      <c r="AD2627" s="16"/>
      <c r="AE2627" s="16"/>
      <c r="AF2627" s="16"/>
      <c r="AG2627" s="16"/>
      <c r="AH2627" s="16"/>
      <c r="AI2627" s="16"/>
      <c r="AJ2627" s="16"/>
      <c r="AK2627" s="16"/>
      <c r="AL2627" s="16"/>
      <c r="AM2627" s="16"/>
      <c r="AN2627" s="16"/>
      <c r="AO2627" s="16"/>
      <c r="AP2627" s="16"/>
      <c r="AQ2627" s="16"/>
      <c r="AR2627" s="16"/>
      <c r="AS2627" s="16"/>
      <c r="AT2627" s="16"/>
      <c r="AU2627" s="16"/>
      <c r="AV2627" s="16"/>
      <c r="AW2627" s="16"/>
      <c r="AX2627" s="16"/>
      <c r="AY2627" s="16"/>
      <c r="AZ2627" s="16"/>
      <c r="BA2627" s="16"/>
      <c r="BB2627" s="16"/>
    </row>
    <row r="2628" s="5" customFormat="1" spans="1:54">
      <c r="A2628" s="136"/>
      <c r="C2628" s="136"/>
      <c r="E2628" s="107"/>
      <c r="F2628" s="137"/>
      <c r="J2628" s="122"/>
      <c r="K2628" s="138"/>
      <c r="L2628" s="139"/>
      <c r="M2628" s="140"/>
      <c r="O2628" s="89"/>
      <c r="Q2628" s="138"/>
      <c r="R2628" s="91"/>
      <c r="S2628" s="138"/>
      <c r="T2628" s="138"/>
      <c r="U2628" s="91"/>
      <c r="V2628" s="141"/>
      <c r="Y2628" s="6"/>
      <c r="Z2628" s="16"/>
      <c r="AA2628" s="16"/>
      <c r="AB2628" s="16"/>
      <c r="AC2628" s="16"/>
      <c r="AD2628" s="16"/>
      <c r="AE2628" s="16"/>
      <c r="AF2628" s="16"/>
      <c r="AG2628" s="16"/>
      <c r="AH2628" s="16"/>
      <c r="AI2628" s="16"/>
      <c r="AJ2628" s="16"/>
      <c r="AK2628" s="16"/>
      <c r="AL2628" s="16"/>
      <c r="AM2628" s="16"/>
      <c r="AN2628" s="16"/>
      <c r="AO2628" s="16"/>
      <c r="AP2628" s="16"/>
      <c r="AQ2628" s="16"/>
      <c r="AR2628" s="16"/>
      <c r="AS2628" s="16"/>
      <c r="AT2628" s="16"/>
      <c r="AU2628" s="16"/>
      <c r="AV2628" s="16"/>
      <c r="AW2628" s="16"/>
      <c r="AX2628" s="16"/>
      <c r="AY2628" s="16"/>
      <c r="AZ2628" s="16"/>
      <c r="BA2628" s="16"/>
      <c r="BB2628" s="16"/>
    </row>
    <row r="2629" s="5" customFormat="1" spans="1:54">
      <c r="A2629" s="136"/>
      <c r="C2629" s="136"/>
      <c r="E2629" s="107"/>
      <c r="F2629" s="137"/>
      <c r="J2629" s="122"/>
      <c r="K2629" s="138"/>
      <c r="L2629" s="139"/>
      <c r="M2629" s="140"/>
      <c r="O2629" s="89"/>
      <c r="Q2629" s="138"/>
      <c r="R2629" s="91"/>
      <c r="S2629" s="138"/>
      <c r="T2629" s="138"/>
      <c r="U2629" s="91"/>
      <c r="V2629" s="141"/>
      <c r="Y2629" s="6"/>
      <c r="Z2629" s="16"/>
      <c r="AA2629" s="16"/>
      <c r="AB2629" s="16"/>
      <c r="AC2629" s="16"/>
      <c r="AD2629" s="16"/>
      <c r="AE2629" s="16"/>
      <c r="AF2629" s="16"/>
      <c r="AG2629" s="16"/>
      <c r="AH2629" s="16"/>
      <c r="AI2629" s="16"/>
      <c r="AJ2629" s="16"/>
      <c r="AK2629" s="16"/>
      <c r="AL2629" s="16"/>
      <c r="AM2629" s="16"/>
      <c r="AN2629" s="16"/>
      <c r="AO2629" s="16"/>
      <c r="AP2629" s="16"/>
      <c r="AQ2629" s="16"/>
      <c r="AR2629" s="16"/>
      <c r="AS2629" s="16"/>
      <c r="AT2629" s="16"/>
      <c r="AU2629" s="16"/>
      <c r="AV2629" s="16"/>
      <c r="AW2629" s="16"/>
      <c r="AX2629" s="16"/>
      <c r="AY2629" s="16"/>
      <c r="AZ2629" s="16"/>
      <c r="BA2629" s="16"/>
      <c r="BB2629" s="16"/>
    </row>
    <row r="2630" s="5" customFormat="1" spans="1:54">
      <c r="A2630" s="136"/>
      <c r="C2630" s="136"/>
      <c r="E2630" s="107"/>
      <c r="F2630" s="137"/>
      <c r="J2630" s="122"/>
      <c r="K2630" s="138"/>
      <c r="L2630" s="139"/>
      <c r="M2630" s="140"/>
      <c r="O2630" s="89"/>
      <c r="Q2630" s="138"/>
      <c r="R2630" s="91"/>
      <c r="S2630" s="138"/>
      <c r="T2630" s="138"/>
      <c r="U2630" s="91"/>
      <c r="V2630" s="141"/>
      <c r="Y2630" s="6"/>
      <c r="Z2630" s="16"/>
      <c r="AA2630" s="16"/>
      <c r="AB2630" s="16"/>
      <c r="AC2630" s="16"/>
      <c r="AD2630" s="16"/>
      <c r="AE2630" s="16"/>
      <c r="AF2630" s="16"/>
      <c r="AG2630" s="16"/>
      <c r="AH2630" s="16"/>
      <c r="AI2630" s="16"/>
      <c r="AJ2630" s="16"/>
      <c r="AK2630" s="16"/>
      <c r="AL2630" s="16"/>
      <c r="AM2630" s="16"/>
      <c r="AN2630" s="16"/>
      <c r="AO2630" s="16"/>
      <c r="AP2630" s="16"/>
      <c r="AQ2630" s="16"/>
      <c r="AR2630" s="16"/>
      <c r="AS2630" s="16"/>
      <c r="AT2630" s="16"/>
      <c r="AU2630" s="16"/>
      <c r="AV2630" s="16"/>
      <c r="AW2630" s="16"/>
      <c r="AX2630" s="16"/>
      <c r="AY2630" s="16"/>
      <c r="AZ2630" s="16"/>
      <c r="BA2630" s="16"/>
      <c r="BB2630" s="16"/>
    </row>
    <row r="2631" s="5" customFormat="1" spans="1:54">
      <c r="A2631" s="136"/>
      <c r="C2631" s="136"/>
      <c r="E2631" s="107"/>
      <c r="F2631" s="137"/>
      <c r="J2631" s="122"/>
      <c r="K2631" s="138"/>
      <c r="L2631" s="139"/>
      <c r="M2631" s="140"/>
      <c r="O2631" s="89"/>
      <c r="Q2631" s="138"/>
      <c r="R2631" s="91"/>
      <c r="S2631" s="138"/>
      <c r="T2631" s="138"/>
      <c r="U2631" s="91"/>
      <c r="V2631" s="141"/>
      <c r="Y2631" s="6"/>
      <c r="Z2631" s="16"/>
      <c r="AA2631" s="16"/>
      <c r="AB2631" s="16"/>
      <c r="AC2631" s="16"/>
      <c r="AD2631" s="16"/>
      <c r="AE2631" s="16"/>
      <c r="AF2631" s="16"/>
      <c r="AG2631" s="16"/>
      <c r="AH2631" s="16"/>
      <c r="AI2631" s="16"/>
      <c r="AJ2631" s="16"/>
      <c r="AK2631" s="16"/>
      <c r="AL2631" s="16"/>
      <c r="AM2631" s="16"/>
      <c r="AN2631" s="16"/>
      <c r="AO2631" s="16"/>
      <c r="AP2631" s="16"/>
      <c r="AQ2631" s="16"/>
      <c r="AR2631" s="16"/>
      <c r="AS2631" s="16"/>
      <c r="AT2631" s="16"/>
      <c r="AU2631" s="16"/>
      <c r="AV2631" s="16"/>
      <c r="AW2631" s="16"/>
      <c r="AX2631" s="16"/>
      <c r="AY2631" s="16"/>
      <c r="AZ2631" s="16"/>
      <c r="BA2631" s="16"/>
      <c r="BB2631" s="16"/>
    </row>
    <row r="2632" s="5" customFormat="1" spans="1:54">
      <c r="A2632" s="136"/>
      <c r="C2632" s="136"/>
      <c r="E2632" s="107"/>
      <c r="F2632" s="137"/>
      <c r="J2632" s="122"/>
      <c r="K2632" s="138"/>
      <c r="L2632" s="139"/>
      <c r="M2632" s="140"/>
      <c r="O2632" s="89"/>
      <c r="Q2632" s="138"/>
      <c r="R2632" s="91"/>
      <c r="S2632" s="138"/>
      <c r="T2632" s="138"/>
      <c r="U2632" s="91"/>
      <c r="V2632" s="141"/>
      <c r="Y2632" s="6"/>
      <c r="Z2632" s="16"/>
      <c r="AA2632" s="16"/>
      <c r="AB2632" s="16"/>
      <c r="AC2632" s="16"/>
      <c r="AD2632" s="16"/>
      <c r="AE2632" s="16"/>
      <c r="AF2632" s="16"/>
      <c r="AG2632" s="16"/>
      <c r="AH2632" s="16"/>
      <c r="AI2632" s="16"/>
      <c r="AJ2632" s="16"/>
      <c r="AK2632" s="16"/>
      <c r="AL2632" s="16"/>
      <c r="AM2632" s="16"/>
      <c r="AN2632" s="16"/>
      <c r="AO2632" s="16"/>
      <c r="AP2632" s="16"/>
      <c r="AQ2632" s="16"/>
      <c r="AR2632" s="16"/>
      <c r="AS2632" s="16"/>
      <c r="AT2632" s="16"/>
      <c r="AU2632" s="16"/>
      <c r="AV2632" s="16"/>
      <c r="AW2632" s="16"/>
      <c r="AX2632" s="16"/>
      <c r="AY2632" s="16"/>
      <c r="AZ2632" s="16"/>
      <c r="BA2632" s="16"/>
      <c r="BB2632" s="16"/>
    </row>
    <row r="2633" s="5" customFormat="1" spans="1:54">
      <c r="A2633" s="136"/>
      <c r="C2633" s="136"/>
      <c r="E2633" s="107"/>
      <c r="F2633" s="137"/>
      <c r="J2633" s="122"/>
      <c r="K2633" s="138"/>
      <c r="L2633" s="139"/>
      <c r="M2633" s="140"/>
      <c r="O2633" s="89"/>
      <c r="Q2633" s="138"/>
      <c r="R2633" s="91"/>
      <c r="S2633" s="138"/>
      <c r="T2633" s="138"/>
      <c r="U2633" s="91"/>
      <c r="V2633" s="141"/>
      <c r="Y2633" s="6"/>
      <c r="Z2633" s="16"/>
      <c r="AA2633" s="16"/>
      <c r="AB2633" s="16"/>
      <c r="AC2633" s="16"/>
      <c r="AD2633" s="16"/>
      <c r="AE2633" s="16"/>
      <c r="AF2633" s="16"/>
      <c r="AG2633" s="16"/>
      <c r="AH2633" s="16"/>
      <c r="AI2633" s="16"/>
      <c r="AJ2633" s="16"/>
      <c r="AK2633" s="16"/>
      <c r="AL2633" s="16"/>
      <c r="AM2633" s="16"/>
      <c r="AN2633" s="16"/>
      <c r="AO2633" s="16"/>
      <c r="AP2633" s="16"/>
      <c r="AQ2633" s="16"/>
      <c r="AR2633" s="16"/>
      <c r="AS2633" s="16"/>
      <c r="AT2633" s="16"/>
      <c r="AU2633" s="16"/>
      <c r="AV2633" s="16"/>
      <c r="AW2633" s="16"/>
      <c r="AX2633" s="16"/>
      <c r="AY2633" s="16"/>
      <c r="AZ2633" s="16"/>
      <c r="BA2633" s="16"/>
      <c r="BB2633" s="16"/>
    </row>
    <row r="2634" s="5" customFormat="1" spans="1:54">
      <c r="A2634" s="136"/>
      <c r="C2634" s="136"/>
      <c r="E2634" s="107"/>
      <c r="F2634" s="137"/>
      <c r="J2634" s="122"/>
      <c r="K2634" s="138"/>
      <c r="L2634" s="139"/>
      <c r="M2634" s="140"/>
      <c r="O2634" s="89"/>
      <c r="Q2634" s="138"/>
      <c r="R2634" s="91"/>
      <c r="S2634" s="138"/>
      <c r="T2634" s="138"/>
      <c r="U2634" s="91"/>
      <c r="V2634" s="141"/>
      <c r="Y2634" s="6"/>
      <c r="Z2634" s="16"/>
      <c r="AA2634" s="16"/>
      <c r="AB2634" s="16"/>
      <c r="AC2634" s="16"/>
      <c r="AD2634" s="16"/>
      <c r="AE2634" s="16"/>
      <c r="AF2634" s="16"/>
      <c r="AG2634" s="16"/>
      <c r="AH2634" s="16"/>
      <c r="AI2634" s="16"/>
      <c r="AJ2634" s="16"/>
      <c r="AK2634" s="16"/>
      <c r="AL2634" s="16"/>
      <c r="AM2634" s="16"/>
      <c r="AN2634" s="16"/>
      <c r="AO2634" s="16"/>
      <c r="AP2634" s="16"/>
      <c r="AQ2634" s="16"/>
      <c r="AR2634" s="16"/>
      <c r="AS2634" s="16"/>
      <c r="AT2634" s="16"/>
      <c r="AU2634" s="16"/>
      <c r="AV2634" s="16"/>
      <c r="AW2634" s="16"/>
      <c r="AX2634" s="16"/>
      <c r="AY2634" s="16"/>
      <c r="AZ2634" s="16"/>
      <c r="BA2634" s="16"/>
      <c r="BB2634" s="16"/>
    </row>
    <row r="2635" s="5" customFormat="1" spans="1:54">
      <c r="A2635" s="136"/>
      <c r="C2635" s="136"/>
      <c r="E2635" s="107"/>
      <c r="F2635" s="137"/>
      <c r="J2635" s="122"/>
      <c r="K2635" s="138"/>
      <c r="L2635" s="139"/>
      <c r="M2635" s="140"/>
      <c r="O2635" s="89"/>
      <c r="Q2635" s="138"/>
      <c r="R2635" s="91"/>
      <c r="S2635" s="138"/>
      <c r="T2635" s="138"/>
      <c r="U2635" s="91"/>
      <c r="V2635" s="141"/>
      <c r="Y2635" s="6"/>
      <c r="Z2635" s="16"/>
      <c r="AA2635" s="16"/>
      <c r="AB2635" s="16"/>
      <c r="AC2635" s="16"/>
      <c r="AD2635" s="16"/>
      <c r="AE2635" s="16"/>
      <c r="AF2635" s="16"/>
      <c r="AG2635" s="16"/>
      <c r="AH2635" s="16"/>
      <c r="AI2635" s="16"/>
      <c r="AJ2635" s="16"/>
      <c r="AK2635" s="16"/>
      <c r="AL2635" s="16"/>
      <c r="AM2635" s="16"/>
      <c r="AN2635" s="16"/>
      <c r="AO2635" s="16"/>
      <c r="AP2635" s="16"/>
      <c r="AQ2635" s="16"/>
      <c r="AR2635" s="16"/>
      <c r="AS2635" s="16"/>
      <c r="AT2635" s="16"/>
      <c r="AU2635" s="16"/>
      <c r="AV2635" s="16"/>
      <c r="AW2635" s="16"/>
      <c r="AX2635" s="16"/>
      <c r="AY2635" s="16"/>
      <c r="AZ2635" s="16"/>
      <c r="BA2635" s="16"/>
      <c r="BB2635" s="16"/>
    </row>
    <row r="2636" s="5" customFormat="1" spans="1:54">
      <c r="A2636" s="136"/>
      <c r="C2636" s="136"/>
      <c r="E2636" s="107"/>
      <c r="F2636" s="137"/>
      <c r="J2636" s="122"/>
      <c r="K2636" s="138"/>
      <c r="L2636" s="139"/>
      <c r="M2636" s="140"/>
      <c r="O2636" s="89"/>
      <c r="Q2636" s="138"/>
      <c r="R2636" s="91"/>
      <c r="S2636" s="138"/>
      <c r="T2636" s="138"/>
      <c r="U2636" s="91"/>
      <c r="V2636" s="141"/>
      <c r="Y2636" s="6"/>
      <c r="Z2636" s="16"/>
      <c r="AA2636" s="16"/>
      <c r="AB2636" s="16"/>
      <c r="AC2636" s="16"/>
      <c r="AD2636" s="16"/>
      <c r="AE2636" s="16"/>
      <c r="AF2636" s="16"/>
      <c r="AG2636" s="16"/>
      <c r="AH2636" s="16"/>
      <c r="AI2636" s="16"/>
      <c r="AJ2636" s="16"/>
      <c r="AK2636" s="16"/>
      <c r="AL2636" s="16"/>
      <c r="AM2636" s="16"/>
      <c r="AN2636" s="16"/>
      <c r="AO2636" s="16"/>
      <c r="AP2636" s="16"/>
      <c r="AQ2636" s="16"/>
      <c r="AR2636" s="16"/>
      <c r="AS2636" s="16"/>
      <c r="AT2636" s="16"/>
      <c r="AU2636" s="16"/>
      <c r="AV2636" s="16"/>
      <c r="AW2636" s="16"/>
      <c r="AX2636" s="16"/>
      <c r="AY2636" s="16"/>
      <c r="AZ2636" s="16"/>
      <c r="BA2636" s="16"/>
      <c r="BB2636" s="16"/>
    </row>
    <row r="2637" s="5" customFormat="1" spans="1:54">
      <c r="A2637" s="136"/>
      <c r="C2637" s="136"/>
      <c r="E2637" s="107"/>
      <c r="F2637" s="137"/>
      <c r="J2637" s="122"/>
      <c r="K2637" s="138"/>
      <c r="L2637" s="139"/>
      <c r="M2637" s="140"/>
      <c r="O2637" s="89"/>
      <c r="Q2637" s="138"/>
      <c r="R2637" s="91"/>
      <c r="S2637" s="138"/>
      <c r="T2637" s="138"/>
      <c r="U2637" s="91"/>
      <c r="V2637" s="141"/>
      <c r="Y2637" s="6"/>
      <c r="Z2637" s="16"/>
      <c r="AA2637" s="16"/>
      <c r="AB2637" s="16"/>
      <c r="AC2637" s="16"/>
      <c r="AD2637" s="16"/>
      <c r="AE2637" s="16"/>
      <c r="AF2637" s="16"/>
      <c r="AG2637" s="16"/>
      <c r="AH2637" s="16"/>
      <c r="AI2637" s="16"/>
      <c r="AJ2637" s="16"/>
      <c r="AK2637" s="16"/>
      <c r="AL2637" s="16"/>
      <c r="AM2637" s="16"/>
      <c r="AN2637" s="16"/>
      <c r="AO2637" s="16"/>
      <c r="AP2637" s="16"/>
      <c r="AQ2637" s="16"/>
      <c r="AR2637" s="16"/>
      <c r="AS2637" s="16"/>
      <c r="AT2637" s="16"/>
      <c r="AU2637" s="16"/>
      <c r="AV2637" s="16"/>
      <c r="AW2637" s="16"/>
      <c r="AX2637" s="16"/>
      <c r="AY2637" s="16"/>
      <c r="AZ2637" s="16"/>
      <c r="BA2637" s="16"/>
      <c r="BB2637" s="16"/>
    </row>
    <row r="2638" s="5" customFormat="1" spans="1:54">
      <c r="A2638" s="136"/>
      <c r="C2638" s="136"/>
      <c r="E2638" s="107"/>
      <c r="F2638" s="137"/>
      <c r="J2638" s="122"/>
      <c r="K2638" s="138"/>
      <c r="L2638" s="139"/>
      <c r="M2638" s="140"/>
      <c r="O2638" s="89"/>
      <c r="Q2638" s="138"/>
      <c r="R2638" s="91"/>
      <c r="S2638" s="138"/>
      <c r="T2638" s="138"/>
      <c r="U2638" s="91"/>
      <c r="V2638" s="141"/>
      <c r="Y2638" s="6"/>
      <c r="Z2638" s="16"/>
      <c r="AA2638" s="16"/>
      <c r="AB2638" s="16"/>
      <c r="AC2638" s="16"/>
      <c r="AD2638" s="16"/>
      <c r="AE2638" s="16"/>
      <c r="AF2638" s="16"/>
      <c r="AG2638" s="16"/>
      <c r="AH2638" s="16"/>
      <c r="AI2638" s="16"/>
      <c r="AJ2638" s="16"/>
      <c r="AK2638" s="16"/>
      <c r="AL2638" s="16"/>
      <c r="AM2638" s="16"/>
      <c r="AN2638" s="16"/>
      <c r="AO2638" s="16"/>
      <c r="AP2638" s="16"/>
      <c r="AQ2638" s="16"/>
      <c r="AR2638" s="16"/>
      <c r="AS2638" s="16"/>
      <c r="AT2638" s="16"/>
      <c r="AU2638" s="16"/>
      <c r="AV2638" s="16"/>
      <c r="AW2638" s="16"/>
      <c r="AX2638" s="16"/>
      <c r="AY2638" s="16"/>
      <c r="AZ2638" s="16"/>
      <c r="BA2638" s="16"/>
      <c r="BB2638" s="16"/>
    </row>
    <row r="2639" s="5" customFormat="1" spans="1:54">
      <c r="A2639" s="136"/>
      <c r="C2639" s="136"/>
      <c r="E2639" s="107"/>
      <c r="F2639" s="137"/>
      <c r="J2639" s="122"/>
      <c r="K2639" s="138"/>
      <c r="L2639" s="139"/>
      <c r="M2639" s="140"/>
      <c r="O2639" s="89"/>
      <c r="Q2639" s="138"/>
      <c r="R2639" s="91"/>
      <c r="S2639" s="138"/>
      <c r="T2639" s="138"/>
      <c r="U2639" s="91"/>
      <c r="V2639" s="141"/>
      <c r="Y2639" s="6"/>
      <c r="Z2639" s="16"/>
      <c r="AA2639" s="16"/>
      <c r="AB2639" s="16"/>
      <c r="AC2639" s="16"/>
      <c r="AD2639" s="16"/>
      <c r="AE2639" s="16"/>
      <c r="AF2639" s="16"/>
      <c r="AG2639" s="16"/>
      <c r="AH2639" s="16"/>
      <c r="AI2639" s="16"/>
      <c r="AJ2639" s="16"/>
      <c r="AK2639" s="16"/>
      <c r="AL2639" s="16"/>
      <c r="AM2639" s="16"/>
      <c r="AN2639" s="16"/>
      <c r="AO2639" s="16"/>
      <c r="AP2639" s="16"/>
      <c r="AQ2639" s="16"/>
      <c r="AR2639" s="16"/>
      <c r="AS2639" s="16"/>
      <c r="AT2639" s="16"/>
      <c r="AU2639" s="16"/>
      <c r="AV2639" s="16"/>
      <c r="AW2639" s="16"/>
      <c r="AX2639" s="16"/>
      <c r="AY2639" s="16"/>
      <c r="AZ2639" s="16"/>
      <c r="BA2639" s="16"/>
      <c r="BB2639" s="16"/>
    </row>
    <row r="2640" s="5" customFormat="1" spans="1:54">
      <c r="A2640" s="136"/>
      <c r="C2640" s="136"/>
      <c r="E2640" s="107"/>
      <c r="F2640" s="137"/>
      <c r="J2640" s="122"/>
      <c r="K2640" s="138"/>
      <c r="L2640" s="139"/>
      <c r="M2640" s="140"/>
      <c r="O2640" s="89"/>
      <c r="Q2640" s="138"/>
      <c r="R2640" s="91"/>
      <c r="S2640" s="138"/>
      <c r="T2640" s="138"/>
      <c r="U2640" s="91"/>
      <c r="V2640" s="141"/>
      <c r="Y2640" s="6"/>
      <c r="Z2640" s="16"/>
      <c r="AA2640" s="16"/>
      <c r="AB2640" s="16"/>
      <c r="AC2640" s="16"/>
      <c r="AD2640" s="16"/>
      <c r="AE2640" s="16"/>
      <c r="AF2640" s="16"/>
      <c r="AG2640" s="16"/>
      <c r="AH2640" s="16"/>
      <c r="AI2640" s="16"/>
      <c r="AJ2640" s="16"/>
      <c r="AK2640" s="16"/>
      <c r="AL2640" s="16"/>
      <c r="AM2640" s="16"/>
      <c r="AN2640" s="16"/>
      <c r="AO2640" s="16"/>
      <c r="AP2640" s="16"/>
      <c r="AQ2640" s="16"/>
      <c r="AR2640" s="16"/>
      <c r="AS2640" s="16"/>
      <c r="AT2640" s="16"/>
      <c r="AU2640" s="16"/>
      <c r="AV2640" s="16"/>
      <c r="AW2640" s="16"/>
      <c r="AX2640" s="16"/>
      <c r="AY2640" s="16"/>
      <c r="AZ2640" s="16"/>
      <c r="BA2640" s="16"/>
      <c r="BB2640" s="16"/>
    </row>
    <row r="2641" s="5" customFormat="1" spans="1:54">
      <c r="A2641" s="136"/>
      <c r="C2641" s="136"/>
      <c r="E2641" s="107"/>
      <c r="F2641" s="137"/>
      <c r="J2641" s="122"/>
      <c r="K2641" s="138"/>
      <c r="L2641" s="139"/>
      <c r="M2641" s="140"/>
      <c r="O2641" s="89"/>
      <c r="Q2641" s="138"/>
      <c r="R2641" s="91"/>
      <c r="S2641" s="138"/>
      <c r="T2641" s="138"/>
      <c r="U2641" s="91"/>
      <c r="V2641" s="141"/>
      <c r="Y2641" s="6"/>
      <c r="Z2641" s="16"/>
      <c r="AA2641" s="16"/>
      <c r="AB2641" s="16"/>
      <c r="AC2641" s="16"/>
      <c r="AD2641" s="16"/>
      <c r="AE2641" s="16"/>
      <c r="AF2641" s="16"/>
      <c r="AG2641" s="16"/>
      <c r="AH2641" s="16"/>
      <c r="AI2641" s="16"/>
      <c r="AJ2641" s="16"/>
      <c r="AK2641" s="16"/>
      <c r="AL2641" s="16"/>
      <c r="AM2641" s="16"/>
      <c r="AN2641" s="16"/>
      <c r="AO2641" s="16"/>
      <c r="AP2641" s="16"/>
      <c r="AQ2641" s="16"/>
      <c r="AR2641" s="16"/>
      <c r="AS2641" s="16"/>
      <c r="AT2641" s="16"/>
      <c r="AU2641" s="16"/>
      <c r="AV2641" s="16"/>
      <c r="AW2641" s="16"/>
      <c r="AX2641" s="16"/>
      <c r="AY2641" s="16"/>
      <c r="AZ2641" s="16"/>
      <c r="BA2641" s="16"/>
      <c r="BB2641" s="16"/>
    </row>
    <row r="2642" s="5" customFormat="1" spans="1:54">
      <c r="A2642" s="136"/>
      <c r="C2642" s="136"/>
      <c r="E2642" s="107"/>
      <c r="F2642" s="137"/>
      <c r="J2642" s="122"/>
      <c r="K2642" s="138"/>
      <c r="L2642" s="139"/>
      <c r="M2642" s="140"/>
      <c r="O2642" s="89"/>
      <c r="Q2642" s="138"/>
      <c r="R2642" s="91"/>
      <c r="S2642" s="138"/>
      <c r="T2642" s="138"/>
      <c r="U2642" s="91"/>
      <c r="V2642" s="141"/>
      <c r="Y2642" s="6"/>
      <c r="Z2642" s="16"/>
      <c r="AA2642" s="16"/>
      <c r="AB2642" s="16"/>
      <c r="AC2642" s="16"/>
      <c r="AD2642" s="16"/>
      <c r="AE2642" s="16"/>
      <c r="AF2642" s="16"/>
      <c r="AG2642" s="16"/>
      <c r="AH2642" s="16"/>
      <c r="AI2642" s="16"/>
      <c r="AJ2642" s="16"/>
      <c r="AK2642" s="16"/>
      <c r="AL2642" s="16"/>
      <c r="AM2642" s="16"/>
      <c r="AN2642" s="16"/>
      <c r="AO2642" s="16"/>
      <c r="AP2642" s="16"/>
      <c r="AQ2642" s="16"/>
      <c r="AR2642" s="16"/>
      <c r="AS2642" s="16"/>
      <c r="AT2642" s="16"/>
      <c r="AU2642" s="16"/>
      <c r="AV2642" s="16"/>
      <c r="AW2642" s="16"/>
      <c r="AX2642" s="16"/>
      <c r="AY2642" s="16"/>
      <c r="AZ2642" s="16"/>
      <c r="BA2642" s="16"/>
      <c r="BB2642" s="16"/>
    </row>
    <row r="2643" s="5" customFormat="1" spans="1:54">
      <c r="A2643" s="136"/>
      <c r="C2643" s="136"/>
      <c r="E2643" s="107"/>
      <c r="F2643" s="137"/>
      <c r="J2643" s="122"/>
      <c r="K2643" s="138"/>
      <c r="L2643" s="139"/>
      <c r="M2643" s="140"/>
      <c r="O2643" s="89"/>
      <c r="Q2643" s="138"/>
      <c r="R2643" s="91"/>
      <c r="S2643" s="138"/>
      <c r="T2643" s="138"/>
      <c r="U2643" s="91"/>
      <c r="V2643" s="141"/>
      <c r="Y2643" s="6"/>
      <c r="Z2643" s="16"/>
      <c r="AA2643" s="16"/>
      <c r="AB2643" s="16"/>
      <c r="AC2643" s="16"/>
      <c r="AD2643" s="16"/>
      <c r="AE2643" s="16"/>
      <c r="AF2643" s="16"/>
      <c r="AG2643" s="16"/>
      <c r="AH2643" s="16"/>
      <c r="AI2643" s="16"/>
      <c r="AJ2643" s="16"/>
      <c r="AK2643" s="16"/>
      <c r="AL2643" s="16"/>
      <c r="AM2643" s="16"/>
      <c r="AN2643" s="16"/>
      <c r="AO2643" s="16"/>
      <c r="AP2643" s="16"/>
      <c r="AQ2643" s="16"/>
      <c r="AR2643" s="16"/>
      <c r="AS2643" s="16"/>
      <c r="AT2643" s="16"/>
      <c r="AU2643" s="16"/>
      <c r="AV2643" s="16"/>
      <c r="AW2643" s="16"/>
      <c r="AX2643" s="16"/>
      <c r="AY2643" s="16"/>
      <c r="AZ2643" s="16"/>
      <c r="BA2643" s="16"/>
      <c r="BB2643" s="16"/>
    </row>
    <row r="2644" s="5" customFormat="1" spans="1:54">
      <c r="A2644" s="136"/>
      <c r="C2644" s="136"/>
      <c r="E2644" s="107"/>
      <c r="F2644" s="137"/>
      <c r="J2644" s="122"/>
      <c r="K2644" s="138"/>
      <c r="L2644" s="139"/>
      <c r="M2644" s="140"/>
      <c r="O2644" s="89"/>
      <c r="Q2644" s="138"/>
      <c r="R2644" s="91"/>
      <c r="S2644" s="138"/>
      <c r="T2644" s="138"/>
      <c r="U2644" s="91"/>
      <c r="V2644" s="141"/>
      <c r="Y2644" s="6"/>
      <c r="Z2644" s="16"/>
      <c r="AA2644" s="16"/>
      <c r="AB2644" s="16"/>
      <c r="AC2644" s="16"/>
      <c r="AD2644" s="16"/>
      <c r="AE2644" s="16"/>
      <c r="AF2644" s="16"/>
      <c r="AG2644" s="16"/>
      <c r="AH2644" s="16"/>
      <c r="AI2644" s="16"/>
      <c r="AJ2644" s="16"/>
      <c r="AK2644" s="16"/>
      <c r="AL2644" s="16"/>
      <c r="AM2644" s="16"/>
      <c r="AN2644" s="16"/>
      <c r="AO2644" s="16"/>
      <c r="AP2644" s="16"/>
      <c r="AQ2644" s="16"/>
      <c r="AR2644" s="16"/>
      <c r="AS2644" s="16"/>
      <c r="AT2644" s="16"/>
      <c r="AU2644" s="16"/>
      <c r="AV2644" s="16"/>
      <c r="AW2644" s="16"/>
      <c r="AX2644" s="16"/>
      <c r="AY2644" s="16"/>
      <c r="AZ2644" s="16"/>
      <c r="BA2644" s="16"/>
      <c r="BB2644" s="16"/>
    </row>
    <row r="2645" s="5" customFormat="1" spans="1:54">
      <c r="A2645" s="136"/>
      <c r="C2645" s="136"/>
      <c r="E2645" s="107"/>
      <c r="F2645" s="137"/>
      <c r="J2645" s="122"/>
      <c r="K2645" s="138"/>
      <c r="L2645" s="139"/>
      <c r="M2645" s="140"/>
      <c r="O2645" s="89"/>
      <c r="Q2645" s="138"/>
      <c r="R2645" s="91"/>
      <c r="S2645" s="138"/>
      <c r="T2645" s="138"/>
      <c r="U2645" s="91"/>
      <c r="V2645" s="141"/>
      <c r="Y2645" s="6"/>
      <c r="Z2645" s="16"/>
      <c r="AA2645" s="16"/>
      <c r="AB2645" s="16"/>
      <c r="AC2645" s="16"/>
      <c r="AD2645" s="16"/>
      <c r="AE2645" s="16"/>
      <c r="AF2645" s="16"/>
      <c r="AG2645" s="16"/>
      <c r="AH2645" s="16"/>
      <c r="AI2645" s="16"/>
      <c r="AJ2645" s="16"/>
      <c r="AK2645" s="16"/>
      <c r="AL2645" s="16"/>
      <c r="AM2645" s="16"/>
      <c r="AN2645" s="16"/>
      <c r="AO2645" s="16"/>
      <c r="AP2645" s="16"/>
      <c r="AQ2645" s="16"/>
      <c r="AR2645" s="16"/>
      <c r="AS2645" s="16"/>
      <c r="AT2645" s="16"/>
      <c r="AU2645" s="16"/>
      <c r="AV2645" s="16"/>
      <c r="AW2645" s="16"/>
      <c r="AX2645" s="16"/>
      <c r="AY2645" s="16"/>
      <c r="AZ2645" s="16"/>
      <c r="BA2645" s="16"/>
      <c r="BB2645" s="16"/>
    </row>
    <row r="2646" s="5" customFormat="1" spans="1:54">
      <c r="A2646" s="136"/>
      <c r="C2646" s="136"/>
      <c r="E2646" s="107"/>
      <c r="F2646" s="137"/>
      <c r="J2646" s="122"/>
      <c r="K2646" s="138"/>
      <c r="L2646" s="139"/>
      <c r="M2646" s="140"/>
      <c r="O2646" s="89"/>
      <c r="Q2646" s="138"/>
      <c r="R2646" s="91"/>
      <c r="S2646" s="138"/>
      <c r="T2646" s="138"/>
      <c r="U2646" s="91"/>
      <c r="V2646" s="141"/>
      <c r="Y2646" s="6"/>
      <c r="Z2646" s="16"/>
      <c r="AA2646" s="16"/>
      <c r="AB2646" s="16"/>
      <c r="AC2646" s="16"/>
      <c r="AD2646" s="16"/>
      <c r="AE2646" s="16"/>
      <c r="AF2646" s="16"/>
      <c r="AG2646" s="16"/>
      <c r="AH2646" s="16"/>
      <c r="AI2646" s="16"/>
      <c r="AJ2646" s="16"/>
      <c r="AK2646" s="16"/>
      <c r="AL2646" s="16"/>
      <c r="AM2646" s="16"/>
      <c r="AN2646" s="16"/>
      <c r="AO2646" s="16"/>
      <c r="AP2646" s="16"/>
      <c r="AQ2646" s="16"/>
      <c r="AR2646" s="16"/>
      <c r="AS2646" s="16"/>
      <c r="AT2646" s="16"/>
      <c r="AU2646" s="16"/>
      <c r="AV2646" s="16"/>
      <c r="AW2646" s="16"/>
      <c r="AX2646" s="16"/>
      <c r="AY2646" s="16"/>
      <c r="AZ2646" s="16"/>
      <c r="BA2646" s="16"/>
      <c r="BB2646" s="16"/>
    </row>
    <row r="2647" s="5" customFormat="1" spans="1:54">
      <c r="A2647" s="136"/>
      <c r="C2647" s="136"/>
      <c r="E2647" s="107"/>
      <c r="F2647" s="137"/>
      <c r="J2647" s="122"/>
      <c r="K2647" s="138"/>
      <c r="L2647" s="139"/>
      <c r="M2647" s="140"/>
      <c r="O2647" s="89"/>
      <c r="Q2647" s="138"/>
      <c r="R2647" s="91"/>
      <c r="S2647" s="138"/>
      <c r="T2647" s="138"/>
      <c r="U2647" s="91"/>
      <c r="V2647" s="141"/>
      <c r="Y2647" s="6"/>
      <c r="Z2647" s="16"/>
      <c r="AA2647" s="16"/>
      <c r="AB2647" s="16"/>
      <c r="AC2647" s="16"/>
      <c r="AD2647" s="16"/>
      <c r="AE2647" s="16"/>
      <c r="AF2647" s="16"/>
      <c r="AG2647" s="16"/>
      <c r="AH2647" s="16"/>
      <c r="AI2647" s="16"/>
      <c r="AJ2647" s="16"/>
      <c r="AK2647" s="16"/>
      <c r="AL2647" s="16"/>
      <c r="AM2647" s="16"/>
      <c r="AN2647" s="16"/>
      <c r="AO2647" s="16"/>
      <c r="AP2647" s="16"/>
      <c r="AQ2647" s="16"/>
      <c r="AR2647" s="16"/>
      <c r="AS2647" s="16"/>
      <c r="AT2647" s="16"/>
      <c r="AU2647" s="16"/>
      <c r="AV2647" s="16"/>
      <c r="AW2647" s="16"/>
      <c r="AX2647" s="16"/>
      <c r="AY2647" s="16"/>
      <c r="AZ2647" s="16"/>
      <c r="BA2647" s="16"/>
      <c r="BB2647" s="16"/>
    </row>
    <row r="2648" s="5" customFormat="1" spans="1:54">
      <c r="A2648" s="136"/>
      <c r="C2648" s="136"/>
      <c r="E2648" s="107"/>
      <c r="F2648" s="137"/>
      <c r="J2648" s="122"/>
      <c r="K2648" s="138"/>
      <c r="L2648" s="139"/>
      <c r="M2648" s="140"/>
      <c r="O2648" s="89"/>
      <c r="Q2648" s="138"/>
      <c r="R2648" s="91"/>
      <c r="S2648" s="138"/>
      <c r="T2648" s="138"/>
      <c r="U2648" s="91"/>
      <c r="V2648" s="141"/>
      <c r="Y2648" s="6"/>
      <c r="Z2648" s="16"/>
      <c r="AA2648" s="16"/>
      <c r="AB2648" s="16"/>
      <c r="AC2648" s="16"/>
      <c r="AD2648" s="16"/>
      <c r="AE2648" s="16"/>
      <c r="AF2648" s="16"/>
      <c r="AG2648" s="16"/>
      <c r="AH2648" s="16"/>
      <c r="AI2648" s="16"/>
      <c r="AJ2648" s="16"/>
      <c r="AK2648" s="16"/>
      <c r="AL2648" s="16"/>
      <c r="AM2648" s="16"/>
      <c r="AN2648" s="16"/>
      <c r="AO2648" s="16"/>
      <c r="AP2648" s="16"/>
      <c r="AQ2648" s="16"/>
      <c r="AR2648" s="16"/>
      <c r="AS2648" s="16"/>
      <c r="AT2648" s="16"/>
      <c r="AU2648" s="16"/>
      <c r="AV2648" s="16"/>
      <c r="AW2648" s="16"/>
      <c r="AX2648" s="16"/>
      <c r="AY2648" s="16"/>
      <c r="AZ2648" s="16"/>
      <c r="BA2648" s="16"/>
      <c r="BB2648" s="16"/>
    </row>
    <row r="2649" s="5" customFormat="1" spans="1:54">
      <c r="A2649" s="136"/>
      <c r="C2649" s="136"/>
      <c r="E2649" s="107"/>
      <c r="F2649" s="137"/>
      <c r="J2649" s="122"/>
      <c r="K2649" s="138"/>
      <c r="L2649" s="139"/>
      <c r="M2649" s="140"/>
      <c r="O2649" s="89"/>
      <c r="Q2649" s="138"/>
      <c r="R2649" s="91"/>
      <c r="S2649" s="138"/>
      <c r="T2649" s="138"/>
      <c r="U2649" s="91"/>
      <c r="V2649" s="141"/>
      <c r="Y2649" s="6"/>
      <c r="Z2649" s="16"/>
      <c r="AA2649" s="16"/>
      <c r="AB2649" s="16"/>
      <c r="AC2649" s="16"/>
      <c r="AD2649" s="16"/>
      <c r="AE2649" s="16"/>
      <c r="AF2649" s="16"/>
      <c r="AG2649" s="16"/>
      <c r="AH2649" s="16"/>
      <c r="AI2649" s="16"/>
      <c r="AJ2649" s="16"/>
      <c r="AK2649" s="16"/>
      <c r="AL2649" s="16"/>
      <c r="AM2649" s="16"/>
      <c r="AN2649" s="16"/>
      <c r="AO2649" s="16"/>
      <c r="AP2649" s="16"/>
      <c r="AQ2649" s="16"/>
      <c r="AR2649" s="16"/>
      <c r="AS2649" s="16"/>
      <c r="AT2649" s="16"/>
      <c r="AU2649" s="16"/>
      <c r="AV2649" s="16"/>
      <c r="AW2649" s="16"/>
      <c r="AX2649" s="16"/>
      <c r="AY2649" s="16"/>
      <c r="AZ2649" s="16"/>
      <c r="BA2649" s="16"/>
      <c r="BB2649" s="16"/>
    </row>
    <row r="2650" s="5" customFormat="1" spans="1:54">
      <c r="A2650" s="136"/>
      <c r="C2650" s="136"/>
      <c r="E2650" s="107"/>
      <c r="F2650" s="137"/>
      <c r="J2650" s="122"/>
      <c r="K2650" s="138"/>
      <c r="L2650" s="139"/>
      <c r="M2650" s="140"/>
      <c r="O2650" s="89"/>
      <c r="Q2650" s="138"/>
      <c r="R2650" s="91"/>
      <c r="S2650" s="138"/>
      <c r="T2650" s="138"/>
      <c r="U2650" s="91"/>
      <c r="V2650" s="141"/>
      <c r="Y2650" s="6"/>
      <c r="Z2650" s="16"/>
      <c r="AA2650" s="16"/>
      <c r="AB2650" s="16"/>
      <c r="AC2650" s="16"/>
      <c r="AD2650" s="16"/>
      <c r="AE2650" s="16"/>
      <c r="AF2650" s="16"/>
      <c r="AG2650" s="16"/>
      <c r="AH2650" s="16"/>
      <c r="AI2650" s="16"/>
      <c r="AJ2650" s="16"/>
      <c r="AK2650" s="16"/>
      <c r="AL2650" s="16"/>
      <c r="AM2650" s="16"/>
      <c r="AN2650" s="16"/>
      <c r="AO2650" s="16"/>
      <c r="AP2650" s="16"/>
      <c r="AQ2650" s="16"/>
      <c r="AR2650" s="16"/>
      <c r="AS2650" s="16"/>
      <c r="AT2650" s="16"/>
      <c r="AU2650" s="16"/>
      <c r="AV2650" s="16"/>
      <c r="AW2650" s="16"/>
      <c r="AX2650" s="16"/>
      <c r="AY2650" s="16"/>
      <c r="AZ2650" s="16"/>
      <c r="BA2650" s="16"/>
      <c r="BB2650" s="16"/>
    </row>
    <row r="2651" s="5" customFormat="1" spans="1:54">
      <c r="A2651" s="136"/>
      <c r="C2651" s="136"/>
      <c r="E2651" s="107"/>
      <c r="F2651" s="137"/>
      <c r="J2651" s="122"/>
      <c r="K2651" s="138"/>
      <c r="L2651" s="139"/>
      <c r="M2651" s="140"/>
      <c r="O2651" s="89"/>
      <c r="Q2651" s="138"/>
      <c r="R2651" s="91"/>
      <c r="S2651" s="138"/>
      <c r="T2651" s="138"/>
      <c r="U2651" s="91"/>
      <c r="V2651" s="141"/>
      <c r="Y2651" s="6"/>
      <c r="Z2651" s="16"/>
      <c r="AA2651" s="16"/>
      <c r="AB2651" s="16"/>
      <c r="AC2651" s="16"/>
      <c r="AD2651" s="16"/>
      <c r="AE2651" s="16"/>
      <c r="AF2651" s="16"/>
      <c r="AG2651" s="16"/>
      <c r="AH2651" s="16"/>
      <c r="AI2651" s="16"/>
      <c r="AJ2651" s="16"/>
      <c r="AK2651" s="16"/>
      <c r="AL2651" s="16"/>
      <c r="AM2651" s="16"/>
      <c r="AN2651" s="16"/>
      <c r="AO2651" s="16"/>
      <c r="AP2651" s="16"/>
      <c r="AQ2651" s="16"/>
      <c r="AR2651" s="16"/>
      <c r="AS2651" s="16"/>
      <c r="AT2651" s="16"/>
      <c r="AU2651" s="16"/>
      <c r="AV2651" s="16"/>
      <c r="AW2651" s="16"/>
      <c r="AX2651" s="16"/>
      <c r="AY2651" s="16"/>
      <c r="AZ2651" s="16"/>
      <c r="BA2651" s="16"/>
      <c r="BB2651" s="16"/>
    </row>
    <row r="2652" s="5" customFormat="1" spans="1:54">
      <c r="A2652" s="136"/>
      <c r="C2652" s="136"/>
      <c r="E2652" s="107"/>
      <c r="F2652" s="137"/>
      <c r="J2652" s="122"/>
      <c r="K2652" s="138"/>
      <c r="L2652" s="139"/>
      <c r="M2652" s="140"/>
      <c r="O2652" s="89"/>
      <c r="Q2652" s="138"/>
      <c r="R2652" s="91"/>
      <c r="S2652" s="138"/>
      <c r="T2652" s="138"/>
      <c r="U2652" s="91"/>
      <c r="V2652" s="141"/>
      <c r="Y2652" s="6"/>
      <c r="Z2652" s="16"/>
      <c r="AA2652" s="16"/>
      <c r="AB2652" s="16"/>
      <c r="AC2652" s="16"/>
      <c r="AD2652" s="16"/>
      <c r="AE2652" s="16"/>
      <c r="AF2652" s="16"/>
      <c r="AG2652" s="16"/>
      <c r="AH2652" s="16"/>
      <c r="AI2652" s="16"/>
      <c r="AJ2652" s="16"/>
      <c r="AK2652" s="16"/>
      <c r="AL2652" s="16"/>
      <c r="AM2652" s="16"/>
      <c r="AN2652" s="16"/>
      <c r="AO2652" s="16"/>
      <c r="AP2652" s="16"/>
      <c r="AQ2652" s="16"/>
      <c r="AR2652" s="16"/>
      <c r="AS2652" s="16"/>
      <c r="AT2652" s="16"/>
      <c r="AU2652" s="16"/>
      <c r="AV2652" s="16"/>
      <c r="AW2652" s="16"/>
      <c r="AX2652" s="16"/>
      <c r="AY2652" s="16"/>
      <c r="AZ2652" s="16"/>
      <c r="BA2652" s="16"/>
      <c r="BB2652" s="16"/>
    </row>
    <row r="2653" s="5" customFormat="1" spans="1:54">
      <c r="A2653" s="136"/>
      <c r="C2653" s="136"/>
      <c r="E2653" s="107"/>
      <c r="F2653" s="137"/>
      <c r="J2653" s="122"/>
      <c r="K2653" s="138"/>
      <c r="L2653" s="139"/>
      <c r="M2653" s="140"/>
      <c r="O2653" s="89"/>
      <c r="Q2653" s="138"/>
      <c r="R2653" s="91"/>
      <c r="S2653" s="138"/>
      <c r="T2653" s="138"/>
      <c r="U2653" s="91"/>
      <c r="V2653" s="141"/>
      <c r="Y2653" s="6"/>
      <c r="Z2653" s="16"/>
      <c r="AA2653" s="16"/>
      <c r="AB2653" s="16"/>
      <c r="AC2653" s="16"/>
      <c r="AD2653" s="16"/>
      <c r="AE2653" s="16"/>
      <c r="AF2653" s="16"/>
      <c r="AG2653" s="16"/>
      <c r="AH2653" s="16"/>
      <c r="AI2653" s="16"/>
      <c r="AJ2653" s="16"/>
      <c r="AK2653" s="16"/>
      <c r="AL2653" s="16"/>
      <c r="AM2653" s="16"/>
      <c r="AN2653" s="16"/>
      <c r="AO2653" s="16"/>
      <c r="AP2653" s="16"/>
      <c r="AQ2653" s="16"/>
      <c r="AR2653" s="16"/>
      <c r="AS2653" s="16"/>
      <c r="AT2653" s="16"/>
      <c r="AU2653" s="16"/>
      <c r="AV2653" s="16"/>
      <c r="AW2653" s="16"/>
      <c r="AX2653" s="16"/>
      <c r="AY2653" s="16"/>
      <c r="AZ2653" s="16"/>
      <c r="BA2653" s="16"/>
      <c r="BB2653" s="16"/>
    </row>
    <row r="2654" s="5" customFormat="1" spans="1:54">
      <c r="A2654" s="136"/>
      <c r="C2654" s="136"/>
      <c r="E2654" s="107"/>
      <c r="F2654" s="137"/>
      <c r="J2654" s="122"/>
      <c r="K2654" s="138"/>
      <c r="L2654" s="139"/>
      <c r="M2654" s="140"/>
      <c r="O2654" s="89"/>
      <c r="Q2654" s="138"/>
      <c r="R2654" s="91"/>
      <c r="S2654" s="138"/>
      <c r="T2654" s="138"/>
      <c r="U2654" s="91"/>
      <c r="V2654" s="141"/>
      <c r="Y2654" s="6"/>
      <c r="Z2654" s="16"/>
      <c r="AA2654" s="16"/>
      <c r="AB2654" s="16"/>
      <c r="AC2654" s="16"/>
      <c r="AD2654" s="16"/>
      <c r="AE2654" s="16"/>
      <c r="AF2654" s="16"/>
      <c r="AG2654" s="16"/>
      <c r="AH2654" s="16"/>
      <c r="AI2654" s="16"/>
      <c r="AJ2654" s="16"/>
      <c r="AK2654" s="16"/>
      <c r="AL2654" s="16"/>
      <c r="AM2654" s="16"/>
      <c r="AN2654" s="16"/>
      <c r="AO2654" s="16"/>
      <c r="AP2654" s="16"/>
      <c r="AQ2654" s="16"/>
      <c r="AR2654" s="16"/>
      <c r="AS2654" s="16"/>
      <c r="AT2654" s="16"/>
      <c r="AU2654" s="16"/>
      <c r="AV2654" s="16"/>
      <c r="AW2654" s="16"/>
      <c r="AX2654" s="16"/>
      <c r="AY2654" s="16"/>
      <c r="AZ2654" s="16"/>
      <c r="BA2654" s="16"/>
      <c r="BB2654" s="16"/>
    </row>
    <row r="2655" s="5" customFormat="1" spans="1:54">
      <c r="A2655" s="136"/>
      <c r="C2655" s="136"/>
      <c r="E2655" s="107"/>
      <c r="F2655" s="137"/>
      <c r="J2655" s="122"/>
      <c r="K2655" s="138"/>
      <c r="L2655" s="139"/>
      <c r="M2655" s="140"/>
      <c r="O2655" s="89"/>
      <c r="Q2655" s="138"/>
      <c r="R2655" s="91"/>
      <c r="S2655" s="138"/>
      <c r="T2655" s="138"/>
      <c r="U2655" s="91"/>
      <c r="V2655" s="141"/>
      <c r="Y2655" s="6"/>
      <c r="Z2655" s="16"/>
      <c r="AA2655" s="16"/>
      <c r="AB2655" s="16"/>
      <c r="AC2655" s="16"/>
      <c r="AD2655" s="16"/>
      <c r="AE2655" s="16"/>
      <c r="AF2655" s="16"/>
      <c r="AG2655" s="16"/>
      <c r="AH2655" s="16"/>
      <c r="AI2655" s="16"/>
      <c r="AJ2655" s="16"/>
      <c r="AK2655" s="16"/>
      <c r="AL2655" s="16"/>
      <c r="AM2655" s="16"/>
      <c r="AN2655" s="16"/>
      <c r="AO2655" s="16"/>
      <c r="AP2655" s="16"/>
      <c r="AQ2655" s="16"/>
      <c r="AR2655" s="16"/>
      <c r="AS2655" s="16"/>
      <c r="AT2655" s="16"/>
      <c r="AU2655" s="16"/>
      <c r="AV2655" s="16"/>
      <c r="AW2655" s="16"/>
      <c r="AX2655" s="16"/>
      <c r="AY2655" s="16"/>
      <c r="AZ2655" s="16"/>
      <c r="BA2655" s="16"/>
      <c r="BB2655" s="16"/>
    </row>
    <row r="2656" s="5" customFormat="1" spans="1:54">
      <c r="A2656" s="136"/>
      <c r="C2656" s="136"/>
      <c r="E2656" s="107"/>
      <c r="F2656" s="137"/>
      <c r="J2656" s="122"/>
      <c r="K2656" s="138"/>
      <c r="L2656" s="139"/>
      <c r="M2656" s="140"/>
      <c r="O2656" s="89"/>
      <c r="Q2656" s="138"/>
      <c r="R2656" s="91"/>
      <c r="S2656" s="138"/>
      <c r="T2656" s="138"/>
      <c r="U2656" s="91"/>
      <c r="V2656" s="141"/>
      <c r="Y2656" s="6"/>
      <c r="Z2656" s="16"/>
      <c r="AA2656" s="16"/>
      <c r="AB2656" s="16"/>
      <c r="AC2656" s="16"/>
      <c r="AD2656" s="16"/>
      <c r="AE2656" s="16"/>
      <c r="AF2656" s="16"/>
      <c r="AG2656" s="16"/>
      <c r="AH2656" s="16"/>
      <c r="AI2656" s="16"/>
      <c r="AJ2656" s="16"/>
      <c r="AK2656" s="16"/>
      <c r="AL2656" s="16"/>
      <c r="AM2656" s="16"/>
      <c r="AN2656" s="16"/>
      <c r="AO2656" s="16"/>
      <c r="AP2656" s="16"/>
      <c r="AQ2656" s="16"/>
      <c r="AR2656" s="16"/>
      <c r="AS2656" s="16"/>
      <c r="AT2656" s="16"/>
      <c r="AU2656" s="16"/>
      <c r="AV2656" s="16"/>
      <c r="AW2656" s="16"/>
      <c r="AX2656" s="16"/>
      <c r="AY2656" s="16"/>
      <c r="AZ2656" s="16"/>
      <c r="BA2656" s="16"/>
      <c r="BB2656" s="16"/>
    </row>
    <row r="2657" s="5" customFormat="1" spans="1:54">
      <c r="A2657" s="136"/>
      <c r="C2657" s="136"/>
      <c r="E2657" s="107"/>
      <c r="F2657" s="137"/>
      <c r="J2657" s="122"/>
      <c r="K2657" s="138"/>
      <c r="L2657" s="139"/>
      <c r="M2657" s="140"/>
      <c r="O2657" s="89"/>
      <c r="Q2657" s="138"/>
      <c r="R2657" s="91"/>
      <c r="S2657" s="138"/>
      <c r="T2657" s="138"/>
      <c r="U2657" s="91"/>
      <c r="V2657" s="141"/>
      <c r="Y2657" s="6"/>
      <c r="Z2657" s="16"/>
      <c r="AA2657" s="16"/>
      <c r="AB2657" s="16"/>
      <c r="AC2657" s="16"/>
      <c r="AD2657" s="16"/>
      <c r="AE2657" s="16"/>
      <c r="AF2657" s="16"/>
      <c r="AG2657" s="16"/>
      <c r="AH2657" s="16"/>
      <c r="AI2657" s="16"/>
      <c r="AJ2657" s="16"/>
      <c r="AK2657" s="16"/>
      <c r="AL2657" s="16"/>
      <c r="AM2657" s="16"/>
      <c r="AN2657" s="16"/>
      <c r="AO2657" s="16"/>
      <c r="AP2657" s="16"/>
      <c r="AQ2657" s="16"/>
      <c r="AR2657" s="16"/>
      <c r="AS2657" s="16"/>
      <c r="AT2657" s="16"/>
      <c r="AU2657" s="16"/>
      <c r="AV2657" s="16"/>
      <c r="AW2657" s="16"/>
      <c r="AX2657" s="16"/>
      <c r="AY2657" s="16"/>
      <c r="AZ2657" s="16"/>
      <c r="BA2657" s="16"/>
      <c r="BB2657" s="16"/>
    </row>
    <row r="2658" s="5" customFormat="1" spans="1:54">
      <c r="A2658" s="136"/>
      <c r="C2658" s="136"/>
      <c r="E2658" s="107"/>
      <c r="F2658" s="137"/>
      <c r="J2658" s="122"/>
      <c r="K2658" s="138"/>
      <c r="L2658" s="139"/>
      <c r="M2658" s="140"/>
      <c r="O2658" s="89"/>
      <c r="Q2658" s="138"/>
      <c r="R2658" s="91"/>
      <c r="S2658" s="138"/>
      <c r="T2658" s="138"/>
      <c r="U2658" s="91"/>
      <c r="V2658" s="141"/>
      <c r="Y2658" s="6"/>
      <c r="Z2658" s="16"/>
      <c r="AA2658" s="16"/>
      <c r="AB2658" s="16"/>
      <c r="AC2658" s="16"/>
      <c r="AD2658" s="16"/>
      <c r="AE2658" s="16"/>
      <c r="AF2658" s="16"/>
      <c r="AG2658" s="16"/>
      <c r="AH2658" s="16"/>
      <c r="AI2658" s="16"/>
      <c r="AJ2658" s="16"/>
      <c r="AK2658" s="16"/>
      <c r="AL2658" s="16"/>
      <c r="AM2658" s="16"/>
      <c r="AN2658" s="16"/>
      <c r="AO2658" s="16"/>
      <c r="AP2658" s="16"/>
      <c r="AQ2658" s="16"/>
      <c r="AR2658" s="16"/>
      <c r="AS2658" s="16"/>
      <c r="AT2658" s="16"/>
      <c r="AU2658" s="16"/>
      <c r="AV2658" s="16"/>
      <c r="AW2658" s="16"/>
      <c r="AX2658" s="16"/>
      <c r="AY2658" s="16"/>
      <c r="AZ2658" s="16"/>
      <c r="BA2658" s="16"/>
      <c r="BB2658" s="16"/>
    </row>
    <row r="2659" s="5" customFormat="1" spans="1:54">
      <c r="A2659" s="136"/>
      <c r="C2659" s="136"/>
      <c r="E2659" s="107"/>
      <c r="F2659" s="137"/>
      <c r="J2659" s="122"/>
      <c r="K2659" s="138"/>
      <c r="L2659" s="139"/>
      <c r="M2659" s="140"/>
      <c r="O2659" s="89"/>
      <c r="Q2659" s="138"/>
      <c r="R2659" s="91"/>
      <c r="S2659" s="138"/>
      <c r="T2659" s="138"/>
      <c r="U2659" s="91"/>
      <c r="V2659" s="141"/>
      <c r="Y2659" s="6"/>
      <c r="Z2659" s="16"/>
      <c r="AA2659" s="16"/>
      <c r="AB2659" s="16"/>
      <c r="AC2659" s="16"/>
      <c r="AD2659" s="16"/>
      <c r="AE2659" s="16"/>
      <c r="AF2659" s="16"/>
      <c r="AG2659" s="16"/>
      <c r="AH2659" s="16"/>
      <c r="AI2659" s="16"/>
      <c r="AJ2659" s="16"/>
      <c r="AK2659" s="16"/>
      <c r="AL2659" s="16"/>
      <c r="AM2659" s="16"/>
      <c r="AN2659" s="16"/>
      <c r="AO2659" s="16"/>
      <c r="AP2659" s="16"/>
      <c r="AQ2659" s="16"/>
      <c r="AR2659" s="16"/>
      <c r="AS2659" s="16"/>
      <c r="AT2659" s="16"/>
      <c r="AU2659" s="16"/>
      <c r="AV2659" s="16"/>
      <c r="AW2659" s="16"/>
      <c r="AX2659" s="16"/>
      <c r="AY2659" s="16"/>
      <c r="AZ2659" s="16"/>
      <c r="BA2659" s="16"/>
      <c r="BB2659" s="16"/>
    </row>
    <row r="2660" s="5" customFormat="1" spans="1:54">
      <c r="A2660" s="136"/>
      <c r="C2660" s="136"/>
      <c r="E2660" s="107"/>
      <c r="F2660" s="137"/>
      <c r="J2660" s="122"/>
      <c r="K2660" s="138"/>
      <c r="L2660" s="139"/>
      <c r="M2660" s="140"/>
      <c r="O2660" s="89"/>
      <c r="Q2660" s="138"/>
      <c r="R2660" s="91"/>
      <c r="S2660" s="138"/>
      <c r="T2660" s="138"/>
      <c r="U2660" s="91"/>
      <c r="V2660" s="141"/>
      <c r="Y2660" s="6"/>
      <c r="Z2660" s="16"/>
      <c r="AA2660" s="16"/>
      <c r="AB2660" s="16"/>
      <c r="AC2660" s="16"/>
      <c r="AD2660" s="16"/>
      <c r="AE2660" s="16"/>
      <c r="AF2660" s="16"/>
      <c r="AG2660" s="16"/>
      <c r="AH2660" s="16"/>
      <c r="AI2660" s="16"/>
      <c r="AJ2660" s="16"/>
      <c r="AK2660" s="16"/>
      <c r="AL2660" s="16"/>
      <c r="AM2660" s="16"/>
      <c r="AN2660" s="16"/>
      <c r="AO2660" s="16"/>
      <c r="AP2660" s="16"/>
      <c r="AQ2660" s="16"/>
      <c r="AR2660" s="16"/>
      <c r="AS2660" s="16"/>
      <c r="AT2660" s="16"/>
      <c r="AU2660" s="16"/>
      <c r="AV2660" s="16"/>
      <c r="AW2660" s="16"/>
      <c r="AX2660" s="16"/>
      <c r="AY2660" s="16"/>
      <c r="AZ2660" s="16"/>
      <c r="BA2660" s="16"/>
      <c r="BB2660" s="16"/>
    </row>
    <row r="2661" s="5" customFormat="1" spans="1:54">
      <c r="A2661" s="136"/>
      <c r="C2661" s="136"/>
      <c r="E2661" s="107"/>
      <c r="F2661" s="137"/>
      <c r="J2661" s="122"/>
      <c r="K2661" s="138"/>
      <c r="L2661" s="139"/>
      <c r="M2661" s="140"/>
      <c r="O2661" s="89"/>
      <c r="Q2661" s="138"/>
      <c r="R2661" s="91"/>
      <c r="S2661" s="138"/>
      <c r="T2661" s="138"/>
      <c r="U2661" s="91"/>
      <c r="V2661" s="141"/>
      <c r="Y2661" s="6"/>
      <c r="Z2661" s="16"/>
      <c r="AA2661" s="16"/>
      <c r="AB2661" s="16"/>
      <c r="AC2661" s="16"/>
      <c r="AD2661" s="16"/>
      <c r="AE2661" s="16"/>
      <c r="AF2661" s="16"/>
      <c r="AG2661" s="16"/>
      <c r="AH2661" s="16"/>
      <c r="AI2661" s="16"/>
      <c r="AJ2661" s="16"/>
      <c r="AK2661" s="16"/>
      <c r="AL2661" s="16"/>
      <c r="AM2661" s="16"/>
      <c r="AN2661" s="16"/>
      <c r="AO2661" s="16"/>
      <c r="AP2661" s="16"/>
      <c r="AQ2661" s="16"/>
      <c r="AR2661" s="16"/>
      <c r="AS2661" s="16"/>
      <c r="AT2661" s="16"/>
      <c r="AU2661" s="16"/>
      <c r="AV2661" s="16"/>
      <c r="AW2661" s="16"/>
      <c r="AX2661" s="16"/>
      <c r="AY2661" s="16"/>
      <c r="AZ2661" s="16"/>
      <c r="BA2661" s="16"/>
      <c r="BB2661" s="16"/>
    </row>
    <row r="2662" s="5" customFormat="1" spans="1:54">
      <c r="A2662" s="136"/>
      <c r="C2662" s="136"/>
      <c r="E2662" s="107"/>
      <c r="F2662" s="137"/>
      <c r="J2662" s="122"/>
      <c r="K2662" s="138"/>
      <c r="L2662" s="139"/>
      <c r="M2662" s="140"/>
      <c r="O2662" s="89"/>
      <c r="Q2662" s="138"/>
      <c r="R2662" s="91"/>
      <c r="S2662" s="138"/>
      <c r="T2662" s="138"/>
      <c r="U2662" s="91"/>
      <c r="V2662" s="141"/>
      <c r="Y2662" s="6"/>
      <c r="Z2662" s="16"/>
      <c r="AA2662" s="16"/>
      <c r="AB2662" s="16"/>
      <c r="AC2662" s="16"/>
      <c r="AD2662" s="16"/>
      <c r="AE2662" s="16"/>
      <c r="AF2662" s="16"/>
      <c r="AG2662" s="16"/>
      <c r="AH2662" s="16"/>
      <c r="AI2662" s="16"/>
      <c r="AJ2662" s="16"/>
      <c r="AK2662" s="16"/>
      <c r="AL2662" s="16"/>
      <c r="AM2662" s="16"/>
      <c r="AN2662" s="16"/>
      <c r="AO2662" s="16"/>
      <c r="AP2662" s="16"/>
      <c r="AQ2662" s="16"/>
      <c r="AR2662" s="16"/>
      <c r="AS2662" s="16"/>
      <c r="AT2662" s="16"/>
      <c r="AU2662" s="16"/>
      <c r="AV2662" s="16"/>
      <c r="AW2662" s="16"/>
      <c r="AX2662" s="16"/>
      <c r="AY2662" s="16"/>
      <c r="AZ2662" s="16"/>
      <c r="BA2662" s="16"/>
      <c r="BB2662" s="16"/>
    </row>
    <row r="2663" s="5" customFormat="1" spans="1:54">
      <c r="A2663" s="136"/>
      <c r="C2663" s="136"/>
      <c r="E2663" s="107"/>
      <c r="F2663" s="137"/>
      <c r="J2663" s="122"/>
      <c r="K2663" s="138"/>
      <c r="L2663" s="139"/>
      <c r="M2663" s="140"/>
      <c r="O2663" s="89"/>
      <c r="Q2663" s="138"/>
      <c r="R2663" s="91"/>
      <c r="S2663" s="138"/>
      <c r="T2663" s="138"/>
      <c r="U2663" s="91"/>
      <c r="V2663" s="141"/>
      <c r="Y2663" s="6"/>
      <c r="Z2663" s="16"/>
      <c r="AA2663" s="16"/>
      <c r="AB2663" s="16"/>
      <c r="AC2663" s="16"/>
      <c r="AD2663" s="16"/>
      <c r="AE2663" s="16"/>
      <c r="AF2663" s="16"/>
      <c r="AG2663" s="16"/>
      <c r="AH2663" s="16"/>
      <c r="AI2663" s="16"/>
      <c r="AJ2663" s="16"/>
      <c r="AK2663" s="16"/>
      <c r="AL2663" s="16"/>
      <c r="AM2663" s="16"/>
      <c r="AN2663" s="16"/>
      <c r="AO2663" s="16"/>
      <c r="AP2663" s="16"/>
      <c r="AQ2663" s="16"/>
      <c r="AR2663" s="16"/>
      <c r="AS2663" s="16"/>
      <c r="AT2663" s="16"/>
      <c r="AU2663" s="16"/>
      <c r="AV2663" s="16"/>
      <c r="AW2663" s="16"/>
      <c r="AX2663" s="16"/>
      <c r="AY2663" s="16"/>
      <c r="AZ2663" s="16"/>
      <c r="BA2663" s="16"/>
      <c r="BB2663" s="16"/>
    </row>
    <row r="2664" s="5" customFormat="1" spans="1:54">
      <c r="A2664" s="136"/>
      <c r="C2664" s="136"/>
      <c r="E2664" s="107"/>
      <c r="F2664" s="137"/>
      <c r="J2664" s="122"/>
      <c r="K2664" s="138"/>
      <c r="L2664" s="139"/>
      <c r="M2664" s="140"/>
      <c r="O2664" s="89"/>
      <c r="Q2664" s="138"/>
      <c r="R2664" s="91"/>
      <c r="S2664" s="138"/>
      <c r="T2664" s="138"/>
      <c r="U2664" s="91"/>
      <c r="V2664" s="141"/>
      <c r="Y2664" s="6"/>
      <c r="Z2664" s="16"/>
      <c r="AA2664" s="16"/>
      <c r="AB2664" s="16"/>
      <c r="AC2664" s="16"/>
      <c r="AD2664" s="16"/>
      <c r="AE2664" s="16"/>
      <c r="AF2664" s="16"/>
      <c r="AG2664" s="16"/>
      <c r="AH2664" s="16"/>
      <c r="AI2664" s="16"/>
      <c r="AJ2664" s="16"/>
      <c r="AK2664" s="16"/>
      <c r="AL2664" s="16"/>
      <c r="AM2664" s="16"/>
      <c r="AN2664" s="16"/>
      <c r="AO2664" s="16"/>
      <c r="AP2664" s="16"/>
      <c r="AQ2664" s="16"/>
      <c r="AR2664" s="16"/>
      <c r="AS2664" s="16"/>
      <c r="AT2664" s="16"/>
      <c r="AU2664" s="16"/>
      <c r="AV2664" s="16"/>
      <c r="AW2664" s="16"/>
      <c r="AX2664" s="16"/>
      <c r="AY2664" s="16"/>
      <c r="AZ2664" s="16"/>
      <c r="BA2664" s="16"/>
      <c r="BB2664" s="16"/>
    </row>
    <row r="2665" s="5" customFormat="1" spans="1:54">
      <c r="A2665" s="136"/>
      <c r="C2665" s="136"/>
      <c r="E2665" s="107"/>
      <c r="F2665" s="137"/>
      <c r="J2665" s="122"/>
      <c r="K2665" s="138"/>
      <c r="L2665" s="139"/>
      <c r="M2665" s="140"/>
      <c r="O2665" s="89"/>
      <c r="Q2665" s="138"/>
      <c r="R2665" s="91"/>
      <c r="S2665" s="138"/>
      <c r="T2665" s="138"/>
      <c r="U2665" s="91"/>
      <c r="V2665" s="141"/>
      <c r="Y2665" s="6"/>
      <c r="Z2665" s="16"/>
      <c r="AA2665" s="16"/>
      <c r="AB2665" s="16"/>
      <c r="AC2665" s="16"/>
      <c r="AD2665" s="16"/>
      <c r="AE2665" s="16"/>
      <c r="AF2665" s="16"/>
      <c r="AG2665" s="16"/>
      <c r="AH2665" s="16"/>
      <c r="AI2665" s="16"/>
      <c r="AJ2665" s="16"/>
      <c r="AK2665" s="16"/>
      <c r="AL2665" s="16"/>
      <c r="AM2665" s="16"/>
      <c r="AN2665" s="16"/>
      <c r="AO2665" s="16"/>
      <c r="AP2665" s="16"/>
      <c r="AQ2665" s="16"/>
      <c r="AR2665" s="16"/>
      <c r="AS2665" s="16"/>
      <c r="AT2665" s="16"/>
      <c r="AU2665" s="16"/>
      <c r="AV2665" s="16"/>
      <c r="AW2665" s="16"/>
      <c r="AX2665" s="16"/>
      <c r="AY2665" s="16"/>
      <c r="AZ2665" s="16"/>
      <c r="BA2665" s="16"/>
      <c r="BB2665" s="16"/>
    </row>
    <row r="2666" s="5" customFormat="1" spans="1:54">
      <c r="A2666" s="136"/>
      <c r="C2666" s="136"/>
      <c r="E2666" s="107"/>
      <c r="F2666" s="137"/>
      <c r="J2666" s="122"/>
      <c r="K2666" s="138"/>
      <c r="L2666" s="139"/>
      <c r="M2666" s="140"/>
      <c r="O2666" s="89"/>
      <c r="Q2666" s="138"/>
      <c r="R2666" s="91"/>
      <c r="S2666" s="138"/>
      <c r="T2666" s="138"/>
      <c r="U2666" s="91"/>
      <c r="V2666" s="141"/>
      <c r="Y2666" s="6"/>
      <c r="Z2666" s="16"/>
      <c r="AA2666" s="16"/>
      <c r="AB2666" s="16"/>
      <c r="AC2666" s="16"/>
      <c r="AD2666" s="16"/>
      <c r="AE2666" s="16"/>
      <c r="AF2666" s="16"/>
      <c r="AG2666" s="16"/>
      <c r="AH2666" s="16"/>
      <c r="AI2666" s="16"/>
      <c r="AJ2666" s="16"/>
      <c r="AK2666" s="16"/>
      <c r="AL2666" s="16"/>
      <c r="AM2666" s="16"/>
      <c r="AN2666" s="16"/>
      <c r="AO2666" s="16"/>
      <c r="AP2666" s="16"/>
      <c r="AQ2666" s="16"/>
      <c r="AR2666" s="16"/>
      <c r="AS2666" s="16"/>
      <c r="AT2666" s="16"/>
      <c r="AU2666" s="16"/>
      <c r="AV2666" s="16"/>
      <c r="AW2666" s="16"/>
      <c r="AX2666" s="16"/>
      <c r="AY2666" s="16"/>
      <c r="AZ2666" s="16"/>
      <c r="BA2666" s="16"/>
      <c r="BB2666" s="16"/>
    </row>
    <row r="2667" s="5" customFormat="1" spans="1:54">
      <c r="A2667" s="136"/>
      <c r="C2667" s="136"/>
      <c r="E2667" s="107"/>
      <c r="F2667" s="137"/>
      <c r="J2667" s="122"/>
      <c r="K2667" s="138"/>
      <c r="L2667" s="139"/>
      <c r="M2667" s="140"/>
      <c r="O2667" s="89"/>
      <c r="Q2667" s="138"/>
      <c r="R2667" s="91"/>
      <c r="S2667" s="138"/>
      <c r="T2667" s="138"/>
      <c r="U2667" s="91"/>
      <c r="V2667" s="141"/>
      <c r="Y2667" s="6"/>
      <c r="Z2667" s="16"/>
      <c r="AA2667" s="16"/>
      <c r="AB2667" s="16"/>
      <c r="AC2667" s="16"/>
      <c r="AD2667" s="16"/>
      <c r="AE2667" s="16"/>
      <c r="AF2667" s="16"/>
      <c r="AG2667" s="16"/>
      <c r="AH2667" s="16"/>
      <c r="AI2667" s="16"/>
      <c r="AJ2667" s="16"/>
      <c r="AK2667" s="16"/>
      <c r="AL2667" s="16"/>
      <c r="AM2667" s="16"/>
      <c r="AN2667" s="16"/>
      <c r="AO2667" s="16"/>
      <c r="AP2667" s="16"/>
      <c r="AQ2667" s="16"/>
      <c r="AR2667" s="16"/>
      <c r="AS2667" s="16"/>
      <c r="AT2667" s="16"/>
      <c r="AU2667" s="16"/>
      <c r="AV2667" s="16"/>
      <c r="AW2667" s="16"/>
      <c r="AX2667" s="16"/>
      <c r="AY2667" s="16"/>
      <c r="AZ2667" s="16"/>
      <c r="BA2667" s="16"/>
      <c r="BB2667" s="16"/>
    </row>
    <row r="2668" s="5" customFormat="1" spans="1:54">
      <c r="A2668" s="136"/>
      <c r="C2668" s="136"/>
      <c r="E2668" s="107"/>
      <c r="F2668" s="137"/>
      <c r="J2668" s="122"/>
      <c r="K2668" s="138"/>
      <c r="L2668" s="139"/>
      <c r="M2668" s="140"/>
      <c r="O2668" s="89"/>
      <c r="Q2668" s="138"/>
      <c r="R2668" s="91"/>
      <c r="S2668" s="138"/>
      <c r="T2668" s="138"/>
      <c r="U2668" s="91"/>
      <c r="V2668" s="141"/>
      <c r="Y2668" s="6"/>
      <c r="Z2668" s="16"/>
      <c r="AA2668" s="16"/>
      <c r="AB2668" s="16"/>
      <c r="AC2668" s="16"/>
      <c r="AD2668" s="16"/>
      <c r="AE2668" s="16"/>
      <c r="AF2668" s="16"/>
      <c r="AG2668" s="16"/>
      <c r="AH2668" s="16"/>
      <c r="AI2668" s="16"/>
      <c r="AJ2668" s="16"/>
      <c r="AK2668" s="16"/>
      <c r="AL2668" s="16"/>
      <c r="AM2668" s="16"/>
      <c r="AN2668" s="16"/>
      <c r="AO2668" s="16"/>
      <c r="AP2668" s="16"/>
      <c r="AQ2668" s="16"/>
      <c r="AR2668" s="16"/>
      <c r="AS2668" s="16"/>
      <c r="AT2668" s="16"/>
      <c r="AU2668" s="16"/>
      <c r="AV2668" s="16"/>
      <c r="AW2668" s="16"/>
      <c r="AX2668" s="16"/>
      <c r="AY2668" s="16"/>
      <c r="AZ2668" s="16"/>
      <c r="BA2668" s="16"/>
      <c r="BB2668" s="16"/>
    </row>
    <row r="2669" s="5" customFormat="1" spans="1:54">
      <c r="A2669" s="136"/>
      <c r="C2669" s="136"/>
      <c r="E2669" s="107"/>
      <c r="F2669" s="137"/>
      <c r="J2669" s="122"/>
      <c r="K2669" s="138"/>
      <c r="L2669" s="139"/>
      <c r="M2669" s="140"/>
      <c r="O2669" s="89"/>
      <c r="Q2669" s="138"/>
      <c r="R2669" s="91"/>
      <c r="S2669" s="138"/>
      <c r="T2669" s="138"/>
      <c r="U2669" s="91"/>
      <c r="V2669" s="141"/>
      <c r="Y2669" s="6"/>
      <c r="Z2669" s="16"/>
      <c r="AA2669" s="16"/>
      <c r="AB2669" s="16"/>
      <c r="AC2669" s="16"/>
      <c r="AD2669" s="16"/>
      <c r="AE2669" s="16"/>
      <c r="AF2669" s="16"/>
      <c r="AG2669" s="16"/>
      <c r="AH2669" s="16"/>
      <c r="AI2669" s="16"/>
      <c r="AJ2669" s="16"/>
      <c r="AK2669" s="16"/>
      <c r="AL2669" s="16"/>
      <c r="AM2669" s="16"/>
      <c r="AN2669" s="16"/>
      <c r="AO2669" s="16"/>
      <c r="AP2669" s="16"/>
      <c r="AQ2669" s="16"/>
      <c r="AR2669" s="16"/>
      <c r="AS2669" s="16"/>
      <c r="AT2669" s="16"/>
      <c r="AU2669" s="16"/>
      <c r="AV2669" s="16"/>
      <c r="AW2669" s="16"/>
      <c r="AX2669" s="16"/>
      <c r="AY2669" s="16"/>
      <c r="AZ2669" s="16"/>
      <c r="BA2669" s="16"/>
      <c r="BB2669" s="16"/>
    </row>
    <row r="2670" s="5" customFormat="1" spans="1:54">
      <c r="A2670" s="136"/>
      <c r="C2670" s="136"/>
      <c r="E2670" s="107"/>
      <c r="F2670" s="137"/>
      <c r="J2670" s="122"/>
      <c r="K2670" s="138"/>
      <c r="L2670" s="139"/>
      <c r="M2670" s="140"/>
      <c r="O2670" s="89"/>
      <c r="Q2670" s="138"/>
      <c r="R2670" s="91"/>
      <c r="S2670" s="138"/>
      <c r="T2670" s="138"/>
      <c r="U2670" s="91"/>
      <c r="V2670" s="141"/>
      <c r="Y2670" s="6"/>
      <c r="Z2670" s="16"/>
      <c r="AA2670" s="16"/>
      <c r="AB2670" s="16"/>
      <c r="AC2670" s="16"/>
      <c r="AD2670" s="16"/>
      <c r="AE2670" s="16"/>
      <c r="AF2670" s="16"/>
      <c r="AG2670" s="16"/>
      <c r="AH2670" s="16"/>
      <c r="AI2670" s="16"/>
      <c r="AJ2670" s="16"/>
      <c r="AK2670" s="16"/>
      <c r="AL2670" s="16"/>
      <c r="AM2670" s="16"/>
      <c r="AN2670" s="16"/>
      <c r="AO2670" s="16"/>
      <c r="AP2670" s="16"/>
      <c r="AQ2670" s="16"/>
      <c r="AR2670" s="16"/>
      <c r="AS2670" s="16"/>
      <c r="AT2670" s="16"/>
      <c r="AU2670" s="16"/>
      <c r="AV2670" s="16"/>
      <c r="AW2670" s="16"/>
      <c r="AX2670" s="16"/>
      <c r="AY2670" s="16"/>
      <c r="AZ2670" s="16"/>
      <c r="BA2670" s="16"/>
      <c r="BB2670" s="16"/>
    </row>
    <row r="2671" s="5" customFormat="1" spans="1:54">
      <c r="A2671" s="136"/>
      <c r="C2671" s="136"/>
      <c r="E2671" s="107"/>
      <c r="F2671" s="137"/>
      <c r="J2671" s="122"/>
      <c r="K2671" s="138"/>
      <c r="L2671" s="139"/>
      <c r="M2671" s="140"/>
      <c r="O2671" s="89"/>
      <c r="Q2671" s="138"/>
      <c r="R2671" s="91"/>
      <c r="S2671" s="138"/>
      <c r="T2671" s="138"/>
      <c r="U2671" s="91"/>
      <c r="V2671" s="141"/>
      <c r="Y2671" s="6"/>
      <c r="Z2671" s="16"/>
      <c r="AA2671" s="16"/>
      <c r="AB2671" s="16"/>
      <c r="AC2671" s="16"/>
      <c r="AD2671" s="16"/>
      <c r="AE2671" s="16"/>
      <c r="AF2671" s="16"/>
      <c r="AG2671" s="16"/>
      <c r="AH2671" s="16"/>
      <c r="AI2671" s="16"/>
      <c r="AJ2671" s="16"/>
      <c r="AK2671" s="16"/>
      <c r="AL2671" s="16"/>
      <c r="AM2671" s="16"/>
      <c r="AN2671" s="16"/>
      <c r="AO2671" s="16"/>
      <c r="AP2671" s="16"/>
      <c r="AQ2671" s="16"/>
      <c r="AR2671" s="16"/>
      <c r="AS2671" s="16"/>
      <c r="AT2671" s="16"/>
      <c r="AU2671" s="16"/>
      <c r="AV2671" s="16"/>
      <c r="AW2671" s="16"/>
      <c r="AX2671" s="16"/>
      <c r="AY2671" s="16"/>
      <c r="AZ2671" s="16"/>
      <c r="BA2671" s="16"/>
      <c r="BB2671" s="16"/>
    </row>
    <row r="2672" s="5" customFormat="1" spans="1:54">
      <c r="A2672" s="136"/>
      <c r="C2672" s="136"/>
      <c r="E2672" s="107"/>
      <c r="F2672" s="137"/>
      <c r="J2672" s="122"/>
      <c r="K2672" s="138"/>
      <c r="L2672" s="139"/>
      <c r="M2672" s="140"/>
      <c r="O2672" s="89"/>
      <c r="Q2672" s="138"/>
      <c r="R2672" s="91"/>
      <c r="S2672" s="138"/>
      <c r="T2672" s="138"/>
      <c r="U2672" s="91"/>
      <c r="V2672" s="141"/>
      <c r="Y2672" s="6"/>
      <c r="Z2672" s="16"/>
      <c r="AA2672" s="16"/>
      <c r="AB2672" s="16"/>
      <c r="AC2672" s="16"/>
      <c r="AD2672" s="16"/>
      <c r="AE2672" s="16"/>
      <c r="AF2672" s="16"/>
      <c r="AG2672" s="16"/>
      <c r="AH2672" s="16"/>
      <c r="AI2672" s="16"/>
      <c r="AJ2672" s="16"/>
      <c r="AK2672" s="16"/>
      <c r="AL2672" s="16"/>
      <c r="AM2672" s="16"/>
      <c r="AN2672" s="16"/>
      <c r="AO2672" s="16"/>
      <c r="AP2672" s="16"/>
      <c r="AQ2672" s="16"/>
      <c r="AR2672" s="16"/>
      <c r="AS2672" s="16"/>
      <c r="AT2672" s="16"/>
      <c r="AU2672" s="16"/>
      <c r="AV2672" s="16"/>
      <c r="AW2672" s="16"/>
      <c r="AX2672" s="16"/>
      <c r="AY2672" s="16"/>
      <c r="AZ2672" s="16"/>
      <c r="BA2672" s="16"/>
      <c r="BB2672" s="16"/>
    </row>
    <row r="2673" s="5" customFormat="1" spans="1:54">
      <c r="A2673" s="136"/>
      <c r="C2673" s="136"/>
      <c r="E2673" s="107"/>
      <c r="F2673" s="137"/>
      <c r="J2673" s="122"/>
      <c r="K2673" s="138"/>
      <c r="L2673" s="139"/>
      <c r="M2673" s="140"/>
      <c r="O2673" s="89"/>
      <c r="Q2673" s="138"/>
      <c r="R2673" s="91"/>
      <c r="S2673" s="138"/>
      <c r="T2673" s="138"/>
      <c r="U2673" s="91"/>
      <c r="V2673" s="141"/>
      <c r="Y2673" s="6"/>
      <c r="Z2673" s="16"/>
      <c r="AA2673" s="16"/>
      <c r="AB2673" s="16"/>
      <c r="AC2673" s="16"/>
      <c r="AD2673" s="16"/>
      <c r="AE2673" s="16"/>
      <c r="AF2673" s="16"/>
      <c r="AG2673" s="16"/>
      <c r="AH2673" s="16"/>
      <c r="AI2673" s="16"/>
      <c r="AJ2673" s="16"/>
      <c r="AK2673" s="16"/>
      <c r="AL2673" s="16"/>
      <c r="AM2673" s="16"/>
      <c r="AN2673" s="16"/>
      <c r="AO2673" s="16"/>
      <c r="AP2673" s="16"/>
      <c r="AQ2673" s="16"/>
      <c r="AR2673" s="16"/>
      <c r="AS2673" s="16"/>
      <c r="AT2673" s="16"/>
      <c r="AU2673" s="16"/>
      <c r="AV2673" s="16"/>
      <c r="AW2673" s="16"/>
      <c r="AX2673" s="16"/>
      <c r="AY2673" s="16"/>
      <c r="AZ2673" s="16"/>
      <c r="BA2673" s="16"/>
      <c r="BB2673" s="16"/>
    </row>
    <row r="2674" s="5" customFormat="1" spans="1:54">
      <c r="A2674" s="136"/>
      <c r="C2674" s="136"/>
      <c r="E2674" s="107"/>
      <c r="F2674" s="137"/>
      <c r="J2674" s="122"/>
      <c r="K2674" s="138"/>
      <c r="L2674" s="139"/>
      <c r="M2674" s="140"/>
      <c r="O2674" s="89"/>
      <c r="Q2674" s="138"/>
      <c r="R2674" s="91"/>
      <c r="S2674" s="138"/>
      <c r="T2674" s="138"/>
      <c r="U2674" s="91"/>
      <c r="V2674" s="141"/>
      <c r="Y2674" s="6"/>
      <c r="Z2674" s="16"/>
      <c r="AA2674" s="16"/>
      <c r="AB2674" s="16"/>
      <c r="AC2674" s="16"/>
      <c r="AD2674" s="16"/>
      <c r="AE2674" s="16"/>
      <c r="AF2674" s="16"/>
      <c r="AG2674" s="16"/>
      <c r="AH2674" s="16"/>
      <c r="AI2674" s="16"/>
      <c r="AJ2674" s="16"/>
      <c r="AK2674" s="16"/>
      <c r="AL2674" s="16"/>
      <c r="AM2674" s="16"/>
      <c r="AN2674" s="16"/>
      <c r="AO2674" s="16"/>
      <c r="AP2674" s="16"/>
      <c r="AQ2674" s="16"/>
      <c r="AR2674" s="16"/>
      <c r="AS2674" s="16"/>
      <c r="AT2674" s="16"/>
      <c r="AU2674" s="16"/>
      <c r="AV2674" s="16"/>
      <c r="AW2674" s="16"/>
      <c r="AX2674" s="16"/>
      <c r="AY2674" s="16"/>
      <c r="AZ2674" s="16"/>
      <c r="BA2674" s="16"/>
      <c r="BB2674" s="16"/>
    </row>
    <row r="2675" s="5" customFormat="1" spans="1:54">
      <c r="A2675" s="136"/>
      <c r="C2675" s="136"/>
      <c r="E2675" s="107"/>
      <c r="F2675" s="137"/>
      <c r="J2675" s="122"/>
      <c r="K2675" s="138"/>
      <c r="L2675" s="139"/>
      <c r="M2675" s="140"/>
      <c r="O2675" s="89"/>
      <c r="Q2675" s="138"/>
      <c r="R2675" s="91"/>
      <c r="S2675" s="138"/>
      <c r="T2675" s="138"/>
      <c r="U2675" s="91"/>
      <c r="V2675" s="141"/>
      <c r="Y2675" s="6"/>
      <c r="Z2675" s="16"/>
      <c r="AA2675" s="16"/>
      <c r="AB2675" s="16"/>
      <c r="AC2675" s="16"/>
      <c r="AD2675" s="16"/>
      <c r="AE2675" s="16"/>
      <c r="AF2675" s="16"/>
      <c r="AG2675" s="16"/>
      <c r="AH2675" s="16"/>
      <c r="AI2675" s="16"/>
      <c r="AJ2675" s="16"/>
      <c r="AK2675" s="16"/>
      <c r="AL2675" s="16"/>
      <c r="AM2675" s="16"/>
      <c r="AN2675" s="16"/>
      <c r="AO2675" s="16"/>
      <c r="AP2675" s="16"/>
      <c r="AQ2675" s="16"/>
      <c r="AR2675" s="16"/>
      <c r="AS2675" s="16"/>
      <c r="AT2675" s="16"/>
      <c r="AU2675" s="16"/>
      <c r="AV2675" s="16"/>
      <c r="AW2675" s="16"/>
      <c r="AX2675" s="16"/>
      <c r="AY2675" s="16"/>
      <c r="AZ2675" s="16"/>
      <c r="BA2675" s="16"/>
      <c r="BB2675" s="16"/>
    </row>
    <row r="2676" s="5" customFormat="1" spans="1:54">
      <c r="A2676" s="136"/>
      <c r="C2676" s="136"/>
      <c r="E2676" s="107"/>
      <c r="F2676" s="137"/>
      <c r="J2676" s="122"/>
      <c r="K2676" s="138"/>
      <c r="L2676" s="139"/>
      <c r="M2676" s="140"/>
      <c r="O2676" s="89"/>
      <c r="Q2676" s="138"/>
      <c r="R2676" s="91"/>
      <c r="S2676" s="138"/>
      <c r="T2676" s="138"/>
      <c r="U2676" s="91"/>
      <c r="V2676" s="141"/>
      <c r="Y2676" s="6"/>
      <c r="Z2676" s="16"/>
      <c r="AA2676" s="16"/>
      <c r="AB2676" s="16"/>
      <c r="AC2676" s="16"/>
      <c r="AD2676" s="16"/>
      <c r="AE2676" s="16"/>
      <c r="AF2676" s="16"/>
      <c r="AG2676" s="16"/>
      <c r="AH2676" s="16"/>
      <c r="AI2676" s="16"/>
      <c r="AJ2676" s="16"/>
      <c r="AK2676" s="16"/>
      <c r="AL2676" s="16"/>
      <c r="AM2676" s="16"/>
      <c r="AN2676" s="16"/>
      <c r="AO2676" s="16"/>
      <c r="AP2676" s="16"/>
      <c r="AQ2676" s="16"/>
      <c r="AR2676" s="16"/>
      <c r="AS2676" s="16"/>
      <c r="AT2676" s="16"/>
      <c r="AU2676" s="16"/>
      <c r="AV2676" s="16"/>
      <c r="AW2676" s="16"/>
      <c r="AX2676" s="16"/>
      <c r="AY2676" s="16"/>
      <c r="AZ2676" s="16"/>
      <c r="BA2676" s="16"/>
      <c r="BB2676" s="16"/>
    </row>
    <row r="2677" s="5" customFormat="1" spans="1:54">
      <c r="A2677" s="136"/>
      <c r="C2677" s="136"/>
      <c r="E2677" s="107"/>
      <c r="F2677" s="137"/>
      <c r="J2677" s="122"/>
      <c r="K2677" s="138"/>
      <c r="L2677" s="139"/>
      <c r="M2677" s="140"/>
      <c r="O2677" s="89"/>
      <c r="Q2677" s="138"/>
      <c r="R2677" s="91"/>
      <c r="S2677" s="138"/>
      <c r="T2677" s="138"/>
      <c r="U2677" s="91"/>
      <c r="V2677" s="141"/>
      <c r="Y2677" s="6"/>
      <c r="Z2677" s="16"/>
      <c r="AA2677" s="16"/>
      <c r="AB2677" s="16"/>
      <c r="AC2677" s="16"/>
      <c r="AD2677" s="16"/>
      <c r="AE2677" s="16"/>
      <c r="AF2677" s="16"/>
      <c r="AG2677" s="16"/>
      <c r="AH2677" s="16"/>
      <c r="AI2677" s="16"/>
      <c r="AJ2677" s="16"/>
      <c r="AK2677" s="16"/>
      <c r="AL2677" s="16"/>
      <c r="AM2677" s="16"/>
      <c r="AN2677" s="16"/>
      <c r="AO2677" s="16"/>
      <c r="AP2677" s="16"/>
      <c r="AQ2677" s="16"/>
      <c r="AR2677" s="16"/>
      <c r="AS2677" s="16"/>
      <c r="AT2677" s="16"/>
      <c r="AU2677" s="16"/>
      <c r="AV2677" s="16"/>
      <c r="AW2677" s="16"/>
      <c r="AX2677" s="16"/>
      <c r="AY2677" s="16"/>
      <c r="AZ2677" s="16"/>
      <c r="BA2677" s="16"/>
      <c r="BB2677" s="16"/>
    </row>
    <row r="2678" s="5" customFormat="1" spans="1:54">
      <c r="A2678" s="136"/>
      <c r="C2678" s="136"/>
      <c r="E2678" s="107"/>
      <c r="F2678" s="137"/>
      <c r="J2678" s="122"/>
      <c r="K2678" s="138"/>
      <c r="L2678" s="139"/>
      <c r="M2678" s="140"/>
      <c r="O2678" s="89"/>
      <c r="Q2678" s="138"/>
      <c r="R2678" s="91"/>
      <c r="S2678" s="138"/>
      <c r="T2678" s="138"/>
      <c r="U2678" s="91"/>
      <c r="V2678" s="141"/>
      <c r="Y2678" s="6"/>
      <c r="Z2678" s="16"/>
      <c r="AA2678" s="16"/>
      <c r="AB2678" s="16"/>
      <c r="AC2678" s="16"/>
      <c r="AD2678" s="16"/>
      <c r="AE2678" s="16"/>
      <c r="AF2678" s="16"/>
      <c r="AG2678" s="16"/>
      <c r="AH2678" s="16"/>
      <c r="AI2678" s="16"/>
      <c r="AJ2678" s="16"/>
      <c r="AK2678" s="16"/>
      <c r="AL2678" s="16"/>
      <c r="AM2678" s="16"/>
      <c r="AN2678" s="16"/>
      <c r="AO2678" s="16"/>
      <c r="AP2678" s="16"/>
      <c r="AQ2678" s="16"/>
      <c r="AR2678" s="16"/>
      <c r="AS2678" s="16"/>
      <c r="AT2678" s="16"/>
      <c r="AU2678" s="16"/>
      <c r="AV2678" s="16"/>
      <c r="AW2678" s="16"/>
      <c r="AX2678" s="16"/>
      <c r="AY2678" s="16"/>
      <c r="AZ2678" s="16"/>
      <c r="BA2678" s="16"/>
      <c r="BB2678" s="16"/>
    </row>
    <row r="2679" s="5" customFormat="1" spans="1:54">
      <c r="A2679" s="136"/>
      <c r="C2679" s="136"/>
      <c r="E2679" s="107"/>
      <c r="F2679" s="137"/>
      <c r="J2679" s="122"/>
      <c r="K2679" s="138"/>
      <c r="L2679" s="139"/>
      <c r="M2679" s="140"/>
      <c r="O2679" s="89"/>
      <c r="Q2679" s="138"/>
      <c r="R2679" s="91"/>
      <c r="S2679" s="138"/>
      <c r="T2679" s="138"/>
      <c r="U2679" s="91"/>
      <c r="V2679" s="141"/>
      <c r="Y2679" s="6"/>
      <c r="Z2679" s="16"/>
      <c r="AA2679" s="16"/>
      <c r="AB2679" s="16"/>
      <c r="AC2679" s="16"/>
      <c r="AD2679" s="16"/>
      <c r="AE2679" s="16"/>
      <c r="AF2679" s="16"/>
      <c r="AG2679" s="16"/>
      <c r="AH2679" s="16"/>
      <c r="AI2679" s="16"/>
      <c r="AJ2679" s="16"/>
      <c r="AK2679" s="16"/>
      <c r="AL2679" s="16"/>
      <c r="AM2679" s="16"/>
      <c r="AN2679" s="16"/>
      <c r="AO2679" s="16"/>
      <c r="AP2679" s="16"/>
      <c r="AQ2679" s="16"/>
      <c r="AR2679" s="16"/>
      <c r="AS2679" s="16"/>
      <c r="AT2679" s="16"/>
      <c r="AU2679" s="16"/>
      <c r="AV2679" s="16"/>
      <c r="AW2679" s="16"/>
      <c r="AX2679" s="16"/>
      <c r="AY2679" s="16"/>
      <c r="AZ2679" s="16"/>
      <c r="BA2679" s="16"/>
      <c r="BB2679" s="16"/>
    </row>
    <row r="2680" s="5" customFormat="1" spans="1:54">
      <c r="A2680" s="136"/>
      <c r="C2680" s="136"/>
      <c r="E2680" s="107"/>
      <c r="F2680" s="137"/>
      <c r="J2680" s="122"/>
      <c r="K2680" s="138"/>
      <c r="L2680" s="139"/>
      <c r="M2680" s="140"/>
      <c r="O2680" s="89"/>
      <c r="Q2680" s="138"/>
      <c r="R2680" s="91"/>
      <c r="S2680" s="138"/>
      <c r="T2680" s="138"/>
      <c r="U2680" s="91"/>
      <c r="V2680" s="141"/>
      <c r="Y2680" s="6"/>
      <c r="Z2680" s="16"/>
      <c r="AA2680" s="16"/>
      <c r="AB2680" s="16"/>
      <c r="AC2680" s="16"/>
      <c r="AD2680" s="16"/>
      <c r="AE2680" s="16"/>
      <c r="AF2680" s="16"/>
      <c r="AG2680" s="16"/>
      <c r="AH2680" s="16"/>
      <c r="AI2680" s="16"/>
      <c r="AJ2680" s="16"/>
      <c r="AK2680" s="16"/>
      <c r="AL2680" s="16"/>
      <c r="AM2680" s="16"/>
      <c r="AN2680" s="16"/>
      <c r="AO2680" s="16"/>
      <c r="AP2680" s="16"/>
      <c r="AQ2680" s="16"/>
      <c r="AR2680" s="16"/>
      <c r="AS2680" s="16"/>
      <c r="AT2680" s="16"/>
      <c r="AU2680" s="16"/>
      <c r="AV2680" s="16"/>
      <c r="AW2680" s="16"/>
      <c r="AX2680" s="16"/>
      <c r="AY2680" s="16"/>
      <c r="AZ2680" s="16"/>
      <c r="BA2680" s="16"/>
      <c r="BB2680" s="16"/>
    </row>
    <row r="2681" s="5" customFormat="1" spans="1:54">
      <c r="A2681" s="136"/>
      <c r="C2681" s="136"/>
      <c r="E2681" s="107"/>
      <c r="F2681" s="137"/>
      <c r="J2681" s="122"/>
      <c r="K2681" s="138"/>
      <c r="L2681" s="139"/>
      <c r="M2681" s="140"/>
      <c r="O2681" s="89"/>
      <c r="Q2681" s="138"/>
      <c r="R2681" s="91"/>
      <c r="S2681" s="138"/>
      <c r="T2681" s="138"/>
      <c r="U2681" s="91"/>
      <c r="V2681" s="141"/>
      <c r="Y2681" s="6"/>
      <c r="Z2681" s="16"/>
      <c r="AA2681" s="16"/>
      <c r="AB2681" s="16"/>
      <c r="AC2681" s="16"/>
      <c r="AD2681" s="16"/>
      <c r="AE2681" s="16"/>
      <c r="AF2681" s="16"/>
      <c r="AG2681" s="16"/>
      <c r="AH2681" s="16"/>
      <c r="AI2681" s="16"/>
      <c r="AJ2681" s="16"/>
      <c r="AK2681" s="16"/>
      <c r="AL2681" s="16"/>
      <c r="AM2681" s="16"/>
      <c r="AN2681" s="16"/>
      <c r="AO2681" s="16"/>
      <c r="AP2681" s="16"/>
      <c r="AQ2681" s="16"/>
      <c r="AR2681" s="16"/>
      <c r="AS2681" s="16"/>
      <c r="AT2681" s="16"/>
      <c r="AU2681" s="16"/>
      <c r="AV2681" s="16"/>
      <c r="AW2681" s="16"/>
      <c r="AX2681" s="16"/>
      <c r="AY2681" s="16"/>
      <c r="AZ2681" s="16"/>
      <c r="BA2681" s="16"/>
      <c r="BB2681" s="16"/>
    </row>
    <row r="2682" s="5" customFormat="1" spans="1:54">
      <c r="A2682" s="136"/>
      <c r="C2682" s="136"/>
      <c r="E2682" s="107"/>
      <c r="F2682" s="137"/>
      <c r="J2682" s="122"/>
      <c r="K2682" s="138"/>
      <c r="L2682" s="139"/>
      <c r="M2682" s="140"/>
      <c r="O2682" s="89"/>
      <c r="Q2682" s="138"/>
      <c r="R2682" s="91"/>
      <c r="S2682" s="138"/>
      <c r="T2682" s="138"/>
      <c r="U2682" s="91"/>
      <c r="V2682" s="141"/>
      <c r="Y2682" s="6"/>
      <c r="Z2682" s="16"/>
      <c r="AA2682" s="16"/>
      <c r="AB2682" s="16"/>
      <c r="AC2682" s="16"/>
      <c r="AD2682" s="16"/>
      <c r="AE2682" s="16"/>
      <c r="AF2682" s="16"/>
      <c r="AG2682" s="16"/>
      <c r="AH2682" s="16"/>
      <c r="AI2682" s="16"/>
      <c r="AJ2682" s="16"/>
      <c r="AK2682" s="16"/>
      <c r="AL2682" s="16"/>
      <c r="AM2682" s="16"/>
      <c r="AN2682" s="16"/>
      <c r="AO2682" s="16"/>
      <c r="AP2682" s="16"/>
      <c r="AQ2682" s="16"/>
      <c r="AR2682" s="16"/>
      <c r="AS2682" s="16"/>
      <c r="AT2682" s="16"/>
      <c r="AU2682" s="16"/>
      <c r="AV2682" s="16"/>
      <c r="AW2682" s="16"/>
      <c r="AX2682" s="16"/>
      <c r="AY2682" s="16"/>
      <c r="AZ2682" s="16"/>
      <c r="BA2682" s="16"/>
      <c r="BB2682" s="16"/>
    </row>
    <row r="2683" s="5" customFormat="1" spans="1:54">
      <c r="A2683" s="136"/>
      <c r="C2683" s="136"/>
      <c r="E2683" s="107"/>
      <c r="F2683" s="137"/>
      <c r="J2683" s="122"/>
      <c r="K2683" s="138"/>
      <c r="L2683" s="139"/>
      <c r="M2683" s="140"/>
      <c r="O2683" s="89"/>
      <c r="Q2683" s="138"/>
      <c r="R2683" s="91"/>
      <c r="S2683" s="138"/>
      <c r="T2683" s="138"/>
      <c r="U2683" s="91"/>
      <c r="V2683" s="141"/>
      <c r="Y2683" s="6"/>
      <c r="Z2683" s="16"/>
      <c r="AA2683" s="16"/>
      <c r="AB2683" s="16"/>
      <c r="AC2683" s="16"/>
      <c r="AD2683" s="16"/>
      <c r="AE2683" s="16"/>
      <c r="AF2683" s="16"/>
      <c r="AG2683" s="16"/>
      <c r="AH2683" s="16"/>
      <c r="AI2683" s="16"/>
      <c r="AJ2683" s="16"/>
      <c r="AK2683" s="16"/>
      <c r="AL2683" s="16"/>
      <c r="AM2683" s="16"/>
      <c r="AN2683" s="16"/>
      <c r="AO2683" s="16"/>
      <c r="AP2683" s="16"/>
      <c r="AQ2683" s="16"/>
      <c r="AR2683" s="16"/>
      <c r="AS2683" s="16"/>
      <c r="AT2683" s="16"/>
      <c r="AU2683" s="16"/>
      <c r="AV2683" s="16"/>
      <c r="AW2683" s="16"/>
      <c r="AX2683" s="16"/>
      <c r="AY2683" s="16"/>
      <c r="AZ2683" s="16"/>
      <c r="BA2683" s="16"/>
      <c r="BB2683" s="16"/>
    </row>
    <row r="2684" s="5" customFormat="1" spans="1:54">
      <c r="A2684" s="136"/>
      <c r="C2684" s="136"/>
      <c r="E2684" s="107"/>
      <c r="F2684" s="137"/>
      <c r="J2684" s="122"/>
      <c r="K2684" s="138"/>
      <c r="L2684" s="139"/>
      <c r="M2684" s="140"/>
      <c r="O2684" s="89"/>
      <c r="Q2684" s="138"/>
      <c r="R2684" s="91"/>
      <c r="S2684" s="138"/>
      <c r="T2684" s="138"/>
      <c r="U2684" s="91"/>
      <c r="V2684" s="141"/>
      <c r="Y2684" s="6"/>
      <c r="Z2684" s="16"/>
      <c r="AA2684" s="16"/>
      <c r="AB2684" s="16"/>
      <c r="AC2684" s="16"/>
      <c r="AD2684" s="16"/>
      <c r="AE2684" s="16"/>
      <c r="AF2684" s="16"/>
      <c r="AG2684" s="16"/>
      <c r="AH2684" s="16"/>
      <c r="AI2684" s="16"/>
      <c r="AJ2684" s="16"/>
      <c r="AK2684" s="16"/>
      <c r="AL2684" s="16"/>
      <c r="AM2684" s="16"/>
      <c r="AN2684" s="16"/>
      <c r="AO2684" s="16"/>
      <c r="AP2684" s="16"/>
      <c r="AQ2684" s="16"/>
      <c r="AR2684" s="16"/>
      <c r="AS2684" s="16"/>
      <c r="AT2684" s="16"/>
      <c r="AU2684" s="16"/>
      <c r="AV2684" s="16"/>
      <c r="AW2684" s="16"/>
      <c r="AX2684" s="16"/>
      <c r="AY2684" s="16"/>
      <c r="AZ2684" s="16"/>
      <c r="BA2684" s="16"/>
      <c r="BB2684" s="16"/>
    </row>
    <row r="2685" s="5" customFormat="1" spans="1:54">
      <c r="A2685" s="136"/>
      <c r="C2685" s="136"/>
      <c r="E2685" s="107"/>
      <c r="F2685" s="137"/>
      <c r="J2685" s="122"/>
      <c r="K2685" s="138"/>
      <c r="L2685" s="139"/>
      <c r="M2685" s="140"/>
      <c r="O2685" s="89"/>
      <c r="Q2685" s="138"/>
      <c r="R2685" s="91"/>
      <c r="S2685" s="138"/>
      <c r="T2685" s="138"/>
      <c r="U2685" s="91"/>
      <c r="V2685" s="141"/>
      <c r="Y2685" s="6"/>
      <c r="Z2685" s="16"/>
      <c r="AA2685" s="16"/>
      <c r="AB2685" s="16"/>
      <c r="AC2685" s="16"/>
      <c r="AD2685" s="16"/>
      <c r="AE2685" s="16"/>
      <c r="AF2685" s="16"/>
      <c r="AG2685" s="16"/>
      <c r="AH2685" s="16"/>
      <c r="AI2685" s="16"/>
      <c r="AJ2685" s="16"/>
      <c r="AK2685" s="16"/>
      <c r="AL2685" s="16"/>
      <c r="AM2685" s="16"/>
      <c r="AN2685" s="16"/>
      <c r="AO2685" s="16"/>
      <c r="AP2685" s="16"/>
      <c r="AQ2685" s="16"/>
      <c r="AR2685" s="16"/>
      <c r="AS2685" s="16"/>
      <c r="AT2685" s="16"/>
      <c r="AU2685" s="16"/>
      <c r="AV2685" s="16"/>
      <c r="AW2685" s="16"/>
      <c r="AX2685" s="16"/>
      <c r="AY2685" s="16"/>
      <c r="AZ2685" s="16"/>
      <c r="BA2685" s="16"/>
      <c r="BB2685" s="16"/>
    </row>
    <row r="2686" s="5" customFormat="1" spans="1:54">
      <c r="A2686" s="136"/>
      <c r="C2686" s="136"/>
      <c r="E2686" s="107"/>
      <c r="F2686" s="137"/>
      <c r="J2686" s="122"/>
      <c r="K2686" s="138"/>
      <c r="L2686" s="139"/>
      <c r="M2686" s="140"/>
      <c r="O2686" s="89"/>
      <c r="Q2686" s="138"/>
      <c r="R2686" s="91"/>
      <c r="S2686" s="138"/>
      <c r="T2686" s="138"/>
      <c r="U2686" s="91"/>
      <c r="V2686" s="141"/>
      <c r="Y2686" s="6"/>
      <c r="Z2686" s="16"/>
      <c r="AA2686" s="16"/>
      <c r="AB2686" s="16"/>
      <c r="AC2686" s="16"/>
      <c r="AD2686" s="16"/>
      <c r="AE2686" s="16"/>
      <c r="AF2686" s="16"/>
      <c r="AG2686" s="16"/>
      <c r="AH2686" s="16"/>
      <c r="AI2686" s="16"/>
      <c r="AJ2686" s="16"/>
      <c r="AK2686" s="16"/>
      <c r="AL2686" s="16"/>
      <c r="AM2686" s="16"/>
      <c r="AN2686" s="16"/>
      <c r="AO2686" s="16"/>
      <c r="AP2686" s="16"/>
      <c r="AQ2686" s="16"/>
      <c r="AR2686" s="16"/>
      <c r="AS2686" s="16"/>
      <c r="AT2686" s="16"/>
      <c r="AU2686" s="16"/>
      <c r="AV2686" s="16"/>
      <c r="AW2686" s="16"/>
      <c r="AX2686" s="16"/>
      <c r="AY2686" s="16"/>
      <c r="AZ2686" s="16"/>
      <c r="BA2686" s="16"/>
      <c r="BB2686" s="16"/>
    </row>
    <row r="2687" s="5" customFormat="1" spans="1:54">
      <c r="A2687" s="136"/>
      <c r="C2687" s="136"/>
      <c r="E2687" s="107"/>
      <c r="F2687" s="137"/>
      <c r="J2687" s="122"/>
      <c r="K2687" s="138"/>
      <c r="L2687" s="139"/>
      <c r="M2687" s="140"/>
      <c r="O2687" s="89"/>
      <c r="Q2687" s="138"/>
      <c r="R2687" s="91"/>
      <c r="S2687" s="138"/>
      <c r="T2687" s="138"/>
      <c r="U2687" s="91"/>
      <c r="V2687" s="141"/>
      <c r="Y2687" s="6"/>
      <c r="Z2687" s="16"/>
      <c r="AA2687" s="16"/>
      <c r="AB2687" s="16"/>
      <c r="AC2687" s="16"/>
      <c r="AD2687" s="16"/>
      <c r="AE2687" s="16"/>
      <c r="AF2687" s="16"/>
      <c r="AG2687" s="16"/>
      <c r="AH2687" s="16"/>
      <c r="AI2687" s="16"/>
      <c r="AJ2687" s="16"/>
      <c r="AK2687" s="16"/>
      <c r="AL2687" s="16"/>
      <c r="AM2687" s="16"/>
      <c r="AN2687" s="16"/>
      <c r="AO2687" s="16"/>
      <c r="AP2687" s="16"/>
      <c r="AQ2687" s="16"/>
      <c r="AR2687" s="16"/>
      <c r="AS2687" s="16"/>
      <c r="AT2687" s="16"/>
      <c r="AU2687" s="16"/>
      <c r="AV2687" s="16"/>
      <c r="AW2687" s="16"/>
      <c r="AX2687" s="16"/>
      <c r="AY2687" s="16"/>
      <c r="AZ2687" s="16"/>
      <c r="BA2687" s="16"/>
      <c r="BB2687" s="16"/>
    </row>
    <row r="2688" s="5" customFormat="1" spans="1:54">
      <c r="A2688" s="136"/>
      <c r="C2688" s="136"/>
      <c r="E2688" s="107"/>
      <c r="F2688" s="137"/>
      <c r="J2688" s="122"/>
      <c r="K2688" s="138"/>
      <c r="L2688" s="139"/>
      <c r="M2688" s="140"/>
      <c r="O2688" s="89"/>
      <c r="Q2688" s="138"/>
      <c r="R2688" s="91"/>
      <c r="S2688" s="138"/>
      <c r="T2688" s="138"/>
      <c r="U2688" s="91"/>
      <c r="V2688" s="141"/>
      <c r="Y2688" s="6"/>
      <c r="Z2688" s="16"/>
      <c r="AA2688" s="16"/>
      <c r="AB2688" s="16"/>
      <c r="AC2688" s="16"/>
      <c r="AD2688" s="16"/>
      <c r="AE2688" s="16"/>
      <c r="AF2688" s="16"/>
      <c r="AG2688" s="16"/>
      <c r="AH2688" s="16"/>
      <c r="AI2688" s="16"/>
      <c r="AJ2688" s="16"/>
      <c r="AK2688" s="16"/>
      <c r="AL2688" s="16"/>
      <c r="AM2688" s="16"/>
      <c r="AN2688" s="16"/>
      <c r="AO2688" s="16"/>
      <c r="AP2688" s="16"/>
      <c r="AQ2688" s="16"/>
      <c r="AR2688" s="16"/>
      <c r="AS2688" s="16"/>
      <c r="AT2688" s="16"/>
      <c r="AU2688" s="16"/>
      <c r="AV2688" s="16"/>
      <c r="AW2688" s="16"/>
      <c r="AX2688" s="16"/>
      <c r="AY2688" s="16"/>
      <c r="AZ2688" s="16"/>
      <c r="BA2688" s="16"/>
      <c r="BB2688" s="16"/>
    </row>
    <row r="2689" s="5" customFormat="1" spans="1:54">
      <c r="A2689" s="136"/>
      <c r="C2689" s="136"/>
      <c r="E2689" s="107"/>
      <c r="F2689" s="137"/>
      <c r="J2689" s="122"/>
      <c r="K2689" s="138"/>
      <c r="L2689" s="139"/>
      <c r="M2689" s="140"/>
      <c r="O2689" s="89"/>
      <c r="Q2689" s="138"/>
      <c r="R2689" s="91"/>
      <c r="S2689" s="138"/>
      <c r="T2689" s="138"/>
      <c r="U2689" s="91"/>
      <c r="V2689" s="141"/>
      <c r="Y2689" s="6"/>
      <c r="Z2689" s="16"/>
      <c r="AA2689" s="16"/>
      <c r="AB2689" s="16"/>
      <c r="AC2689" s="16"/>
      <c r="AD2689" s="16"/>
      <c r="AE2689" s="16"/>
      <c r="AF2689" s="16"/>
      <c r="AG2689" s="16"/>
      <c r="AH2689" s="16"/>
      <c r="AI2689" s="16"/>
      <c r="AJ2689" s="16"/>
      <c r="AK2689" s="16"/>
      <c r="AL2689" s="16"/>
      <c r="AM2689" s="16"/>
      <c r="AN2689" s="16"/>
      <c r="AO2689" s="16"/>
      <c r="AP2689" s="16"/>
      <c r="AQ2689" s="16"/>
      <c r="AR2689" s="16"/>
      <c r="AS2689" s="16"/>
      <c r="AT2689" s="16"/>
      <c r="AU2689" s="16"/>
      <c r="AV2689" s="16"/>
      <c r="AW2689" s="16"/>
      <c r="AX2689" s="16"/>
      <c r="AY2689" s="16"/>
      <c r="AZ2689" s="16"/>
      <c r="BA2689" s="16"/>
      <c r="BB2689" s="16"/>
    </row>
    <row r="2690" s="5" customFormat="1" spans="1:54">
      <c r="A2690" s="136"/>
      <c r="C2690" s="136"/>
      <c r="E2690" s="107"/>
      <c r="F2690" s="137"/>
      <c r="J2690" s="122"/>
      <c r="K2690" s="138"/>
      <c r="L2690" s="139"/>
      <c r="M2690" s="140"/>
      <c r="O2690" s="89"/>
      <c r="Q2690" s="138"/>
      <c r="R2690" s="91"/>
      <c r="S2690" s="138"/>
      <c r="T2690" s="138"/>
      <c r="U2690" s="91"/>
      <c r="V2690" s="141"/>
      <c r="Y2690" s="6"/>
      <c r="Z2690" s="16"/>
      <c r="AA2690" s="16"/>
      <c r="AB2690" s="16"/>
      <c r="AC2690" s="16"/>
      <c r="AD2690" s="16"/>
      <c r="AE2690" s="16"/>
      <c r="AF2690" s="16"/>
      <c r="AG2690" s="16"/>
      <c r="AH2690" s="16"/>
      <c r="AI2690" s="16"/>
      <c r="AJ2690" s="16"/>
      <c r="AK2690" s="16"/>
      <c r="AL2690" s="16"/>
      <c r="AM2690" s="16"/>
      <c r="AN2690" s="16"/>
      <c r="AO2690" s="16"/>
      <c r="AP2690" s="16"/>
      <c r="AQ2690" s="16"/>
      <c r="AR2690" s="16"/>
      <c r="AS2690" s="16"/>
      <c r="AT2690" s="16"/>
      <c r="AU2690" s="16"/>
      <c r="AV2690" s="16"/>
      <c r="AW2690" s="16"/>
      <c r="AX2690" s="16"/>
      <c r="AY2690" s="16"/>
      <c r="AZ2690" s="16"/>
      <c r="BA2690" s="16"/>
      <c r="BB2690" s="16"/>
    </row>
    <row r="2691" s="5" customFormat="1" spans="1:54">
      <c r="A2691" s="136"/>
      <c r="C2691" s="136"/>
      <c r="E2691" s="107"/>
      <c r="F2691" s="137"/>
      <c r="J2691" s="122"/>
      <c r="K2691" s="138"/>
      <c r="L2691" s="139"/>
      <c r="M2691" s="140"/>
      <c r="O2691" s="89"/>
      <c r="Q2691" s="138"/>
      <c r="R2691" s="91"/>
      <c r="S2691" s="138"/>
      <c r="T2691" s="138"/>
      <c r="U2691" s="91"/>
      <c r="V2691" s="141"/>
      <c r="Y2691" s="6"/>
      <c r="Z2691" s="16"/>
      <c r="AA2691" s="16"/>
      <c r="AB2691" s="16"/>
      <c r="AC2691" s="16"/>
      <c r="AD2691" s="16"/>
      <c r="AE2691" s="16"/>
      <c r="AF2691" s="16"/>
      <c r="AG2691" s="16"/>
      <c r="AH2691" s="16"/>
      <c r="AI2691" s="16"/>
      <c r="AJ2691" s="16"/>
      <c r="AK2691" s="16"/>
      <c r="AL2691" s="16"/>
      <c r="AM2691" s="16"/>
      <c r="AN2691" s="16"/>
      <c r="AO2691" s="16"/>
      <c r="AP2691" s="16"/>
      <c r="AQ2691" s="16"/>
      <c r="AR2691" s="16"/>
      <c r="AS2691" s="16"/>
      <c r="AT2691" s="16"/>
      <c r="AU2691" s="16"/>
      <c r="AV2691" s="16"/>
      <c r="AW2691" s="16"/>
      <c r="AX2691" s="16"/>
      <c r="AY2691" s="16"/>
      <c r="AZ2691" s="16"/>
      <c r="BA2691" s="16"/>
      <c r="BB2691" s="16"/>
    </row>
    <row r="2692" s="5" customFormat="1" spans="1:54">
      <c r="A2692" s="136"/>
      <c r="C2692" s="136"/>
      <c r="E2692" s="107"/>
      <c r="F2692" s="137"/>
      <c r="J2692" s="122"/>
      <c r="K2692" s="138"/>
      <c r="L2692" s="139"/>
      <c r="M2692" s="140"/>
      <c r="O2692" s="89"/>
      <c r="Q2692" s="138"/>
      <c r="R2692" s="91"/>
      <c r="S2692" s="138"/>
      <c r="T2692" s="138"/>
      <c r="U2692" s="91"/>
      <c r="V2692" s="141"/>
      <c r="Y2692" s="6"/>
      <c r="Z2692" s="16"/>
      <c r="AA2692" s="16"/>
      <c r="AB2692" s="16"/>
      <c r="AC2692" s="16"/>
      <c r="AD2692" s="16"/>
      <c r="AE2692" s="16"/>
      <c r="AF2692" s="16"/>
      <c r="AG2692" s="16"/>
      <c r="AH2692" s="16"/>
      <c r="AI2692" s="16"/>
      <c r="AJ2692" s="16"/>
      <c r="AK2692" s="16"/>
      <c r="AL2692" s="16"/>
      <c r="AM2692" s="16"/>
      <c r="AN2692" s="16"/>
      <c r="AO2692" s="16"/>
      <c r="AP2692" s="16"/>
      <c r="AQ2692" s="16"/>
      <c r="AR2692" s="16"/>
      <c r="AS2692" s="16"/>
      <c r="AT2692" s="16"/>
      <c r="AU2692" s="16"/>
      <c r="AV2692" s="16"/>
      <c r="AW2692" s="16"/>
      <c r="AX2692" s="16"/>
      <c r="AY2692" s="16"/>
      <c r="AZ2692" s="16"/>
      <c r="BA2692" s="16"/>
      <c r="BB2692" s="16"/>
    </row>
    <row r="2693" s="5" customFormat="1" spans="1:54">
      <c r="A2693" s="136"/>
      <c r="C2693" s="136"/>
      <c r="E2693" s="107"/>
      <c r="F2693" s="137"/>
      <c r="J2693" s="122"/>
      <c r="K2693" s="138"/>
      <c r="L2693" s="139"/>
      <c r="M2693" s="140"/>
      <c r="O2693" s="89"/>
      <c r="Q2693" s="138"/>
      <c r="R2693" s="91"/>
      <c r="S2693" s="138"/>
      <c r="T2693" s="138"/>
      <c r="U2693" s="91"/>
      <c r="V2693" s="141"/>
      <c r="Y2693" s="6"/>
      <c r="Z2693" s="16"/>
      <c r="AA2693" s="16"/>
      <c r="AB2693" s="16"/>
      <c r="AC2693" s="16"/>
      <c r="AD2693" s="16"/>
      <c r="AE2693" s="16"/>
      <c r="AF2693" s="16"/>
      <c r="AG2693" s="16"/>
      <c r="AH2693" s="16"/>
      <c r="AI2693" s="16"/>
      <c r="AJ2693" s="16"/>
      <c r="AK2693" s="16"/>
      <c r="AL2693" s="16"/>
      <c r="AM2693" s="16"/>
      <c r="AN2693" s="16"/>
      <c r="AO2693" s="16"/>
      <c r="AP2693" s="16"/>
      <c r="AQ2693" s="16"/>
      <c r="AR2693" s="16"/>
      <c r="AS2693" s="16"/>
      <c r="AT2693" s="16"/>
      <c r="AU2693" s="16"/>
      <c r="AV2693" s="16"/>
      <c r="AW2693" s="16"/>
      <c r="AX2693" s="16"/>
      <c r="AY2693" s="16"/>
      <c r="AZ2693" s="16"/>
      <c r="BA2693" s="16"/>
      <c r="BB2693" s="16"/>
    </row>
    <row r="2694" s="5" customFormat="1" spans="1:54">
      <c r="A2694" s="136"/>
      <c r="C2694" s="136"/>
      <c r="E2694" s="107"/>
      <c r="F2694" s="137"/>
      <c r="J2694" s="122"/>
      <c r="K2694" s="138"/>
      <c r="L2694" s="139"/>
      <c r="M2694" s="140"/>
      <c r="O2694" s="89"/>
      <c r="Q2694" s="138"/>
      <c r="R2694" s="91"/>
      <c r="S2694" s="138"/>
      <c r="T2694" s="138"/>
      <c r="U2694" s="91"/>
      <c r="V2694" s="141"/>
      <c r="Y2694" s="6"/>
      <c r="Z2694" s="16"/>
      <c r="AA2694" s="16"/>
      <c r="AB2694" s="16"/>
      <c r="AC2694" s="16"/>
      <c r="AD2694" s="16"/>
      <c r="AE2694" s="16"/>
      <c r="AF2694" s="16"/>
      <c r="AG2694" s="16"/>
      <c r="AH2694" s="16"/>
      <c r="AI2694" s="16"/>
      <c r="AJ2694" s="16"/>
      <c r="AK2694" s="16"/>
      <c r="AL2694" s="16"/>
      <c r="AM2694" s="16"/>
      <c r="AN2694" s="16"/>
      <c r="AO2694" s="16"/>
      <c r="AP2694" s="16"/>
      <c r="AQ2694" s="16"/>
      <c r="AR2694" s="16"/>
      <c r="AS2694" s="16"/>
      <c r="AT2694" s="16"/>
      <c r="AU2694" s="16"/>
      <c r="AV2694" s="16"/>
      <c r="AW2694" s="16"/>
      <c r="AX2694" s="16"/>
      <c r="AY2694" s="16"/>
      <c r="AZ2694" s="16"/>
      <c r="BA2694" s="16"/>
      <c r="BB2694" s="16"/>
    </row>
    <row r="2695" s="5" customFormat="1" spans="1:54">
      <c r="A2695" s="136"/>
      <c r="C2695" s="136"/>
      <c r="E2695" s="107"/>
      <c r="F2695" s="137"/>
      <c r="J2695" s="122"/>
      <c r="K2695" s="138"/>
      <c r="L2695" s="139"/>
      <c r="M2695" s="140"/>
      <c r="O2695" s="89"/>
      <c r="Q2695" s="138"/>
      <c r="R2695" s="91"/>
      <c r="S2695" s="138"/>
      <c r="T2695" s="138"/>
      <c r="U2695" s="91"/>
      <c r="V2695" s="141"/>
      <c r="Y2695" s="6"/>
      <c r="Z2695" s="16"/>
      <c r="AA2695" s="16"/>
      <c r="AB2695" s="16"/>
      <c r="AC2695" s="16"/>
      <c r="AD2695" s="16"/>
      <c r="AE2695" s="16"/>
      <c r="AF2695" s="16"/>
      <c r="AG2695" s="16"/>
      <c r="AH2695" s="16"/>
      <c r="AI2695" s="16"/>
      <c r="AJ2695" s="16"/>
      <c r="AK2695" s="16"/>
      <c r="AL2695" s="16"/>
      <c r="AM2695" s="16"/>
      <c r="AN2695" s="16"/>
      <c r="AO2695" s="16"/>
      <c r="AP2695" s="16"/>
      <c r="AQ2695" s="16"/>
      <c r="AR2695" s="16"/>
      <c r="AS2695" s="16"/>
      <c r="AT2695" s="16"/>
      <c r="AU2695" s="16"/>
      <c r="AV2695" s="16"/>
      <c r="AW2695" s="16"/>
      <c r="AX2695" s="16"/>
      <c r="AY2695" s="16"/>
      <c r="AZ2695" s="16"/>
      <c r="BA2695" s="16"/>
      <c r="BB2695" s="16"/>
    </row>
    <row r="2696" s="5" customFormat="1" spans="1:54">
      <c r="A2696" s="136"/>
      <c r="C2696" s="136"/>
      <c r="E2696" s="107"/>
      <c r="F2696" s="137"/>
      <c r="J2696" s="122"/>
      <c r="K2696" s="138"/>
      <c r="L2696" s="139"/>
      <c r="M2696" s="140"/>
      <c r="O2696" s="89"/>
      <c r="Q2696" s="138"/>
      <c r="R2696" s="91"/>
      <c r="S2696" s="138"/>
      <c r="T2696" s="138"/>
      <c r="U2696" s="91"/>
      <c r="V2696" s="141"/>
      <c r="Y2696" s="6"/>
      <c r="Z2696" s="16"/>
      <c r="AA2696" s="16"/>
      <c r="AB2696" s="16"/>
      <c r="AC2696" s="16"/>
      <c r="AD2696" s="16"/>
      <c r="AE2696" s="16"/>
      <c r="AF2696" s="16"/>
      <c r="AG2696" s="16"/>
      <c r="AH2696" s="16"/>
      <c r="AI2696" s="16"/>
      <c r="AJ2696" s="16"/>
      <c r="AK2696" s="16"/>
      <c r="AL2696" s="16"/>
      <c r="AM2696" s="16"/>
      <c r="AN2696" s="16"/>
      <c r="AO2696" s="16"/>
      <c r="AP2696" s="16"/>
      <c r="AQ2696" s="16"/>
      <c r="AR2696" s="16"/>
      <c r="AS2696" s="16"/>
      <c r="AT2696" s="16"/>
      <c r="AU2696" s="16"/>
      <c r="AV2696" s="16"/>
      <c r="AW2696" s="16"/>
      <c r="AX2696" s="16"/>
      <c r="AY2696" s="16"/>
      <c r="AZ2696" s="16"/>
      <c r="BA2696" s="16"/>
      <c r="BB2696" s="16"/>
    </row>
    <row r="2697" s="5" customFormat="1" spans="1:54">
      <c r="A2697" s="136"/>
      <c r="C2697" s="136"/>
      <c r="E2697" s="107"/>
      <c r="F2697" s="137"/>
      <c r="J2697" s="122"/>
      <c r="K2697" s="138"/>
      <c r="L2697" s="139"/>
      <c r="M2697" s="140"/>
      <c r="O2697" s="89"/>
      <c r="Q2697" s="138"/>
      <c r="R2697" s="91"/>
      <c r="S2697" s="138"/>
      <c r="T2697" s="138"/>
      <c r="U2697" s="91"/>
      <c r="V2697" s="141"/>
      <c r="Y2697" s="6"/>
      <c r="Z2697" s="16"/>
      <c r="AA2697" s="16"/>
      <c r="AB2697" s="16"/>
      <c r="AC2697" s="16"/>
      <c r="AD2697" s="16"/>
      <c r="AE2697" s="16"/>
      <c r="AF2697" s="16"/>
      <c r="AG2697" s="16"/>
      <c r="AH2697" s="16"/>
      <c r="AI2697" s="16"/>
      <c r="AJ2697" s="16"/>
      <c r="AK2697" s="16"/>
      <c r="AL2697" s="16"/>
      <c r="AM2697" s="16"/>
      <c r="AN2697" s="16"/>
      <c r="AO2697" s="16"/>
      <c r="AP2697" s="16"/>
      <c r="AQ2697" s="16"/>
      <c r="AR2697" s="16"/>
      <c r="AS2697" s="16"/>
      <c r="AT2697" s="16"/>
      <c r="AU2697" s="16"/>
      <c r="AV2697" s="16"/>
      <c r="AW2697" s="16"/>
      <c r="AX2697" s="16"/>
      <c r="AY2697" s="16"/>
      <c r="AZ2697" s="16"/>
      <c r="BA2697" s="16"/>
      <c r="BB2697" s="16"/>
    </row>
    <row r="2698" s="5" customFormat="1" spans="1:54">
      <c r="A2698" s="136"/>
      <c r="C2698" s="136"/>
      <c r="E2698" s="107"/>
      <c r="F2698" s="137"/>
      <c r="J2698" s="122"/>
      <c r="K2698" s="138"/>
      <c r="L2698" s="139"/>
      <c r="M2698" s="140"/>
      <c r="O2698" s="89"/>
      <c r="Q2698" s="138"/>
      <c r="R2698" s="91"/>
      <c r="S2698" s="138"/>
      <c r="T2698" s="138"/>
      <c r="U2698" s="91"/>
      <c r="V2698" s="141"/>
      <c r="Y2698" s="6"/>
      <c r="Z2698" s="16"/>
      <c r="AA2698" s="16"/>
      <c r="AB2698" s="16"/>
      <c r="AC2698" s="16"/>
      <c r="AD2698" s="16"/>
      <c r="AE2698" s="16"/>
      <c r="AF2698" s="16"/>
      <c r="AG2698" s="16"/>
      <c r="AH2698" s="16"/>
      <c r="AI2698" s="16"/>
      <c r="AJ2698" s="16"/>
      <c r="AK2698" s="16"/>
      <c r="AL2698" s="16"/>
      <c r="AM2698" s="16"/>
      <c r="AN2698" s="16"/>
      <c r="AO2698" s="16"/>
      <c r="AP2698" s="16"/>
      <c r="AQ2698" s="16"/>
      <c r="AR2698" s="16"/>
      <c r="AS2698" s="16"/>
      <c r="AT2698" s="16"/>
      <c r="AU2698" s="16"/>
      <c r="AV2698" s="16"/>
      <c r="AW2698" s="16"/>
      <c r="AX2698" s="16"/>
      <c r="AY2698" s="16"/>
      <c r="AZ2698" s="16"/>
      <c r="BA2698" s="16"/>
      <c r="BB2698" s="16"/>
    </row>
    <row r="2699" s="5" customFormat="1" spans="1:54">
      <c r="A2699" s="136"/>
      <c r="C2699" s="136"/>
      <c r="E2699" s="107"/>
      <c r="F2699" s="137"/>
      <c r="J2699" s="122"/>
      <c r="K2699" s="138"/>
      <c r="L2699" s="139"/>
      <c r="M2699" s="140"/>
      <c r="O2699" s="89"/>
      <c r="Q2699" s="138"/>
      <c r="R2699" s="91"/>
      <c r="S2699" s="138"/>
      <c r="T2699" s="138"/>
      <c r="U2699" s="91"/>
      <c r="V2699" s="141"/>
      <c r="Y2699" s="6"/>
      <c r="Z2699" s="16"/>
      <c r="AA2699" s="16"/>
      <c r="AB2699" s="16"/>
      <c r="AC2699" s="16"/>
      <c r="AD2699" s="16"/>
      <c r="AE2699" s="16"/>
      <c r="AF2699" s="16"/>
      <c r="AG2699" s="16"/>
      <c r="AH2699" s="16"/>
      <c r="AI2699" s="16"/>
      <c r="AJ2699" s="16"/>
      <c r="AK2699" s="16"/>
      <c r="AL2699" s="16"/>
      <c r="AM2699" s="16"/>
      <c r="AN2699" s="16"/>
      <c r="AO2699" s="16"/>
      <c r="AP2699" s="16"/>
      <c r="AQ2699" s="16"/>
      <c r="AR2699" s="16"/>
      <c r="AS2699" s="16"/>
      <c r="AT2699" s="16"/>
      <c r="AU2699" s="16"/>
      <c r="AV2699" s="16"/>
      <c r="AW2699" s="16"/>
      <c r="AX2699" s="16"/>
      <c r="AY2699" s="16"/>
      <c r="AZ2699" s="16"/>
      <c r="BA2699" s="16"/>
      <c r="BB2699" s="16"/>
    </row>
    <row r="2700" s="5" customFormat="1" spans="1:54">
      <c r="A2700" s="136"/>
      <c r="C2700" s="136"/>
      <c r="E2700" s="107"/>
      <c r="F2700" s="137"/>
      <c r="J2700" s="122"/>
      <c r="K2700" s="138"/>
      <c r="L2700" s="139"/>
      <c r="M2700" s="140"/>
      <c r="O2700" s="89"/>
      <c r="Q2700" s="138"/>
      <c r="R2700" s="91"/>
      <c r="S2700" s="138"/>
      <c r="T2700" s="138"/>
      <c r="U2700" s="91"/>
      <c r="V2700" s="141"/>
      <c r="Y2700" s="6"/>
      <c r="Z2700" s="16"/>
      <c r="AA2700" s="16"/>
      <c r="AB2700" s="16"/>
      <c r="AC2700" s="16"/>
      <c r="AD2700" s="16"/>
      <c r="AE2700" s="16"/>
      <c r="AF2700" s="16"/>
      <c r="AG2700" s="16"/>
      <c r="AH2700" s="16"/>
      <c r="AI2700" s="16"/>
      <c r="AJ2700" s="16"/>
      <c r="AK2700" s="16"/>
      <c r="AL2700" s="16"/>
      <c r="AM2700" s="16"/>
      <c r="AN2700" s="16"/>
      <c r="AO2700" s="16"/>
      <c r="AP2700" s="16"/>
      <c r="AQ2700" s="16"/>
      <c r="AR2700" s="16"/>
      <c r="AS2700" s="16"/>
      <c r="AT2700" s="16"/>
      <c r="AU2700" s="16"/>
      <c r="AV2700" s="16"/>
      <c r="AW2700" s="16"/>
      <c r="AX2700" s="16"/>
      <c r="AY2700" s="16"/>
      <c r="AZ2700" s="16"/>
      <c r="BA2700" s="16"/>
      <c r="BB2700" s="16"/>
    </row>
    <row r="2701" s="5" customFormat="1" spans="1:54">
      <c r="A2701" s="136"/>
      <c r="C2701" s="136"/>
      <c r="E2701" s="107"/>
      <c r="F2701" s="137"/>
      <c r="J2701" s="122"/>
      <c r="K2701" s="138"/>
      <c r="L2701" s="139"/>
      <c r="M2701" s="140"/>
      <c r="O2701" s="89"/>
      <c r="Q2701" s="138"/>
      <c r="R2701" s="91"/>
      <c r="S2701" s="138"/>
      <c r="T2701" s="138"/>
      <c r="U2701" s="91"/>
      <c r="V2701" s="141"/>
      <c r="Y2701" s="6"/>
      <c r="Z2701" s="16"/>
      <c r="AA2701" s="16"/>
      <c r="AB2701" s="16"/>
      <c r="AC2701" s="16"/>
      <c r="AD2701" s="16"/>
      <c r="AE2701" s="16"/>
      <c r="AF2701" s="16"/>
      <c r="AG2701" s="16"/>
      <c r="AH2701" s="16"/>
      <c r="AI2701" s="16"/>
      <c r="AJ2701" s="16"/>
      <c r="AK2701" s="16"/>
      <c r="AL2701" s="16"/>
      <c r="AM2701" s="16"/>
      <c r="AN2701" s="16"/>
      <c r="AO2701" s="16"/>
      <c r="AP2701" s="16"/>
      <c r="AQ2701" s="16"/>
      <c r="AR2701" s="16"/>
      <c r="AS2701" s="16"/>
      <c r="AT2701" s="16"/>
      <c r="AU2701" s="16"/>
      <c r="AV2701" s="16"/>
      <c r="AW2701" s="16"/>
      <c r="AX2701" s="16"/>
      <c r="AY2701" s="16"/>
      <c r="AZ2701" s="16"/>
      <c r="BA2701" s="16"/>
      <c r="BB2701" s="16"/>
    </row>
    <row r="2702" s="5" customFormat="1" spans="1:54">
      <c r="A2702" s="136"/>
      <c r="C2702" s="136"/>
      <c r="E2702" s="107"/>
      <c r="F2702" s="137"/>
      <c r="J2702" s="122"/>
      <c r="K2702" s="138"/>
      <c r="L2702" s="139"/>
      <c r="M2702" s="140"/>
      <c r="O2702" s="89"/>
      <c r="Q2702" s="138"/>
      <c r="R2702" s="91"/>
      <c r="S2702" s="138"/>
      <c r="T2702" s="138"/>
      <c r="U2702" s="91"/>
      <c r="V2702" s="141"/>
      <c r="Y2702" s="6"/>
      <c r="Z2702" s="16"/>
      <c r="AA2702" s="16"/>
      <c r="AB2702" s="16"/>
      <c r="AC2702" s="16"/>
      <c r="AD2702" s="16"/>
      <c r="AE2702" s="16"/>
      <c r="AF2702" s="16"/>
      <c r="AG2702" s="16"/>
      <c r="AH2702" s="16"/>
      <c r="AI2702" s="16"/>
      <c r="AJ2702" s="16"/>
      <c r="AK2702" s="16"/>
      <c r="AL2702" s="16"/>
      <c r="AM2702" s="16"/>
      <c r="AN2702" s="16"/>
      <c r="AO2702" s="16"/>
      <c r="AP2702" s="16"/>
      <c r="AQ2702" s="16"/>
      <c r="AR2702" s="16"/>
      <c r="AS2702" s="16"/>
      <c r="AT2702" s="16"/>
      <c r="AU2702" s="16"/>
      <c r="AV2702" s="16"/>
      <c r="AW2702" s="16"/>
      <c r="AX2702" s="16"/>
      <c r="AY2702" s="16"/>
      <c r="AZ2702" s="16"/>
      <c r="BA2702" s="16"/>
      <c r="BB2702" s="16"/>
    </row>
    <row r="2703" s="5" customFormat="1" spans="1:54">
      <c r="A2703" s="136"/>
      <c r="C2703" s="136"/>
      <c r="E2703" s="107"/>
      <c r="F2703" s="137"/>
      <c r="J2703" s="122"/>
      <c r="K2703" s="138"/>
      <c r="L2703" s="139"/>
      <c r="M2703" s="140"/>
      <c r="O2703" s="89"/>
      <c r="Q2703" s="138"/>
      <c r="R2703" s="91"/>
      <c r="S2703" s="138"/>
      <c r="T2703" s="138"/>
      <c r="U2703" s="91"/>
      <c r="V2703" s="141"/>
      <c r="Y2703" s="6"/>
      <c r="Z2703" s="16"/>
      <c r="AA2703" s="16"/>
      <c r="AB2703" s="16"/>
      <c r="AC2703" s="16"/>
      <c r="AD2703" s="16"/>
      <c r="AE2703" s="16"/>
      <c r="AF2703" s="16"/>
      <c r="AG2703" s="16"/>
      <c r="AH2703" s="16"/>
      <c r="AI2703" s="16"/>
      <c r="AJ2703" s="16"/>
      <c r="AK2703" s="16"/>
      <c r="AL2703" s="16"/>
      <c r="AM2703" s="16"/>
      <c r="AN2703" s="16"/>
      <c r="AO2703" s="16"/>
      <c r="AP2703" s="16"/>
      <c r="AQ2703" s="16"/>
      <c r="AR2703" s="16"/>
      <c r="AS2703" s="16"/>
      <c r="AT2703" s="16"/>
      <c r="AU2703" s="16"/>
      <c r="AV2703" s="16"/>
      <c r="AW2703" s="16"/>
      <c r="AX2703" s="16"/>
      <c r="AY2703" s="16"/>
      <c r="AZ2703" s="16"/>
      <c r="BA2703" s="16"/>
      <c r="BB2703" s="16"/>
    </row>
    <row r="2704" s="5" customFormat="1" spans="1:54">
      <c r="A2704" s="136"/>
      <c r="C2704" s="136"/>
      <c r="E2704" s="107"/>
      <c r="F2704" s="137"/>
      <c r="J2704" s="122"/>
      <c r="K2704" s="138"/>
      <c r="L2704" s="139"/>
      <c r="M2704" s="140"/>
      <c r="O2704" s="89"/>
      <c r="Q2704" s="138"/>
      <c r="R2704" s="91"/>
      <c r="S2704" s="138"/>
      <c r="T2704" s="138"/>
      <c r="U2704" s="91"/>
      <c r="V2704" s="141"/>
      <c r="Y2704" s="6"/>
      <c r="Z2704" s="16"/>
      <c r="AA2704" s="16"/>
      <c r="AB2704" s="16"/>
      <c r="AC2704" s="16"/>
      <c r="AD2704" s="16"/>
      <c r="AE2704" s="16"/>
      <c r="AF2704" s="16"/>
      <c r="AG2704" s="16"/>
      <c r="AH2704" s="16"/>
      <c r="AI2704" s="16"/>
      <c r="AJ2704" s="16"/>
      <c r="AK2704" s="16"/>
      <c r="AL2704" s="16"/>
      <c r="AM2704" s="16"/>
      <c r="AN2704" s="16"/>
      <c r="AO2704" s="16"/>
      <c r="AP2704" s="16"/>
      <c r="AQ2704" s="16"/>
      <c r="AR2704" s="16"/>
      <c r="AS2704" s="16"/>
      <c r="AT2704" s="16"/>
      <c r="AU2704" s="16"/>
      <c r="AV2704" s="16"/>
      <c r="AW2704" s="16"/>
      <c r="AX2704" s="16"/>
      <c r="AY2704" s="16"/>
      <c r="AZ2704" s="16"/>
      <c r="BA2704" s="16"/>
      <c r="BB2704" s="16"/>
    </row>
    <row r="2705" s="5" customFormat="1" spans="1:54">
      <c r="A2705" s="136"/>
      <c r="C2705" s="136"/>
      <c r="E2705" s="107"/>
      <c r="F2705" s="137"/>
      <c r="J2705" s="122"/>
      <c r="K2705" s="138"/>
      <c r="L2705" s="139"/>
      <c r="M2705" s="140"/>
      <c r="O2705" s="89"/>
      <c r="Q2705" s="138"/>
      <c r="R2705" s="91"/>
      <c r="S2705" s="138"/>
      <c r="T2705" s="138"/>
      <c r="U2705" s="91"/>
      <c r="V2705" s="141"/>
      <c r="Y2705" s="6"/>
      <c r="Z2705" s="16"/>
      <c r="AA2705" s="16"/>
      <c r="AB2705" s="16"/>
      <c r="AC2705" s="16"/>
      <c r="AD2705" s="16"/>
      <c r="AE2705" s="16"/>
      <c r="AF2705" s="16"/>
      <c r="AG2705" s="16"/>
      <c r="AH2705" s="16"/>
      <c r="AI2705" s="16"/>
      <c r="AJ2705" s="16"/>
      <c r="AK2705" s="16"/>
      <c r="AL2705" s="16"/>
      <c r="AM2705" s="16"/>
      <c r="AN2705" s="16"/>
      <c r="AO2705" s="16"/>
      <c r="AP2705" s="16"/>
      <c r="AQ2705" s="16"/>
      <c r="AR2705" s="16"/>
      <c r="AS2705" s="16"/>
      <c r="AT2705" s="16"/>
      <c r="AU2705" s="16"/>
      <c r="AV2705" s="16"/>
      <c r="AW2705" s="16"/>
      <c r="AX2705" s="16"/>
      <c r="AY2705" s="16"/>
      <c r="AZ2705" s="16"/>
      <c r="BA2705" s="16"/>
      <c r="BB2705" s="16"/>
    </row>
    <row r="2706" s="5" customFormat="1" spans="1:54">
      <c r="A2706" s="136"/>
      <c r="C2706" s="136"/>
      <c r="E2706" s="107"/>
      <c r="F2706" s="137"/>
      <c r="J2706" s="122"/>
      <c r="K2706" s="138"/>
      <c r="L2706" s="139"/>
      <c r="M2706" s="140"/>
      <c r="O2706" s="89"/>
      <c r="Q2706" s="138"/>
      <c r="R2706" s="91"/>
      <c r="S2706" s="138"/>
      <c r="T2706" s="138"/>
      <c r="U2706" s="91"/>
      <c r="V2706" s="141"/>
      <c r="Y2706" s="6"/>
      <c r="Z2706" s="16"/>
      <c r="AA2706" s="16"/>
      <c r="AB2706" s="16"/>
      <c r="AC2706" s="16"/>
      <c r="AD2706" s="16"/>
      <c r="AE2706" s="16"/>
      <c r="AF2706" s="16"/>
      <c r="AG2706" s="16"/>
      <c r="AH2706" s="16"/>
      <c r="AI2706" s="16"/>
      <c r="AJ2706" s="16"/>
      <c r="AK2706" s="16"/>
      <c r="AL2706" s="16"/>
      <c r="AM2706" s="16"/>
      <c r="AN2706" s="16"/>
      <c r="AO2706" s="16"/>
      <c r="AP2706" s="16"/>
      <c r="AQ2706" s="16"/>
      <c r="AR2706" s="16"/>
      <c r="AS2706" s="16"/>
      <c r="AT2706" s="16"/>
      <c r="AU2706" s="16"/>
      <c r="AV2706" s="16"/>
      <c r="AW2706" s="16"/>
      <c r="AX2706" s="16"/>
      <c r="AY2706" s="16"/>
      <c r="AZ2706" s="16"/>
      <c r="BA2706" s="16"/>
      <c r="BB2706" s="16"/>
    </row>
    <row r="2707" s="5" customFormat="1" spans="1:54">
      <c r="A2707" s="136"/>
      <c r="C2707" s="136"/>
      <c r="E2707" s="107"/>
      <c r="F2707" s="137"/>
      <c r="J2707" s="122"/>
      <c r="K2707" s="138"/>
      <c r="L2707" s="139"/>
      <c r="M2707" s="140"/>
      <c r="O2707" s="89"/>
      <c r="Q2707" s="138"/>
      <c r="R2707" s="91"/>
      <c r="S2707" s="138"/>
      <c r="T2707" s="138"/>
      <c r="U2707" s="91"/>
      <c r="V2707" s="141"/>
      <c r="Y2707" s="6"/>
      <c r="Z2707" s="16"/>
      <c r="AA2707" s="16"/>
      <c r="AB2707" s="16"/>
      <c r="AC2707" s="16"/>
      <c r="AD2707" s="16"/>
      <c r="AE2707" s="16"/>
      <c r="AF2707" s="16"/>
      <c r="AG2707" s="16"/>
      <c r="AH2707" s="16"/>
      <c r="AI2707" s="16"/>
      <c r="AJ2707" s="16"/>
      <c r="AK2707" s="16"/>
      <c r="AL2707" s="16"/>
      <c r="AM2707" s="16"/>
      <c r="AN2707" s="16"/>
      <c r="AO2707" s="16"/>
      <c r="AP2707" s="16"/>
      <c r="AQ2707" s="16"/>
      <c r="AR2707" s="16"/>
      <c r="AS2707" s="16"/>
      <c r="AT2707" s="16"/>
      <c r="AU2707" s="16"/>
      <c r="AV2707" s="16"/>
      <c r="AW2707" s="16"/>
      <c r="AX2707" s="16"/>
      <c r="AY2707" s="16"/>
      <c r="AZ2707" s="16"/>
      <c r="BA2707" s="16"/>
      <c r="BB2707" s="16"/>
    </row>
    <row r="2708" s="5" customFormat="1" spans="1:54">
      <c r="A2708" s="136"/>
      <c r="C2708" s="136"/>
      <c r="E2708" s="107"/>
      <c r="F2708" s="137"/>
      <c r="J2708" s="122"/>
      <c r="K2708" s="138"/>
      <c r="L2708" s="139"/>
      <c r="M2708" s="140"/>
      <c r="O2708" s="89"/>
      <c r="Q2708" s="138"/>
      <c r="R2708" s="91"/>
      <c r="S2708" s="138"/>
      <c r="T2708" s="138"/>
      <c r="U2708" s="91"/>
      <c r="V2708" s="141"/>
      <c r="Y2708" s="6"/>
      <c r="Z2708" s="16"/>
      <c r="AA2708" s="16"/>
      <c r="AB2708" s="16"/>
      <c r="AC2708" s="16"/>
      <c r="AD2708" s="16"/>
      <c r="AE2708" s="16"/>
      <c r="AF2708" s="16"/>
      <c r="AG2708" s="16"/>
      <c r="AH2708" s="16"/>
      <c r="AI2708" s="16"/>
      <c r="AJ2708" s="16"/>
      <c r="AK2708" s="16"/>
      <c r="AL2708" s="16"/>
      <c r="AM2708" s="16"/>
      <c r="AN2708" s="16"/>
      <c r="AO2708" s="16"/>
      <c r="AP2708" s="16"/>
      <c r="AQ2708" s="16"/>
      <c r="AR2708" s="16"/>
      <c r="AS2708" s="16"/>
      <c r="AT2708" s="16"/>
      <c r="AU2708" s="16"/>
      <c r="AV2708" s="16"/>
      <c r="AW2708" s="16"/>
      <c r="AX2708" s="16"/>
      <c r="AY2708" s="16"/>
      <c r="AZ2708" s="16"/>
      <c r="BA2708" s="16"/>
      <c r="BB2708" s="16"/>
    </row>
    <row r="2709" s="5" customFormat="1" spans="1:54">
      <c r="A2709" s="136"/>
      <c r="C2709" s="136"/>
      <c r="E2709" s="107"/>
      <c r="F2709" s="137"/>
      <c r="J2709" s="122"/>
      <c r="K2709" s="138"/>
      <c r="L2709" s="139"/>
      <c r="M2709" s="140"/>
      <c r="O2709" s="89"/>
      <c r="Q2709" s="138"/>
      <c r="R2709" s="91"/>
      <c r="S2709" s="138"/>
      <c r="T2709" s="138"/>
      <c r="U2709" s="91"/>
      <c r="V2709" s="141"/>
      <c r="Y2709" s="6"/>
      <c r="Z2709" s="16"/>
      <c r="AA2709" s="16"/>
      <c r="AB2709" s="16"/>
      <c r="AC2709" s="16"/>
      <c r="AD2709" s="16"/>
      <c r="AE2709" s="16"/>
      <c r="AF2709" s="16"/>
      <c r="AG2709" s="16"/>
      <c r="AH2709" s="16"/>
      <c r="AI2709" s="16"/>
      <c r="AJ2709" s="16"/>
      <c r="AK2709" s="16"/>
      <c r="AL2709" s="16"/>
      <c r="AM2709" s="16"/>
      <c r="AN2709" s="16"/>
      <c r="AO2709" s="16"/>
      <c r="AP2709" s="16"/>
      <c r="AQ2709" s="16"/>
      <c r="AR2709" s="16"/>
      <c r="AS2709" s="16"/>
      <c r="AT2709" s="16"/>
      <c r="AU2709" s="16"/>
      <c r="AV2709" s="16"/>
      <c r="AW2709" s="16"/>
      <c r="AX2709" s="16"/>
      <c r="AY2709" s="16"/>
      <c r="AZ2709" s="16"/>
      <c r="BA2709" s="16"/>
      <c r="BB2709" s="16"/>
    </row>
    <row r="2710" s="5" customFormat="1" spans="1:54">
      <c r="A2710" s="136"/>
      <c r="C2710" s="136"/>
      <c r="E2710" s="107"/>
      <c r="F2710" s="137"/>
      <c r="J2710" s="122"/>
      <c r="K2710" s="138"/>
      <c r="L2710" s="139"/>
      <c r="M2710" s="140"/>
      <c r="O2710" s="89"/>
      <c r="Q2710" s="138"/>
      <c r="R2710" s="91"/>
      <c r="S2710" s="138"/>
      <c r="T2710" s="138"/>
      <c r="U2710" s="91"/>
      <c r="V2710" s="141"/>
      <c r="Y2710" s="6"/>
      <c r="Z2710" s="16"/>
      <c r="AA2710" s="16"/>
      <c r="AB2710" s="16"/>
      <c r="AC2710" s="16"/>
      <c r="AD2710" s="16"/>
      <c r="AE2710" s="16"/>
      <c r="AF2710" s="16"/>
      <c r="AG2710" s="16"/>
      <c r="AH2710" s="16"/>
      <c r="AI2710" s="16"/>
      <c r="AJ2710" s="16"/>
      <c r="AK2710" s="16"/>
      <c r="AL2710" s="16"/>
      <c r="AM2710" s="16"/>
      <c r="AN2710" s="16"/>
      <c r="AO2710" s="16"/>
      <c r="AP2710" s="16"/>
      <c r="AQ2710" s="16"/>
      <c r="AR2710" s="16"/>
      <c r="AS2710" s="16"/>
      <c r="AT2710" s="16"/>
      <c r="AU2710" s="16"/>
      <c r="AV2710" s="16"/>
      <c r="AW2710" s="16"/>
      <c r="AX2710" s="16"/>
      <c r="AY2710" s="16"/>
      <c r="AZ2710" s="16"/>
      <c r="BA2710" s="16"/>
      <c r="BB2710" s="16"/>
    </row>
    <row r="2711" s="5" customFormat="1" spans="1:54">
      <c r="A2711" s="136"/>
      <c r="C2711" s="136"/>
      <c r="E2711" s="107"/>
      <c r="F2711" s="137"/>
      <c r="J2711" s="122"/>
      <c r="K2711" s="138"/>
      <c r="L2711" s="139"/>
      <c r="M2711" s="140"/>
      <c r="O2711" s="89"/>
      <c r="Q2711" s="138"/>
      <c r="R2711" s="91"/>
      <c r="S2711" s="138"/>
      <c r="T2711" s="138"/>
      <c r="U2711" s="91"/>
      <c r="V2711" s="141"/>
      <c r="Y2711" s="6"/>
      <c r="Z2711" s="16"/>
      <c r="AA2711" s="16"/>
      <c r="AB2711" s="16"/>
      <c r="AC2711" s="16"/>
      <c r="AD2711" s="16"/>
      <c r="AE2711" s="16"/>
      <c r="AF2711" s="16"/>
      <c r="AG2711" s="16"/>
      <c r="AH2711" s="16"/>
      <c r="AI2711" s="16"/>
      <c r="AJ2711" s="16"/>
      <c r="AK2711" s="16"/>
      <c r="AL2711" s="16"/>
      <c r="AM2711" s="16"/>
      <c r="AN2711" s="16"/>
      <c r="AO2711" s="16"/>
      <c r="AP2711" s="16"/>
      <c r="AQ2711" s="16"/>
      <c r="AR2711" s="16"/>
      <c r="AS2711" s="16"/>
      <c r="AT2711" s="16"/>
      <c r="AU2711" s="16"/>
      <c r="AV2711" s="16"/>
      <c r="AW2711" s="16"/>
      <c r="AX2711" s="16"/>
      <c r="AY2711" s="16"/>
      <c r="AZ2711" s="16"/>
      <c r="BA2711" s="16"/>
      <c r="BB2711" s="16"/>
    </row>
    <row r="2712" s="5" customFormat="1" spans="1:54">
      <c r="A2712" s="136"/>
      <c r="C2712" s="136"/>
      <c r="E2712" s="107"/>
      <c r="F2712" s="137"/>
      <c r="J2712" s="122"/>
      <c r="K2712" s="138"/>
      <c r="L2712" s="139"/>
      <c r="M2712" s="140"/>
      <c r="O2712" s="89"/>
      <c r="Q2712" s="138"/>
      <c r="R2712" s="91"/>
      <c r="S2712" s="138"/>
      <c r="T2712" s="138"/>
      <c r="U2712" s="91"/>
      <c r="V2712" s="141"/>
      <c r="Y2712" s="6"/>
      <c r="Z2712" s="16"/>
      <c r="AA2712" s="16"/>
      <c r="AB2712" s="16"/>
      <c r="AC2712" s="16"/>
      <c r="AD2712" s="16"/>
      <c r="AE2712" s="16"/>
      <c r="AF2712" s="16"/>
      <c r="AG2712" s="16"/>
      <c r="AH2712" s="16"/>
      <c r="AI2712" s="16"/>
      <c r="AJ2712" s="16"/>
      <c r="AK2712" s="16"/>
      <c r="AL2712" s="16"/>
      <c r="AM2712" s="16"/>
      <c r="AN2712" s="16"/>
      <c r="AO2712" s="16"/>
      <c r="AP2712" s="16"/>
      <c r="AQ2712" s="16"/>
      <c r="AR2712" s="16"/>
      <c r="AS2712" s="16"/>
      <c r="AT2712" s="16"/>
      <c r="AU2712" s="16"/>
      <c r="AV2712" s="16"/>
      <c r="AW2712" s="16"/>
      <c r="AX2712" s="16"/>
      <c r="AY2712" s="16"/>
      <c r="AZ2712" s="16"/>
      <c r="BA2712" s="16"/>
      <c r="BB2712" s="16"/>
    </row>
    <row r="2713" s="5" customFormat="1" spans="1:54">
      <c r="A2713" s="136"/>
      <c r="C2713" s="136"/>
      <c r="E2713" s="107"/>
      <c r="F2713" s="137"/>
      <c r="J2713" s="122"/>
      <c r="K2713" s="138"/>
      <c r="L2713" s="139"/>
      <c r="M2713" s="140"/>
      <c r="O2713" s="89"/>
      <c r="Q2713" s="138"/>
      <c r="R2713" s="91"/>
      <c r="S2713" s="138"/>
      <c r="T2713" s="138"/>
      <c r="U2713" s="91"/>
      <c r="V2713" s="141"/>
      <c r="Y2713" s="6"/>
      <c r="Z2713" s="16"/>
      <c r="AA2713" s="16"/>
      <c r="AB2713" s="16"/>
      <c r="AC2713" s="16"/>
      <c r="AD2713" s="16"/>
      <c r="AE2713" s="16"/>
      <c r="AF2713" s="16"/>
      <c r="AG2713" s="16"/>
      <c r="AH2713" s="16"/>
      <c r="AI2713" s="16"/>
      <c r="AJ2713" s="16"/>
      <c r="AK2713" s="16"/>
      <c r="AL2713" s="16"/>
      <c r="AM2713" s="16"/>
      <c r="AN2713" s="16"/>
      <c r="AO2713" s="16"/>
      <c r="AP2713" s="16"/>
      <c r="AQ2713" s="16"/>
      <c r="AR2713" s="16"/>
      <c r="AS2713" s="16"/>
      <c r="AT2713" s="16"/>
      <c r="AU2713" s="16"/>
      <c r="AV2713" s="16"/>
      <c r="AW2713" s="16"/>
      <c r="AX2713" s="16"/>
      <c r="AY2713" s="16"/>
      <c r="AZ2713" s="16"/>
      <c r="BA2713" s="16"/>
      <c r="BB2713" s="16"/>
    </row>
    <row r="2714" s="5" customFormat="1" spans="1:54">
      <c r="A2714" s="136"/>
      <c r="C2714" s="136"/>
      <c r="E2714" s="107"/>
      <c r="F2714" s="137"/>
      <c r="J2714" s="122"/>
      <c r="K2714" s="138"/>
      <c r="L2714" s="139"/>
      <c r="M2714" s="140"/>
      <c r="O2714" s="89"/>
      <c r="Q2714" s="138"/>
      <c r="R2714" s="91"/>
      <c r="S2714" s="138"/>
      <c r="T2714" s="138"/>
      <c r="U2714" s="91"/>
      <c r="V2714" s="141"/>
      <c r="Y2714" s="6"/>
      <c r="Z2714" s="16"/>
      <c r="AA2714" s="16"/>
      <c r="AB2714" s="16"/>
      <c r="AC2714" s="16"/>
      <c r="AD2714" s="16"/>
      <c r="AE2714" s="16"/>
      <c r="AF2714" s="16"/>
      <c r="AG2714" s="16"/>
      <c r="AH2714" s="16"/>
      <c r="AI2714" s="16"/>
      <c r="AJ2714" s="16"/>
      <c r="AK2714" s="16"/>
      <c r="AL2714" s="16"/>
      <c r="AM2714" s="16"/>
      <c r="AN2714" s="16"/>
      <c r="AO2714" s="16"/>
      <c r="AP2714" s="16"/>
      <c r="AQ2714" s="16"/>
      <c r="AR2714" s="16"/>
      <c r="AS2714" s="16"/>
      <c r="AT2714" s="16"/>
      <c r="AU2714" s="16"/>
      <c r="AV2714" s="16"/>
      <c r="AW2714" s="16"/>
      <c r="AX2714" s="16"/>
      <c r="AY2714" s="16"/>
      <c r="AZ2714" s="16"/>
      <c r="BA2714" s="16"/>
      <c r="BB2714" s="16"/>
    </row>
    <row r="2715" s="5" customFormat="1" spans="1:54">
      <c r="A2715" s="136"/>
      <c r="C2715" s="136"/>
      <c r="E2715" s="107"/>
      <c r="F2715" s="137"/>
      <c r="J2715" s="122"/>
      <c r="K2715" s="138"/>
      <c r="L2715" s="139"/>
      <c r="M2715" s="140"/>
      <c r="O2715" s="89"/>
      <c r="Q2715" s="138"/>
      <c r="R2715" s="91"/>
      <c r="S2715" s="138"/>
      <c r="T2715" s="138"/>
      <c r="U2715" s="91"/>
      <c r="V2715" s="141"/>
      <c r="Y2715" s="6"/>
      <c r="Z2715" s="16"/>
      <c r="AA2715" s="16"/>
      <c r="AB2715" s="16"/>
      <c r="AC2715" s="16"/>
      <c r="AD2715" s="16"/>
      <c r="AE2715" s="16"/>
      <c r="AF2715" s="16"/>
      <c r="AG2715" s="16"/>
      <c r="AH2715" s="16"/>
      <c r="AI2715" s="16"/>
      <c r="AJ2715" s="16"/>
      <c r="AK2715" s="16"/>
      <c r="AL2715" s="16"/>
      <c r="AM2715" s="16"/>
      <c r="AN2715" s="16"/>
      <c r="AO2715" s="16"/>
      <c r="AP2715" s="16"/>
      <c r="AQ2715" s="16"/>
      <c r="AR2715" s="16"/>
      <c r="AS2715" s="16"/>
      <c r="AT2715" s="16"/>
      <c r="AU2715" s="16"/>
      <c r="AV2715" s="16"/>
      <c r="AW2715" s="16"/>
      <c r="AX2715" s="16"/>
      <c r="AY2715" s="16"/>
      <c r="AZ2715" s="16"/>
      <c r="BA2715" s="16"/>
      <c r="BB2715" s="16"/>
    </row>
    <row r="2716" s="5" customFormat="1" spans="1:54">
      <c r="A2716" s="136"/>
      <c r="C2716" s="136"/>
      <c r="E2716" s="107"/>
      <c r="F2716" s="137"/>
      <c r="J2716" s="122"/>
      <c r="K2716" s="138"/>
      <c r="L2716" s="139"/>
      <c r="M2716" s="140"/>
      <c r="O2716" s="89"/>
      <c r="Q2716" s="138"/>
      <c r="R2716" s="91"/>
      <c r="S2716" s="138"/>
      <c r="T2716" s="138"/>
      <c r="U2716" s="91"/>
      <c r="V2716" s="141"/>
      <c r="Y2716" s="6"/>
      <c r="Z2716" s="16"/>
      <c r="AA2716" s="16"/>
      <c r="AB2716" s="16"/>
      <c r="AC2716" s="16"/>
      <c r="AD2716" s="16"/>
      <c r="AE2716" s="16"/>
      <c r="AF2716" s="16"/>
      <c r="AG2716" s="16"/>
      <c r="AH2716" s="16"/>
      <c r="AI2716" s="16"/>
      <c r="AJ2716" s="16"/>
      <c r="AK2716" s="16"/>
      <c r="AL2716" s="16"/>
      <c r="AM2716" s="16"/>
      <c r="AN2716" s="16"/>
      <c r="AO2716" s="16"/>
      <c r="AP2716" s="16"/>
      <c r="AQ2716" s="16"/>
      <c r="AR2716" s="16"/>
      <c r="AS2716" s="16"/>
      <c r="AT2716" s="16"/>
      <c r="AU2716" s="16"/>
      <c r="AV2716" s="16"/>
      <c r="AW2716" s="16"/>
      <c r="AX2716" s="16"/>
      <c r="AY2716" s="16"/>
      <c r="AZ2716" s="16"/>
      <c r="BA2716" s="16"/>
      <c r="BB2716" s="16"/>
    </row>
    <row r="2717" s="5" customFormat="1" spans="1:54">
      <c r="A2717" s="136"/>
      <c r="C2717" s="136"/>
      <c r="E2717" s="107"/>
      <c r="F2717" s="137"/>
      <c r="J2717" s="122"/>
      <c r="K2717" s="138"/>
      <c r="L2717" s="139"/>
      <c r="M2717" s="140"/>
      <c r="O2717" s="89"/>
      <c r="Q2717" s="138"/>
      <c r="R2717" s="91"/>
      <c r="S2717" s="138"/>
      <c r="T2717" s="138"/>
      <c r="U2717" s="91"/>
      <c r="V2717" s="141"/>
      <c r="Y2717" s="6"/>
      <c r="Z2717" s="16"/>
      <c r="AA2717" s="16"/>
      <c r="AB2717" s="16"/>
      <c r="AC2717" s="16"/>
      <c r="AD2717" s="16"/>
      <c r="AE2717" s="16"/>
      <c r="AF2717" s="16"/>
      <c r="AG2717" s="16"/>
      <c r="AH2717" s="16"/>
      <c r="AI2717" s="16"/>
      <c r="AJ2717" s="16"/>
      <c r="AK2717" s="16"/>
      <c r="AL2717" s="16"/>
      <c r="AM2717" s="16"/>
      <c r="AN2717" s="16"/>
      <c r="AO2717" s="16"/>
      <c r="AP2717" s="16"/>
      <c r="AQ2717" s="16"/>
      <c r="AR2717" s="16"/>
      <c r="AS2717" s="16"/>
      <c r="AT2717" s="16"/>
      <c r="AU2717" s="16"/>
      <c r="AV2717" s="16"/>
      <c r="AW2717" s="16"/>
      <c r="AX2717" s="16"/>
      <c r="AY2717" s="16"/>
      <c r="AZ2717" s="16"/>
      <c r="BA2717" s="16"/>
      <c r="BB2717" s="16"/>
    </row>
    <row r="2718" s="5" customFormat="1" spans="1:54">
      <c r="A2718" s="136"/>
      <c r="C2718" s="136"/>
      <c r="E2718" s="107"/>
      <c r="F2718" s="137"/>
      <c r="J2718" s="122"/>
      <c r="K2718" s="138"/>
      <c r="L2718" s="139"/>
      <c r="M2718" s="140"/>
      <c r="O2718" s="89"/>
      <c r="Q2718" s="138"/>
      <c r="R2718" s="91"/>
      <c r="S2718" s="138"/>
      <c r="T2718" s="138"/>
      <c r="U2718" s="91"/>
      <c r="V2718" s="141"/>
      <c r="Y2718" s="6"/>
      <c r="Z2718" s="16"/>
      <c r="AA2718" s="16"/>
      <c r="AB2718" s="16"/>
      <c r="AC2718" s="16"/>
      <c r="AD2718" s="16"/>
      <c r="AE2718" s="16"/>
      <c r="AF2718" s="16"/>
      <c r="AG2718" s="16"/>
      <c r="AH2718" s="16"/>
      <c r="AI2718" s="16"/>
      <c r="AJ2718" s="16"/>
      <c r="AK2718" s="16"/>
      <c r="AL2718" s="16"/>
      <c r="AM2718" s="16"/>
      <c r="AN2718" s="16"/>
      <c r="AO2718" s="16"/>
      <c r="AP2718" s="16"/>
      <c r="AQ2718" s="16"/>
      <c r="AR2718" s="16"/>
      <c r="AS2718" s="16"/>
      <c r="AT2718" s="16"/>
      <c r="AU2718" s="16"/>
      <c r="AV2718" s="16"/>
      <c r="AW2718" s="16"/>
      <c r="AX2718" s="16"/>
      <c r="AY2718" s="16"/>
      <c r="AZ2718" s="16"/>
      <c r="BA2718" s="16"/>
      <c r="BB2718" s="16"/>
    </row>
    <row r="2719" s="5" customFormat="1" spans="1:54">
      <c r="A2719" s="136"/>
      <c r="C2719" s="136"/>
      <c r="E2719" s="107"/>
      <c r="F2719" s="137"/>
      <c r="J2719" s="122"/>
      <c r="K2719" s="138"/>
      <c r="L2719" s="139"/>
      <c r="M2719" s="140"/>
      <c r="O2719" s="89"/>
      <c r="Q2719" s="138"/>
      <c r="R2719" s="91"/>
      <c r="S2719" s="138"/>
      <c r="T2719" s="138"/>
      <c r="U2719" s="91"/>
      <c r="V2719" s="141"/>
      <c r="Y2719" s="6"/>
      <c r="Z2719" s="16"/>
      <c r="AA2719" s="16"/>
      <c r="AB2719" s="16"/>
      <c r="AC2719" s="16"/>
      <c r="AD2719" s="16"/>
      <c r="AE2719" s="16"/>
      <c r="AF2719" s="16"/>
      <c r="AG2719" s="16"/>
      <c r="AH2719" s="16"/>
      <c r="AI2719" s="16"/>
      <c r="AJ2719" s="16"/>
      <c r="AK2719" s="16"/>
      <c r="AL2719" s="16"/>
      <c r="AM2719" s="16"/>
      <c r="AN2719" s="16"/>
      <c r="AO2719" s="16"/>
      <c r="AP2719" s="16"/>
      <c r="AQ2719" s="16"/>
      <c r="AR2719" s="16"/>
      <c r="AS2719" s="16"/>
      <c r="AT2719" s="16"/>
      <c r="AU2719" s="16"/>
      <c r="AV2719" s="16"/>
      <c r="AW2719" s="16"/>
      <c r="AX2719" s="16"/>
      <c r="AY2719" s="16"/>
      <c r="AZ2719" s="16"/>
      <c r="BA2719" s="16"/>
      <c r="BB2719" s="16"/>
    </row>
    <row r="2720" s="5" customFormat="1" spans="1:54">
      <c r="A2720" s="136"/>
      <c r="C2720" s="136"/>
      <c r="E2720" s="107"/>
      <c r="F2720" s="137"/>
      <c r="J2720" s="122"/>
      <c r="K2720" s="138"/>
      <c r="L2720" s="139"/>
      <c r="M2720" s="140"/>
      <c r="O2720" s="89"/>
      <c r="Q2720" s="138"/>
      <c r="R2720" s="91"/>
      <c r="S2720" s="138"/>
      <c r="T2720" s="138"/>
      <c r="U2720" s="91"/>
      <c r="V2720" s="141"/>
      <c r="Y2720" s="6"/>
      <c r="Z2720" s="16"/>
      <c r="AA2720" s="16"/>
      <c r="AB2720" s="16"/>
      <c r="AC2720" s="16"/>
      <c r="AD2720" s="16"/>
      <c r="AE2720" s="16"/>
      <c r="AF2720" s="16"/>
      <c r="AG2720" s="16"/>
      <c r="AH2720" s="16"/>
      <c r="AI2720" s="16"/>
      <c r="AJ2720" s="16"/>
      <c r="AK2720" s="16"/>
      <c r="AL2720" s="16"/>
      <c r="AM2720" s="16"/>
      <c r="AN2720" s="16"/>
      <c r="AO2720" s="16"/>
      <c r="AP2720" s="16"/>
      <c r="AQ2720" s="16"/>
      <c r="AR2720" s="16"/>
      <c r="AS2720" s="16"/>
      <c r="AT2720" s="16"/>
      <c r="AU2720" s="16"/>
      <c r="AV2720" s="16"/>
      <c r="AW2720" s="16"/>
      <c r="AX2720" s="16"/>
      <c r="AY2720" s="16"/>
      <c r="AZ2720" s="16"/>
      <c r="BA2720" s="16"/>
      <c r="BB2720" s="16"/>
    </row>
    <row r="2721" s="5" customFormat="1" spans="1:54">
      <c r="A2721" s="136"/>
      <c r="C2721" s="136"/>
      <c r="E2721" s="107"/>
      <c r="F2721" s="137"/>
      <c r="J2721" s="122"/>
      <c r="K2721" s="138"/>
      <c r="L2721" s="139"/>
      <c r="M2721" s="140"/>
      <c r="O2721" s="89"/>
      <c r="Q2721" s="138"/>
      <c r="R2721" s="91"/>
      <c r="S2721" s="138"/>
      <c r="T2721" s="138"/>
      <c r="U2721" s="91"/>
      <c r="V2721" s="141"/>
      <c r="Y2721" s="6"/>
      <c r="Z2721" s="16"/>
      <c r="AA2721" s="16"/>
      <c r="AB2721" s="16"/>
      <c r="AC2721" s="16"/>
      <c r="AD2721" s="16"/>
      <c r="AE2721" s="16"/>
      <c r="AF2721" s="16"/>
      <c r="AG2721" s="16"/>
      <c r="AH2721" s="16"/>
      <c r="AI2721" s="16"/>
      <c r="AJ2721" s="16"/>
      <c r="AK2721" s="16"/>
      <c r="AL2721" s="16"/>
      <c r="AM2721" s="16"/>
      <c r="AN2721" s="16"/>
      <c r="AO2721" s="16"/>
      <c r="AP2721" s="16"/>
      <c r="AQ2721" s="16"/>
      <c r="AR2721" s="16"/>
      <c r="AS2721" s="16"/>
      <c r="AT2721" s="16"/>
      <c r="AU2721" s="16"/>
      <c r="AV2721" s="16"/>
      <c r="AW2721" s="16"/>
      <c r="AX2721" s="16"/>
      <c r="AY2721" s="16"/>
      <c r="AZ2721" s="16"/>
      <c r="BA2721" s="16"/>
      <c r="BB2721" s="16"/>
    </row>
    <row r="2722" s="5" customFormat="1" spans="1:54">
      <c r="A2722" s="136"/>
      <c r="C2722" s="136"/>
      <c r="E2722" s="107"/>
      <c r="F2722" s="137"/>
      <c r="J2722" s="122"/>
      <c r="K2722" s="138"/>
      <c r="L2722" s="139"/>
      <c r="M2722" s="140"/>
      <c r="O2722" s="89"/>
      <c r="Q2722" s="138"/>
      <c r="R2722" s="91"/>
      <c r="S2722" s="138"/>
      <c r="T2722" s="138"/>
      <c r="U2722" s="91"/>
      <c r="V2722" s="141"/>
      <c r="Y2722" s="6"/>
      <c r="Z2722" s="16"/>
      <c r="AA2722" s="16"/>
      <c r="AB2722" s="16"/>
      <c r="AC2722" s="16"/>
      <c r="AD2722" s="16"/>
      <c r="AE2722" s="16"/>
      <c r="AF2722" s="16"/>
      <c r="AG2722" s="16"/>
      <c r="AH2722" s="16"/>
      <c r="AI2722" s="16"/>
      <c r="AJ2722" s="16"/>
      <c r="AK2722" s="16"/>
      <c r="AL2722" s="16"/>
      <c r="AM2722" s="16"/>
      <c r="AN2722" s="16"/>
      <c r="AO2722" s="16"/>
      <c r="AP2722" s="16"/>
      <c r="AQ2722" s="16"/>
      <c r="AR2722" s="16"/>
      <c r="AS2722" s="16"/>
      <c r="AT2722" s="16"/>
      <c r="AU2722" s="16"/>
      <c r="AV2722" s="16"/>
      <c r="AW2722" s="16"/>
      <c r="AX2722" s="16"/>
      <c r="AY2722" s="16"/>
      <c r="AZ2722" s="16"/>
      <c r="BA2722" s="16"/>
      <c r="BB2722" s="16"/>
    </row>
    <row r="2723" s="5" customFormat="1" spans="1:54">
      <c r="A2723" s="136"/>
      <c r="C2723" s="136"/>
      <c r="E2723" s="107"/>
      <c r="F2723" s="137"/>
      <c r="J2723" s="122"/>
      <c r="K2723" s="138"/>
      <c r="L2723" s="139"/>
      <c r="M2723" s="140"/>
      <c r="O2723" s="89"/>
      <c r="Q2723" s="138"/>
      <c r="R2723" s="91"/>
      <c r="S2723" s="138"/>
      <c r="T2723" s="138"/>
      <c r="U2723" s="91"/>
      <c r="V2723" s="141"/>
      <c r="Y2723" s="6"/>
      <c r="Z2723" s="16"/>
      <c r="AA2723" s="16"/>
      <c r="AB2723" s="16"/>
      <c r="AC2723" s="16"/>
      <c r="AD2723" s="16"/>
      <c r="AE2723" s="16"/>
      <c r="AF2723" s="16"/>
      <c r="AG2723" s="16"/>
      <c r="AH2723" s="16"/>
      <c r="AI2723" s="16"/>
      <c r="AJ2723" s="16"/>
      <c r="AK2723" s="16"/>
      <c r="AL2723" s="16"/>
      <c r="AM2723" s="16"/>
      <c r="AN2723" s="16"/>
      <c r="AO2723" s="16"/>
      <c r="AP2723" s="16"/>
      <c r="AQ2723" s="16"/>
      <c r="AR2723" s="16"/>
      <c r="AS2723" s="16"/>
      <c r="AT2723" s="16"/>
      <c r="AU2723" s="16"/>
      <c r="AV2723" s="16"/>
      <c r="AW2723" s="16"/>
      <c r="AX2723" s="16"/>
      <c r="AY2723" s="16"/>
      <c r="AZ2723" s="16"/>
      <c r="BA2723" s="16"/>
      <c r="BB2723" s="16"/>
    </row>
    <row r="2724" s="5" customFormat="1" spans="1:54">
      <c r="A2724" s="136"/>
      <c r="C2724" s="136"/>
      <c r="E2724" s="107"/>
      <c r="F2724" s="137"/>
      <c r="J2724" s="122"/>
      <c r="K2724" s="138"/>
      <c r="L2724" s="139"/>
      <c r="M2724" s="140"/>
      <c r="O2724" s="89"/>
      <c r="Q2724" s="138"/>
      <c r="R2724" s="91"/>
      <c r="S2724" s="138"/>
      <c r="T2724" s="138"/>
      <c r="U2724" s="91"/>
      <c r="V2724" s="141"/>
      <c r="Y2724" s="6"/>
      <c r="Z2724" s="16"/>
      <c r="AA2724" s="16"/>
      <c r="AB2724" s="16"/>
      <c r="AC2724" s="16"/>
      <c r="AD2724" s="16"/>
      <c r="AE2724" s="16"/>
      <c r="AF2724" s="16"/>
      <c r="AG2724" s="16"/>
      <c r="AH2724" s="16"/>
      <c r="AI2724" s="16"/>
      <c r="AJ2724" s="16"/>
      <c r="AK2724" s="16"/>
      <c r="AL2724" s="16"/>
      <c r="AM2724" s="16"/>
      <c r="AN2724" s="16"/>
      <c r="AO2724" s="16"/>
      <c r="AP2724" s="16"/>
      <c r="AQ2724" s="16"/>
      <c r="AR2724" s="16"/>
      <c r="AS2724" s="16"/>
      <c r="AT2724" s="16"/>
      <c r="AU2724" s="16"/>
      <c r="AV2724" s="16"/>
      <c r="AW2724" s="16"/>
      <c r="AX2724" s="16"/>
      <c r="AY2724" s="16"/>
      <c r="AZ2724" s="16"/>
      <c r="BA2724" s="16"/>
      <c r="BB2724" s="16"/>
    </row>
    <row r="2725" s="5" customFormat="1" spans="1:54">
      <c r="A2725" s="136"/>
      <c r="C2725" s="136"/>
      <c r="E2725" s="107"/>
      <c r="F2725" s="137"/>
      <c r="J2725" s="122"/>
      <c r="K2725" s="138"/>
      <c r="L2725" s="139"/>
      <c r="M2725" s="140"/>
      <c r="O2725" s="89"/>
      <c r="Q2725" s="138"/>
      <c r="R2725" s="91"/>
      <c r="S2725" s="138"/>
      <c r="T2725" s="138"/>
      <c r="U2725" s="91"/>
      <c r="V2725" s="141"/>
      <c r="Y2725" s="6"/>
      <c r="Z2725" s="16"/>
      <c r="AA2725" s="16"/>
      <c r="AB2725" s="16"/>
      <c r="AC2725" s="16"/>
      <c r="AD2725" s="16"/>
      <c r="AE2725" s="16"/>
      <c r="AF2725" s="16"/>
      <c r="AG2725" s="16"/>
      <c r="AH2725" s="16"/>
      <c r="AI2725" s="16"/>
      <c r="AJ2725" s="16"/>
      <c r="AK2725" s="16"/>
      <c r="AL2725" s="16"/>
      <c r="AM2725" s="16"/>
      <c r="AN2725" s="16"/>
      <c r="AO2725" s="16"/>
      <c r="AP2725" s="16"/>
      <c r="AQ2725" s="16"/>
      <c r="AR2725" s="16"/>
      <c r="AS2725" s="16"/>
      <c r="AT2725" s="16"/>
      <c r="AU2725" s="16"/>
      <c r="AV2725" s="16"/>
      <c r="AW2725" s="16"/>
      <c r="AX2725" s="16"/>
      <c r="AY2725" s="16"/>
      <c r="AZ2725" s="16"/>
      <c r="BA2725" s="16"/>
      <c r="BB2725" s="16"/>
    </row>
    <row r="2726" s="5" customFormat="1" spans="1:54">
      <c r="A2726" s="136"/>
      <c r="C2726" s="136"/>
      <c r="E2726" s="107"/>
      <c r="F2726" s="137"/>
      <c r="J2726" s="122"/>
      <c r="K2726" s="138"/>
      <c r="L2726" s="139"/>
      <c r="M2726" s="140"/>
      <c r="O2726" s="89"/>
      <c r="Q2726" s="138"/>
      <c r="R2726" s="91"/>
      <c r="S2726" s="138"/>
      <c r="T2726" s="138"/>
      <c r="U2726" s="91"/>
      <c r="V2726" s="141"/>
      <c r="Y2726" s="6"/>
      <c r="Z2726" s="16"/>
      <c r="AA2726" s="16"/>
      <c r="AB2726" s="16"/>
      <c r="AC2726" s="16"/>
      <c r="AD2726" s="16"/>
      <c r="AE2726" s="16"/>
      <c r="AF2726" s="16"/>
      <c r="AG2726" s="16"/>
      <c r="AH2726" s="16"/>
      <c r="AI2726" s="16"/>
      <c r="AJ2726" s="16"/>
      <c r="AK2726" s="16"/>
      <c r="AL2726" s="16"/>
      <c r="AM2726" s="16"/>
      <c r="AN2726" s="16"/>
      <c r="AO2726" s="16"/>
      <c r="AP2726" s="16"/>
      <c r="AQ2726" s="16"/>
      <c r="AR2726" s="16"/>
      <c r="AS2726" s="16"/>
      <c r="AT2726" s="16"/>
      <c r="AU2726" s="16"/>
      <c r="AV2726" s="16"/>
      <c r="AW2726" s="16"/>
      <c r="AX2726" s="16"/>
      <c r="AY2726" s="16"/>
      <c r="AZ2726" s="16"/>
      <c r="BA2726" s="16"/>
      <c r="BB2726" s="16"/>
    </row>
    <row r="2727" s="5" customFormat="1" spans="1:54">
      <c r="A2727" s="136"/>
      <c r="C2727" s="136"/>
      <c r="E2727" s="107"/>
      <c r="F2727" s="137"/>
      <c r="J2727" s="122"/>
      <c r="K2727" s="138"/>
      <c r="L2727" s="139"/>
      <c r="M2727" s="140"/>
      <c r="O2727" s="89"/>
      <c r="Q2727" s="138"/>
      <c r="R2727" s="91"/>
      <c r="S2727" s="138"/>
      <c r="T2727" s="138"/>
      <c r="U2727" s="91"/>
      <c r="V2727" s="141"/>
      <c r="Y2727" s="6"/>
      <c r="Z2727" s="16"/>
      <c r="AA2727" s="16"/>
      <c r="AB2727" s="16"/>
      <c r="AC2727" s="16"/>
      <c r="AD2727" s="16"/>
      <c r="AE2727" s="16"/>
      <c r="AF2727" s="16"/>
      <c r="AG2727" s="16"/>
      <c r="AH2727" s="16"/>
      <c r="AI2727" s="16"/>
      <c r="AJ2727" s="16"/>
      <c r="AK2727" s="16"/>
      <c r="AL2727" s="16"/>
      <c r="AM2727" s="16"/>
      <c r="AN2727" s="16"/>
      <c r="AO2727" s="16"/>
      <c r="AP2727" s="16"/>
      <c r="AQ2727" s="16"/>
      <c r="AR2727" s="16"/>
      <c r="AS2727" s="16"/>
      <c r="AT2727" s="16"/>
      <c r="AU2727" s="16"/>
      <c r="AV2727" s="16"/>
      <c r="AW2727" s="16"/>
      <c r="AX2727" s="16"/>
      <c r="AY2727" s="16"/>
      <c r="AZ2727" s="16"/>
      <c r="BA2727" s="16"/>
      <c r="BB2727" s="16"/>
    </row>
    <row r="2728" s="5" customFormat="1" spans="1:54">
      <c r="A2728" s="136"/>
      <c r="C2728" s="136"/>
      <c r="E2728" s="107"/>
      <c r="F2728" s="137"/>
      <c r="J2728" s="122"/>
      <c r="K2728" s="138"/>
      <c r="L2728" s="139"/>
      <c r="M2728" s="140"/>
      <c r="O2728" s="89"/>
      <c r="Q2728" s="138"/>
      <c r="R2728" s="91"/>
      <c r="S2728" s="138"/>
      <c r="T2728" s="138"/>
      <c r="U2728" s="91"/>
      <c r="V2728" s="141"/>
      <c r="Y2728" s="6"/>
      <c r="Z2728" s="16"/>
      <c r="AA2728" s="16"/>
      <c r="AB2728" s="16"/>
      <c r="AC2728" s="16"/>
      <c r="AD2728" s="16"/>
      <c r="AE2728" s="16"/>
      <c r="AF2728" s="16"/>
      <c r="AG2728" s="16"/>
      <c r="AH2728" s="16"/>
      <c r="AI2728" s="16"/>
      <c r="AJ2728" s="16"/>
      <c r="AK2728" s="16"/>
      <c r="AL2728" s="16"/>
      <c r="AM2728" s="16"/>
      <c r="AN2728" s="16"/>
      <c r="AO2728" s="16"/>
      <c r="AP2728" s="16"/>
      <c r="AQ2728" s="16"/>
      <c r="AR2728" s="16"/>
      <c r="AS2728" s="16"/>
      <c r="AT2728" s="16"/>
      <c r="AU2728" s="16"/>
      <c r="AV2728" s="16"/>
      <c r="AW2728" s="16"/>
      <c r="AX2728" s="16"/>
      <c r="AY2728" s="16"/>
      <c r="AZ2728" s="16"/>
      <c r="BA2728" s="16"/>
      <c r="BB2728" s="16"/>
    </row>
    <row r="2729" s="5" customFormat="1" spans="1:54">
      <c r="A2729" s="136"/>
      <c r="C2729" s="136"/>
      <c r="E2729" s="107"/>
      <c r="F2729" s="137"/>
      <c r="J2729" s="122"/>
      <c r="K2729" s="138"/>
      <c r="L2729" s="139"/>
      <c r="M2729" s="140"/>
      <c r="O2729" s="89"/>
      <c r="Q2729" s="138"/>
      <c r="R2729" s="91"/>
      <c r="S2729" s="138"/>
      <c r="T2729" s="138"/>
      <c r="U2729" s="91"/>
      <c r="V2729" s="141"/>
      <c r="Y2729" s="6"/>
      <c r="Z2729" s="16"/>
      <c r="AA2729" s="16"/>
      <c r="AB2729" s="16"/>
      <c r="AC2729" s="16"/>
      <c r="AD2729" s="16"/>
      <c r="AE2729" s="16"/>
      <c r="AF2729" s="16"/>
      <c r="AG2729" s="16"/>
      <c r="AH2729" s="16"/>
      <c r="AI2729" s="16"/>
      <c r="AJ2729" s="16"/>
      <c r="AK2729" s="16"/>
      <c r="AL2729" s="16"/>
      <c r="AM2729" s="16"/>
      <c r="AN2729" s="16"/>
      <c r="AO2729" s="16"/>
      <c r="AP2729" s="16"/>
      <c r="AQ2729" s="16"/>
      <c r="AR2729" s="16"/>
      <c r="AS2729" s="16"/>
      <c r="AT2729" s="16"/>
      <c r="AU2729" s="16"/>
      <c r="AV2729" s="16"/>
      <c r="AW2729" s="16"/>
      <c r="AX2729" s="16"/>
      <c r="AY2729" s="16"/>
      <c r="AZ2729" s="16"/>
      <c r="BA2729" s="16"/>
      <c r="BB2729" s="16"/>
    </row>
    <row r="2730" s="5" customFormat="1" spans="1:54">
      <c r="A2730" s="136"/>
      <c r="C2730" s="136"/>
      <c r="E2730" s="107"/>
      <c r="F2730" s="137"/>
      <c r="J2730" s="122"/>
      <c r="K2730" s="138"/>
      <c r="L2730" s="139"/>
      <c r="M2730" s="140"/>
      <c r="O2730" s="89"/>
      <c r="Q2730" s="138"/>
      <c r="R2730" s="91"/>
      <c r="S2730" s="138"/>
      <c r="T2730" s="138"/>
      <c r="U2730" s="91"/>
      <c r="V2730" s="141"/>
      <c r="Y2730" s="6"/>
      <c r="Z2730" s="16"/>
      <c r="AA2730" s="16"/>
      <c r="AB2730" s="16"/>
      <c r="AC2730" s="16"/>
      <c r="AD2730" s="16"/>
      <c r="AE2730" s="16"/>
      <c r="AF2730" s="16"/>
      <c r="AG2730" s="16"/>
      <c r="AH2730" s="16"/>
      <c r="AI2730" s="16"/>
      <c r="AJ2730" s="16"/>
      <c r="AK2730" s="16"/>
      <c r="AL2730" s="16"/>
      <c r="AM2730" s="16"/>
      <c r="AN2730" s="16"/>
      <c r="AO2730" s="16"/>
      <c r="AP2730" s="16"/>
      <c r="AQ2730" s="16"/>
      <c r="AR2730" s="16"/>
      <c r="AS2730" s="16"/>
      <c r="AT2730" s="16"/>
      <c r="AU2730" s="16"/>
      <c r="AV2730" s="16"/>
      <c r="AW2730" s="16"/>
      <c r="AX2730" s="16"/>
      <c r="AY2730" s="16"/>
      <c r="AZ2730" s="16"/>
      <c r="BA2730" s="16"/>
      <c r="BB2730" s="16"/>
    </row>
    <row r="2731" s="5" customFormat="1" spans="1:54">
      <c r="A2731" s="136"/>
      <c r="C2731" s="136"/>
      <c r="E2731" s="107"/>
      <c r="F2731" s="137"/>
      <c r="J2731" s="122"/>
      <c r="K2731" s="138"/>
      <c r="L2731" s="139"/>
      <c r="M2731" s="140"/>
      <c r="O2731" s="89"/>
      <c r="Q2731" s="138"/>
      <c r="R2731" s="91"/>
      <c r="S2731" s="138"/>
      <c r="T2731" s="138"/>
      <c r="U2731" s="91"/>
      <c r="V2731" s="141"/>
      <c r="Y2731" s="6"/>
      <c r="Z2731" s="16"/>
      <c r="AA2731" s="16"/>
      <c r="AB2731" s="16"/>
      <c r="AC2731" s="16"/>
      <c r="AD2731" s="16"/>
      <c r="AE2731" s="16"/>
      <c r="AF2731" s="16"/>
      <c r="AG2731" s="16"/>
      <c r="AH2731" s="16"/>
      <c r="AI2731" s="16"/>
      <c r="AJ2731" s="16"/>
      <c r="AK2731" s="16"/>
      <c r="AL2731" s="16"/>
      <c r="AM2731" s="16"/>
      <c r="AN2731" s="16"/>
      <c r="AO2731" s="16"/>
      <c r="AP2731" s="16"/>
      <c r="AQ2731" s="16"/>
      <c r="AR2731" s="16"/>
      <c r="AS2731" s="16"/>
      <c r="AT2731" s="16"/>
      <c r="AU2731" s="16"/>
      <c r="AV2731" s="16"/>
      <c r="AW2731" s="16"/>
      <c r="AX2731" s="16"/>
      <c r="AY2731" s="16"/>
      <c r="AZ2731" s="16"/>
      <c r="BA2731" s="16"/>
      <c r="BB2731" s="16"/>
    </row>
    <row r="2732" s="5" customFormat="1" spans="1:54">
      <c r="A2732" s="136"/>
      <c r="C2732" s="136"/>
      <c r="E2732" s="107"/>
      <c r="F2732" s="137"/>
      <c r="J2732" s="122"/>
      <c r="K2732" s="138"/>
      <c r="L2732" s="139"/>
      <c r="M2732" s="140"/>
      <c r="O2732" s="89"/>
      <c r="Q2732" s="138"/>
      <c r="R2732" s="91"/>
      <c r="S2732" s="138"/>
      <c r="T2732" s="138"/>
      <c r="U2732" s="91"/>
      <c r="V2732" s="141"/>
      <c r="Y2732" s="6"/>
      <c r="Z2732" s="16"/>
      <c r="AA2732" s="16"/>
      <c r="AB2732" s="16"/>
      <c r="AC2732" s="16"/>
      <c r="AD2732" s="16"/>
      <c r="AE2732" s="16"/>
      <c r="AF2732" s="16"/>
      <c r="AG2732" s="16"/>
      <c r="AH2732" s="16"/>
      <c r="AI2732" s="16"/>
      <c r="AJ2732" s="16"/>
      <c r="AK2732" s="16"/>
      <c r="AL2732" s="16"/>
      <c r="AM2732" s="16"/>
      <c r="AN2732" s="16"/>
      <c r="AO2732" s="16"/>
      <c r="AP2732" s="16"/>
      <c r="AQ2732" s="16"/>
      <c r="AR2732" s="16"/>
      <c r="AS2732" s="16"/>
      <c r="AT2732" s="16"/>
      <c r="AU2732" s="16"/>
      <c r="AV2732" s="16"/>
      <c r="AW2732" s="16"/>
      <c r="AX2732" s="16"/>
      <c r="AY2732" s="16"/>
      <c r="AZ2732" s="16"/>
      <c r="BA2732" s="16"/>
      <c r="BB2732" s="16"/>
    </row>
    <row r="2733" s="5" customFormat="1" spans="1:54">
      <c r="A2733" s="136"/>
      <c r="C2733" s="136"/>
      <c r="E2733" s="107"/>
      <c r="F2733" s="137"/>
      <c r="J2733" s="122"/>
      <c r="K2733" s="138"/>
      <c r="L2733" s="139"/>
      <c r="M2733" s="140"/>
      <c r="O2733" s="89"/>
      <c r="Q2733" s="138"/>
      <c r="R2733" s="91"/>
      <c r="S2733" s="138"/>
      <c r="T2733" s="138"/>
      <c r="U2733" s="91"/>
      <c r="V2733" s="141"/>
      <c r="Y2733" s="6"/>
      <c r="Z2733" s="16"/>
      <c r="AA2733" s="16"/>
      <c r="AB2733" s="16"/>
      <c r="AC2733" s="16"/>
      <c r="AD2733" s="16"/>
      <c r="AE2733" s="16"/>
      <c r="AF2733" s="16"/>
      <c r="AG2733" s="16"/>
      <c r="AH2733" s="16"/>
      <c r="AI2733" s="16"/>
      <c r="AJ2733" s="16"/>
      <c r="AK2733" s="16"/>
      <c r="AL2733" s="16"/>
      <c r="AM2733" s="16"/>
      <c r="AN2733" s="16"/>
      <c r="AO2733" s="16"/>
      <c r="AP2733" s="16"/>
      <c r="AQ2733" s="16"/>
      <c r="AR2733" s="16"/>
      <c r="AS2733" s="16"/>
      <c r="AT2733" s="16"/>
      <c r="AU2733" s="16"/>
      <c r="AV2733" s="16"/>
      <c r="AW2733" s="16"/>
      <c r="AX2733" s="16"/>
      <c r="AY2733" s="16"/>
      <c r="AZ2733" s="16"/>
      <c r="BA2733" s="16"/>
      <c r="BB2733" s="16"/>
    </row>
    <row r="2734" s="5" customFormat="1" spans="1:54">
      <c r="A2734" s="136"/>
      <c r="C2734" s="136"/>
      <c r="E2734" s="107"/>
      <c r="F2734" s="137"/>
      <c r="J2734" s="122"/>
      <c r="K2734" s="138"/>
      <c r="L2734" s="139"/>
      <c r="M2734" s="140"/>
      <c r="O2734" s="89"/>
      <c r="Q2734" s="138"/>
      <c r="R2734" s="91"/>
      <c r="S2734" s="138"/>
      <c r="T2734" s="138"/>
      <c r="U2734" s="91"/>
      <c r="V2734" s="141"/>
      <c r="Y2734" s="6"/>
      <c r="Z2734" s="16"/>
      <c r="AA2734" s="16"/>
      <c r="AB2734" s="16"/>
      <c r="AC2734" s="16"/>
      <c r="AD2734" s="16"/>
      <c r="AE2734" s="16"/>
      <c r="AF2734" s="16"/>
      <c r="AG2734" s="16"/>
      <c r="AH2734" s="16"/>
      <c r="AI2734" s="16"/>
      <c r="AJ2734" s="16"/>
      <c r="AK2734" s="16"/>
      <c r="AL2734" s="16"/>
      <c r="AM2734" s="16"/>
      <c r="AN2734" s="16"/>
      <c r="AO2734" s="16"/>
      <c r="AP2734" s="16"/>
      <c r="AQ2734" s="16"/>
      <c r="AR2734" s="16"/>
      <c r="AS2734" s="16"/>
      <c r="AT2734" s="16"/>
      <c r="AU2734" s="16"/>
      <c r="AV2734" s="16"/>
      <c r="AW2734" s="16"/>
      <c r="AX2734" s="16"/>
      <c r="AY2734" s="16"/>
      <c r="AZ2734" s="16"/>
      <c r="BA2734" s="16"/>
      <c r="BB2734" s="16"/>
    </row>
    <row r="2735" s="5" customFormat="1" spans="1:54">
      <c r="A2735" s="136"/>
      <c r="C2735" s="136"/>
      <c r="E2735" s="107"/>
      <c r="F2735" s="137"/>
      <c r="J2735" s="122"/>
      <c r="K2735" s="138"/>
      <c r="L2735" s="139"/>
      <c r="M2735" s="140"/>
      <c r="O2735" s="89"/>
      <c r="Q2735" s="138"/>
      <c r="R2735" s="91"/>
      <c r="S2735" s="138"/>
      <c r="T2735" s="138"/>
      <c r="U2735" s="91"/>
      <c r="V2735" s="141"/>
      <c r="Y2735" s="6"/>
      <c r="Z2735" s="16"/>
      <c r="AA2735" s="16"/>
      <c r="AB2735" s="16"/>
      <c r="AC2735" s="16"/>
      <c r="AD2735" s="16"/>
      <c r="AE2735" s="16"/>
      <c r="AF2735" s="16"/>
      <c r="AG2735" s="16"/>
      <c r="AH2735" s="16"/>
      <c r="AI2735" s="16"/>
      <c r="AJ2735" s="16"/>
      <c r="AK2735" s="16"/>
      <c r="AL2735" s="16"/>
      <c r="AM2735" s="16"/>
      <c r="AN2735" s="16"/>
      <c r="AO2735" s="16"/>
      <c r="AP2735" s="16"/>
      <c r="AQ2735" s="16"/>
      <c r="AR2735" s="16"/>
      <c r="AS2735" s="16"/>
      <c r="AT2735" s="16"/>
      <c r="AU2735" s="16"/>
      <c r="AV2735" s="16"/>
      <c r="AW2735" s="16"/>
      <c r="AX2735" s="16"/>
      <c r="AY2735" s="16"/>
      <c r="AZ2735" s="16"/>
      <c r="BA2735" s="16"/>
      <c r="BB2735" s="16"/>
    </row>
    <row r="2736" s="5" customFormat="1" spans="1:54">
      <c r="A2736" s="136"/>
      <c r="C2736" s="136"/>
      <c r="E2736" s="107"/>
      <c r="F2736" s="137"/>
      <c r="J2736" s="122"/>
      <c r="K2736" s="138"/>
      <c r="L2736" s="139"/>
      <c r="M2736" s="140"/>
      <c r="O2736" s="89"/>
      <c r="Q2736" s="138"/>
      <c r="R2736" s="91"/>
      <c r="S2736" s="138"/>
      <c r="T2736" s="138"/>
      <c r="U2736" s="91"/>
      <c r="V2736" s="141"/>
      <c r="Y2736" s="6"/>
      <c r="Z2736" s="16"/>
      <c r="AA2736" s="16"/>
      <c r="AB2736" s="16"/>
      <c r="AC2736" s="16"/>
      <c r="AD2736" s="16"/>
      <c r="AE2736" s="16"/>
      <c r="AF2736" s="16"/>
      <c r="AG2736" s="16"/>
      <c r="AH2736" s="16"/>
      <c r="AI2736" s="16"/>
      <c r="AJ2736" s="16"/>
      <c r="AK2736" s="16"/>
      <c r="AL2736" s="16"/>
      <c r="AM2736" s="16"/>
      <c r="AN2736" s="16"/>
      <c r="AO2736" s="16"/>
      <c r="AP2736" s="16"/>
      <c r="AQ2736" s="16"/>
      <c r="AR2736" s="16"/>
      <c r="AS2736" s="16"/>
      <c r="AT2736" s="16"/>
      <c r="AU2736" s="16"/>
      <c r="AV2736" s="16"/>
      <c r="AW2736" s="16"/>
      <c r="AX2736" s="16"/>
      <c r="AY2736" s="16"/>
      <c r="AZ2736" s="16"/>
      <c r="BA2736" s="16"/>
      <c r="BB2736" s="16"/>
    </row>
    <row r="2737" s="5" customFormat="1" spans="1:54">
      <c r="A2737" s="136"/>
      <c r="C2737" s="136"/>
      <c r="E2737" s="107"/>
      <c r="F2737" s="137"/>
      <c r="J2737" s="122"/>
      <c r="K2737" s="138"/>
      <c r="L2737" s="139"/>
      <c r="M2737" s="140"/>
      <c r="O2737" s="89"/>
      <c r="Q2737" s="138"/>
      <c r="R2737" s="91"/>
      <c r="S2737" s="138"/>
      <c r="T2737" s="138"/>
      <c r="U2737" s="91"/>
      <c r="V2737" s="141"/>
      <c r="Y2737" s="6"/>
      <c r="Z2737" s="16"/>
      <c r="AA2737" s="16"/>
      <c r="AB2737" s="16"/>
      <c r="AC2737" s="16"/>
      <c r="AD2737" s="16"/>
      <c r="AE2737" s="16"/>
      <c r="AF2737" s="16"/>
      <c r="AG2737" s="16"/>
      <c r="AH2737" s="16"/>
      <c r="AI2737" s="16"/>
      <c r="AJ2737" s="16"/>
      <c r="AK2737" s="16"/>
      <c r="AL2737" s="16"/>
      <c r="AM2737" s="16"/>
      <c r="AN2737" s="16"/>
      <c r="AO2737" s="16"/>
      <c r="AP2737" s="16"/>
      <c r="AQ2737" s="16"/>
      <c r="AR2737" s="16"/>
      <c r="AS2737" s="16"/>
      <c r="AT2737" s="16"/>
      <c r="AU2737" s="16"/>
      <c r="AV2737" s="16"/>
      <c r="AW2737" s="16"/>
      <c r="AX2737" s="16"/>
      <c r="AY2737" s="16"/>
      <c r="AZ2737" s="16"/>
      <c r="BA2737" s="16"/>
      <c r="BB2737" s="16"/>
    </row>
    <row r="2738" s="5" customFormat="1" spans="1:54">
      <c r="A2738" s="136"/>
      <c r="C2738" s="136"/>
      <c r="E2738" s="107"/>
      <c r="F2738" s="137"/>
      <c r="J2738" s="122"/>
      <c r="K2738" s="138"/>
      <c r="L2738" s="139"/>
      <c r="M2738" s="140"/>
      <c r="O2738" s="89"/>
      <c r="Q2738" s="138"/>
      <c r="R2738" s="91"/>
      <c r="S2738" s="138"/>
      <c r="T2738" s="138"/>
      <c r="U2738" s="91"/>
      <c r="V2738" s="141"/>
      <c r="Y2738" s="6"/>
      <c r="Z2738" s="16"/>
      <c r="AA2738" s="16"/>
      <c r="AB2738" s="16"/>
      <c r="AC2738" s="16"/>
      <c r="AD2738" s="16"/>
      <c r="AE2738" s="16"/>
      <c r="AF2738" s="16"/>
      <c r="AG2738" s="16"/>
      <c r="AH2738" s="16"/>
      <c r="AI2738" s="16"/>
      <c r="AJ2738" s="16"/>
      <c r="AK2738" s="16"/>
      <c r="AL2738" s="16"/>
      <c r="AM2738" s="16"/>
      <c r="AN2738" s="16"/>
      <c r="AO2738" s="16"/>
      <c r="AP2738" s="16"/>
      <c r="AQ2738" s="16"/>
      <c r="AR2738" s="16"/>
      <c r="AS2738" s="16"/>
      <c r="AT2738" s="16"/>
      <c r="AU2738" s="16"/>
      <c r="AV2738" s="16"/>
      <c r="AW2738" s="16"/>
      <c r="AX2738" s="16"/>
      <c r="AY2738" s="16"/>
      <c r="AZ2738" s="16"/>
      <c r="BA2738" s="16"/>
      <c r="BB2738" s="16"/>
    </row>
    <row r="2739" s="5" customFormat="1" spans="1:54">
      <c r="A2739" s="136"/>
      <c r="C2739" s="136"/>
      <c r="E2739" s="107"/>
      <c r="F2739" s="137"/>
      <c r="J2739" s="122"/>
      <c r="K2739" s="138"/>
      <c r="L2739" s="139"/>
      <c r="M2739" s="140"/>
      <c r="O2739" s="89"/>
      <c r="Q2739" s="138"/>
      <c r="R2739" s="91"/>
      <c r="S2739" s="138"/>
      <c r="T2739" s="138"/>
      <c r="U2739" s="91"/>
      <c r="V2739" s="141"/>
      <c r="Y2739" s="6"/>
      <c r="Z2739" s="16"/>
      <c r="AA2739" s="16"/>
      <c r="AB2739" s="16"/>
      <c r="AC2739" s="16"/>
      <c r="AD2739" s="16"/>
      <c r="AE2739" s="16"/>
      <c r="AF2739" s="16"/>
      <c r="AG2739" s="16"/>
      <c r="AH2739" s="16"/>
      <c r="AI2739" s="16"/>
      <c r="AJ2739" s="16"/>
      <c r="AK2739" s="16"/>
      <c r="AL2739" s="16"/>
      <c r="AM2739" s="16"/>
      <c r="AN2739" s="16"/>
      <c r="AO2739" s="16"/>
      <c r="AP2739" s="16"/>
      <c r="AQ2739" s="16"/>
      <c r="AR2739" s="16"/>
      <c r="AS2739" s="16"/>
      <c r="AT2739" s="16"/>
      <c r="AU2739" s="16"/>
      <c r="AV2739" s="16"/>
      <c r="AW2739" s="16"/>
      <c r="AX2739" s="16"/>
      <c r="AY2739" s="16"/>
      <c r="AZ2739" s="16"/>
      <c r="BA2739" s="16"/>
      <c r="BB2739" s="16"/>
    </row>
    <row r="2740" s="5" customFormat="1" spans="1:54">
      <c r="A2740" s="136"/>
      <c r="C2740" s="136"/>
      <c r="E2740" s="107"/>
      <c r="F2740" s="137"/>
      <c r="J2740" s="122"/>
      <c r="K2740" s="138"/>
      <c r="L2740" s="139"/>
      <c r="M2740" s="140"/>
      <c r="O2740" s="89"/>
      <c r="Q2740" s="138"/>
      <c r="R2740" s="91"/>
      <c r="S2740" s="138"/>
      <c r="T2740" s="138"/>
      <c r="U2740" s="91"/>
      <c r="V2740" s="141"/>
      <c r="Y2740" s="6"/>
      <c r="Z2740" s="16"/>
      <c r="AA2740" s="16"/>
      <c r="AB2740" s="16"/>
      <c r="AC2740" s="16"/>
      <c r="AD2740" s="16"/>
      <c r="AE2740" s="16"/>
      <c r="AF2740" s="16"/>
      <c r="AG2740" s="16"/>
      <c r="AH2740" s="16"/>
      <c r="AI2740" s="16"/>
      <c r="AJ2740" s="16"/>
      <c r="AK2740" s="16"/>
      <c r="AL2740" s="16"/>
      <c r="AM2740" s="16"/>
      <c r="AN2740" s="16"/>
      <c r="AO2740" s="16"/>
      <c r="AP2740" s="16"/>
      <c r="AQ2740" s="16"/>
      <c r="AR2740" s="16"/>
      <c r="AS2740" s="16"/>
      <c r="AT2740" s="16"/>
      <c r="AU2740" s="16"/>
      <c r="AV2740" s="16"/>
      <c r="AW2740" s="16"/>
      <c r="AX2740" s="16"/>
      <c r="AY2740" s="16"/>
      <c r="AZ2740" s="16"/>
      <c r="BA2740" s="16"/>
      <c r="BB2740" s="16"/>
    </row>
    <row r="2741" s="5" customFormat="1" spans="1:54">
      <c r="A2741" s="136"/>
      <c r="C2741" s="136"/>
      <c r="E2741" s="107"/>
      <c r="F2741" s="137"/>
      <c r="J2741" s="122"/>
      <c r="K2741" s="138"/>
      <c r="L2741" s="139"/>
      <c r="M2741" s="140"/>
      <c r="O2741" s="89"/>
      <c r="Q2741" s="138"/>
      <c r="R2741" s="91"/>
      <c r="S2741" s="138"/>
      <c r="T2741" s="138"/>
      <c r="U2741" s="91"/>
      <c r="V2741" s="141"/>
      <c r="Y2741" s="6"/>
      <c r="Z2741" s="16"/>
      <c r="AA2741" s="16"/>
      <c r="AB2741" s="16"/>
      <c r="AC2741" s="16"/>
      <c r="AD2741" s="16"/>
      <c r="AE2741" s="16"/>
      <c r="AF2741" s="16"/>
      <c r="AG2741" s="16"/>
      <c r="AH2741" s="16"/>
      <c r="AI2741" s="16"/>
      <c r="AJ2741" s="16"/>
      <c r="AK2741" s="16"/>
      <c r="AL2741" s="16"/>
      <c r="AM2741" s="16"/>
      <c r="AN2741" s="16"/>
      <c r="AO2741" s="16"/>
      <c r="AP2741" s="16"/>
      <c r="AQ2741" s="16"/>
      <c r="AR2741" s="16"/>
      <c r="AS2741" s="16"/>
      <c r="AT2741" s="16"/>
      <c r="AU2741" s="16"/>
      <c r="AV2741" s="16"/>
      <c r="AW2741" s="16"/>
      <c r="AX2741" s="16"/>
      <c r="AY2741" s="16"/>
      <c r="AZ2741" s="16"/>
      <c r="BA2741" s="16"/>
      <c r="BB2741" s="16"/>
    </row>
    <row r="2742" s="5" customFormat="1" spans="1:54">
      <c r="A2742" s="136"/>
      <c r="C2742" s="136"/>
      <c r="E2742" s="107"/>
      <c r="F2742" s="137"/>
      <c r="J2742" s="122"/>
      <c r="K2742" s="138"/>
      <c r="L2742" s="139"/>
      <c r="M2742" s="140"/>
      <c r="O2742" s="89"/>
      <c r="Q2742" s="138"/>
      <c r="R2742" s="91"/>
      <c r="S2742" s="138"/>
      <c r="T2742" s="138"/>
      <c r="U2742" s="91"/>
      <c r="V2742" s="141"/>
      <c r="Y2742" s="6"/>
      <c r="Z2742" s="16"/>
      <c r="AA2742" s="16"/>
      <c r="AB2742" s="16"/>
      <c r="AC2742" s="16"/>
      <c r="AD2742" s="16"/>
      <c r="AE2742" s="16"/>
      <c r="AF2742" s="16"/>
      <c r="AG2742" s="16"/>
      <c r="AH2742" s="16"/>
      <c r="AI2742" s="16"/>
      <c r="AJ2742" s="16"/>
      <c r="AK2742" s="16"/>
      <c r="AL2742" s="16"/>
      <c r="AM2742" s="16"/>
      <c r="AN2742" s="16"/>
      <c r="AO2742" s="16"/>
      <c r="AP2742" s="16"/>
      <c r="AQ2742" s="16"/>
      <c r="AR2742" s="16"/>
      <c r="AS2742" s="16"/>
      <c r="AT2742" s="16"/>
      <c r="AU2742" s="16"/>
      <c r="AV2742" s="16"/>
      <c r="AW2742" s="16"/>
      <c r="AX2742" s="16"/>
      <c r="AY2742" s="16"/>
      <c r="AZ2742" s="16"/>
      <c r="BA2742" s="16"/>
      <c r="BB2742" s="16"/>
    </row>
    <row r="2743" s="5" customFormat="1" spans="1:54">
      <c r="A2743" s="136"/>
      <c r="C2743" s="136"/>
      <c r="E2743" s="107"/>
      <c r="F2743" s="137"/>
      <c r="J2743" s="122"/>
      <c r="K2743" s="138"/>
      <c r="L2743" s="139"/>
      <c r="M2743" s="140"/>
      <c r="O2743" s="89"/>
      <c r="Q2743" s="138"/>
      <c r="R2743" s="91"/>
      <c r="S2743" s="138"/>
      <c r="T2743" s="138"/>
      <c r="U2743" s="91"/>
      <c r="V2743" s="141"/>
      <c r="Y2743" s="6"/>
      <c r="Z2743" s="16"/>
      <c r="AA2743" s="16"/>
      <c r="AB2743" s="16"/>
      <c r="AC2743" s="16"/>
      <c r="AD2743" s="16"/>
      <c r="AE2743" s="16"/>
      <c r="AF2743" s="16"/>
      <c r="AG2743" s="16"/>
      <c r="AH2743" s="16"/>
      <c r="AI2743" s="16"/>
      <c r="AJ2743" s="16"/>
      <c r="AK2743" s="16"/>
      <c r="AL2743" s="16"/>
      <c r="AM2743" s="16"/>
      <c r="AN2743" s="16"/>
      <c r="AO2743" s="16"/>
      <c r="AP2743" s="16"/>
      <c r="AQ2743" s="16"/>
      <c r="AR2743" s="16"/>
      <c r="AS2743" s="16"/>
      <c r="AT2743" s="16"/>
      <c r="AU2743" s="16"/>
      <c r="AV2743" s="16"/>
      <c r="AW2743" s="16"/>
      <c r="AX2743" s="16"/>
      <c r="AY2743" s="16"/>
      <c r="AZ2743" s="16"/>
      <c r="BA2743" s="16"/>
      <c r="BB2743" s="16"/>
    </row>
    <row r="2744" s="5" customFormat="1" spans="1:54">
      <c r="A2744" s="136"/>
      <c r="C2744" s="136"/>
      <c r="E2744" s="107"/>
      <c r="F2744" s="137"/>
      <c r="J2744" s="122"/>
      <c r="K2744" s="138"/>
      <c r="L2744" s="139"/>
      <c r="M2744" s="140"/>
      <c r="O2744" s="89"/>
      <c r="Q2744" s="138"/>
      <c r="R2744" s="91"/>
      <c r="S2744" s="138"/>
      <c r="T2744" s="138"/>
      <c r="U2744" s="91"/>
      <c r="V2744" s="141"/>
      <c r="Y2744" s="6"/>
      <c r="Z2744" s="16"/>
      <c r="AA2744" s="16"/>
      <c r="AB2744" s="16"/>
      <c r="AC2744" s="16"/>
      <c r="AD2744" s="16"/>
      <c r="AE2744" s="16"/>
      <c r="AF2744" s="16"/>
      <c r="AG2744" s="16"/>
      <c r="AH2744" s="16"/>
      <c r="AI2744" s="16"/>
      <c r="AJ2744" s="16"/>
      <c r="AK2744" s="16"/>
      <c r="AL2744" s="16"/>
      <c r="AM2744" s="16"/>
      <c r="AN2744" s="16"/>
      <c r="AO2744" s="16"/>
      <c r="AP2744" s="16"/>
      <c r="AQ2744" s="16"/>
      <c r="AR2744" s="16"/>
      <c r="AS2744" s="16"/>
      <c r="AT2744" s="16"/>
      <c r="AU2744" s="16"/>
      <c r="AV2744" s="16"/>
      <c r="AW2744" s="16"/>
      <c r="AX2744" s="16"/>
      <c r="AY2744" s="16"/>
      <c r="AZ2744" s="16"/>
      <c r="BA2744" s="16"/>
      <c r="BB2744" s="16"/>
    </row>
    <row r="2745" s="5" customFormat="1" spans="1:54">
      <c r="A2745" s="136"/>
      <c r="C2745" s="136"/>
      <c r="E2745" s="107"/>
      <c r="F2745" s="137"/>
      <c r="J2745" s="122"/>
      <c r="K2745" s="138"/>
      <c r="L2745" s="139"/>
      <c r="M2745" s="140"/>
      <c r="O2745" s="89"/>
      <c r="Q2745" s="138"/>
      <c r="R2745" s="91"/>
      <c r="S2745" s="138"/>
      <c r="T2745" s="138"/>
      <c r="U2745" s="91"/>
      <c r="V2745" s="141"/>
      <c r="Y2745" s="6"/>
      <c r="Z2745" s="16"/>
      <c r="AA2745" s="16"/>
      <c r="AB2745" s="16"/>
      <c r="AC2745" s="16"/>
      <c r="AD2745" s="16"/>
      <c r="AE2745" s="16"/>
      <c r="AF2745" s="16"/>
      <c r="AG2745" s="16"/>
      <c r="AH2745" s="16"/>
      <c r="AI2745" s="16"/>
      <c r="AJ2745" s="16"/>
      <c r="AK2745" s="16"/>
      <c r="AL2745" s="16"/>
      <c r="AM2745" s="16"/>
      <c r="AN2745" s="16"/>
      <c r="AO2745" s="16"/>
      <c r="AP2745" s="16"/>
      <c r="AQ2745" s="16"/>
      <c r="AR2745" s="16"/>
      <c r="AS2745" s="16"/>
      <c r="AT2745" s="16"/>
      <c r="AU2745" s="16"/>
      <c r="AV2745" s="16"/>
      <c r="AW2745" s="16"/>
      <c r="AX2745" s="16"/>
      <c r="AY2745" s="16"/>
      <c r="AZ2745" s="16"/>
      <c r="BA2745" s="16"/>
      <c r="BB2745" s="16"/>
    </row>
    <row r="2746" s="5" customFormat="1" spans="1:54">
      <c r="A2746" s="136"/>
      <c r="C2746" s="136"/>
      <c r="E2746" s="107"/>
      <c r="F2746" s="137"/>
      <c r="J2746" s="122"/>
      <c r="K2746" s="138"/>
      <c r="L2746" s="139"/>
      <c r="M2746" s="140"/>
      <c r="O2746" s="89"/>
      <c r="Q2746" s="138"/>
      <c r="R2746" s="91"/>
      <c r="S2746" s="138"/>
      <c r="T2746" s="138"/>
      <c r="U2746" s="91"/>
      <c r="V2746" s="141"/>
      <c r="Y2746" s="6"/>
      <c r="Z2746" s="16"/>
      <c r="AA2746" s="16"/>
      <c r="AB2746" s="16"/>
      <c r="AC2746" s="16"/>
      <c r="AD2746" s="16"/>
      <c r="AE2746" s="16"/>
      <c r="AF2746" s="16"/>
      <c r="AG2746" s="16"/>
      <c r="AH2746" s="16"/>
      <c r="AI2746" s="16"/>
      <c r="AJ2746" s="16"/>
      <c r="AK2746" s="16"/>
      <c r="AL2746" s="16"/>
      <c r="AM2746" s="16"/>
      <c r="AN2746" s="16"/>
      <c r="AO2746" s="16"/>
      <c r="AP2746" s="16"/>
      <c r="AQ2746" s="16"/>
      <c r="AR2746" s="16"/>
      <c r="AS2746" s="16"/>
      <c r="AT2746" s="16"/>
      <c r="AU2746" s="16"/>
      <c r="AV2746" s="16"/>
      <c r="AW2746" s="16"/>
      <c r="AX2746" s="16"/>
      <c r="AY2746" s="16"/>
      <c r="AZ2746" s="16"/>
      <c r="BA2746" s="16"/>
      <c r="BB2746" s="16"/>
    </row>
    <row r="2747" s="5" customFormat="1" spans="1:54">
      <c r="A2747" s="136"/>
      <c r="C2747" s="136"/>
      <c r="E2747" s="107"/>
      <c r="F2747" s="137"/>
      <c r="J2747" s="122"/>
      <c r="K2747" s="138"/>
      <c r="L2747" s="139"/>
      <c r="M2747" s="140"/>
      <c r="O2747" s="89"/>
      <c r="Q2747" s="138"/>
      <c r="R2747" s="91"/>
      <c r="S2747" s="138"/>
      <c r="T2747" s="138"/>
      <c r="U2747" s="91"/>
      <c r="V2747" s="141"/>
      <c r="Y2747" s="6"/>
      <c r="Z2747" s="16"/>
      <c r="AA2747" s="16"/>
      <c r="AB2747" s="16"/>
      <c r="AC2747" s="16"/>
      <c r="AD2747" s="16"/>
      <c r="AE2747" s="16"/>
      <c r="AF2747" s="16"/>
      <c r="AG2747" s="16"/>
      <c r="AH2747" s="16"/>
      <c r="AI2747" s="16"/>
      <c r="AJ2747" s="16"/>
      <c r="AK2747" s="16"/>
      <c r="AL2747" s="16"/>
      <c r="AM2747" s="16"/>
      <c r="AN2747" s="16"/>
      <c r="AO2747" s="16"/>
      <c r="AP2747" s="16"/>
      <c r="AQ2747" s="16"/>
      <c r="AR2747" s="16"/>
      <c r="AS2747" s="16"/>
      <c r="AT2747" s="16"/>
      <c r="AU2747" s="16"/>
      <c r="AV2747" s="16"/>
      <c r="AW2747" s="16"/>
      <c r="AX2747" s="16"/>
      <c r="AY2747" s="16"/>
      <c r="AZ2747" s="16"/>
      <c r="BA2747" s="16"/>
      <c r="BB2747" s="16"/>
    </row>
    <row r="2748" s="5" customFormat="1" spans="1:54">
      <c r="A2748" s="136"/>
      <c r="C2748" s="136"/>
      <c r="E2748" s="107"/>
      <c r="F2748" s="137"/>
      <c r="J2748" s="122"/>
      <c r="K2748" s="138"/>
      <c r="L2748" s="139"/>
      <c r="M2748" s="140"/>
      <c r="O2748" s="89"/>
      <c r="Q2748" s="138"/>
      <c r="R2748" s="91"/>
      <c r="S2748" s="138"/>
      <c r="T2748" s="138"/>
      <c r="U2748" s="91"/>
      <c r="V2748" s="141"/>
      <c r="Y2748" s="6"/>
      <c r="Z2748" s="16"/>
      <c r="AA2748" s="16"/>
      <c r="AB2748" s="16"/>
      <c r="AC2748" s="16"/>
      <c r="AD2748" s="16"/>
      <c r="AE2748" s="16"/>
      <c r="AF2748" s="16"/>
      <c r="AG2748" s="16"/>
      <c r="AH2748" s="16"/>
      <c r="AI2748" s="16"/>
      <c r="AJ2748" s="16"/>
      <c r="AK2748" s="16"/>
      <c r="AL2748" s="16"/>
      <c r="AM2748" s="16"/>
      <c r="AN2748" s="16"/>
      <c r="AO2748" s="16"/>
      <c r="AP2748" s="16"/>
      <c r="AQ2748" s="16"/>
      <c r="AR2748" s="16"/>
      <c r="AS2748" s="16"/>
      <c r="AT2748" s="16"/>
      <c r="AU2748" s="16"/>
      <c r="AV2748" s="16"/>
      <c r="AW2748" s="16"/>
      <c r="AX2748" s="16"/>
      <c r="AY2748" s="16"/>
      <c r="AZ2748" s="16"/>
      <c r="BA2748" s="16"/>
      <c r="BB2748" s="16"/>
    </row>
    <row r="2749" s="5" customFormat="1" spans="1:54">
      <c r="A2749" s="136"/>
      <c r="C2749" s="136"/>
      <c r="E2749" s="107"/>
      <c r="F2749" s="137"/>
      <c r="J2749" s="122"/>
      <c r="K2749" s="138"/>
      <c r="L2749" s="139"/>
      <c r="M2749" s="140"/>
      <c r="O2749" s="89"/>
      <c r="Q2749" s="138"/>
      <c r="R2749" s="91"/>
      <c r="S2749" s="138"/>
      <c r="T2749" s="138"/>
      <c r="U2749" s="91"/>
      <c r="V2749" s="141"/>
      <c r="Y2749" s="6"/>
      <c r="Z2749" s="16"/>
      <c r="AA2749" s="16"/>
      <c r="AB2749" s="16"/>
      <c r="AC2749" s="16"/>
      <c r="AD2749" s="16"/>
      <c r="AE2749" s="16"/>
      <c r="AF2749" s="16"/>
      <c r="AG2749" s="16"/>
      <c r="AH2749" s="16"/>
      <c r="AI2749" s="16"/>
      <c r="AJ2749" s="16"/>
      <c r="AK2749" s="16"/>
      <c r="AL2749" s="16"/>
      <c r="AM2749" s="16"/>
      <c r="AN2749" s="16"/>
      <c r="AO2749" s="16"/>
      <c r="AP2749" s="16"/>
      <c r="AQ2749" s="16"/>
      <c r="AR2749" s="16"/>
      <c r="AS2749" s="16"/>
      <c r="AT2749" s="16"/>
      <c r="AU2749" s="16"/>
      <c r="AV2749" s="16"/>
      <c r="AW2749" s="16"/>
      <c r="AX2749" s="16"/>
      <c r="AY2749" s="16"/>
      <c r="AZ2749" s="16"/>
      <c r="BA2749" s="16"/>
      <c r="BB2749" s="16"/>
    </row>
    <row r="2750" s="5" customFormat="1" spans="1:54">
      <c r="A2750" s="136"/>
      <c r="C2750" s="136"/>
      <c r="E2750" s="107"/>
      <c r="F2750" s="137"/>
      <c r="J2750" s="122"/>
      <c r="K2750" s="138"/>
      <c r="L2750" s="139"/>
      <c r="M2750" s="140"/>
      <c r="O2750" s="89"/>
      <c r="Q2750" s="138"/>
      <c r="R2750" s="91"/>
      <c r="S2750" s="138"/>
      <c r="T2750" s="138"/>
      <c r="U2750" s="91"/>
      <c r="V2750" s="141"/>
      <c r="Y2750" s="6"/>
      <c r="Z2750" s="16"/>
      <c r="AA2750" s="16"/>
      <c r="AB2750" s="16"/>
      <c r="AC2750" s="16"/>
      <c r="AD2750" s="16"/>
      <c r="AE2750" s="16"/>
      <c r="AF2750" s="16"/>
      <c r="AG2750" s="16"/>
      <c r="AH2750" s="16"/>
      <c r="AI2750" s="16"/>
      <c r="AJ2750" s="16"/>
      <c r="AK2750" s="16"/>
      <c r="AL2750" s="16"/>
      <c r="AM2750" s="16"/>
      <c r="AN2750" s="16"/>
      <c r="AO2750" s="16"/>
      <c r="AP2750" s="16"/>
      <c r="AQ2750" s="16"/>
      <c r="AR2750" s="16"/>
      <c r="AS2750" s="16"/>
      <c r="AT2750" s="16"/>
      <c r="AU2750" s="16"/>
      <c r="AV2750" s="16"/>
      <c r="AW2750" s="16"/>
      <c r="AX2750" s="16"/>
      <c r="AY2750" s="16"/>
      <c r="AZ2750" s="16"/>
      <c r="BA2750" s="16"/>
      <c r="BB2750" s="16"/>
    </row>
    <row r="2751" s="5" customFormat="1" spans="1:54">
      <c r="A2751" s="136"/>
      <c r="C2751" s="136"/>
      <c r="E2751" s="107"/>
      <c r="F2751" s="137"/>
      <c r="J2751" s="122"/>
      <c r="K2751" s="138"/>
      <c r="L2751" s="139"/>
      <c r="M2751" s="140"/>
      <c r="O2751" s="89"/>
      <c r="Q2751" s="138"/>
      <c r="R2751" s="91"/>
      <c r="S2751" s="138"/>
      <c r="T2751" s="138"/>
      <c r="U2751" s="91"/>
      <c r="V2751" s="141"/>
      <c r="Y2751" s="6"/>
      <c r="Z2751" s="16"/>
      <c r="AA2751" s="16"/>
      <c r="AB2751" s="16"/>
      <c r="AC2751" s="16"/>
      <c r="AD2751" s="16"/>
      <c r="AE2751" s="16"/>
      <c r="AF2751" s="16"/>
      <c r="AG2751" s="16"/>
      <c r="AH2751" s="16"/>
      <c r="AI2751" s="16"/>
      <c r="AJ2751" s="16"/>
      <c r="AK2751" s="16"/>
      <c r="AL2751" s="16"/>
      <c r="AM2751" s="16"/>
      <c r="AN2751" s="16"/>
      <c r="AO2751" s="16"/>
      <c r="AP2751" s="16"/>
      <c r="AQ2751" s="16"/>
      <c r="AR2751" s="16"/>
      <c r="AS2751" s="16"/>
      <c r="AT2751" s="16"/>
      <c r="AU2751" s="16"/>
      <c r="AV2751" s="16"/>
      <c r="AW2751" s="16"/>
      <c r="AX2751" s="16"/>
      <c r="AY2751" s="16"/>
      <c r="AZ2751" s="16"/>
      <c r="BA2751" s="16"/>
      <c r="BB2751" s="16"/>
    </row>
    <row r="2752" s="5" customFormat="1" spans="1:54">
      <c r="A2752" s="136"/>
      <c r="C2752" s="136"/>
      <c r="E2752" s="107"/>
      <c r="F2752" s="137"/>
      <c r="J2752" s="122"/>
      <c r="K2752" s="138"/>
      <c r="L2752" s="139"/>
      <c r="M2752" s="140"/>
      <c r="O2752" s="89"/>
      <c r="Q2752" s="138"/>
      <c r="R2752" s="91"/>
      <c r="S2752" s="138"/>
      <c r="T2752" s="138"/>
      <c r="U2752" s="91"/>
      <c r="V2752" s="141"/>
      <c r="Y2752" s="6"/>
      <c r="Z2752" s="16"/>
      <c r="AA2752" s="16"/>
      <c r="AB2752" s="16"/>
      <c r="AC2752" s="16"/>
      <c r="AD2752" s="16"/>
      <c r="AE2752" s="16"/>
      <c r="AF2752" s="16"/>
      <c r="AG2752" s="16"/>
      <c r="AH2752" s="16"/>
      <c r="AI2752" s="16"/>
      <c r="AJ2752" s="16"/>
      <c r="AK2752" s="16"/>
      <c r="AL2752" s="16"/>
      <c r="AM2752" s="16"/>
      <c r="AN2752" s="16"/>
      <c r="AO2752" s="16"/>
      <c r="AP2752" s="16"/>
      <c r="AQ2752" s="16"/>
      <c r="AR2752" s="16"/>
      <c r="AS2752" s="16"/>
      <c r="AT2752" s="16"/>
      <c r="AU2752" s="16"/>
      <c r="AV2752" s="16"/>
      <c r="AW2752" s="16"/>
      <c r="AX2752" s="16"/>
      <c r="AY2752" s="16"/>
      <c r="AZ2752" s="16"/>
      <c r="BA2752" s="16"/>
      <c r="BB2752" s="16"/>
    </row>
    <row r="2753" s="5" customFormat="1" spans="1:54">
      <c r="A2753" s="136"/>
      <c r="C2753" s="136"/>
      <c r="E2753" s="107"/>
      <c r="F2753" s="137"/>
      <c r="J2753" s="122"/>
      <c r="K2753" s="138"/>
      <c r="L2753" s="139"/>
      <c r="M2753" s="140"/>
      <c r="O2753" s="89"/>
      <c r="Q2753" s="138"/>
      <c r="R2753" s="91"/>
      <c r="S2753" s="138"/>
      <c r="T2753" s="138"/>
      <c r="U2753" s="91"/>
      <c r="V2753" s="141"/>
      <c r="Y2753" s="6"/>
      <c r="Z2753" s="16"/>
      <c r="AA2753" s="16"/>
      <c r="AB2753" s="16"/>
      <c r="AC2753" s="16"/>
      <c r="AD2753" s="16"/>
      <c r="AE2753" s="16"/>
      <c r="AF2753" s="16"/>
      <c r="AG2753" s="16"/>
      <c r="AH2753" s="16"/>
      <c r="AI2753" s="16"/>
      <c r="AJ2753" s="16"/>
      <c r="AK2753" s="16"/>
      <c r="AL2753" s="16"/>
      <c r="AM2753" s="16"/>
      <c r="AN2753" s="16"/>
      <c r="AO2753" s="16"/>
      <c r="AP2753" s="16"/>
      <c r="AQ2753" s="16"/>
      <c r="AR2753" s="16"/>
      <c r="AS2753" s="16"/>
      <c r="AT2753" s="16"/>
      <c r="AU2753" s="16"/>
      <c r="AV2753" s="16"/>
      <c r="AW2753" s="16"/>
      <c r="AX2753" s="16"/>
      <c r="AY2753" s="16"/>
      <c r="AZ2753" s="16"/>
      <c r="BA2753" s="16"/>
      <c r="BB2753" s="16"/>
    </row>
    <row r="2754" s="5" customFormat="1" spans="1:54">
      <c r="A2754" s="136"/>
      <c r="C2754" s="136"/>
      <c r="E2754" s="107"/>
      <c r="F2754" s="137"/>
      <c r="J2754" s="122"/>
      <c r="K2754" s="138"/>
      <c r="L2754" s="139"/>
      <c r="M2754" s="140"/>
      <c r="O2754" s="89"/>
      <c r="Q2754" s="138"/>
      <c r="R2754" s="91"/>
      <c r="S2754" s="138"/>
      <c r="T2754" s="138"/>
      <c r="U2754" s="91"/>
      <c r="V2754" s="141"/>
      <c r="Y2754" s="6"/>
      <c r="Z2754" s="16"/>
      <c r="AA2754" s="16"/>
      <c r="AB2754" s="16"/>
      <c r="AC2754" s="16"/>
      <c r="AD2754" s="16"/>
      <c r="AE2754" s="16"/>
      <c r="AF2754" s="16"/>
      <c r="AG2754" s="16"/>
      <c r="AH2754" s="16"/>
      <c r="AI2754" s="16"/>
      <c r="AJ2754" s="16"/>
      <c r="AK2754" s="16"/>
      <c r="AL2754" s="16"/>
      <c r="AM2754" s="16"/>
      <c r="AN2754" s="16"/>
      <c r="AO2754" s="16"/>
      <c r="AP2754" s="16"/>
      <c r="AQ2754" s="16"/>
      <c r="AR2754" s="16"/>
      <c r="AS2754" s="16"/>
      <c r="AT2754" s="16"/>
      <c r="AU2754" s="16"/>
      <c r="AV2754" s="16"/>
      <c r="AW2754" s="16"/>
      <c r="AX2754" s="16"/>
      <c r="AY2754" s="16"/>
      <c r="AZ2754" s="16"/>
      <c r="BA2754" s="16"/>
      <c r="BB2754" s="16"/>
    </row>
    <row r="2755" s="5" customFormat="1" spans="1:54">
      <c r="A2755" s="136"/>
      <c r="C2755" s="136"/>
      <c r="E2755" s="107"/>
      <c r="F2755" s="137"/>
      <c r="J2755" s="122"/>
      <c r="K2755" s="138"/>
      <c r="L2755" s="139"/>
      <c r="M2755" s="140"/>
      <c r="O2755" s="89"/>
      <c r="Q2755" s="138"/>
      <c r="R2755" s="91"/>
      <c r="S2755" s="138"/>
      <c r="T2755" s="138"/>
      <c r="U2755" s="91"/>
      <c r="V2755" s="141"/>
      <c r="Y2755" s="6"/>
      <c r="Z2755" s="16"/>
      <c r="AA2755" s="16"/>
      <c r="AB2755" s="16"/>
      <c r="AC2755" s="16"/>
      <c r="AD2755" s="16"/>
      <c r="AE2755" s="16"/>
      <c r="AF2755" s="16"/>
      <c r="AG2755" s="16"/>
      <c r="AH2755" s="16"/>
      <c r="AI2755" s="16"/>
      <c r="AJ2755" s="16"/>
      <c r="AK2755" s="16"/>
      <c r="AL2755" s="16"/>
      <c r="AM2755" s="16"/>
      <c r="AN2755" s="16"/>
      <c r="AO2755" s="16"/>
      <c r="AP2755" s="16"/>
      <c r="AQ2755" s="16"/>
      <c r="AR2755" s="16"/>
      <c r="AS2755" s="16"/>
      <c r="AT2755" s="16"/>
      <c r="AU2755" s="16"/>
      <c r="AV2755" s="16"/>
      <c r="AW2755" s="16"/>
      <c r="AX2755" s="16"/>
      <c r="AY2755" s="16"/>
      <c r="AZ2755" s="16"/>
      <c r="BA2755" s="16"/>
      <c r="BB2755" s="16"/>
    </row>
    <row r="2756" s="5" customFormat="1" spans="1:54">
      <c r="A2756" s="136"/>
      <c r="C2756" s="136"/>
      <c r="E2756" s="107"/>
      <c r="F2756" s="137"/>
      <c r="J2756" s="122"/>
      <c r="K2756" s="138"/>
      <c r="L2756" s="139"/>
      <c r="M2756" s="140"/>
      <c r="O2756" s="89"/>
      <c r="Q2756" s="138"/>
      <c r="R2756" s="91"/>
      <c r="S2756" s="138"/>
      <c r="T2756" s="138"/>
      <c r="U2756" s="91"/>
      <c r="V2756" s="141"/>
      <c r="Y2756" s="6"/>
      <c r="Z2756" s="16"/>
      <c r="AA2756" s="16"/>
      <c r="AB2756" s="16"/>
      <c r="AC2756" s="16"/>
      <c r="AD2756" s="16"/>
      <c r="AE2756" s="16"/>
      <c r="AF2756" s="16"/>
      <c r="AG2756" s="16"/>
      <c r="AH2756" s="16"/>
      <c r="AI2756" s="16"/>
      <c r="AJ2756" s="16"/>
      <c r="AK2756" s="16"/>
      <c r="AL2756" s="16"/>
      <c r="AM2756" s="16"/>
      <c r="AN2756" s="16"/>
      <c r="AO2756" s="16"/>
      <c r="AP2756" s="16"/>
      <c r="AQ2756" s="16"/>
      <c r="AR2756" s="16"/>
      <c r="AS2756" s="16"/>
      <c r="AT2756" s="16"/>
      <c r="AU2756" s="16"/>
      <c r="AV2756" s="16"/>
      <c r="AW2756" s="16"/>
      <c r="AX2756" s="16"/>
      <c r="AY2756" s="16"/>
      <c r="AZ2756" s="16"/>
      <c r="BA2756" s="16"/>
      <c r="BB2756" s="16"/>
    </row>
    <row r="2757" s="5" customFormat="1" spans="1:54">
      <c r="A2757" s="136"/>
      <c r="C2757" s="136"/>
      <c r="E2757" s="107"/>
      <c r="F2757" s="137"/>
      <c r="J2757" s="122"/>
      <c r="K2757" s="138"/>
      <c r="L2757" s="139"/>
      <c r="M2757" s="140"/>
      <c r="O2757" s="89"/>
      <c r="Q2757" s="138"/>
      <c r="R2757" s="91"/>
      <c r="S2757" s="138"/>
      <c r="T2757" s="138"/>
      <c r="U2757" s="91"/>
      <c r="V2757" s="141"/>
      <c r="Y2757" s="6"/>
      <c r="Z2757" s="16"/>
      <c r="AA2757" s="16"/>
      <c r="AB2757" s="16"/>
      <c r="AC2757" s="16"/>
      <c r="AD2757" s="16"/>
      <c r="AE2757" s="16"/>
      <c r="AF2757" s="16"/>
      <c r="AG2757" s="16"/>
      <c r="AH2757" s="16"/>
      <c r="AI2757" s="16"/>
      <c r="AJ2757" s="16"/>
      <c r="AK2757" s="16"/>
      <c r="AL2757" s="16"/>
      <c r="AM2757" s="16"/>
      <c r="AN2757" s="16"/>
      <c r="AO2757" s="16"/>
      <c r="AP2757" s="16"/>
      <c r="AQ2757" s="16"/>
      <c r="AR2757" s="16"/>
      <c r="AS2757" s="16"/>
      <c r="AT2757" s="16"/>
      <c r="AU2757" s="16"/>
      <c r="AV2757" s="16"/>
      <c r="AW2757" s="16"/>
      <c r="AX2757" s="16"/>
      <c r="AY2757" s="16"/>
      <c r="AZ2757" s="16"/>
      <c r="BA2757" s="16"/>
      <c r="BB2757" s="16"/>
    </row>
    <row r="2758" s="5" customFormat="1" spans="1:54">
      <c r="A2758" s="136"/>
      <c r="C2758" s="136"/>
      <c r="E2758" s="107"/>
      <c r="F2758" s="137"/>
      <c r="J2758" s="122"/>
      <c r="K2758" s="138"/>
      <c r="L2758" s="139"/>
      <c r="M2758" s="140"/>
      <c r="O2758" s="89"/>
      <c r="Q2758" s="138"/>
      <c r="R2758" s="91"/>
      <c r="S2758" s="138"/>
      <c r="T2758" s="138"/>
      <c r="U2758" s="91"/>
      <c r="V2758" s="141"/>
      <c r="Y2758" s="6"/>
      <c r="Z2758" s="16"/>
      <c r="AA2758" s="16"/>
      <c r="AB2758" s="16"/>
      <c r="AC2758" s="16"/>
      <c r="AD2758" s="16"/>
      <c r="AE2758" s="16"/>
      <c r="AF2758" s="16"/>
      <c r="AG2758" s="16"/>
      <c r="AH2758" s="16"/>
      <c r="AI2758" s="16"/>
      <c r="AJ2758" s="16"/>
      <c r="AK2758" s="16"/>
      <c r="AL2758" s="16"/>
      <c r="AM2758" s="16"/>
      <c r="AN2758" s="16"/>
      <c r="AO2758" s="16"/>
      <c r="AP2758" s="16"/>
      <c r="AQ2758" s="16"/>
      <c r="AR2758" s="16"/>
      <c r="AS2758" s="16"/>
      <c r="AT2758" s="16"/>
      <c r="AU2758" s="16"/>
      <c r="AV2758" s="16"/>
      <c r="AW2758" s="16"/>
      <c r="AX2758" s="16"/>
      <c r="AY2758" s="16"/>
      <c r="AZ2758" s="16"/>
      <c r="BA2758" s="16"/>
      <c r="BB2758" s="16"/>
    </row>
    <row r="2759" s="5" customFormat="1" spans="1:54">
      <c r="A2759" s="136"/>
      <c r="C2759" s="136"/>
      <c r="E2759" s="107"/>
      <c r="F2759" s="137"/>
      <c r="J2759" s="122"/>
      <c r="K2759" s="138"/>
      <c r="L2759" s="139"/>
      <c r="M2759" s="140"/>
      <c r="O2759" s="89"/>
      <c r="Q2759" s="138"/>
      <c r="R2759" s="91"/>
      <c r="S2759" s="138"/>
      <c r="T2759" s="138"/>
      <c r="U2759" s="91"/>
      <c r="V2759" s="141"/>
      <c r="Y2759" s="6"/>
      <c r="Z2759" s="16"/>
      <c r="AA2759" s="16"/>
      <c r="AB2759" s="16"/>
      <c r="AC2759" s="16"/>
      <c r="AD2759" s="16"/>
      <c r="AE2759" s="16"/>
      <c r="AF2759" s="16"/>
      <c r="AG2759" s="16"/>
      <c r="AH2759" s="16"/>
      <c r="AI2759" s="16"/>
      <c r="AJ2759" s="16"/>
      <c r="AK2759" s="16"/>
      <c r="AL2759" s="16"/>
      <c r="AM2759" s="16"/>
      <c r="AN2759" s="16"/>
      <c r="AO2759" s="16"/>
      <c r="AP2759" s="16"/>
      <c r="AQ2759" s="16"/>
      <c r="AR2759" s="16"/>
      <c r="AS2759" s="16"/>
      <c r="AT2759" s="16"/>
      <c r="AU2759" s="16"/>
      <c r="AV2759" s="16"/>
      <c r="AW2759" s="16"/>
      <c r="AX2759" s="16"/>
      <c r="AY2759" s="16"/>
      <c r="AZ2759" s="16"/>
      <c r="BA2759" s="16"/>
      <c r="BB2759" s="16"/>
    </row>
    <row r="2760" s="5" customFormat="1" spans="1:54">
      <c r="A2760" s="136"/>
      <c r="C2760" s="136"/>
      <c r="E2760" s="107"/>
      <c r="F2760" s="137"/>
      <c r="J2760" s="122"/>
      <c r="K2760" s="138"/>
      <c r="L2760" s="139"/>
      <c r="M2760" s="140"/>
      <c r="O2760" s="89"/>
      <c r="Q2760" s="138"/>
      <c r="R2760" s="91"/>
      <c r="S2760" s="138"/>
      <c r="T2760" s="138"/>
      <c r="U2760" s="91"/>
      <c r="V2760" s="141"/>
      <c r="Y2760" s="6"/>
      <c r="Z2760" s="16"/>
      <c r="AA2760" s="16"/>
      <c r="AB2760" s="16"/>
      <c r="AC2760" s="16"/>
      <c r="AD2760" s="16"/>
      <c r="AE2760" s="16"/>
      <c r="AF2760" s="16"/>
      <c r="AG2760" s="16"/>
      <c r="AH2760" s="16"/>
      <c r="AI2760" s="16"/>
      <c r="AJ2760" s="16"/>
      <c r="AK2760" s="16"/>
      <c r="AL2760" s="16"/>
      <c r="AM2760" s="16"/>
      <c r="AN2760" s="16"/>
      <c r="AO2760" s="16"/>
      <c r="AP2760" s="16"/>
      <c r="AQ2760" s="16"/>
      <c r="AR2760" s="16"/>
      <c r="AS2760" s="16"/>
      <c r="AT2760" s="16"/>
      <c r="AU2760" s="16"/>
      <c r="AV2760" s="16"/>
      <c r="AW2760" s="16"/>
      <c r="AX2760" s="16"/>
      <c r="AY2760" s="16"/>
      <c r="AZ2760" s="16"/>
      <c r="BA2760" s="16"/>
      <c r="BB2760" s="16"/>
    </row>
    <row r="2761" s="5" customFormat="1" spans="1:54">
      <c r="A2761" s="136"/>
      <c r="C2761" s="136"/>
      <c r="E2761" s="107"/>
      <c r="F2761" s="137"/>
      <c r="J2761" s="122"/>
      <c r="K2761" s="138"/>
      <c r="L2761" s="139"/>
      <c r="M2761" s="140"/>
      <c r="O2761" s="89"/>
      <c r="Q2761" s="138"/>
      <c r="R2761" s="91"/>
      <c r="S2761" s="138"/>
      <c r="T2761" s="138"/>
      <c r="U2761" s="91"/>
      <c r="V2761" s="141"/>
      <c r="Y2761" s="6"/>
      <c r="Z2761" s="16"/>
      <c r="AA2761" s="16"/>
      <c r="AB2761" s="16"/>
      <c r="AC2761" s="16"/>
      <c r="AD2761" s="16"/>
      <c r="AE2761" s="16"/>
      <c r="AF2761" s="16"/>
      <c r="AG2761" s="16"/>
      <c r="AH2761" s="16"/>
      <c r="AI2761" s="16"/>
      <c r="AJ2761" s="16"/>
      <c r="AK2761" s="16"/>
      <c r="AL2761" s="16"/>
      <c r="AM2761" s="16"/>
      <c r="AN2761" s="16"/>
      <c r="AO2761" s="16"/>
      <c r="AP2761" s="16"/>
      <c r="AQ2761" s="16"/>
      <c r="AR2761" s="16"/>
      <c r="AS2761" s="16"/>
      <c r="AT2761" s="16"/>
      <c r="AU2761" s="16"/>
      <c r="AV2761" s="16"/>
      <c r="AW2761" s="16"/>
      <c r="AX2761" s="16"/>
      <c r="AY2761" s="16"/>
      <c r="AZ2761" s="16"/>
      <c r="BA2761" s="16"/>
      <c r="BB2761" s="16"/>
    </row>
    <row r="2762" s="5" customFormat="1" spans="1:54">
      <c r="A2762" s="136"/>
      <c r="C2762" s="136"/>
      <c r="E2762" s="107"/>
      <c r="F2762" s="137"/>
      <c r="J2762" s="122"/>
      <c r="K2762" s="138"/>
      <c r="L2762" s="139"/>
      <c r="M2762" s="140"/>
      <c r="O2762" s="89"/>
      <c r="Q2762" s="138"/>
      <c r="R2762" s="91"/>
      <c r="S2762" s="138"/>
      <c r="T2762" s="138"/>
      <c r="U2762" s="91"/>
      <c r="V2762" s="141"/>
      <c r="Y2762" s="6"/>
      <c r="Z2762" s="16"/>
      <c r="AA2762" s="16"/>
      <c r="AB2762" s="16"/>
      <c r="AC2762" s="16"/>
      <c r="AD2762" s="16"/>
      <c r="AE2762" s="16"/>
      <c r="AF2762" s="16"/>
      <c r="AG2762" s="16"/>
      <c r="AH2762" s="16"/>
      <c r="AI2762" s="16"/>
      <c r="AJ2762" s="16"/>
      <c r="AK2762" s="16"/>
      <c r="AL2762" s="16"/>
      <c r="AM2762" s="16"/>
      <c r="AN2762" s="16"/>
      <c r="AO2762" s="16"/>
      <c r="AP2762" s="16"/>
      <c r="AQ2762" s="16"/>
      <c r="AR2762" s="16"/>
      <c r="AS2762" s="16"/>
      <c r="AT2762" s="16"/>
      <c r="AU2762" s="16"/>
      <c r="AV2762" s="16"/>
      <c r="AW2762" s="16"/>
      <c r="AX2762" s="16"/>
      <c r="AY2762" s="16"/>
      <c r="AZ2762" s="16"/>
      <c r="BA2762" s="16"/>
      <c r="BB2762" s="16"/>
    </row>
    <row r="2763" s="5" customFormat="1" spans="1:54">
      <c r="A2763" s="136"/>
      <c r="C2763" s="136"/>
      <c r="E2763" s="107"/>
      <c r="F2763" s="137"/>
      <c r="J2763" s="122"/>
      <c r="K2763" s="138"/>
      <c r="L2763" s="139"/>
      <c r="M2763" s="140"/>
      <c r="O2763" s="89"/>
      <c r="Q2763" s="138"/>
      <c r="R2763" s="91"/>
      <c r="S2763" s="138"/>
      <c r="T2763" s="138"/>
      <c r="U2763" s="91"/>
      <c r="V2763" s="141"/>
      <c r="Y2763" s="6"/>
      <c r="Z2763" s="16"/>
      <c r="AA2763" s="16"/>
      <c r="AB2763" s="16"/>
      <c r="AC2763" s="16"/>
      <c r="AD2763" s="16"/>
      <c r="AE2763" s="16"/>
      <c r="AF2763" s="16"/>
      <c r="AG2763" s="16"/>
      <c r="AH2763" s="16"/>
      <c r="AI2763" s="16"/>
      <c r="AJ2763" s="16"/>
      <c r="AK2763" s="16"/>
      <c r="AL2763" s="16"/>
      <c r="AM2763" s="16"/>
      <c r="AN2763" s="16"/>
      <c r="AO2763" s="16"/>
      <c r="AP2763" s="16"/>
      <c r="AQ2763" s="16"/>
      <c r="AR2763" s="16"/>
      <c r="AS2763" s="16"/>
      <c r="AT2763" s="16"/>
      <c r="AU2763" s="16"/>
      <c r="AV2763" s="16"/>
      <c r="AW2763" s="16"/>
      <c r="AX2763" s="16"/>
      <c r="AY2763" s="16"/>
      <c r="AZ2763" s="16"/>
      <c r="BA2763" s="16"/>
      <c r="BB2763" s="16"/>
    </row>
    <row r="2764" s="5" customFormat="1" spans="1:54">
      <c r="A2764" s="136"/>
      <c r="C2764" s="136"/>
      <c r="E2764" s="107"/>
      <c r="F2764" s="137"/>
      <c r="J2764" s="122"/>
      <c r="K2764" s="138"/>
      <c r="L2764" s="139"/>
      <c r="M2764" s="140"/>
      <c r="O2764" s="89"/>
      <c r="Q2764" s="138"/>
      <c r="R2764" s="91"/>
      <c r="S2764" s="138"/>
      <c r="T2764" s="138"/>
      <c r="U2764" s="91"/>
      <c r="V2764" s="141"/>
      <c r="Y2764" s="6"/>
      <c r="Z2764" s="16"/>
      <c r="AA2764" s="16"/>
      <c r="AB2764" s="16"/>
      <c r="AC2764" s="16"/>
      <c r="AD2764" s="16"/>
      <c r="AE2764" s="16"/>
      <c r="AF2764" s="16"/>
      <c r="AG2764" s="16"/>
      <c r="AH2764" s="16"/>
      <c r="AI2764" s="16"/>
      <c r="AJ2764" s="16"/>
      <c r="AK2764" s="16"/>
      <c r="AL2764" s="16"/>
      <c r="AM2764" s="16"/>
      <c r="AN2764" s="16"/>
      <c r="AO2764" s="16"/>
      <c r="AP2764" s="16"/>
      <c r="AQ2764" s="16"/>
      <c r="AR2764" s="16"/>
      <c r="AS2764" s="16"/>
      <c r="AT2764" s="16"/>
      <c r="AU2764" s="16"/>
      <c r="AV2764" s="16"/>
      <c r="AW2764" s="16"/>
      <c r="AX2764" s="16"/>
      <c r="AY2764" s="16"/>
      <c r="AZ2764" s="16"/>
      <c r="BA2764" s="16"/>
      <c r="BB2764" s="16"/>
    </row>
    <row r="2765" s="5" customFormat="1" spans="1:54">
      <c r="A2765" s="136"/>
      <c r="C2765" s="136"/>
      <c r="E2765" s="107"/>
      <c r="F2765" s="137"/>
      <c r="J2765" s="122"/>
      <c r="K2765" s="138"/>
      <c r="L2765" s="139"/>
      <c r="M2765" s="140"/>
      <c r="O2765" s="89"/>
      <c r="Q2765" s="138"/>
      <c r="R2765" s="91"/>
      <c r="S2765" s="138"/>
      <c r="T2765" s="138"/>
      <c r="U2765" s="91"/>
      <c r="V2765" s="141"/>
      <c r="Y2765" s="6"/>
      <c r="Z2765" s="16"/>
      <c r="AA2765" s="16"/>
      <c r="AB2765" s="16"/>
      <c r="AC2765" s="16"/>
      <c r="AD2765" s="16"/>
      <c r="AE2765" s="16"/>
      <c r="AF2765" s="16"/>
      <c r="AG2765" s="16"/>
      <c r="AH2765" s="16"/>
      <c r="AI2765" s="16"/>
      <c r="AJ2765" s="16"/>
      <c r="AK2765" s="16"/>
      <c r="AL2765" s="16"/>
      <c r="AM2765" s="16"/>
      <c r="AN2765" s="16"/>
      <c r="AO2765" s="16"/>
      <c r="AP2765" s="16"/>
      <c r="AQ2765" s="16"/>
      <c r="AR2765" s="16"/>
      <c r="AS2765" s="16"/>
      <c r="AT2765" s="16"/>
      <c r="AU2765" s="16"/>
      <c r="AV2765" s="16"/>
      <c r="AW2765" s="16"/>
      <c r="AX2765" s="16"/>
      <c r="AY2765" s="16"/>
      <c r="AZ2765" s="16"/>
      <c r="BA2765" s="16"/>
      <c r="BB2765" s="16"/>
    </row>
    <row r="2766" s="5" customFormat="1" spans="1:54">
      <c r="A2766" s="136"/>
      <c r="C2766" s="136"/>
      <c r="E2766" s="107"/>
      <c r="F2766" s="137"/>
      <c r="J2766" s="122"/>
      <c r="K2766" s="138"/>
      <c r="L2766" s="139"/>
      <c r="M2766" s="140"/>
      <c r="O2766" s="89"/>
      <c r="Q2766" s="138"/>
      <c r="R2766" s="91"/>
      <c r="S2766" s="138"/>
      <c r="T2766" s="138"/>
      <c r="U2766" s="91"/>
      <c r="V2766" s="141"/>
      <c r="Y2766" s="6"/>
      <c r="Z2766" s="16"/>
      <c r="AA2766" s="16"/>
      <c r="AB2766" s="16"/>
      <c r="AC2766" s="16"/>
      <c r="AD2766" s="16"/>
      <c r="AE2766" s="16"/>
      <c r="AF2766" s="16"/>
      <c r="AG2766" s="16"/>
      <c r="AH2766" s="16"/>
      <c r="AI2766" s="16"/>
      <c r="AJ2766" s="16"/>
      <c r="AK2766" s="16"/>
      <c r="AL2766" s="16"/>
      <c r="AM2766" s="16"/>
      <c r="AN2766" s="16"/>
      <c r="AO2766" s="16"/>
      <c r="AP2766" s="16"/>
      <c r="AQ2766" s="16"/>
      <c r="AR2766" s="16"/>
      <c r="AS2766" s="16"/>
      <c r="AT2766" s="16"/>
      <c r="AU2766" s="16"/>
      <c r="AV2766" s="16"/>
      <c r="AW2766" s="16"/>
      <c r="AX2766" s="16"/>
      <c r="AY2766" s="16"/>
      <c r="AZ2766" s="16"/>
      <c r="BA2766" s="16"/>
      <c r="BB2766" s="16"/>
    </row>
    <row r="2767" s="5" customFormat="1" spans="1:54">
      <c r="A2767" s="136"/>
      <c r="C2767" s="136"/>
      <c r="E2767" s="107"/>
      <c r="F2767" s="137"/>
      <c r="J2767" s="122"/>
      <c r="K2767" s="138"/>
      <c r="L2767" s="139"/>
      <c r="M2767" s="140"/>
      <c r="O2767" s="89"/>
      <c r="Q2767" s="138"/>
      <c r="R2767" s="91"/>
      <c r="S2767" s="138"/>
      <c r="T2767" s="138"/>
      <c r="U2767" s="91"/>
      <c r="V2767" s="141"/>
      <c r="Y2767" s="6"/>
      <c r="Z2767" s="16"/>
      <c r="AA2767" s="16"/>
      <c r="AB2767" s="16"/>
      <c r="AC2767" s="16"/>
      <c r="AD2767" s="16"/>
      <c r="AE2767" s="16"/>
      <c r="AF2767" s="16"/>
      <c r="AG2767" s="16"/>
      <c r="AH2767" s="16"/>
      <c r="AI2767" s="16"/>
      <c r="AJ2767" s="16"/>
      <c r="AK2767" s="16"/>
      <c r="AL2767" s="16"/>
      <c r="AM2767" s="16"/>
      <c r="AN2767" s="16"/>
      <c r="AO2767" s="16"/>
      <c r="AP2767" s="16"/>
      <c r="AQ2767" s="16"/>
      <c r="AR2767" s="16"/>
      <c r="AS2767" s="16"/>
      <c r="AT2767" s="16"/>
      <c r="AU2767" s="16"/>
      <c r="AV2767" s="16"/>
      <c r="AW2767" s="16"/>
      <c r="AX2767" s="16"/>
      <c r="AY2767" s="16"/>
      <c r="AZ2767" s="16"/>
      <c r="BA2767" s="16"/>
      <c r="BB2767" s="16"/>
    </row>
    <row r="2768" s="5" customFormat="1" spans="1:54">
      <c r="A2768" s="136"/>
      <c r="C2768" s="136"/>
      <c r="E2768" s="107"/>
      <c r="F2768" s="137"/>
      <c r="J2768" s="122"/>
      <c r="K2768" s="138"/>
      <c r="L2768" s="139"/>
      <c r="M2768" s="140"/>
      <c r="O2768" s="89"/>
      <c r="Q2768" s="138"/>
      <c r="R2768" s="91"/>
      <c r="S2768" s="138"/>
      <c r="T2768" s="138"/>
      <c r="U2768" s="91"/>
      <c r="V2768" s="141"/>
      <c r="Y2768" s="6"/>
      <c r="Z2768" s="16"/>
      <c r="AA2768" s="16"/>
      <c r="AB2768" s="16"/>
      <c r="AC2768" s="16"/>
      <c r="AD2768" s="16"/>
      <c r="AE2768" s="16"/>
      <c r="AF2768" s="16"/>
      <c r="AG2768" s="16"/>
      <c r="AH2768" s="16"/>
      <c r="AI2768" s="16"/>
      <c r="AJ2768" s="16"/>
      <c r="AK2768" s="16"/>
      <c r="AL2768" s="16"/>
      <c r="AM2768" s="16"/>
      <c r="AN2768" s="16"/>
      <c r="AO2768" s="16"/>
      <c r="AP2768" s="16"/>
      <c r="AQ2768" s="16"/>
      <c r="AR2768" s="16"/>
      <c r="AS2768" s="16"/>
      <c r="AT2768" s="16"/>
      <c r="AU2768" s="16"/>
      <c r="AV2768" s="16"/>
      <c r="AW2768" s="16"/>
      <c r="AX2768" s="16"/>
      <c r="AY2768" s="16"/>
      <c r="AZ2768" s="16"/>
      <c r="BA2768" s="16"/>
      <c r="BB2768" s="16"/>
    </row>
    <row r="2769" s="5" customFormat="1" spans="1:54">
      <c r="A2769" s="136"/>
      <c r="C2769" s="136"/>
      <c r="E2769" s="107"/>
      <c r="F2769" s="137"/>
      <c r="J2769" s="122"/>
      <c r="K2769" s="138"/>
      <c r="L2769" s="139"/>
      <c r="M2769" s="140"/>
      <c r="O2769" s="89"/>
      <c r="Q2769" s="138"/>
      <c r="R2769" s="91"/>
      <c r="S2769" s="138"/>
      <c r="T2769" s="138"/>
      <c r="U2769" s="91"/>
      <c r="V2769" s="141"/>
      <c r="Y2769" s="6"/>
      <c r="Z2769" s="16"/>
      <c r="AA2769" s="16"/>
      <c r="AB2769" s="16"/>
      <c r="AC2769" s="16"/>
      <c r="AD2769" s="16"/>
      <c r="AE2769" s="16"/>
      <c r="AF2769" s="16"/>
      <c r="AG2769" s="16"/>
      <c r="AH2769" s="16"/>
      <c r="AI2769" s="16"/>
      <c r="AJ2769" s="16"/>
      <c r="AK2769" s="16"/>
      <c r="AL2769" s="16"/>
      <c r="AM2769" s="16"/>
      <c r="AN2769" s="16"/>
      <c r="AO2769" s="16"/>
      <c r="AP2769" s="16"/>
      <c r="AQ2769" s="16"/>
      <c r="AR2769" s="16"/>
      <c r="AS2769" s="16"/>
      <c r="AT2769" s="16"/>
      <c r="AU2769" s="16"/>
      <c r="AV2769" s="16"/>
      <c r="AW2769" s="16"/>
      <c r="AX2769" s="16"/>
      <c r="AY2769" s="16"/>
      <c r="AZ2769" s="16"/>
      <c r="BA2769" s="16"/>
      <c r="BB2769" s="16"/>
    </row>
    <row r="2770" s="5" customFormat="1" spans="1:54">
      <c r="A2770" s="136"/>
      <c r="C2770" s="136"/>
      <c r="E2770" s="107"/>
      <c r="F2770" s="137"/>
      <c r="J2770" s="122"/>
      <c r="K2770" s="138"/>
      <c r="L2770" s="139"/>
      <c r="M2770" s="140"/>
      <c r="O2770" s="89"/>
      <c r="Q2770" s="138"/>
      <c r="R2770" s="91"/>
      <c r="S2770" s="138"/>
      <c r="T2770" s="138"/>
      <c r="U2770" s="91"/>
      <c r="V2770" s="141"/>
      <c r="Y2770" s="6"/>
      <c r="Z2770" s="16"/>
      <c r="AA2770" s="16"/>
      <c r="AB2770" s="16"/>
      <c r="AC2770" s="16"/>
      <c r="AD2770" s="16"/>
      <c r="AE2770" s="16"/>
      <c r="AF2770" s="16"/>
      <c r="AG2770" s="16"/>
      <c r="AH2770" s="16"/>
      <c r="AI2770" s="16"/>
      <c r="AJ2770" s="16"/>
      <c r="AK2770" s="16"/>
      <c r="AL2770" s="16"/>
      <c r="AM2770" s="16"/>
      <c r="AN2770" s="16"/>
      <c r="AO2770" s="16"/>
      <c r="AP2770" s="16"/>
      <c r="AQ2770" s="16"/>
      <c r="AR2770" s="16"/>
      <c r="AS2770" s="16"/>
      <c r="AT2770" s="16"/>
      <c r="AU2770" s="16"/>
      <c r="AV2770" s="16"/>
      <c r="AW2770" s="16"/>
      <c r="AX2770" s="16"/>
      <c r="AY2770" s="16"/>
      <c r="AZ2770" s="16"/>
      <c r="BA2770" s="16"/>
      <c r="BB2770" s="16"/>
    </row>
    <row r="2771" s="5" customFormat="1" spans="1:54">
      <c r="A2771" s="136"/>
      <c r="C2771" s="136"/>
      <c r="E2771" s="107"/>
      <c r="F2771" s="137"/>
      <c r="J2771" s="122"/>
      <c r="K2771" s="138"/>
      <c r="L2771" s="139"/>
      <c r="M2771" s="140"/>
      <c r="O2771" s="89"/>
      <c r="Q2771" s="138"/>
      <c r="R2771" s="91"/>
      <c r="S2771" s="138"/>
      <c r="T2771" s="138"/>
      <c r="U2771" s="91"/>
      <c r="V2771" s="141"/>
      <c r="Y2771" s="6"/>
      <c r="Z2771" s="16"/>
      <c r="AA2771" s="16"/>
      <c r="AB2771" s="16"/>
      <c r="AC2771" s="16"/>
      <c r="AD2771" s="16"/>
      <c r="AE2771" s="16"/>
      <c r="AF2771" s="16"/>
      <c r="AG2771" s="16"/>
      <c r="AH2771" s="16"/>
      <c r="AI2771" s="16"/>
      <c r="AJ2771" s="16"/>
      <c r="AK2771" s="16"/>
      <c r="AL2771" s="16"/>
      <c r="AM2771" s="16"/>
      <c r="AN2771" s="16"/>
      <c r="AO2771" s="16"/>
      <c r="AP2771" s="16"/>
      <c r="AQ2771" s="16"/>
      <c r="AR2771" s="16"/>
      <c r="AS2771" s="16"/>
      <c r="AT2771" s="16"/>
      <c r="AU2771" s="16"/>
      <c r="AV2771" s="16"/>
      <c r="AW2771" s="16"/>
      <c r="AX2771" s="16"/>
      <c r="AY2771" s="16"/>
      <c r="AZ2771" s="16"/>
      <c r="BA2771" s="16"/>
      <c r="BB2771" s="16"/>
    </row>
    <row r="2772" s="5" customFormat="1" spans="1:54">
      <c r="A2772" s="136"/>
      <c r="C2772" s="136"/>
      <c r="E2772" s="107"/>
      <c r="F2772" s="137"/>
      <c r="J2772" s="122"/>
      <c r="K2772" s="138"/>
      <c r="L2772" s="139"/>
      <c r="M2772" s="140"/>
      <c r="O2772" s="89"/>
      <c r="Q2772" s="138"/>
      <c r="R2772" s="91"/>
      <c r="S2772" s="138"/>
      <c r="T2772" s="138"/>
      <c r="U2772" s="91"/>
      <c r="V2772" s="141"/>
      <c r="Y2772" s="6"/>
      <c r="Z2772" s="16"/>
      <c r="AA2772" s="16"/>
      <c r="AB2772" s="16"/>
      <c r="AC2772" s="16"/>
      <c r="AD2772" s="16"/>
      <c r="AE2772" s="16"/>
      <c r="AF2772" s="16"/>
      <c r="AG2772" s="16"/>
      <c r="AH2772" s="16"/>
      <c r="AI2772" s="16"/>
      <c r="AJ2772" s="16"/>
      <c r="AK2772" s="16"/>
      <c r="AL2772" s="16"/>
      <c r="AM2772" s="16"/>
      <c r="AN2772" s="16"/>
      <c r="AO2772" s="16"/>
      <c r="AP2772" s="16"/>
      <c r="AQ2772" s="16"/>
      <c r="AR2772" s="16"/>
      <c r="AS2772" s="16"/>
      <c r="AT2772" s="16"/>
      <c r="AU2772" s="16"/>
      <c r="AV2772" s="16"/>
      <c r="AW2772" s="16"/>
      <c r="AX2772" s="16"/>
      <c r="AY2772" s="16"/>
      <c r="AZ2772" s="16"/>
      <c r="BA2772" s="16"/>
      <c r="BB2772" s="16"/>
    </row>
    <row r="2773" s="5" customFormat="1" spans="1:54">
      <c r="A2773" s="136"/>
      <c r="C2773" s="136"/>
      <c r="E2773" s="107"/>
      <c r="F2773" s="137"/>
      <c r="J2773" s="122"/>
      <c r="K2773" s="138"/>
      <c r="L2773" s="139"/>
      <c r="M2773" s="140"/>
      <c r="O2773" s="89"/>
      <c r="Q2773" s="138"/>
      <c r="R2773" s="91"/>
      <c r="S2773" s="138"/>
      <c r="T2773" s="138"/>
      <c r="U2773" s="91"/>
      <c r="V2773" s="141"/>
      <c r="Y2773" s="6"/>
      <c r="Z2773" s="16"/>
      <c r="AA2773" s="16"/>
      <c r="AB2773" s="16"/>
      <c r="AC2773" s="16"/>
      <c r="AD2773" s="16"/>
      <c r="AE2773" s="16"/>
      <c r="AF2773" s="16"/>
      <c r="AG2773" s="16"/>
      <c r="AH2773" s="16"/>
      <c r="AI2773" s="16"/>
      <c r="AJ2773" s="16"/>
      <c r="AK2773" s="16"/>
      <c r="AL2773" s="16"/>
      <c r="AM2773" s="16"/>
      <c r="AN2773" s="16"/>
      <c r="AO2773" s="16"/>
      <c r="AP2773" s="16"/>
      <c r="AQ2773" s="16"/>
      <c r="AR2773" s="16"/>
      <c r="AS2773" s="16"/>
      <c r="AT2773" s="16"/>
      <c r="AU2773" s="16"/>
      <c r="AV2773" s="16"/>
      <c r="AW2773" s="16"/>
      <c r="AX2773" s="16"/>
      <c r="AY2773" s="16"/>
      <c r="AZ2773" s="16"/>
      <c r="BA2773" s="16"/>
      <c r="BB2773" s="16"/>
    </row>
    <row r="2774" s="5" customFormat="1" spans="1:54">
      <c r="A2774" s="136"/>
      <c r="C2774" s="136"/>
      <c r="E2774" s="107"/>
      <c r="F2774" s="137"/>
      <c r="J2774" s="122"/>
      <c r="K2774" s="138"/>
      <c r="L2774" s="139"/>
      <c r="M2774" s="140"/>
      <c r="O2774" s="89"/>
      <c r="Q2774" s="138"/>
      <c r="R2774" s="91"/>
      <c r="S2774" s="138"/>
      <c r="T2774" s="138"/>
      <c r="U2774" s="91"/>
      <c r="V2774" s="141"/>
      <c r="Y2774" s="6"/>
      <c r="Z2774" s="16"/>
      <c r="AA2774" s="16"/>
      <c r="AB2774" s="16"/>
      <c r="AC2774" s="16"/>
      <c r="AD2774" s="16"/>
      <c r="AE2774" s="16"/>
      <c r="AF2774" s="16"/>
      <c r="AG2774" s="16"/>
      <c r="AH2774" s="16"/>
      <c r="AI2774" s="16"/>
      <c r="AJ2774" s="16"/>
      <c r="AK2774" s="16"/>
      <c r="AL2774" s="16"/>
      <c r="AM2774" s="16"/>
      <c r="AN2774" s="16"/>
      <c r="AO2774" s="16"/>
      <c r="AP2774" s="16"/>
      <c r="AQ2774" s="16"/>
      <c r="AR2774" s="16"/>
      <c r="AS2774" s="16"/>
      <c r="AT2774" s="16"/>
      <c r="AU2774" s="16"/>
      <c r="AV2774" s="16"/>
      <c r="AW2774" s="16"/>
      <c r="AX2774" s="16"/>
      <c r="AY2774" s="16"/>
      <c r="AZ2774" s="16"/>
      <c r="BA2774" s="16"/>
      <c r="BB2774" s="16"/>
    </row>
    <row r="2775" s="5" customFormat="1" spans="1:54">
      <c r="A2775" s="136"/>
      <c r="C2775" s="136"/>
      <c r="E2775" s="107"/>
      <c r="F2775" s="137"/>
      <c r="J2775" s="122"/>
      <c r="K2775" s="138"/>
      <c r="L2775" s="139"/>
      <c r="M2775" s="140"/>
      <c r="O2775" s="89"/>
      <c r="Q2775" s="138"/>
      <c r="R2775" s="91"/>
      <c r="S2775" s="138"/>
      <c r="T2775" s="138"/>
      <c r="U2775" s="91"/>
      <c r="V2775" s="141"/>
      <c r="Y2775" s="6"/>
      <c r="Z2775" s="16"/>
      <c r="AA2775" s="16"/>
      <c r="AB2775" s="16"/>
      <c r="AC2775" s="16"/>
      <c r="AD2775" s="16"/>
      <c r="AE2775" s="16"/>
      <c r="AF2775" s="16"/>
      <c r="AG2775" s="16"/>
      <c r="AH2775" s="16"/>
      <c r="AI2775" s="16"/>
      <c r="AJ2775" s="16"/>
      <c r="AK2775" s="16"/>
      <c r="AL2775" s="16"/>
      <c r="AM2775" s="16"/>
      <c r="AN2775" s="16"/>
      <c r="AO2775" s="16"/>
      <c r="AP2775" s="16"/>
      <c r="AQ2775" s="16"/>
      <c r="AR2775" s="16"/>
      <c r="AS2775" s="16"/>
      <c r="AT2775" s="16"/>
      <c r="AU2775" s="16"/>
      <c r="AV2775" s="16"/>
      <c r="AW2775" s="16"/>
      <c r="AX2775" s="16"/>
      <c r="AY2775" s="16"/>
      <c r="AZ2775" s="16"/>
      <c r="BA2775" s="16"/>
      <c r="BB2775" s="16"/>
    </row>
    <row r="2776" s="5" customFormat="1" spans="1:54">
      <c r="A2776" s="136"/>
      <c r="C2776" s="136"/>
      <c r="E2776" s="107"/>
      <c r="F2776" s="137"/>
      <c r="J2776" s="122"/>
      <c r="K2776" s="138"/>
      <c r="L2776" s="139"/>
      <c r="M2776" s="140"/>
      <c r="O2776" s="89"/>
      <c r="Q2776" s="138"/>
      <c r="R2776" s="91"/>
      <c r="S2776" s="138"/>
      <c r="T2776" s="138"/>
      <c r="U2776" s="91"/>
      <c r="V2776" s="141"/>
      <c r="Y2776" s="6"/>
      <c r="Z2776" s="16"/>
      <c r="AA2776" s="16"/>
      <c r="AB2776" s="16"/>
      <c r="AC2776" s="16"/>
      <c r="AD2776" s="16"/>
      <c r="AE2776" s="16"/>
      <c r="AF2776" s="16"/>
      <c r="AG2776" s="16"/>
      <c r="AH2776" s="16"/>
      <c r="AI2776" s="16"/>
      <c r="AJ2776" s="16"/>
      <c r="AK2776" s="16"/>
      <c r="AL2776" s="16"/>
      <c r="AM2776" s="16"/>
      <c r="AN2776" s="16"/>
      <c r="AO2776" s="16"/>
      <c r="AP2776" s="16"/>
      <c r="AQ2776" s="16"/>
      <c r="AR2776" s="16"/>
      <c r="AS2776" s="16"/>
      <c r="AT2776" s="16"/>
      <c r="AU2776" s="16"/>
      <c r="AV2776" s="16"/>
      <c r="AW2776" s="16"/>
      <c r="AX2776" s="16"/>
      <c r="AY2776" s="16"/>
      <c r="AZ2776" s="16"/>
      <c r="BA2776" s="16"/>
      <c r="BB2776" s="16"/>
    </row>
    <row r="2777" s="5" customFormat="1" spans="1:54">
      <c r="A2777" s="136"/>
      <c r="C2777" s="136"/>
      <c r="E2777" s="107"/>
      <c r="F2777" s="137"/>
      <c r="J2777" s="122"/>
      <c r="K2777" s="138"/>
      <c r="L2777" s="139"/>
      <c r="M2777" s="140"/>
      <c r="O2777" s="89"/>
      <c r="Q2777" s="138"/>
      <c r="R2777" s="91"/>
      <c r="S2777" s="138"/>
      <c r="T2777" s="138"/>
      <c r="U2777" s="91"/>
      <c r="V2777" s="141"/>
      <c r="Y2777" s="6"/>
      <c r="Z2777" s="16"/>
      <c r="AA2777" s="16"/>
      <c r="AB2777" s="16"/>
      <c r="AC2777" s="16"/>
      <c r="AD2777" s="16"/>
      <c r="AE2777" s="16"/>
      <c r="AF2777" s="16"/>
      <c r="AG2777" s="16"/>
      <c r="AH2777" s="16"/>
      <c r="AI2777" s="16"/>
      <c r="AJ2777" s="16"/>
      <c r="AK2777" s="16"/>
      <c r="AL2777" s="16"/>
      <c r="AM2777" s="16"/>
      <c r="AN2777" s="16"/>
      <c r="AO2777" s="16"/>
      <c r="AP2777" s="16"/>
      <c r="AQ2777" s="16"/>
      <c r="AR2777" s="16"/>
      <c r="AS2777" s="16"/>
      <c r="AT2777" s="16"/>
      <c r="AU2777" s="16"/>
      <c r="AV2777" s="16"/>
      <c r="AW2777" s="16"/>
      <c r="AX2777" s="16"/>
      <c r="AY2777" s="16"/>
      <c r="AZ2777" s="16"/>
      <c r="BA2777" s="16"/>
      <c r="BB2777" s="16"/>
    </row>
    <row r="2778" s="5" customFormat="1" spans="1:54">
      <c r="A2778" s="136"/>
      <c r="C2778" s="136"/>
      <c r="E2778" s="107"/>
      <c r="F2778" s="137"/>
      <c r="J2778" s="122"/>
      <c r="K2778" s="138"/>
      <c r="L2778" s="139"/>
      <c r="M2778" s="140"/>
      <c r="O2778" s="89"/>
      <c r="Q2778" s="138"/>
      <c r="R2778" s="91"/>
      <c r="S2778" s="138"/>
      <c r="T2778" s="138"/>
      <c r="U2778" s="91"/>
      <c r="V2778" s="141"/>
      <c r="Y2778" s="6"/>
      <c r="Z2778" s="16"/>
      <c r="AA2778" s="16"/>
      <c r="AB2778" s="16"/>
      <c r="AC2778" s="16"/>
      <c r="AD2778" s="16"/>
      <c r="AE2778" s="16"/>
      <c r="AF2778" s="16"/>
      <c r="AG2778" s="16"/>
      <c r="AH2778" s="16"/>
      <c r="AI2778" s="16"/>
      <c r="AJ2778" s="16"/>
      <c r="AK2778" s="16"/>
      <c r="AL2778" s="16"/>
      <c r="AM2778" s="16"/>
      <c r="AN2778" s="16"/>
      <c r="AO2778" s="16"/>
      <c r="AP2778" s="16"/>
      <c r="AQ2778" s="16"/>
      <c r="AR2778" s="16"/>
      <c r="AS2778" s="16"/>
      <c r="AT2778" s="16"/>
      <c r="AU2778" s="16"/>
      <c r="AV2778" s="16"/>
      <c r="AW2778" s="16"/>
      <c r="AX2778" s="16"/>
      <c r="AY2778" s="16"/>
      <c r="AZ2778" s="16"/>
      <c r="BA2778" s="16"/>
      <c r="BB2778" s="16"/>
    </row>
    <row r="2779" s="5" customFormat="1" spans="1:54">
      <c r="A2779" s="136"/>
      <c r="C2779" s="136"/>
      <c r="E2779" s="107"/>
      <c r="F2779" s="137"/>
      <c r="J2779" s="122"/>
      <c r="K2779" s="138"/>
      <c r="L2779" s="139"/>
      <c r="M2779" s="140"/>
      <c r="O2779" s="89"/>
      <c r="Q2779" s="138"/>
      <c r="R2779" s="91"/>
      <c r="S2779" s="138"/>
      <c r="T2779" s="138"/>
      <c r="U2779" s="91"/>
      <c r="V2779" s="141"/>
      <c r="Y2779" s="6"/>
      <c r="Z2779" s="16"/>
      <c r="AA2779" s="16"/>
      <c r="AB2779" s="16"/>
      <c r="AC2779" s="16"/>
      <c r="AD2779" s="16"/>
      <c r="AE2779" s="16"/>
      <c r="AF2779" s="16"/>
      <c r="AG2779" s="16"/>
      <c r="AH2779" s="16"/>
      <c r="AI2779" s="16"/>
      <c r="AJ2779" s="16"/>
      <c r="AK2779" s="16"/>
      <c r="AL2779" s="16"/>
      <c r="AM2779" s="16"/>
      <c r="AN2779" s="16"/>
      <c r="AO2779" s="16"/>
      <c r="AP2779" s="16"/>
      <c r="AQ2779" s="16"/>
      <c r="AR2779" s="16"/>
      <c r="AS2779" s="16"/>
      <c r="AT2779" s="16"/>
      <c r="AU2779" s="16"/>
      <c r="AV2779" s="16"/>
      <c r="AW2779" s="16"/>
      <c r="AX2779" s="16"/>
      <c r="AY2779" s="16"/>
      <c r="AZ2779" s="16"/>
      <c r="BA2779" s="16"/>
      <c r="BB2779" s="16"/>
    </row>
    <row r="2780" s="5" customFormat="1" spans="1:54">
      <c r="A2780" s="136"/>
      <c r="C2780" s="136"/>
      <c r="E2780" s="107"/>
      <c r="F2780" s="137"/>
      <c r="J2780" s="122"/>
      <c r="K2780" s="138"/>
      <c r="L2780" s="139"/>
      <c r="M2780" s="140"/>
      <c r="O2780" s="89"/>
      <c r="Q2780" s="138"/>
      <c r="R2780" s="91"/>
      <c r="S2780" s="138"/>
      <c r="T2780" s="138"/>
      <c r="U2780" s="91"/>
      <c r="V2780" s="141"/>
      <c r="Y2780" s="6"/>
      <c r="Z2780" s="16"/>
      <c r="AA2780" s="16"/>
      <c r="AB2780" s="16"/>
      <c r="AC2780" s="16"/>
      <c r="AD2780" s="16"/>
      <c r="AE2780" s="16"/>
      <c r="AF2780" s="16"/>
      <c r="AG2780" s="16"/>
      <c r="AH2780" s="16"/>
      <c r="AI2780" s="16"/>
      <c r="AJ2780" s="16"/>
      <c r="AK2780" s="16"/>
      <c r="AL2780" s="16"/>
      <c r="AM2780" s="16"/>
      <c r="AN2780" s="16"/>
      <c r="AO2780" s="16"/>
      <c r="AP2780" s="16"/>
      <c r="AQ2780" s="16"/>
      <c r="AR2780" s="16"/>
      <c r="AS2780" s="16"/>
      <c r="AT2780" s="16"/>
      <c r="AU2780" s="16"/>
      <c r="AV2780" s="16"/>
      <c r="AW2780" s="16"/>
      <c r="AX2780" s="16"/>
      <c r="AY2780" s="16"/>
      <c r="AZ2780" s="16"/>
      <c r="BA2780" s="16"/>
      <c r="BB2780" s="16"/>
    </row>
    <row r="2781" s="5" customFormat="1" spans="1:54">
      <c r="A2781" s="136"/>
      <c r="C2781" s="136"/>
      <c r="E2781" s="107"/>
      <c r="F2781" s="137"/>
      <c r="J2781" s="122"/>
      <c r="K2781" s="138"/>
      <c r="L2781" s="139"/>
      <c r="M2781" s="140"/>
      <c r="O2781" s="89"/>
      <c r="Q2781" s="138"/>
      <c r="R2781" s="91"/>
      <c r="S2781" s="138"/>
      <c r="T2781" s="138"/>
      <c r="U2781" s="91"/>
      <c r="V2781" s="141"/>
      <c r="Y2781" s="6"/>
      <c r="Z2781" s="16"/>
      <c r="AA2781" s="16"/>
      <c r="AB2781" s="16"/>
      <c r="AC2781" s="16"/>
      <c r="AD2781" s="16"/>
      <c r="AE2781" s="16"/>
      <c r="AF2781" s="16"/>
      <c r="AG2781" s="16"/>
      <c r="AH2781" s="16"/>
      <c r="AI2781" s="16"/>
      <c r="AJ2781" s="16"/>
      <c r="AK2781" s="16"/>
      <c r="AL2781" s="16"/>
      <c r="AM2781" s="16"/>
      <c r="AN2781" s="16"/>
      <c r="AO2781" s="16"/>
      <c r="AP2781" s="16"/>
      <c r="AQ2781" s="16"/>
      <c r="AR2781" s="16"/>
      <c r="AS2781" s="16"/>
      <c r="AT2781" s="16"/>
      <c r="AU2781" s="16"/>
      <c r="AV2781" s="16"/>
      <c r="AW2781" s="16"/>
      <c r="AX2781" s="16"/>
      <c r="AY2781" s="16"/>
      <c r="AZ2781" s="16"/>
      <c r="BA2781" s="16"/>
      <c r="BB2781" s="16"/>
    </row>
    <row r="2782" s="5" customFormat="1" spans="1:54">
      <c r="A2782" s="136"/>
      <c r="C2782" s="136"/>
      <c r="E2782" s="107"/>
      <c r="F2782" s="137"/>
      <c r="J2782" s="122"/>
      <c r="K2782" s="138"/>
      <c r="L2782" s="139"/>
      <c r="M2782" s="140"/>
      <c r="O2782" s="89"/>
      <c r="Q2782" s="138"/>
      <c r="R2782" s="91"/>
      <c r="S2782" s="138"/>
      <c r="T2782" s="138"/>
      <c r="U2782" s="91"/>
      <c r="V2782" s="141"/>
      <c r="Y2782" s="6"/>
      <c r="Z2782" s="16"/>
      <c r="AA2782" s="16"/>
      <c r="AB2782" s="16"/>
      <c r="AC2782" s="16"/>
      <c r="AD2782" s="16"/>
      <c r="AE2782" s="16"/>
      <c r="AF2782" s="16"/>
      <c r="AG2782" s="16"/>
      <c r="AH2782" s="16"/>
      <c r="AI2782" s="16"/>
      <c r="AJ2782" s="16"/>
      <c r="AK2782" s="16"/>
      <c r="AL2782" s="16"/>
      <c r="AM2782" s="16"/>
      <c r="AN2782" s="16"/>
      <c r="AO2782" s="16"/>
      <c r="AP2782" s="16"/>
      <c r="AQ2782" s="16"/>
      <c r="AR2782" s="16"/>
      <c r="AS2782" s="16"/>
      <c r="AT2782" s="16"/>
      <c r="AU2782" s="16"/>
      <c r="AV2782" s="16"/>
      <c r="AW2782" s="16"/>
      <c r="AX2782" s="16"/>
      <c r="AY2782" s="16"/>
      <c r="AZ2782" s="16"/>
      <c r="BA2782" s="16"/>
      <c r="BB2782" s="16"/>
    </row>
    <row r="2783" s="5" customFormat="1" spans="1:54">
      <c r="A2783" s="136"/>
      <c r="C2783" s="136"/>
      <c r="E2783" s="107"/>
      <c r="F2783" s="137"/>
      <c r="J2783" s="122"/>
      <c r="K2783" s="138"/>
      <c r="L2783" s="139"/>
      <c r="M2783" s="140"/>
      <c r="O2783" s="89"/>
      <c r="Q2783" s="138"/>
      <c r="R2783" s="91"/>
      <c r="S2783" s="138"/>
      <c r="T2783" s="138"/>
      <c r="U2783" s="91"/>
      <c r="V2783" s="141"/>
      <c r="Y2783" s="6"/>
      <c r="Z2783" s="16"/>
      <c r="AA2783" s="16"/>
      <c r="AB2783" s="16"/>
      <c r="AC2783" s="16"/>
      <c r="AD2783" s="16"/>
      <c r="AE2783" s="16"/>
      <c r="AF2783" s="16"/>
      <c r="AG2783" s="16"/>
      <c r="AH2783" s="16"/>
      <c r="AI2783" s="16"/>
      <c r="AJ2783" s="16"/>
      <c r="AK2783" s="16"/>
      <c r="AL2783" s="16"/>
      <c r="AM2783" s="16"/>
      <c r="AN2783" s="16"/>
      <c r="AO2783" s="16"/>
      <c r="AP2783" s="16"/>
      <c r="AQ2783" s="16"/>
      <c r="AR2783" s="16"/>
      <c r="AS2783" s="16"/>
      <c r="AT2783" s="16"/>
      <c r="AU2783" s="16"/>
      <c r="AV2783" s="16"/>
      <c r="AW2783" s="16"/>
      <c r="AX2783" s="16"/>
      <c r="AY2783" s="16"/>
      <c r="AZ2783" s="16"/>
      <c r="BA2783" s="16"/>
      <c r="BB2783" s="16"/>
    </row>
    <row r="2784" s="5" customFormat="1" spans="1:54">
      <c r="A2784" s="136"/>
      <c r="C2784" s="136"/>
      <c r="E2784" s="107"/>
      <c r="F2784" s="137"/>
      <c r="J2784" s="122"/>
      <c r="K2784" s="138"/>
      <c r="L2784" s="139"/>
      <c r="M2784" s="140"/>
      <c r="O2784" s="89"/>
      <c r="Q2784" s="138"/>
      <c r="R2784" s="91"/>
      <c r="S2784" s="138"/>
      <c r="T2784" s="138"/>
      <c r="U2784" s="91"/>
      <c r="V2784" s="141"/>
      <c r="Y2784" s="6"/>
      <c r="Z2784" s="16"/>
      <c r="AA2784" s="16"/>
      <c r="AB2784" s="16"/>
      <c r="AC2784" s="16"/>
      <c r="AD2784" s="16"/>
      <c r="AE2784" s="16"/>
      <c r="AF2784" s="16"/>
      <c r="AG2784" s="16"/>
      <c r="AH2784" s="16"/>
      <c r="AI2784" s="16"/>
      <c r="AJ2784" s="16"/>
      <c r="AK2784" s="16"/>
      <c r="AL2784" s="16"/>
      <c r="AM2784" s="16"/>
      <c r="AN2784" s="16"/>
      <c r="AO2784" s="16"/>
      <c r="AP2784" s="16"/>
      <c r="AQ2784" s="16"/>
      <c r="AR2784" s="16"/>
      <c r="AS2784" s="16"/>
      <c r="AT2784" s="16"/>
      <c r="AU2784" s="16"/>
      <c r="AV2784" s="16"/>
      <c r="AW2784" s="16"/>
      <c r="AX2784" s="16"/>
      <c r="AY2784" s="16"/>
      <c r="AZ2784" s="16"/>
      <c r="BA2784" s="16"/>
      <c r="BB2784" s="16"/>
    </row>
    <row r="2785" s="5" customFormat="1" spans="1:54">
      <c r="A2785" s="136"/>
      <c r="C2785" s="136"/>
      <c r="E2785" s="107"/>
      <c r="F2785" s="137"/>
      <c r="J2785" s="122"/>
      <c r="K2785" s="138"/>
      <c r="L2785" s="139"/>
      <c r="M2785" s="140"/>
      <c r="O2785" s="89"/>
      <c r="Q2785" s="138"/>
      <c r="R2785" s="91"/>
      <c r="S2785" s="138"/>
      <c r="T2785" s="138"/>
      <c r="U2785" s="91"/>
      <c r="V2785" s="141"/>
      <c r="Y2785" s="6"/>
      <c r="Z2785" s="16"/>
      <c r="AA2785" s="16"/>
      <c r="AB2785" s="16"/>
      <c r="AC2785" s="16"/>
      <c r="AD2785" s="16"/>
      <c r="AE2785" s="16"/>
      <c r="AF2785" s="16"/>
      <c r="AG2785" s="16"/>
      <c r="AH2785" s="16"/>
      <c r="AI2785" s="16"/>
      <c r="AJ2785" s="16"/>
      <c r="AK2785" s="16"/>
      <c r="AL2785" s="16"/>
      <c r="AM2785" s="16"/>
      <c r="AN2785" s="16"/>
      <c r="AO2785" s="16"/>
      <c r="AP2785" s="16"/>
      <c r="AQ2785" s="16"/>
      <c r="AR2785" s="16"/>
      <c r="AS2785" s="16"/>
      <c r="AT2785" s="16"/>
      <c r="AU2785" s="16"/>
      <c r="AV2785" s="16"/>
      <c r="AW2785" s="16"/>
      <c r="AX2785" s="16"/>
      <c r="AY2785" s="16"/>
      <c r="AZ2785" s="16"/>
      <c r="BA2785" s="16"/>
      <c r="BB2785" s="16"/>
    </row>
    <row r="2786" s="5" customFormat="1" spans="1:54">
      <c r="A2786" s="136"/>
      <c r="C2786" s="136"/>
      <c r="E2786" s="107"/>
      <c r="F2786" s="137"/>
      <c r="J2786" s="122"/>
      <c r="K2786" s="138"/>
      <c r="L2786" s="139"/>
      <c r="M2786" s="140"/>
      <c r="O2786" s="89"/>
      <c r="Q2786" s="138"/>
      <c r="R2786" s="91"/>
      <c r="S2786" s="138"/>
      <c r="T2786" s="138"/>
      <c r="U2786" s="91"/>
      <c r="V2786" s="141"/>
      <c r="Y2786" s="6"/>
      <c r="Z2786" s="16"/>
      <c r="AA2786" s="16"/>
      <c r="AB2786" s="16"/>
      <c r="AC2786" s="16"/>
      <c r="AD2786" s="16"/>
      <c r="AE2786" s="16"/>
      <c r="AF2786" s="16"/>
      <c r="AG2786" s="16"/>
      <c r="AH2786" s="16"/>
      <c r="AI2786" s="16"/>
      <c r="AJ2786" s="16"/>
      <c r="AK2786" s="16"/>
      <c r="AL2786" s="16"/>
      <c r="AM2786" s="16"/>
      <c r="AN2786" s="16"/>
      <c r="AO2786" s="16"/>
      <c r="AP2786" s="16"/>
      <c r="AQ2786" s="16"/>
      <c r="AR2786" s="16"/>
      <c r="AS2786" s="16"/>
      <c r="AT2786" s="16"/>
      <c r="AU2786" s="16"/>
      <c r="AV2786" s="16"/>
      <c r="AW2786" s="16"/>
      <c r="AX2786" s="16"/>
      <c r="AY2786" s="16"/>
      <c r="AZ2786" s="16"/>
      <c r="BA2786" s="16"/>
      <c r="BB2786" s="16"/>
    </row>
    <row r="2787" s="5" customFormat="1" spans="1:54">
      <c r="A2787" s="136"/>
      <c r="C2787" s="136"/>
      <c r="E2787" s="107"/>
      <c r="F2787" s="137"/>
      <c r="J2787" s="122"/>
      <c r="K2787" s="138"/>
      <c r="L2787" s="139"/>
      <c r="M2787" s="140"/>
      <c r="O2787" s="89"/>
      <c r="Q2787" s="138"/>
      <c r="R2787" s="91"/>
      <c r="S2787" s="138"/>
      <c r="T2787" s="138"/>
      <c r="U2787" s="91"/>
      <c r="V2787" s="141"/>
      <c r="Y2787" s="6"/>
      <c r="Z2787" s="16"/>
      <c r="AA2787" s="16"/>
      <c r="AB2787" s="16"/>
      <c r="AC2787" s="16"/>
      <c r="AD2787" s="16"/>
      <c r="AE2787" s="16"/>
      <c r="AF2787" s="16"/>
      <c r="AG2787" s="16"/>
      <c r="AH2787" s="16"/>
      <c r="AI2787" s="16"/>
      <c r="AJ2787" s="16"/>
      <c r="AK2787" s="16"/>
      <c r="AL2787" s="16"/>
      <c r="AM2787" s="16"/>
      <c r="AN2787" s="16"/>
      <c r="AO2787" s="16"/>
      <c r="AP2787" s="16"/>
      <c r="AQ2787" s="16"/>
      <c r="AR2787" s="16"/>
      <c r="AS2787" s="16"/>
      <c r="AT2787" s="16"/>
      <c r="AU2787" s="16"/>
      <c r="AV2787" s="16"/>
      <c r="AW2787" s="16"/>
      <c r="AX2787" s="16"/>
      <c r="AY2787" s="16"/>
      <c r="AZ2787" s="16"/>
      <c r="BA2787" s="16"/>
      <c r="BB2787" s="16"/>
    </row>
    <row r="2788" s="5" customFormat="1" spans="1:54">
      <c r="A2788" s="136"/>
      <c r="C2788" s="136"/>
      <c r="E2788" s="107"/>
      <c r="F2788" s="137"/>
      <c r="J2788" s="122"/>
      <c r="K2788" s="138"/>
      <c r="L2788" s="139"/>
      <c r="M2788" s="140"/>
      <c r="O2788" s="89"/>
      <c r="Q2788" s="138"/>
      <c r="R2788" s="91"/>
      <c r="S2788" s="138"/>
      <c r="T2788" s="138"/>
      <c r="U2788" s="91"/>
      <c r="V2788" s="141"/>
      <c r="Y2788" s="6"/>
      <c r="Z2788" s="16"/>
      <c r="AA2788" s="16"/>
      <c r="AB2788" s="16"/>
      <c r="AC2788" s="16"/>
      <c r="AD2788" s="16"/>
      <c r="AE2788" s="16"/>
      <c r="AF2788" s="16"/>
      <c r="AG2788" s="16"/>
      <c r="AH2788" s="16"/>
      <c r="AI2788" s="16"/>
      <c r="AJ2788" s="16"/>
      <c r="AK2788" s="16"/>
      <c r="AL2788" s="16"/>
      <c r="AM2788" s="16"/>
      <c r="AN2788" s="16"/>
      <c r="AO2788" s="16"/>
      <c r="AP2788" s="16"/>
      <c r="AQ2788" s="16"/>
      <c r="AR2788" s="16"/>
      <c r="AS2788" s="16"/>
      <c r="AT2788" s="16"/>
      <c r="AU2788" s="16"/>
      <c r="AV2788" s="16"/>
      <c r="AW2788" s="16"/>
      <c r="AX2788" s="16"/>
      <c r="AY2788" s="16"/>
      <c r="AZ2788" s="16"/>
      <c r="BA2788" s="16"/>
      <c r="BB2788" s="16"/>
    </row>
    <row r="2789" s="5" customFormat="1" spans="1:54">
      <c r="A2789" s="136"/>
      <c r="C2789" s="136"/>
      <c r="E2789" s="107"/>
      <c r="F2789" s="137"/>
      <c r="J2789" s="122"/>
      <c r="K2789" s="138"/>
      <c r="L2789" s="139"/>
      <c r="M2789" s="140"/>
      <c r="O2789" s="89"/>
      <c r="Q2789" s="138"/>
      <c r="R2789" s="91"/>
      <c r="S2789" s="138"/>
      <c r="T2789" s="138"/>
      <c r="U2789" s="91"/>
      <c r="V2789" s="141"/>
      <c r="Y2789" s="6"/>
      <c r="Z2789" s="16"/>
      <c r="AA2789" s="16"/>
      <c r="AB2789" s="16"/>
      <c r="AC2789" s="16"/>
      <c r="AD2789" s="16"/>
      <c r="AE2789" s="16"/>
      <c r="AF2789" s="16"/>
      <c r="AG2789" s="16"/>
      <c r="AH2789" s="16"/>
      <c r="AI2789" s="16"/>
      <c r="AJ2789" s="16"/>
      <c r="AK2789" s="16"/>
      <c r="AL2789" s="16"/>
      <c r="AM2789" s="16"/>
      <c r="AN2789" s="16"/>
      <c r="AO2789" s="16"/>
      <c r="AP2789" s="16"/>
      <c r="AQ2789" s="16"/>
      <c r="AR2789" s="16"/>
      <c r="AS2789" s="16"/>
      <c r="AT2789" s="16"/>
      <c r="AU2789" s="16"/>
      <c r="AV2789" s="16"/>
      <c r="AW2789" s="16"/>
      <c r="AX2789" s="16"/>
      <c r="AY2789" s="16"/>
      <c r="AZ2789" s="16"/>
      <c r="BA2789" s="16"/>
      <c r="BB2789" s="16"/>
    </row>
    <row r="2790" s="5" customFormat="1" spans="1:54">
      <c r="A2790" s="136"/>
      <c r="C2790" s="136"/>
      <c r="E2790" s="107"/>
      <c r="F2790" s="137"/>
      <c r="J2790" s="122"/>
      <c r="K2790" s="138"/>
      <c r="L2790" s="139"/>
      <c r="M2790" s="140"/>
      <c r="O2790" s="89"/>
      <c r="Q2790" s="138"/>
      <c r="R2790" s="91"/>
      <c r="S2790" s="138"/>
      <c r="T2790" s="138"/>
      <c r="U2790" s="91"/>
      <c r="V2790" s="141"/>
      <c r="Y2790" s="6"/>
      <c r="Z2790" s="16"/>
      <c r="AA2790" s="16"/>
      <c r="AB2790" s="16"/>
      <c r="AC2790" s="16"/>
      <c r="AD2790" s="16"/>
      <c r="AE2790" s="16"/>
      <c r="AF2790" s="16"/>
      <c r="AG2790" s="16"/>
      <c r="AH2790" s="16"/>
      <c r="AI2790" s="16"/>
      <c r="AJ2790" s="16"/>
      <c r="AK2790" s="16"/>
      <c r="AL2790" s="16"/>
      <c r="AM2790" s="16"/>
      <c r="AN2790" s="16"/>
      <c r="AO2790" s="16"/>
      <c r="AP2790" s="16"/>
      <c r="AQ2790" s="16"/>
      <c r="AR2790" s="16"/>
      <c r="AS2790" s="16"/>
      <c r="AT2790" s="16"/>
      <c r="AU2790" s="16"/>
      <c r="AV2790" s="16"/>
      <c r="AW2790" s="16"/>
      <c r="AX2790" s="16"/>
      <c r="AY2790" s="16"/>
      <c r="AZ2790" s="16"/>
      <c r="BA2790" s="16"/>
      <c r="BB2790" s="16"/>
    </row>
    <row r="2791" s="5" customFormat="1" spans="1:54">
      <c r="A2791" s="136"/>
      <c r="C2791" s="136"/>
      <c r="E2791" s="107"/>
      <c r="F2791" s="137"/>
      <c r="J2791" s="122"/>
      <c r="K2791" s="138"/>
      <c r="L2791" s="139"/>
      <c r="M2791" s="140"/>
      <c r="O2791" s="89"/>
      <c r="Q2791" s="138"/>
      <c r="R2791" s="91"/>
      <c r="S2791" s="138"/>
      <c r="T2791" s="138"/>
      <c r="U2791" s="91"/>
      <c r="V2791" s="141"/>
      <c r="Y2791" s="6"/>
      <c r="Z2791" s="16"/>
      <c r="AA2791" s="16"/>
      <c r="AB2791" s="16"/>
      <c r="AC2791" s="16"/>
      <c r="AD2791" s="16"/>
      <c r="AE2791" s="16"/>
      <c r="AF2791" s="16"/>
      <c r="AG2791" s="16"/>
      <c r="AH2791" s="16"/>
      <c r="AI2791" s="16"/>
      <c r="AJ2791" s="16"/>
      <c r="AK2791" s="16"/>
      <c r="AL2791" s="16"/>
      <c r="AM2791" s="16"/>
      <c r="AN2791" s="16"/>
      <c r="AO2791" s="16"/>
      <c r="AP2791" s="16"/>
      <c r="AQ2791" s="16"/>
      <c r="AR2791" s="16"/>
      <c r="AS2791" s="16"/>
      <c r="AT2791" s="16"/>
      <c r="AU2791" s="16"/>
      <c r="AV2791" s="16"/>
      <c r="AW2791" s="16"/>
      <c r="AX2791" s="16"/>
      <c r="AY2791" s="16"/>
      <c r="AZ2791" s="16"/>
      <c r="BA2791" s="16"/>
      <c r="BB2791" s="16"/>
    </row>
    <row r="2792" s="5" customFormat="1" spans="1:54">
      <c r="A2792" s="136"/>
      <c r="C2792" s="136"/>
      <c r="E2792" s="107"/>
      <c r="F2792" s="137"/>
      <c r="J2792" s="122"/>
      <c r="K2792" s="138"/>
      <c r="L2792" s="139"/>
      <c r="M2792" s="140"/>
      <c r="O2792" s="89"/>
      <c r="Q2792" s="138"/>
      <c r="R2792" s="91"/>
      <c r="S2792" s="138"/>
      <c r="T2792" s="138"/>
      <c r="U2792" s="91"/>
      <c r="V2792" s="141"/>
      <c r="Y2792" s="6"/>
      <c r="Z2792" s="16"/>
      <c r="AA2792" s="16"/>
      <c r="AB2792" s="16"/>
      <c r="AC2792" s="16"/>
      <c r="AD2792" s="16"/>
      <c r="AE2792" s="16"/>
      <c r="AF2792" s="16"/>
      <c r="AG2792" s="16"/>
      <c r="AH2792" s="16"/>
      <c r="AI2792" s="16"/>
      <c r="AJ2792" s="16"/>
      <c r="AK2792" s="16"/>
      <c r="AL2792" s="16"/>
      <c r="AM2792" s="16"/>
      <c r="AN2792" s="16"/>
      <c r="AO2792" s="16"/>
      <c r="AP2792" s="16"/>
      <c r="AQ2792" s="16"/>
      <c r="AR2792" s="16"/>
      <c r="AS2792" s="16"/>
      <c r="AT2792" s="16"/>
      <c r="AU2792" s="16"/>
      <c r="AV2792" s="16"/>
      <c r="AW2792" s="16"/>
      <c r="AX2792" s="16"/>
      <c r="AY2792" s="16"/>
      <c r="AZ2792" s="16"/>
      <c r="BA2792" s="16"/>
      <c r="BB2792" s="16"/>
    </row>
    <row r="2793" s="5" customFormat="1" spans="1:54">
      <c r="A2793" s="136"/>
      <c r="C2793" s="136"/>
      <c r="E2793" s="107"/>
      <c r="F2793" s="137"/>
      <c r="J2793" s="122"/>
      <c r="K2793" s="138"/>
      <c r="L2793" s="139"/>
      <c r="M2793" s="140"/>
      <c r="O2793" s="89"/>
      <c r="Q2793" s="138"/>
      <c r="R2793" s="91"/>
      <c r="S2793" s="138"/>
      <c r="T2793" s="138"/>
      <c r="U2793" s="91"/>
      <c r="V2793" s="141"/>
      <c r="Y2793" s="6"/>
      <c r="Z2793" s="16"/>
      <c r="AA2793" s="16"/>
      <c r="AB2793" s="16"/>
      <c r="AC2793" s="16"/>
      <c r="AD2793" s="16"/>
      <c r="AE2793" s="16"/>
      <c r="AF2793" s="16"/>
      <c r="AG2793" s="16"/>
      <c r="AH2793" s="16"/>
      <c r="AI2793" s="16"/>
      <c r="AJ2793" s="16"/>
      <c r="AK2793" s="16"/>
      <c r="AL2793" s="16"/>
      <c r="AM2793" s="16"/>
      <c r="AN2793" s="16"/>
      <c r="AO2793" s="16"/>
      <c r="AP2793" s="16"/>
      <c r="AQ2793" s="16"/>
      <c r="AR2793" s="16"/>
      <c r="AS2793" s="16"/>
      <c r="AT2793" s="16"/>
      <c r="AU2793" s="16"/>
      <c r="AV2793" s="16"/>
      <c r="AW2793" s="16"/>
      <c r="AX2793" s="16"/>
      <c r="AY2793" s="16"/>
      <c r="AZ2793" s="16"/>
      <c r="BA2793" s="16"/>
      <c r="BB2793" s="16"/>
    </row>
    <row r="2794" s="5" customFormat="1" spans="1:54">
      <c r="A2794" s="136"/>
      <c r="C2794" s="136"/>
      <c r="E2794" s="107"/>
      <c r="F2794" s="137"/>
      <c r="J2794" s="122"/>
      <c r="K2794" s="138"/>
      <c r="L2794" s="139"/>
      <c r="M2794" s="140"/>
      <c r="O2794" s="89"/>
      <c r="Q2794" s="138"/>
      <c r="R2794" s="91"/>
      <c r="S2794" s="138"/>
      <c r="T2794" s="138"/>
      <c r="U2794" s="91"/>
      <c r="V2794" s="141"/>
      <c r="Y2794" s="6"/>
      <c r="Z2794" s="16"/>
      <c r="AA2794" s="16"/>
      <c r="AB2794" s="16"/>
      <c r="AC2794" s="16"/>
      <c r="AD2794" s="16"/>
      <c r="AE2794" s="16"/>
      <c r="AF2794" s="16"/>
      <c r="AG2794" s="16"/>
      <c r="AH2794" s="16"/>
      <c r="AI2794" s="16"/>
      <c r="AJ2794" s="16"/>
      <c r="AK2794" s="16"/>
      <c r="AL2794" s="16"/>
      <c r="AM2794" s="16"/>
      <c r="AN2794" s="16"/>
      <c r="AO2794" s="16"/>
      <c r="AP2794" s="16"/>
      <c r="AQ2794" s="16"/>
      <c r="AR2794" s="16"/>
      <c r="AS2794" s="16"/>
      <c r="AT2794" s="16"/>
      <c r="AU2794" s="16"/>
      <c r="AV2794" s="16"/>
      <c r="AW2794" s="16"/>
      <c r="AX2794" s="16"/>
      <c r="AY2794" s="16"/>
      <c r="AZ2794" s="16"/>
      <c r="BA2794" s="16"/>
      <c r="BB2794" s="16"/>
    </row>
    <row r="2795" s="5" customFormat="1" spans="1:54">
      <c r="A2795" s="136"/>
      <c r="C2795" s="136"/>
      <c r="E2795" s="107"/>
      <c r="F2795" s="137"/>
      <c r="J2795" s="122"/>
      <c r="K2795" s="138"/>
      <c r="L2795" s="139"/>
      <c r="M2795" s="140"/>
      <c r="O2795" s="89"/>
      <c r="Q2795" s="138"/>
      <c r="R2795" s="91"/>
      <c r="S2795" s="138"/>
      <c r="T2795" s="138"/>
      <c r="U2795" s="91"/>
      <c r="V2795" s="141"/>
      <c r="Y2795" s="6"/>
      <c r="Z2795" s="16"/>
      <c r="AA2795" s="16"/>
      <c r="AB2795" s="16"/>
      <c r="AC2795" s="16"/>
      <c r="AD2795" s="16"/>
      <c r="AE2795" s="16"/>
      <c r="AF2795" s="16"/>
      <c r="AG2795" s="16"/>
      <c r="AH2795" s="16"/>
      <c r="AI2795" s="16"/>
      <c r="AJ2795" s="16"/>
      <c r="AK2795" s="16"/>
      <c r="AL2795" s="16"/>
      <c r="AM2795" s="16"/>
      <c r="AN2795" s="16"/>
      <c r="AO2795" s="16"/>
      <c r="AP2795" s="16"/>
      <c r="AQ2795" s="16"/>
      <c r="AR2795" s="16"/>
      <c r="AS2795" s="16"/>
      <c r="AT2795" s="16"/>
      <c r="AU2795" s="16"/>
      <c r="AV2795" s="16"/>
      <c r="AW2795" s="16"/>
      <c r="AX2795" s="16"/>
      <c r="AY2795" s="16"/>
      <c r="AZ2795" s="16"/>
      <c r="BA2795" s="16"/>
      <c r="BB2795" s="16"/>
    </row>
    <row r="2796" s="5" customFormat="1" spans="1:54">
      <c r="A2796" s="136"/>
      <c r="C2796" s="136"/>
      <c r="E2796" s="107"/>
      <c r="F2796" s="137"/>
      <c r="J2796" s="122"/>
      <c r="K2796" s="138"/>
      <c r="L2796" s="139"/>
      <c r="M2796" s="140"/>
      <c r="O2796" s="89"/>
      <c r="Q2796" s="138"/>
      <c r="R2796" s="91"/>
      <c r="S2796" s="138"/>
      <c r="T2796" s="138"/>
      <c r="U2796" s="91"/>
      <c r="V2796" s="141"/>
      <c r="Y2796" s="6"/>
      <c r="Z2796" s="16"/>
      <c r="AA2796" s="16"/>
      <c r="AB2796" s="16"/>
      <c r="AC2796" s="16"/>
      <c r="AD2796" s="16"/>
      <c r="AE2796" s="16"/>
      <c r="AF2796" s="16"/>
      <c r="AG2796" s="16"/>
      <c r="AH2796" s="16"/>
      <c r="AI2796" s="16"/>
      <c r="AJ2796" s="16"/>
      <c r="AK2796" s="16"/>
      <c r="AL2796" s="16"/>
      <c r="AM2796" s="16"/>
      <c r="AN2796" s="16"/>
      <c r="AO2796" s="16"/>
      <c r="AP2796" s="16"/>
      <c r="AQ2796" s="16"/>
      <c r="AR2796" s="16"/>
      <c r="AS2796" s="16"/>
      <c r="AT2796" s="16"/>
      <c r="AU2796" s="16"/>
      <c r="AV2796" s="16"/>
      <c r="AW2796" s="16"/>
      <c r="AX2796" s="16"/>
      <c r="AY2796" s="16"/>
      <c r="AZ2796" s="16"/>
      <c r="BA2796" s="16"/>
      <c r="BB2796" s="16"/>
    </row>
    <row r="2797" s="5" customFormat="1" spans="1:54">
      <c r="A2797" s="136"/>
      <c r="C2797" s="136"/>
      <c r="E2797" s="107"/>
      <c r="F2797" s="137"/>
      <c r="J2797" s="122"/>
      <c r="K2797" s="138"/>
      <c r="L2797" s="139"/>
      <c r="M2797" s="140"/>
      <c r="O2797" s="89"/>
      <c r="Q2797" s="138"/>
      <c r="R2797" s="91"/>
      <c r="S2797" s="138"/>
      <c r="T2797" s="138"/>
      <c r="U2797" s="91"/>
      <c r="V2797" s="141"/>
      <c r="Y2797" s="6"/>
      <c r="Z2797" s="16"/>
      <c r="AA2797" s="16"/>
      <c r="AB2797" s="16"/>
      <c r="AC2797" s="16"/>
      <c r="AD2797" s="16"/>
      <c r="AE2797" s="16"/>
      <c r="AF2797" s="16"/>
      <c r="AG2797" s="16"/>
      <c r="AH2797" s="16"/>
      <c r="AI2797" s="16"/>
      <c r="AJ2797" s="16"/>
      <c r="AK2797" s="16"/>
      <c r="AL2797" s="16"/>
      <c r="AM2797" s="16"/>
      <c r="AN2797" s="16"/>
      <c r="AO2797" s="16"/>
      <c r="AP2797" s="16"/>
      <c r="AQ2797" s="16"/>
      <c r="AR2797" s="16"/>
      <c r="AS2797" s="16"/>
      <c r="AT2797" s="16"/>
      <c r="AU2797" s="16"/>
      <c r="AV2797" s="16"/>
      <c r="AW2797" s="16"/>
      <c r="AX2797" s="16"/>
      <c r="AY2797" s="16"/>
      <c r="AZ2797" s="16"/>
      <c r="BA2797" s="16"/>
      <c r="BB2797" s="16"/>
    </row>
    <row r="2798" s="5" customFormat="1" spans="1:54">
      <c r="A2798" s="136"/>
      <c r="C2798" s="136"/>
      <c r="E2798" s="107"/>
      <c r="F2798" s="137"/>
      <c r="J2798" s="122"/>
      <c r="K2798" s="138"/>
      <c r="L2798" s="139"/>
      <c r="M2798" s="140"/>
      <c r="O2798" s="89"/>
      <c r="Q2798" s="138"/>
      <c r="R2798" s="91"/>
      <c r="S2798" s="138"/>
      <c r="T2798" s="138"/>
      <c r="U2798" s="91"/>
      <c r="V2798" s="141"/>
      <c r="Y2798" s="6"/>
      <c r="Z2798" s="16"/>
      <c r="AA2798" s="16"/>
      <c r="AB2798" s="16"/>
      <c r="AC2798" s="16"/>
      <c r="AD2798" s="16"/>
      <c r="AE2798" s="16"/>
      <c r="AF2798" s="16"/>
      <c r="AG2798" s="16"/>
      <c r="AH2798" s="16"/>
      <c r="AI2798" s="16"/>
      <c r="AJ2798" s="16"/>
      <c r="AK2798" s="16"/>
      <c r="AL2798" s="16"/>
      <c r="AM2798" s="16"/>
      <c r="AN2798" s="16"/>
      <c r="AO2798" s="16"/>
      <c r="AP2798" s="16"/>
      <c r="AQ2798" s="16"/>
      <c r="AR2798" s="16"/>
      <c r="AS2798" s="16"/>
      <c r="AT2798" s="16"/>
      <c r="AU2798" s="16"/>
      <c r="AV2798" s="16"/>
      <c r="AW2798" s="16"/>
      <c r="AX2798" s="16"/>
      <c r="AY2798" s="16"/>
      <c r="AZ2798" s="16"/>
      <c r="BA2798" s="16"/>
      <c r="BB2798" s="16"/>
    </row>
    <row r="2799" s="5" customFormat="1" spans="1:54">
      <c r="A2799" s="136"/>
      <c r="C2799" s="136"/>
      <c r="E2799" s="107"/>
      <c r="F2799" s="137"/>
      <c r="J2799" s="122"/>
      <c r="K2799" s="138"/>
      <c r="L2799" s="139"/>
      <c r="M2799" s="140"/>
      <c r="O2799" s="89"/>
      <c r="Q2799" s="138"/>
      <c r="R2799" s="91"/>
      <c r="S2799" s="138"/>
      <c r="T2799" s="138"/>
      <c r="U2799" s="91"/>
      <c r="V2799" s="141"/>
      <c r="Y2799" s="6"/>
      <c r="Z2799" s="16"/>
      <c r="AA2799" s="16"/>
      <c r="AB2799" s="16"/>
      <c r="AC2799" s="16"/>
      <c r="AD2799" s="16"/>
      <c r="AE2799" s="16"/>
      <c r="AF2799" s="16"/>
      <c r="AG2799" s="16"/>
      <c r="AH2799" s="16"/>
      <c r="AI2799" s="16"/>
      <c r="AJ2799" s="16"/>
      <c r="AK2799" s="16"/>
      <c r="AL2799" s="16"/>
      <c r="AM2799" s="16"/>
      <c r="AN2799" s="16"/>
      <c r="AO2799" s="16"/>
      <c r="AP2799" s="16"/>
      <c r="AQ2799" s="16"/>
      <c r="AR2799" s="16"/>
      <c r="AS2799" s="16"/>
      <c r="AT2799" s="16"/>
      <c r="AU2799" s="16"/>
      <c r="AV2799" s="16"/>
      <c r="AW2799" s="16"/>
      <c r="AX2799" s="16"/>
      <c r="AY2799" s="16"/>
      <c r="AZ2799" s="16"/>
      <c r="BA2799" s="16"/>
      <c r="BB2799" s="16"/>
    </row>
    <row r="2800" s="5" customFormat="1" spans="1:54">
      <c r="A2800" s="136"/>
      <c r="C2800" s="136"/>
      <c r="E2800" s="107"/>
      <c r="F2800" s="137"/>
      <c r="J2800" s="122"/>
      <c r="K2800" s="138"/>
      <c r="L2800" s="139"/>
      <c r="M2800" s="140"/>
      <c r="O2800" s="89"/>
      <c r="Q2800" s="138"/>
      <c r="R2800" s="91"/>
      <c r="S2800" s="138"/>
      <c r="T2800" s="138"/>
      <c r="U2800" s="91"/>
      <c r="V2800" s="141"/>
      <c r="Y2800" s="6"/>
      <c r="Z2800" s="16"/>
      <c r="AA2800" s="16"/>
      <c r="AB2800" s="16"/>
      <c r="AC2800" s="16"/>
      <c r="AD2800" s="16"/>
      <c r="AE2800" s="16"/>
      <c r="AF2800" s="16"/>
      <c r="AG2800" s="16"/>
      <c r="AH2800" s="16"/>
      <c r="AI2800" s="16"/>
      <c r="AJ2800" s="16"/>
      <c r="AK2800" s="16"/>
      <c r="AL2800" s="16"/>
      <c r="AM2800" s="16"/>
      <c r="AN2800" s="16"/>
      <c r="AO2800" s="16"/>
      <c r="AP2800" s="16"/>
      <c r="AQ2800" s="16"/>
      <c r="AR2800" s="16"/>
      <c r="AS2800" s="16"/>
      <c r="AT2800" s="16"/>
      <c r="AU2800" s="16"/>
      <c r="AV2800" s="16"/>
      <c r="AW2800" s="16"/>
      <c r="AX2800" s="16"/>
      <c r="AY2800" s="16"/>
      <c r="AZ2800" s="16"/>
      <c r="BA2800" s="16"/>
      <c r="BB2800" s="16"/>
    </row>
    <row r="2801" s="5" customFormat="1" spans="1:54">
      <c r="A2801" s="136"/>
      <c r="C2801" s="136"/>
      <c r="E2801" s="107"/>
      <c r="F2801" s="137"/>
      <c r="J2801" s="122"/>
      <c r="K2801" s="138"/>
      <c r="L2801" s="139"/>
      <c r="M2801" s="140"/>
      <c r="O2801" s="89"/>
      <c r="Q2801" s="138"/>
      <c r="R2801" s="91"/>
      <c r="S2801" s="138"/>
      <c r="T2801" s="138"/>
      <c r="U2801" s="91"/>
      <c r="V2801" s="141"/>
      <c r="Y2801" s="6"/>
      <c r="Z2801" s="16"/>
      <c r="AA2801" s="16"/>
      <c r="AB2801" s="16"/>
      <c r="AC2801" s="16"/>
      <c r="AD2801" s="16"/>
      <c r="AE2801" s="16"/>
      <c r="AF2801" s="16"/>
      <c r="AG2801" s="16"/>
      <c r="AH2801" s="16"/>
      <c r="AI2801" s="16"/>
      <c r="AJ2801" s="16"/>
      <c r="AK2801" s="16"/>
      <c r="AL2801" s="16"/>
      <c r="AM2801" s="16"/>
      <c r="AN2801" s="16"/>
      <c r="AO2801" s="16"/>
      <c r="AP2801" s="16"/>
      <c r="AQ2801" s="16"/>
      <c r="AR2801" s="16"/>
      <c r="AS2801" s="16"/>
      <c r="AT2801" s="16"/>
      <c r="AU2801" s="16"/>
      <c r="AV2801" s="16"/>
      <c r="AW2801" s="16"/>
      <c r="AX2801" s="16"/>
      <c r="AY2801" s="16"/>
      <c r="AZ2801" s="16"/>
      <c r="BA2801" s="16"/>
      <c r="BB2801" s="16"/>
    </row>
    <row r="2802" s="5" customFormat="1" spans="1:54">
      <c r="A2802" s="136"/>
      <c r="C2802" s="136"/>
      <c r="E2802" s="107"/>
      <c r="F2802" s="137"/>
      <c r="J2802" s="122"/>
      <c r="K2802" s="138"/>
      <c r="L2802" s="139"/>
      <c r="M2802" s="140"/>
      <c r="O2802" s="89"/>
      <c r="Q2802" s="138"/>
      <c r="R2802" s="91"/>
      <c r="S2802" s="138"/>
      <c r="T2802" s="138"/>
      <c r="U2802" s="91"/>
      <c r="V2802" s="141"/>
      <c r="Y2802" s="6"/>
      <c r="Z2802" s="16"/>
      <c r="AA2802" s="16"/>
      <c r="AB2802" s="16"/>
      <c r="AC2802" s="16"/>
      <c r="AD2802" s="16"/>
      <c r="AE2802" s="16"/>
      <c r="AF2802" s="16"/>
      <c r="AG2802" s="16"/>
      <c r="AH2802" s="16"/>
      <c r="AI2802" s="16"/>
      <c r="AJ2802" s="16"/>
      <c r="AK2802" s="16"/>
      <c r="AL2802" s="16"/>
      <c r="AM2802" s="16"/>
      <c r="AN2802" s="16"/>
      <c r="AO2802" s="16"/>
      <c r="AP2802" s="16"/>
      <c r="AQ2802" s="16"/>
      <c r="AR2802" s="16"/>
      <c r="AS2802" s="16"/>
      <c r="AT2802" s="16"/>
      <c r="AU2802" s="16"/>
      <c r="AV2802" s="16"/>
      <c r="AW2802" s="16"/>
      <c r="AX2802" s="16"/>
      <c r="AY2802" s="16"/>
      <c r="AZ2802" s="16"/>
      <c r="BA2802" s="16"/>
      <c r="BB2802" s="16"/>
    </row>
    <row r="2803" s="5" customFormat="1" spans="1:54">
      <c r="A2803" s="136"/>
      <c r="C2803" s="136"/>
      <c r="E2803" s="107"/>
      <c r="F2803" s="137"/>
      <c r="J2803" s="122"/>
      <c r="K2803" s="138"/>
      <c r="L2803" s="139"/>
      <c r="M2803" s="140"/>
      <c r="O2803" s="89"/>
      <c r="Q2803" s="138"/>
      <c r="R2803" s="91"/>
      <c r="S2803" s="138"/>
      <c r="T2803" s="138"/>
      <c r="U2803" s="91"/>
      <c r="V2803" s="141"/>
      <c r="Y2803" s="6"/>
      <c r="Z2803" s="16"/>
      <c r="AA2803" s="16"/>
      <c r="AB2803" s="16"/>
      <c r="AC2803" s="16"/>
      <c r="AD2803" s="16"/>
      <c r="AE2803" s="16"/>
      <c r="AF2803" s="16"/>
      <c r="AG2803" s="16"/>
      <c r="AH2803" s="16"/>
      <c r="AI2803" s="16"/>
      <c r="AJ2803" s="16"/>
      <c r="AK2803" s="16"/>
      <c r="AL2803" s="16"/>
      <c r="AM2803" s="16"/>
      <c r="AN2803" s="16"/>
      <c r="AO2803" s="16"/>
      <c r="AP2803" s="16"/>
      <c r="AQ2803" s="16"/>
      <c r="AR2803" s="16"/>
      <c r="AS2803" s="16"/>
      <c r="AT2803" s="16"/>
      <c r="AU2803" s="16"/>
      <c r="AV2803" s="16"/>
      <c r="AW2803" s="16"/>
      <c r="AX2803" s="16"/>
      <c r="AY2803" s="16"/>
      <c r="AZ2803" s="16"/>
      <c r="BA2803" s="16"/>
      <c r="BB2803" s="16"/>
    </row>
    <row r="2804" s="5" customFormat="1" spans="1:54">
      <c r="A2804" s="136"/>
      <c r="C2804" s="136"/>
      <c r="E2804" s="107"/>
      <c r="F2804" s="137"/>
      <c r="J2804" s="122"/>
      <c r="K2804" s="138"/>
      <c r="L2804" s="139"/>
      <c r="M2804" s="140"/>
      <c r="O2804" s="89"/>
      <c r="Q2804" s="138"/>
      <c r="R2804" s="91"/>
      <c r="S2804" s="138"/>
      <c r="T2804" s="138"/>
      <c r="U2804" s="91"/>
      <c r="V2804" s="141"/>
      <c r="Y2804" s="6"/>
      <c r="Z2804" s="16"/>
      <c r="AA2804" s="16"/>
      <c r="AB2804" s="16"/>
      <c r="AC2804" s="16"/>
      <c r="AD2804" s="16"/>
      <c r="AE2804" s="16"/>
      <c r="AF2804" s="16"/>
      <c r="AG2804" s="16"/>
      <c r="AH2804" s="16"/>
      <c r="AI2804" s="16"/>
      <c r="AJ2804" s="16"/>
      <c r="AK2804" s="16"/>
      <c r="AL2804" s="16"/>
      <c r="AM2804" s="16"/>
      <c r="AN2804" s="16"/>
      <c r="AO2804" s="16"/>
      <c r="AP2804" s="16"/>
      <c r="AQ2804" s="16"/>
      <c r="AR2804" s="16"/>
      <c r="AS2804" s="16"/>
      <c r="AT2804" s="16"/>
      <c r="AU2804" s="16"/>
      <c r="AV2804" s="16"/>
      <c r="AW2804" s="16"/>
      <c r="AX2804" s="16"/>
      <c r="AY2804" s="16"/>
      <c r="AZ2804" s="16"/>
      <c r="BA2804" s="16"/>
      <c r="BB2804" s="16"/>
    </row>
    <row r="2805" s="5" customFormat="1" spans="1:54">
      <c r="A2805" s="136"/>
      <c r="C2805" s="136"/>
      <c r="E2805" s="107"/>
      <c r="F2805" s="137"/>
      <c r="J2805" s="122"/>
      <c r="K2805" s="138"/>
      <c r="L2805" s="139"/>
      <c r="M2805" s="140"/>
      <c r="O2805" s="89"/>
      <c r="Q2805" s="138"/>
      <c r="R2805" s="91"/>
      <c r="S2805" s="138"/>
      <c r="T2805" s="138"/>
      <c r="U2805" s="91"/>
      <c r="V2805" s="141"/>
      <c r="Y2805" s="6"/>
      <c r="Z2805" s="16"/>
      <c r="AA2805" s="16"/>
      <c r="AB2805" s="16"/>
      <c r="AC2805" s="16"/>
      <c r="AD2805" s="16"/>
      <c r="AE2805" s="16"/>
      <c r="AF2805" s="16"/>
      <c r="AG2805" s="16"/>
      <c r="AH2805" s="16"/>
      <c r="AI2805" s="16"/>
      <c r="AJ2805" s="16"/>
      <c r="AK2805" s="16"/>
      <c r="AL2805" s="16"/>
      <c r="AM2805" s="16"/>
      <c r="AN2805" s="16"/>
      <c r="AO2805" s="16"/>
      <c r="AP2805" s="16"/>
      <c r="AQ2805" s="16"/>
      <c r="AR2805" s="16"/>
      <c r="AS2805" s="16"/>
      <c r="AT2805" s="16"/>
      <c r="AU2805" s="16"/>
      <c r="AV2805" s="16"/>
      <c r="AW2805" s="16"/>
      <c r="AX2805" s="16"/>
      <c r="AY2805" s="16"/>
      <c r="AZ2805" s="16"/>
      <c r="BA2805" s="16"/>
      <c r="BB2805" s="16"/>
    </row>
    <row r="2806" s="5" customFormat="1" spans="1:54">
      <c r="A2806" s="136"/>
      <c r="C2806" s="136"/>
      <c r="E2806" s="107"/>
      <c r="F2806" s="137"/>
      <c r="J2806" s="122"/>
      <c r="K2806" s="138"/>
      <c r="L2806" s="139"/>
      <c r="M2806" s="140"/>
      <c r="O2806" s="89"/>
      <c r="Q2806" s="138"/>
      <c r="R2806" s="91"/>
      <c r="S2806" s="138"/>
      <c r="T2806" s="138"/>
      <c r="U2806" s="91"/>
      <c r="V2806" s="141"/>
      <c r="Y2806" s="6"/>
      <c r="Z2806" s="16"/>
      <c r="AA2806" s="16"/>
      <c r="AB2806" s="16"/>
      <c r="AC2806" s="16"/>
      <c r="AD2806" s="16"/>
      <c r="AE2806" s="16"/>
      <c r="AF2806" s="16"/>
      <c r="AG2806" s="16"/>
      <c r="AH2806" s="16"/>
      <c r="AI2806" s="16"/>
      <c r="AJ2806" s="16"/>
      <c r="AK2806" s="16"/>
      <c r="AL2806" s="16"/>
      <c r="AM2806" s="16"/>
      <c r="AN2806" s="16"/>
      <c r="AO2806" s="16"/>
      <c r="AP2806" s="16"/>
      <c r="AQ2806" s="16"/>
      <c r="AR2806" s="16"/>
      <c r="AS2806" s="16"/>
      <c r="AT2806" s="16"/>
      <c r="AU2806" s="16"/>
      <c r="AV2806" s="16"/>
      <c r="AW2806" s="16"/>
      <c r="AX2806" s="16"/>
      <c r="AY2806" s="16"/>
      <c r="AZ2806" s="16"/>
      <c r="BA2806" s="16"/>
      <c r="BB2806" s="16"/>
    </row>
    <row r="2807" s="5" customFormat="1" spans="1:54">
      <c r="A2807" s="136"/>
      <c r="C2807" s="136"/>
      <c r="E2807" s="107"/>
      <c r="F2807" s="137"/>
      <c r="J2807" s="122"/>
      <c r="K2807" s="138"/>
      <c r="L2807" s="139"/>
      <c r="M2807" s="140"/>
      <c r="O2807" s="89"/>
      <c r="Q2807" s="138"/>
      <c r="R2807" s="91"/>
      <c r="S2807" s="138"/>
      <c r="T2807" s="138"/>
      <c r="U2807" s="91"/>
      <c r="V2807" s="141"/>
      <c r="Y2807" s="6"/>
      <c r="Z2807" s="16"/>
      <c r="AA2807" s="16"/>
      <c r="AB2807" s="16"/>
      <c r="AC2807" s="16"/>
      <c r="AD2807" s="16"/>
      <c r="AE2807" s="16"/>
      <c r="AF2807" s="16"/>
      <c r="AG2807" s="16"/>
      <c r="AH2807" s="16"/>
      <c r="AI2807" s="16"/>
      <c r="AJ2807" s="16"/>
      <c r="AK2807" s="16"/>
      <c r="AL2807" s="16"/>
      <c r="AM2807" s="16"/>
      <c r="AN2807" s="16"/>
      <c r="AO2807" s="16"/>
      <c r="AP2807" s="16"/>
      <c r="AQ2807" s="16"/>
      <c r="AR2807" s="16"/>
      <c r="AS2807" s="16"/>
      <c r="AT2807" s="16"/>
      <c r="AU2807" s="16"/>
      <c r="AV2807" s="16"/>
      <c r="AW2807" s="16"/>
      <c r="AX2807" s="16"/>
      <c r="AY2807" s="16"/>
      <c r="AZ2807" s="16"/>
      <c r="BA2807" s="16"/>
      <c r="BB2807" s="16"/>
    </row>
    <row r="2808" s="5" customFormat="1" spans="1:54">
      <c r="A2808" s="136"/>
      <c r="C2808" s="136"/>
      <c r="E2808" s="107"/>
      <c r="F2808" s="137"/>
      <c r="J2808" s="122"/>
      <c r="K2808" s="138"/>
      <c r="L2808" s="139"/>
      <c r="M2808" s="140"/>
      <c r="O2808" s="89"/>
      <c r="Q2808" s="138"/>
      <c r="R2808" s="91"/>
      <c r="S2808" s="138"/>
      <c r="T2808" s="138"/>
      <c r="U2808" s="91"/>
      <c r="V2808" s="141"/>
      <c r="Y2808" s="6"/>
      <c r="Z2808" s="16"/>
      <c r="AA2808" s="16"/>
      <c r="AB2808" s="16"/>
      <c r="AC2808" s="16"/>
      <c r="AD2808" s="16"/>
      <c r="AE2808" s="16"/>
      <c r="AF2808" s="16"/>
      <c r="AG2808" s="16"/>
      <c r="AH2808" s="16"/>
      <c r="AI2808" s="16"/>
      <c r="AJ2808" s="16"/>
      <c r="AK2808" s="16"/>
      <c r="AL2808" s="16"/>
      <c r="AM2808" s="16"/>
      <c r="AN2808" s="16"/>
      <c r="AO2808" s="16"/>
      <c r="AP2808" s="16"/>
      <c r="AQ2808" s="16"/>
      <c r="AR2808" s="16"/>
      <c r="AS2808" s="16"/>
      <c r="AT2808" s="16"/>
      <c r="AU2808" s="16"/>
      <c r="AV2808" s="16"/>
      <c r="AW2808" s="16"/>
      <c r="AX2808" s="16"/>
      <c r="AY2808" s="16"/>
      <c r="AZ2808" s="16"/>
      <c r="BA2808" s="16"/>
      <c r="BB2808" s="16"/>
    </row>
    <row r="2809" s="5" customFormat="1" spans="1:54">
      <c r="A2809" s="136"/>
      <c r="C2809" s="136"/>
      <c r="E2809" s="107"/>
      <c r="F2809" s="137"/>
      <c r="J2809" s="122"/>
      <c r="K2809" s="138"/>
      <c r="L2809" s="139"/>
      <c r="M2809" s="140"/>
      <c r="O2809" s="89"/>
      <c r="Q2809" s="138"/>
      <c r="R2809" s="91"/>
      <c r="S2809" s="138"/>
      <c r="T2809" s="138"/>
      <c r="U2809" s="91"/>
      <c r="V2809" s="141"/>
      <c r="Y2809" s="6"/>
      <c r="Z2809" s="16"/>
      <c r="AA2809" s="16"/>
      <c r="AB2809" s="16"/>
      <c r="AC2809" s="16"/>
      <c r="AD2809" s="16"/>
      <c r="AE2809" s="16"/>
      <c r="AF2809" s="16"/>
      <c r="AG2809" s="16"/>
      <c r="AH2809" s="16"/>
      <c r="AI2809" s="16"/>
      <c r="AJ2809" s="16"/>
      <c r="AK2809" s="16"/>
      <c r="AL2809" s="16"/>
      <c r="AM2809" s="16"/>
      <c r="AN2809" s="16"/>
      <c r="AO2809" s="16"/>
      <c r="AP2809" s="16"/>
      <c r="AQ2809" s="16"/>
      <c r="AR2809" s="16"/>
      <c r="AS2809" s="16"/>
      <c r="AT2809" s="16"/>
      <c r="AU2809" s="16"/>
      <c r="AV2809" s="16"/>
      <c r="AW2809" s="16"/>
      <c r="AX2809" s="16"/>
      <c r="AY2809" s="16"/>
      <c r="AZ2809" s="16"/>
      <c r="BA2809" s="16"/>
      <c r="BB2809" s="16"/>
    </row>
    <row r="2810" s="5" customFormat="1" spans="1:54">
      <c r="A2810" s="136"/>
      <c r="C2810" s="136"/>
      <c r="E2810" s="107"/>
      <c r="F2810" s="137"/>
      <c r="J2810" s="122"/>
      <c r="K2810" s="138"/>
      <c r="L2810" s="139"/>
      <c r="M2810" s="140"/>
      <c r="O2810" s="89"/>
      <c r="Q2810" s="138"/>
      <c r="R2810" s="91"/>
      <c r="S2810" s="138"/>
      <c r="T2810" s="138"/>
      <c r="U2810" s="91"/>
      <c r="V2810" s="141"/>
      <c r="Y2810" s="6"/>
      <c r="Z2810" s="16"/>
      <c r="AA2810" s="16"/>
      <c r="AB2810" s="16"/>
      <c r="AC2810" s="16"/>
      <c r="AD2810" s="16"/>
      <c r="AE2810" s="16"/>
      <c r="AF2810" s="16"/>
      <c r="AG2810" s="16"/>
      <c r="AH2810" s="16"/>
      <c r="AI2810" s="16"/>
      <c r="AJ2810" s="16"/>
      <c r="AK2810" s="16"/>
      <c r="AL2810" s="16"/>
      <c r="AM2810" s="16"/>
      <c r="AN2810" s="16"/>
      <c r="AO2810" s="16"/>
      <c r="AP2810" s="16"/>
      <c r="AQ2810" s="16"/>
      <c r="AR2810" s="16"/>
      <c r="AS2810" s="16"/>
      <c r="AT2810" s="16"/>
      <c r="AU2810" s="16"/>
      <c r="AV2810" s="16"/>
      <c r="AW2810" s="16"/>
      <c r="AX2810" s="16"/>
      <c r="AY2810" s="16"/>
      <c r="AZ2810" s="16"/>
      <c r="BA2810" s="16"/>
      <c r="BB2810" s="16"/>
    </row>
    <row r="2811" s="5" customFormat="1" spans="1:54">
      <c r="A2811" s="136"/>
      <c r="C2811" s="136"/>
      <c r="E2811" s="107"/>
      <c r="F2811" s="137"/>
      <c r="J2811" s="122"/>
      <c r="K2811" s="138"/>
      <c r="L2811" s="139"/>
      <c r="M2811" s="140"/>
      <c r="O2811" s="89"/>
      <c r="Q2811" s="138"/>
      <c r="R2811" s="91"/>
      <c r="S2811" s="138"/>
      <c r="T2811" s="138"/>
      <c r="U2811" s="91"/>
      <c r="V2811" s="141"/>
      <c r="Y2811" s="6"/>
      <c r="Z2811" s="16"/>
      <c r="AA2811" s="16"/>
      <c r="AB2811" s="16"/>
      <c r="AC2811" s="16"/>
      <c r="AD2811" s="16"/>
      <c r="AE2811" s="16"/>
      <c r="AF2811" s="16"/>
      <c r="AG2811" s="16"/>
      <c r="AH2811" s="16"/>
      <c r="AI2811" s="16"/>
      <c r="AJ2811" s="16"/>
      <c r="AK2811" s="16"/>
      <c r="AL2811" s="16"/>
      <c r="AM2811" s="16"/>
      <c r="AN2811" s="16"/>
      <c r="AO2811" s="16"/>
      <c r="AP2811" s="16"/>
      <c r="AQ2811" s="16"/>
      <c r="AR2811" s="16"/>
      <c r="AS2811" s="16"/>
      <c r="AT2811" s="16"/>
      <c r="AU2811" s="16"/>
      <c r="AV2811" s="16"/>
      <c r="AW2811" s="16"/>
      <c r="AX2811" s="16"/>
      <c r="AY2811" s="16"/>
      <c r="AZ2811" s="16"/>
      <c r="BA2811" s="16"/>
      <c r="BB2811" s="16"/>
    </row>
    <row r="2812" s="5" customFormat="1" spans="1:54">
      <c r="A2812" s="136"/>
      <c r="C2812" s="136"/>
      <c r="E2812" s="107"/>
      <c r="F2812" s="137"/>
      <c r="J2812" s="122"/>
      <c r="K2812" s="138"/>
      <c r="L2812" s="139"/>
      <c r="M2812" s="140"/>
      <c r="O2812" s="89"/>
      <c r="Q2812" s="138"/>
      <c r="R2812" s="91"/>
      <c r="S2812" s="138"/>
      <c r="T2812" s="138"/>
      <c r="U2812" s="91"/>
      <c r="V2812" s="141"/>
      <c r="Y2812" s="6"/>
      <c r="Z2812" s="16"/>
      <c r="AA2812" s="16"/>
      <c r="AB2812" s="16"/>
      <c r="AC2812" s="16"/>
      <c r="AD2812" s="16"/>
      <c r="AE2812" s="16"/>
      <c r="AF2812" s="16"/>
      <c r="AG2812" s="16"/>
      <c r="AH2812" s="16"/>
      <c r="AI2812" s="16"/>
      <c r="AJ2812" s="16"/>
      <c r="AK2812" s="16"/>
      <c r="AL2812" s="16"/>
      <c r="AM2812" s="16"/>
      <c r="AN2812" s="16"/>
      <c r="AO2812" s="16"/>
      <c r="AP2812" s="16"/>
      <c r="AQ2812" s="16"/>
      <c r="AR2812" s="16"/>
      <c r="AS2812" s="16"/>
      <c r="AT2812" s="16"/>
      <c r="AU2812" s="16"/>
      <c r="AV2812" s="16"/>
      <c r="AW2812" s="16"/>
      <c r="AX2812" s="16"/>
      <c r="AY2812" s="16"/>
      <c r="AZ2812" s="16"/>
      <c r="BA2812" s="16"/>
      <c r="BB2812" s="16"/>
    </row>
    <row r="2813" s="5" customFormat="1" spans="1:54">
      <c r="A2813" s="136"/>
      <c r="C2813" s="136"/>
      <c r="E2813" s="107"/>
      <c r="F2813" s="137"/>
      <c r="J2813" s="122"/>
      <c r="K2813" s="138"/>
      <c r="L2813" s="139"/>
      <c r="M2813" s="140"/>
      <c r="O2813" s="89"/>
      <c r="Q2813" s="138"/>
      <c r="R2813" s="91"/>
      <c r="S2813" s="138"/>
      <c r="T2813" s="138"/>
      <c r="U2813" s="91"/>
      <c r="V2813" s="141"/>
      <c r="Y2813" s="6"/>
      <c r="Z2813" s="16"/>
      <c r="AA2813" s="16"/>
      <c r="AB2813" s="16"/>
      <c r="AC2813" s="16"/>
      <c r="AD2813" s="16"/>
      <c r="AE2813" s="16"/>
      <c r="AF2813" s="16"/>
      <c r="AG2813" s="16"/>
      <c r="AH2813" s="16"/>
      <c r="AI2813" s="16"/>
      <c r="AJ2813" s="16"/>
      <c r="AK2813" s="16"/>
      <c r="AL2813" s="16"/>
      <c r="AM2813" s="16"/>
      <c r="AN2813" s="16"/>
      <c r="AO2813" s="16"/>
      <c r="AP2813" s="16"/>
      <c r="AQ2813" s="16"/>
      <c r="AR2813" s="16"/>
      <c r="AS2813" s="16"/>
      <c r="AT2813" s="16"/>
      <c r="AU2813" s="16"/>
      <c r="AV2813" s="16"/>
      <c r="AW2813" s="16"/>
      <c r="AX2813" s="16"/>
      <c r="AY2813" s="16"/>
      <c r="AZ2813" s="16"/>
      <c r="BA2813" s="16"/>
      <c r="BB2813" s="16"/>
    </row>
    <row r="2814" s="5" customFormat="1" spans="1:54">
      <c r="A2814" s="136"/>
      <c r="C2814" s="136"/>
      <c r="E2814" s="107"/>
      <c r="F2814" s="137"/>
      <c r="J2814" s="122"/>
      <c r="K2814" s="138"/>
      <c r="L2814" s="139"/>
      <c r="M2814" s="140"/>
      <c r="O2814" s="89"/>
      <c r="Q2814" s="138"/>
      <c r="R2814" s="91"/>
      <c r="S2814" s="138"/>
      <c r="T2814" s="138"/>
      <c r="U2814" s="91"/>
      <c r="V2814" s="141"/>
      <c r="Y2814" s="6"/>
      <c r="Z2814" s="16"/>
      <c r="AA2814" s="16"/>
      <c r="AB2814" s="16"/>
      <c r="AC2814" s="16"/>
      <c r="AD2814" s="16"/>
      <c r="AE2814" s="16"/>
      <c r="AF2814" s="16"/>
      <c r="AG2814" s="16"/>
      <c r="AH2814" s="16"/>
      <c r="AI2814" s="16"/>
      <c r="AJ2814" s="16"/>
      <c r="AK2814" s="16"/>
      <c r="AL2814" s="16"/>
      <c r="AM2814" s="16"/>
      <c r="AN2814" s="16"/>
      <c r="AO2814" s="16"/>
      <c r="AP2814" s="16"/>
      <c r="AQ2814" s="16"/>
      <c r="AR2814" s="16"/>
      <c r="AS2814" s="16"/>
      <c r="AT2814" s="16"/>
      <c r="AU2814" s="16"/>
      <c r="AV2814" s="16"/>
      <c r="AW2814" s="16"/>
      <c r="AX2814" s="16"/>
      <c r="AY2814" s="16"/>
      <c r="AZ2814" s="16"/>
      <c r="BA2814" s="16"/>
      <c r="BB2814" s="16"/>
    </row>
    <row r="2815" s="5" customFormat="1" spans="1:54">
      <c r="A2815" s="136"/>
      <c r="C2815" s="136"/>
      <c r="E2815" s="107"/>
      <c r="F2815" s="137"/>
      <c r="J2815" s="122"/>
      <c r="K2815" s="138"/>
      <c r="L2815" s="139"/>
      <c r="M2815" s="140"/>
      <c r="O2815" s="89"/>
      <c r="Q2815" s="138"/>
      <c r="R2815" s="91"/>
      <c r="S2815" s="138"/>
      <c r="T2815" s="138"/>
      <c r="U2815" s="91"/>
      <c r="V2815" s="141"/>
      <c r="Y2815" s="6"/>
      <c r="Z2815" s="16"/>
      <c r="AA2815" s="16"/>
      <c r="AB2815" s="16"/>
      <c r="AC2815" s="16"/>
      <c r="AD2815" s="16"/>
      <c r="AE2815" s="16"/>
      <c r="AF2815" s="16"/>
      <c r="AG2815" s="16"/>
      <c r="AH2815" s="16"/>
      <c r="AI2815" s="16"/>
      <c r="AJ2815" s="16"/>
      <c r="AK2815" s="16"/>
      <c r="AL2815" s="16"/>
      <c r="AM2815" s="16"/>
      <c r="AN2815" s="16"/>
      <c r="AO2815" s="16"/>
      <c r="AP2815" s="16"/>
      <c r="AQ2815" s="16"/>
      <c r="AR2815" s="16"/>
      <c r="AS2815" s="16"/>
      <c r="AT2815" s="16"/>
      <c r="AU2815" s="16"/>
      <c r="AV2815" s="16"/>
      <c r="AW2815" s="16"/>
      <c r="AX2815" s="16"/>
      <c r="AY2815" s="16"/>
      <c r="AZ2815" s="16"/>
      <c r="BA2815" s="16"/>
      <c r="BB2815" s="16"/>
    </row>
    <row r="2816" s="5" customFormat="1" spans="1:54">
      <c r="A2816" s="136"/>
      <c r="C2816" s="136"/>
      <c r="E2816" s="107"/>
      <c r="F2816" s="137"/>
      <c r="J2816" s="122"/>
      <c r="K2816" s="138"/>
      <c r="L2816" s="139"/>
      <c r="M2816" s="140"/>
      <c r="O2816" s="89"/>
      <c r="Q2816" s="138"/>
      <c r="R2816" s="91"/>
      <c r="S2816" s="138"/>
      <c r="T2816" s="138"/>
      <c r="U2816" s="91"/>
      <c r="V2816" s="141"/>
      <c r="Y2816" s="6"/>
      <c r="Z2816" s="16"/>
      <c r="AA2816" s="16"/>
      <c r="AB2816" s="16"/>
      <c r="AC2816" s="16"/>
      <c r="AD2816" s="16"/>
      <c r="AE2816" s="16"/>
      <c r="AF2816" s="16"/>
      <c r="AG2816" s="16"/>
      <c r="AH2816" s="16"/>
      <c r="AI2816" s="16"/>
      <c r="AJ2816" s="16"/>
      <c r="AK2816" s="16"/>
      <c r="AL2816" s="16"/>
      <c r="AM2816" s="16"/>
      <c r="AN2816" s="16"/>
      <c r="AO2816" s="16"/>
      <c r="AP2816" s="16"/>
      <c r="AQ2816" s="16"/>
      <c r="AR2816" s="16"/>
      <c r="AS2816" s="16"/>
      <c r="AT2816" s="16"/>
      <c r="AU2816" s="16"/>
      <c r="AV2816" s="16"/>
      <c r="AW2816" s="16"/>
      <c r="AX2816" s="16"/>
      <c r="AY2816" s="16"/>
      <c r="AZ2816" s="16"/>
      <c r="BA2816" s="16"/>
      <c r="BB2816" s="16"/>
    </row>
    <row r="2817" s="5" customFormat="1" spans="1:54">
      <c r="A2817" s="136"/>
      <c r="C2817" s="136"/>
      <c r="E2817" s="107"/>
      <c r="F2817" s="137"/>
      <c r="J2817" s="122"/>
      <c r="K2817" s="138"/>
      <c r="L2817" s="139"/>
      <c r="M2817" s="140"/>
      <c r="O2817" s="89"/>
      <c r="Q2817" s="138"/>
      <c r="R2817" s="91"/>
      <c r="S2817" s="138"/>
      <c r="T2817" s="138"/>
      <c r="U2817" s="91"/>
      <c r="V2817" s="141"/>
      <c r="Y2817" s="6"/>
      <c r="Z2817" s="16"/>
      <c r="AA2817" s="16"/>
      <c r="AB2817" s="16"/>
      <c r="AC2817" s="16"/>
      <c r="AD2817" s="16"/>
      <c r="AE2817" s="16"/>
      <c r="AF2817" s="16"/>
      <c r="AG2817" s="16"/>
      <c r="AH2817" s="16"/>
      <c r="AI2817" s="16"/>
      <c r="AJ2817" s="16"/>
      <c r="AK2817" s="16"/>
      <c r="AL2817" s="16"/>
      <c r="AM2817" s="16"/>
      <c r="AN2817" s="16"/>
      <c r="AO2817" s="16"/>
      <c r="AP2817" s="16"/>
      <c r="AQ2817" s="16"/>
      <c r="AR2817" s="16"/>
      <c r="AS2817" s="16"/>
      <c r="AT2817" s="16"/>
      <c r="AU2817" s="16"/>
      <c r="AV2817" s="16"/>
      <c r="AW2817" s="16"/>
      <c r="AX2817" s="16"/>
      <c r="AY2817" s="16"/>
      <c r="AZ2817" s="16"/>
      <c r="BA2817" s="16"/>
      <c r="BB2817" s="16"/>
    </row>
    <row r="2818" s="5" customFormat="1" spans="1:54">
      <c r="A2818" s="136"/>
      <c r="C2818" s="136"/>
      <c r="E2818" s="107"/>
      <c r="F2818" s="137"/>
      <c r="J2818" s="122"/>
      <c r="K2818" s="138"/>
      <c r="L2818" s="139"/>
      <c r="M2818" s="140"/>
      <c r="O2818" s="89"/>
      <c r="Q2818" s="138"/>
      <c r="R2818" s="91"/>
      <c r="S2818" s="138"/>
      <c r="T2818" s="138"/>
      <c r="U2818" s="91"/>
      <c r="V2818" s="141"/>
      <c r="Y2818" s="6"/>
      <c r="Z2818" s="16"/>
      <c r="AA2818" s="16"/>
      <c r="AB2818" s="16"/>
      <c r="AC2818" s="16"/>
      <c r="AD2818" s="16"/>
      <c r="AE2818" s="16"/>
      <c r="AF2818" s="16"/>
      <c r="AG2818" s="16"/>
      <c r="AH2818" s="16"/>
      <c r="AI2818" s="16"/>
      <c r="AJ2818" s="16"/>
      <c r="AK2818" s="16"/>
      <c r="AL2818" s="16"/>
      <c r="AM2818" s="16"/>
      <c r="AN2818" s="16"/>
      <c r="AO2818" s="16"/>
      <c r="AP2818" s="16"/>
      <c r="AQ2818" s="16"/>
      <c r="AR2818" s="16"/>
      <c r="AS2818" s="16"/>
      <c r="AT2818" s="16"/>
      <c r="AU2818" s="16"/>
      <c r="AV2818" s="16"/>
      <c r="AW2818" s="16"/>
      <c r="AX2818" s="16"/>
      <c r="AY2818" s="16"/>
      <c r="AZ2818" s="16"/>
      <c r="BA2818" s="16"/>
      <c r="BB2818" s="16"/>
    </row>
    <row r="2819" s="5" customFormat="1" spans="1:54">
      <c r="A2819" s="136"/>
      <c r="C2819" s="136"/>
      <c r="E2819" s="107"/>
      <c r="F2819" s="137"/>
      <c r="J2819" s="122"/>
      <c r="K2819" s="138"/>
      <c r="L2819" s="139"/>
      <c r="M2819" s="140"/>
      <c r="O2819" s="89"/>
      <c r="Q2819" s="138"/>
      <c r="R2819" s="91"/>
      <c r="S2819" s="138"/>
      <c r="T2819" s="138"/>
      <c r="U2819" s="91"/>
      <c r="V2819" s="141"/>
      <c r="Y2819" s="6"/>
      <c r="Z2819" s="16"/>
      <c r="AA2819" s="16"/>
      <c r="AB2819" s="16"/>
      <c r="AC2819" s="16"/>
      <c r="AD2819" s="16"/>
      <c r="AE2819" s="16"/>
      <c r="AF2819" s="16"/>
      <c r="AG2819" s="16"/>
      <c r="AH2819" s="16"/>
      <c r="AI2819" s="16"/>
      <c r="AJ2819" s="16"/>
      <c r="AK2819" s="16"/>
      <c r="AL2819" s="16"/>
      <c r="AM2819" s="16"/>
      <c r="AN2819" s="16"/>
      <c r="AO2819" s="16"/>
      <c r="AP2819" s="16"/>
      <c r="AQ2819" s="16"/>
      <c r="AR2819" s="16"/>
      <c r="AS2819" s="16"/>
      <c r="AT2819" s="16"/>
      <c r="AU2819" s="16"/>
      <c r="AV2819" s="16"/>
      <c r="AW2819" s="16"/>
      <c r="AX2819" s="16"/>
      <c r="AY2819" s="16"/>
      <c r="AZ2819" s="16"/>
      <c r="BA2819" s="16"/>
      <c r="BB2819" s="16"/>
    </row>
    <row r="2820" s="5" customFormat="1" spans="1:54">
      <c r="A2820" s="136"/>
      <c r="C2820" s="136"/>
      <c r="E2820" s="107"/>
      <c r="F2820" s="137"/>
      <c r="J2820" s="122"/>
      <c r="K2820" s="138"/>
      <c r="L2820" s="139"/>
      <c r="M2820" s="140"/>
      <c r="O2820" s="89"/>
      <c r="Q2820" s="138"/>
      <c r="R2820" s="91"/>
      <c r="S2820" s="138"/>
      <c r="T2820" s="138"/>
      <c r="U2820" s="91"/>
      <c r="V2820" s="141"/>
      <c r="Y2820" s="6"/>
      <c r="Z2820" s="16"/>
      <c r="AA2820" s="16"/>
      <c r="AB2820" s="16"/>
      <c r="AC2820" s="16"/>
      <c r="AD2820" s="16"/>
      <c r="AE2820" s="16"/>
      <c r="AF2820" s="16"/>
      <c r="AG2820" s="16"/>
      <c r="AH2820" s="16"/>
      <c r="AI2820" s="16"/>
      <c r="AJ2820" s="16"/>
      <c r="AK2820" s="16"/>
      <c r="AL2820" s="16"/>
      <c r="AM2820" s="16"/>
      <c r="AN2820" s="16"/>
      <c r="AO2820" s="16"/>
      <c r="AP2820" s="16"/>
      <c r="AQ2820" s="16"/>
      <c r="AR2820" s="16"/>
      <c r="AS2820" s="16"/>
      <c r="AT2820" s="16"/>
      <c r="AU2820" s="16"/>
      <c r="AV2820" s="16"/>
      <c r="AW2820" s="16"/>
      <c r="AX2820" s="16"/>
      <c r="AY2820" s="16"/>
      <c r="AZ2820" s="16"/>
      <c r="BA2820" s="16"/>
      <c r="BB2820" s="16"/>
    </row>
    <row r="2821" s="5" customFormat="1" spans="1:54">
      <c r="A2821" s="136"/>
      <c r="C2821" s="136"/>
      <c r="E2821" s="107"/>
      <c r="F2821" s="137"/>
      <c r="J2821" s="122"/>
      <c r="K2821" s="138"/>
      <c r="L2821" s="139"/>
      <c r="M2821" s="140"/>
      <c r="O2821" s="89"/>
      <c r="Q2821" s="138"/>
      <c r="R2821" s="91"/>
      <c r="S2821" s="138"/>
      <c r="T2821" s="138"/>
      <c r="U2821" s="91"/>
      <c r="V2821" s="141"/>
      <c r="Y2821" s="6"/>
      <c r="Z2821" s="16"/>
      <c r="AA2821" s="16"/>
      <c r="AB2821" s="16"/>
      <c r="AC2821" s="16"/>
      <c r="AD2821" s="16"/>
      <c r="AE2821" s="16"/>
      <c r="AF2821" s="16"/>
      <c r="AG2821" s="16"/>
      <c r="AH2821" s="16"/>
      <c r="AI2821" s="16"/>
      <c r="AJ2821" s="16"/>
      <c r="AK2821" s="16"/>
      <c r="AL2821" s="16"/>
      <c r="AM2821" s="16"/>
      <c r="AN2821" s="16"/>
      <c r="AO2821" s="16"/>
      <c r="AP2821" s="16"/>
      <c r="AQ2821" s="16"/>
      <c r="AR2821" s="16"/>
      <c r="AS2821" s="16"/>
      <c r="AT2821" s="16"/>
      <c r="AU2821" s="16"/>
      <c r="AV2821" s="16"/>
      <c r="AW2821" s="16"/>
      <c r="AX2821" s="16"/>
      <c r="AY2821" s="16"/>
      <c r="AZ2821" s="16"/>
      <c r="BA2821" s="16"/>
      <c r="BB2821" s="16"/>
    </row>
    <row r="2822" s="5" customFormat="1" spans="1:54">
      <c r="A2822" s="136"/>
      <c r="C2822" s="136"/>
      <c r="E2822" s="107"/>
      <c r="F2822" s="137"/>
      <c r="J2822" s="122"/>
      <c r="K2822" s="138"/>
      <c r="L2822" s="139"/>
      <c r="M2822" s="140"/>
      <c r="O2822" s="89"/>
      <c r="Q2822" s="138"/>
      <c r="R2822" s="91"/>
      <c r="S2822" s="138"/>
      <c r="T2822" s="138"/>
      <c r="U2822" s="91"/>
      <c r="V2822" s="141"/>
      <c r="Y2822" s="6"/>
      <c r="Z2822" s="16"/>
      <c r="AA2822" s="16"/>
      <c r="AB2822" s="16"/>
      <c r="AC2822" s="16"/>
      <c r="AD2822" s="16"/>
      <c r="AE2822" s="16"/>
      <c r="AF2822" s="16"/>
      <c r="AG2822" s="16"/>
      <c r="AH2822" s="16"/>
      <c r="AI2822" s="16"/>
      <c r="AJ2822" s="16"/>
      <c r="AK2822" s="16"/>
      <c r="AL2822" s="16"/>
      <c r="AM2822" s="16"/>
      <c r="AN2822" s="16"/>
      <c r="AO2822" s="16"/>
      <c r="AP2822" s="16"/>
      <c r="AQ2822" s="16"/>
      <c r="AR2822" s="16"/>
      <c r="AS2822" s="16"/>
      <c r="AT2822" s="16"/>
      <c r="AU2822" s="16"/>
      <c r="AV2822" s="16"/>
      <c r="AW2822" s="16"/>
      <c r="AX2822" s="16"/>
      <c r="AY2822" s="16"/>
      <c r="AZ2822" s="16"/>
      <c r="BA2822" s="16"/>
      <c r="BB2822" s="16"/>
    </row>
    <row r="2823" s="5" customFormat="1" spans="1:54">
      <c r="A2823" s="136"/>
      <c r="C2823" s="136"/>
      <c r="E2823" s="107"/>
      <c r="F2823" s="137"/>
      <c r="J2823" s="122"/>
      <c r="K2823" s="138"/>
      <c r="L2823" s="139"/>
      <c r="M2823" s="140"/>
      <c r="O2823" s="89"/>
      <c r="Q2823" s="138"/>
      <c r="R2823" s="91"/>
      <c r="S2823" s="138"/>
      <c r="T2823" s="138"/>
      <c r="U2823" s="91"/>
      <c r="V2823" s="141"/>
      <c r="Y2823" s="6"/>
      <c r="Z2823" s="16"/>
      <c r="AA2823" s="16"/>
      <c r="AB2823" s="16"/>
      <c r="AC2823" s="16"/>
      <c r="AD2823" s="16"/>
      <c r="AE2823" s="16"/>
      <c r="AF2823" s="16"/>
      <c r="AG2823" s="16"/>
      <c r="AH2823" s="16"/>
      <c r="AI2823" s="16"/>
      <c r="AJ2823" s="16"/>
      <c r="AK2823" s="16"/>
      <c r="AL2823" s="16"/>
      <c r="AM2823" s="16"/>
      <c r="AN2823" s="16"/>
      <c r="AO2823" s="16"/>
      <c r="AP2823" s="16"/>
      <c r="AQ2823" s="16"/>
      <c r="AR2823" s="16"/>
      <c r="AS2823" s="16"/>
      <c r="AT2823" s="16"/>
      <c r="AU2823" s="16"/>
      <c r="AV2823" s="16"/>
      <c r="AW2823" s="16"/>
      <c r="AX2823" s="16"/>
      <c r="AY2823" s="16"/>
      <c r="AZ2823" s="16"/>
      <c r="BA2823" s="16"/>
      <c r="BB2823" s="16"/>
    </row>
    <row r="2824" s="5" customFormat="1" spans="1:54">
      <c r="A2824" s="136"/>
      <c r="C2824" s="136"/>
      <c r="E2824" s="107"/>
      <c r="F2824" s="137"/>
      <c r="J2824" s="122"/>
      <c r="K2824" s="138"/>
      <c r="L2824" s="139"/>
      <c r="M2824" s="140"/>
      <c r="O2824" s="89"/>
      <c r="Q2824" s="138"/>
      <c r="R2824" s="91"/>
      <c r="S2824" s="138"/>
      <c r="T2824" s="138"/>
      <c r="U2824" s="91"/>
      <c r="V2824" s="141"/>
      <c r="Y2824" s="6"/>
      <c r="Z2824" s="16"/>
      <c r="AA2824" s="16"/>
      <c r="AB2824" s="16"/>
      <c r="AC2824" s="16"/>
      <c r="AD2824" s="16"/>
      <c r="AE2824" s="16"/>
      <c r="AF2824" s="16"/>
      <c r="AG2824" s="16"/>
      <c r="AH2824" s="16"/>
      <c r="AI2824" s="16"/>
      <c r="AJ2824" s="16"/>
      <c r="AK2824" s="16"/>
      <c r="AL2824" s="16"/>
      <c r="AM2824" s="16"/>
      <c r="AN2824" s="16"/>
      <c r="AO2824" s="16"/>
      <c r="AP2824" s="16"/>
      <c r="AQ2824" s="16"/>
      <c r="AR2824" s="16"/>
      <c r="AS2824" s="16"/>
      <c r="AT2824" s="16"/>
      <c r="AU2824" s="16"/>
      <c r="AV2824" s="16"/>
      <c r="AW2824" s="16"/>
      <c r="AX2824" s="16"/>
      <c r="AY2824" s="16"/>
      <c r="AZ2824" s="16"/>
      <c r="BA2824" s="16"/>
      <c r="BB2824" s="16"/>
    </row>
    <row r="2825" s="5" customFormat="1" spans="1:54">
      <c r="A2825" s="136"/>
      <c r="C2825" s="136"/>
      <c r="E2825" s="107"/>
      <c r="F2825" s="137"/>
      <c r="J2825" s="122"/>
      <c r="K2825" s="138"/>
      <c r="L2825" s="139"/>
      <c r="M2825" s="140"/>
      <c r="O2825" s="89"/>
      <c r="Q2825" s="138"/>
      <c r="R2825" s="91"/>
      <c r="S2825" s="138"/>
      <c r="T2825" s="138"/>
      <c r="U2825" s="91"/>
      <c r="V2825" s="141"/>
      <c r="Y2825" s="6"/>
      <c r="Z2825" s="16"/>
      <c r="AA2825" s="16"/>
      <c r="AB2825" s="16"/>
      <c r="AC2825" s="16"/>
      <c r="AD2825" s="16"/>
      <c r="AE2825" s="16"/>
      <c r="AF2825" s="16"/>
      <c r="AG2825" s="16"/>
      <c r="AH2825" s="16"/>
      <c r="AI2825" s="16"/>
      <c r="AJ2825" s="16"/>
      <c r="AK2825" s="16"/>
      <c r="AL2825" s="16"/>
      <c r="AM2825" s="16"/>
      <c r="AN2825" s="16"/>
      <c r="AO2825" s="16"/>
      <c r="AP2825" s="16"/>
      <c r="AQ2825" s="16"/>
      <c r="AR2825" s="16"/>
      <c r="AS2825" s="16"/>
      <c r="AT2825" s="16"/>
      <c r="AU2825" s="16"/>
      <c r="AV2825" s="16"/>
      <c r="AW2825" s="16"/>
      <c r="AX2825" s="16"/>
      <c r="AY2825" s="16"/>
      <c r="AZ2825" s="16"/>
      <c r="BA2825" s="16"/>
      <c r="BB2825" s="16"/>
    </row>
    <row r="2826" s="5" customFormat="1" spans="1:54">
      <c r="A2826" s="136"/>
      <c r="C2826" s="136"/>
      <c r="E2826" s="107"/>
      <c r="F2826" s="137"/>
      <c r="J2826" s="122"/>
      <c r="K2826" s="138"/>
      <c r="L2826" s="139"/>
      <c r="M2826" s="140"/>
      <c r="O2826" s="89"/>
      <c r="Q2826" s="138"/>
      <c r="R2826" s="91"/>
      <c r="S2826" s="138"/>
      <c r="T2826" s="138"/>
      <c r="U2826" s="91"/>
      <c r="V2826" s="141"/>
      <c r="Y2826" s="6"/>
      <c r="Z2826" s="16"/>
      <c r="AA2826" s="16"/>
      <c r="AB2826" s="16"/>
      <c r="AC2826" s="16"/>
      <c r="AD2826" s="16"/>
      <c r="AE2826" s="16"/>
      <c r="AF2826" s="16"/>
      <c r="AG2826" s="16"/>
      <c r="AH2826" s="16"/>
      <c r="AI2826" s="16"/>
      <c r="AJ2826" s="16"/>
      <c r="AK2826" s="16"/>
      <c r="AL2826" s="16"/>
      <c r="AM2826" s="16"/>
      <c r="AN2826" s="16"/>
      <c r="AO2826" s="16"/>
      <c r="AP2826" s="16"/>
      <c r="AQ2826" s="16"/>
      <c r="AR2826" s="16"/>
      <c r="AS2826" s="16"/>
      <c r="AT2826" s="16"/>
      <c r="AU2826" s="16"/>
      <c r="AV2826" s="16"/>
      <c r="AW2826" s="16"/>
      <c r="AX2826" s="16"/>
      <c r="AY2826" s="16"/>
      <c r="AZ2826" s="16"/>
      <c r="BA2826" s="16"/>
      <c r="BB2826" s="16"/>
    </row>
    <row r="2827" s="5" customFormat="1" spans="1:54">
      <c r="A2827" s="136"/>
      <c r="C2827" s="136"/>
      <c r="E2827" s="107"/>
      <c r="F2827" s="137"/>
      <c r="J2827" s="122"/>
      <c r="K2827" s="138"/>
      <c r="L2827" s="139"/>
      <c r="M2827" s="140"/>
      <c r="O2827" s="89"/>
      <c r="Q2827" s="138"/>
      <c r="R2827" s="91"/>
      <c r="S2827" s="138"/>
      <c r="T2827" s="138"/>
      <c r="U2827" s="91"/>
      <c r="V2827" s="141"/>
      <c r="Y2827" s="6"/>
      <c r="Z2827" s="16"/>
      <c r="AA2827" s="16"/>
      <c r="AB2827" s="16"/>
      <c r="AC2827" s="16"/>
      <c r="AD2827" s="16"/>
      <c r="AE2827" s="16"/>
      <c r="AF2827" s="16"/>
      <c r="AG2827" s="16"/>
      <c r="AH2827" s="16"/>
      <c r="AI2827" s="16"/>
      <c r="AJ2827" s="16"/>
      <c r="AK2827" s="16"/>
      <c r="AL2827" s="16"/>
      <c r="AM2827" s="16"/>
      <c r="AN2827" s="16"/>
      <c r="AO2827" s="16"/>
      <c r="AP2827" s="16"/>
      <c r="AQ2827" s="16"/>
      <c r="AR2827" s="16"/>
      <c r="AS2827" s="16"/>
      <c r="AT2827" s="16"/>
      <c r="AU2827" s="16"/>
      <c r="AV2827" s="16"/>
      <c r="AW2827" s="16"/>
      <c r="AX2827" s="16"/>
      <c r="AY2827" s="16"/>
      <c r="AZ2827" s="16"/>
      <c r="BA2827" s="16"/>
      <c r="BB2827" s="16"/>
    </row>
    <row r="2828" s="5" customFormat="1" spans="1:54">
      <c r="A2828" s="136"/>
      <c r="C2828" s="136"/>
      <c r="E2828" s="107"/>
      <c r="F2828" s="137"/>
      <c r="J2828" s="122"/>
      <c r="K2828" s="138"/>
      <c r="L2828" s="139"/>
      <c r="M2828" s="140"/>
      <c r="O2828" s="89"/>
      <c r="Q2828" s="138"/>
      <c r="R2828" s="91"/>
      <c r="S2828" s="138"/>
      <c r="T2828" s="138"/>
      <c r="U2828" s="91"/>
      <c r="V2828" s="141"/>
      <c r="Y2828" s="6"/>
      <c r="Z2828" s="16"/>
      <c r="AA2828" s="16"/>
      <c r="AB2828" s="16"/>
      <c r="AC2828" s="16"/>
      <c r="AD2828" s="16"/>
      <c r="AE2828" s="16"/>
      <c r="AF2828" s="16"/>
      <c r="AG2828" s="16"/>
      <c r="AH2828" s="16"/>
      <c r="AI2828" s="16"/>
      <c r="AJ2828" s="16"/>
      <c r="AK2828" s="16"/>
      <c r="AL2828" s="16"/>
      <c r="AM2828" s="16"/>
      <c r="AN2828" s="16"/>
      <c r="AO2828" s="16"/>
      <c r="AP2828" s="16"/>
      <c r="AQ2828" s="16"/>
      <c r="AR2828" s="16"/>
      <c r="AS2828" s="16"/>
      <c r="AT2828" s="16"/>
      <c r="AU2828" s="16"/>
      <c r="AV2828" s="16"/>
      <c r="AW2828" s="16"/>
      <c r="AX2828" s="16"/>
      <c r="AY2828" s="16"/>
      <c r="AZ2828" s="16"/>
      <c r="BA2828" s="16"/>
      <c r="BB2828" s="16"/>
    </row>
    <row r="2829" s="5" customFormat="1" spans="1:54">
      <c r="A2829" s="136"/>
      <c r="C2829" s="136"/>
      <c r="E2829" s="107"/>
      <c r="F2829" s="137"/>
      <c r="J2829" s="122"/>
      <c r="K2829" s="138"/>
      <c r="L2829" s="139"/>
      <c r="M2829" s="140"/>
      <c r="O2829" s="89"/>
      <c r="Q2829" s="138"/>
      <c r="R2829" s="91"/>
      <c r="S2829" s="138"/>
      <c r="T2829" s="138"/>
      <c r="U2829" s="91"/>
      <c r="V2829" s="141"/>
      <c r="Y2829" s="6"/>
      <c r="Z2829" s="16"/>
      <c r="AA2829" s="16"/>
      <c r="AB2829" s="16"/>
      <c r="AC2829" s="16"/>
      <c r="AD2829" s="16"/>
      <c r="AE2829" s="16"/>
      <c r="AF2829" s="16"/>
      <c r="AG2829" s="16"/>
      <c r="AH2829" s="16"/>
      <c r="AI2829" s="16"/>
      <c r="AJ2829" s="16"/>
      <c r="AK2829" s="16"/>
      <c r="AL2829" s="16"/>
      <c r="AM2829" s="16"/>
      <c r="AN2829" s="16"/>
      <c r="AO2829" s="16"/>
      <c r="AP2829" s="16"/>
      <c r="AQ2829" s="16"/>
      <c r="AR2829" s="16"/>
      <c r="AS2829" s="16"/>
      <c r="AT2829" s="16"/>
      <c r="AU2829" s="16"/>
      <c r="AV2829" s="16"/>
      <c r="AW2829" s="16"/>
      <c r="AX2829" s="16"/>
      <c r="AY2829" s="16"/>
      <c r="AZ2829" s="16"/>
      <c r="BA2829" s="16"/>
      <c r="BB2829" s="16"/>
    </row>
    <row r="2830" s="5" customFormat="1" spans="1:54">
      <c r="A2830" s="136"/>
      <c r="C2830" s="136"/>
      <c r="E2830" s="107"/>
      <c r="F2830" s="137"/>
      <c r="J2830" s="122"/>
      <c r="K2830" s="138"/>
      <c r="L2830" s="139"/>
      <c r="M2830" s="140"/>
      <c r="O2830" s="89"/>
      <c r="Q2830" s="138"/>
      <c r="R2830" s="91"/>
      <c r="S2830" s="138"/>
      <c r="T2830" s="138"/>
      <c r="U2830" s="91"/>
      <c r="V2830" s="141"/>
      <c r="Y2830" s="6"/>
      <c r="Z2830" s="16"/>
      <c r="AA2830" s="16"/>
      <c r="AB2830" s="16"/>
      <c r="AC2830" s="16"/>
      <c r="AD2830" s="16"/>
      <c r="AE2830" s="16"/>
      <c r="AF2830" s="16"/>
      <c r="AG2830" s="16"/>
      <c r="AH2830" s="16"/>
      <c r="AI2830" s="16"/>
      <c r="AJ2830" s="16"/>
      <c r="AK2830" s="16"/>
      <c r="AL2830" s="16"/>
      <c r="AM2830" s="16"/>
      <c r="AN2830" s="16"/>
      <c r="AO2830" s="16"/>
      <c r="AP2830" s="16"/>
      <c r="AQ2830" s="16"/>
      <c r="AR2830" s="16"/>
      <c r="AS2830" s="16"/>
      <c r="AT2830" s="16"/>
      <c r="AU2830" s="16"/>
      <c r="AV2830" s="16"/>
      <c r="AW2830" s="16"/>
      <c r="AX2830" s="16"/>
      <c r="AY2830" s="16"/>
      <c r="AZ2830" s="16"/>
      <c r="BA2830" s="16"/>
      <c r="BB2830" s="16"/>
    </row>
    <row r="2831" s="5" customFormat="1" spans="1:54">
      <c r="A2831" s="136"/>
      <c r="C2831" s="136"/>
      <c r="E2831" s="107"/>
      <c r="F2831" s="137"/>
      <c r="J2831" s="122"/>
      <c r="K2831" s="138"/>
      <c r="L2831" s="139"/>
      <c r="M2831" s="140"/>
      <c r="O2831" s="89"/>
      <c r="Q2831" s="138"/>
      <c r="R2831" s="91"/>
      <c r="S2831" s="138"/>
      <c r="T2831" s="138"/>
      <c r="U2831" s="91"/>
      <c r="V2831" s="141"/>
      <c r="Y2831" s="6"/>
      <c r="Z2831" s="16"/>
      <c r="AA2831" s="16"/>
      <c r="AB2831" s="16"/>
      <c r="AC2831" s="16"/>
      <c r="AD2831" s="16"/>
      <c r="AE2831" s="16"/>
      <c r="AF2831" s="16"/>
      <c r="AG2831" s="16"/>
      <c r="AH2831" s="16"/>
      <c r="AI2831" s="16"/>
      <c r="AJ2831" s="16"/>
      <c r="AK2831" s="16"/>
      <c r="AL2831" s="16"/>
      <c r="AM2831" s="16"/>
      <c r="AN2831" s="16"/>
      <c r="AO2831" s="16"/>
      <c r="AP2831" s="16"/>
      <c r="AQ2831" s="16"/>
      <c r="AR2831" s="16"/>
      <c r="AS2831" s="16"/>
      <c r="AT2831" s="16"/>
      <c r="AU2831" s="16"/>
      <c r="AV2831" s="16"/>
      <c r="AW2831" s="16"/>
      <c r="AX2831" s="16"/>
      <c r="AY2831" s="16"/>
      <c r="AZ2831" s="16"/>
      <c r="BA2831" s="16"/>
      <c r="BB2831" s="16"/>
    </row>
    <row r="2832" s="5" customFormat="1" spans="1:54">
      <c r="A2832" s="136"/>
      <c r="C2832" s="136"/>
      <c r="E2832" s="107"/>
      <c r="F2832" s="137"/>
      <c r="J2832" s="122"/>
      <c r="K2832" s="138"/>
      <c r="L2832" s="139"/>
      <c r="M2832" s="140"/>
      <c r="O2832" s="89"/>
      <c r="Q2832" s="138"/>
      <c r="R2832" s="91"/>
      <c r="S2832" s="138"/>
      <c r="T2832" s="138"/>
      <c r="U2832" s="91"/>
      <c r="V2832" s="141"/>
      <c r="Y2832" s="6"/>
      <c r="Z2832" s="16"/>
      <c r="AA2832" s="16"/>
      <c r="AB2832" s="16"/>
      <c r="AC2832" s="16"/>
      <c r="AD2832" s="16"/>
      <c r="AE2832" s="16"/>
      <c r="AF2832" s="16"/>
      <c r="AG2832" s="16"/>
      <c r="AH2832" s="16"/>
      <c r="AI2832" s="16"/>
      <c r="AJ2832" s="16"/>
      <c r="AK2832" s="16"/>
      <c r="AL2832" s="16"/>
      <c r="AM2832" s="16"/>
      <c r="AN2832" s="16"/>
      <c r="AO2832" s="16"/>
      <c r="AP2832" s="16"/>
      <c r="AQ2832" s="16"/>
      <c r="AR2832" s="16"/>
      <c r="AS2832" s="16"/>
      <c r="AT2832" s="16"/>
      <c r="AU2832" s="16"/>
      <c r="AV2832" s="16"/>
      <c r="AW2832" s="16"/>
      <c r="AX2832" s="16"/>
      <c r="AY2832" s="16"/>
      <c r="AZ2832" s="16"/>
      <c r="BA2832" s="16"/>
      <c r="BB2832" s="16"/>
    </row>
    <row r="2833" s="5" customFormat="1" spans="1:54">
      <c r="A2833" s="136"/>
      <c r="C2833" s="136"/>
      <c r="E2833" s="107"/>
      <c r="F2833" s="137"/>
      <c r="J2833" s="122"/>
      <c r="K2833" s="138"/>
      <c r="L2833" s="139"/>
      <c r="M2833" s="140"/>
      <c r="O2833" s="89"/>
      <c r="Q2833" s="138"/>
      <c r="R2833" s="91"/>
      <c r="S2833" s="138"/>
      <c r="T2833" s="138"/>
      <c r="U2833" s="91"/>
      <c r="V2833" s="141"/>
      <c r="Y2833" s="6"/>
      <c r="Z2833" s="16"/>
      <c r="AA2833" s="16"/>
      <c r="AB2833" s="16"/>
      <c r="AC2833" s="16"/>
      <c r="AD2833" s="16"/>
      <c r="AE2833" s="16"/>
      <c r="AF2833" s="16"/>
      <c r="AG2833" s="16"/>
      <c r="AH2833" s="16"/>
      <c r="AI2833" s="16"/>
      <c r="AJ2833" s="16"/>
      <c r="AK2833" s="16"/>
      <c r="AL2833" s="16"/>
      <c r="AM2833" s="16"/>
      <c r="AN2833" s="16"/>
      <c r="AO2833" s="16"/>
      <c r="AP2833" s="16"/>
      <c r="AQ2833" s="16"/>
      <c r="AR2833" s="16"/>
      <c r="AS2833" s="16"/>
      <c r="AT2833" s="16"/>
      <c r="AU2833" s="16"/>
      <c r="AV2833" s="16"/>
      <c r="AW2833" s="16"/>
      <c r="AX2833" s="16"/>
      <c r="AY2833" s="16"/>
      <c r="AZ2833" s="16"/>
      <c r="BA2833" s="16"/>
      <c r="BB2833" s="16"/>
    </row>
    <row r="2834" s="5" customFormat="1" spans="1:54">
      <c r="A2834" s="136"/>
      <c r="C2834" s="136"/>
      <c r="E2834" s="107"/>
      <c r="F2834" s="137"/>
      <c r="J2834" s="122"/>
      <c r="K2834" s="138"/>
      <c r="L2834" s="139"/>
      <c r="M2834" s="140"/>
      <c r="O2834" s="89"/>
      <c r="Q2834" s="138"/>
      <c r="R2834" s="91"/>
      <c r="S2834" s="138"/>
      <c r="T2834" s="138"/>
      <c r="U2834" s="91"/>
      <c r="V2834" s="141"/>
      <c r="Y2834" s="6"/>
      <c r="Z2834" s="16"/>
      <c r="AA2834" s="16"/>
      <c r="AB2834" s="16"/>
      <c r="AC2834" s="16"/>
      <c r="AD2834" s="16"/>
      <c r="AE2834" s="16"/>
      <c r="AF2834" s="16"/>
      <c r="AG2834" s="16"/>
      <c r="AH2834" s="16"/>
      <c r="AI2834" s="16"/>
      <c r="AJ2834" s="16"/>
      <c r="AK2834" s="16"/>
      <c r="AL2834" s="16"/>
      <c r="AM2834" s="16"/>
      <c r="AN2834" s="16"/>
      <c r="AO2834" s="16"/>
      <c r="AP2834" s="16"/>
      <c r="AQ2834" s="16"/>
      <c r="AR2834" s="16"/>
      <c r="AS2834" s="16"/>
      <c r="AT2834" s="16"/>
      <c r="AU2834" s="16"/>
      <c r="AV2834" s="16"/>
      <c r="AW2834" s="16"/>
      <c r="AX2834" s="16"/>
      <c r="AY2834" s="16"/>
      <c r="AZ2834" s="16"/>
      <c r="BA2834" s="16"/>
      <c r="BB2834" s="16"/>
    </row>
    <row r="2835" s="5" customFormat="1" spans="1:54">
      <c r="A2835" s="136"/>
      <c r="C2835" s="136"/>
      <c r="E2835" s="107"/>
      <c r="F2835" s="137"/>
      <c r="J2835" s="122"/>
      <c r="K2835" s="138"/>
      <c r="L2835" s="139"/>
      <c r="M2835" s="140"/>
      <c r="O2835" s="89"/>
      <c r="Q2835" s="138"/>
      <c r="R2835" s="91"/>
      <c r="S2835" s="138"/>
      <c r="T2835" s="138"/>
      <c r="U2835" s="91"/>
      <c r="V2835" s="141"/>
      <c r="Y2835" s="6"/>
      <c r="Z2835" s="16"/>
      <c r="AA2835" s="16"/>
      <c r="AB2835" s="16"/>
      <c r="AC2835" s="16"/>
      <c r="AD2835" s="16"/>
      <c r="AE2835" s="16"/>
      <c r="AF2835" s="16"/>
      <c r="AG2835" s="16"/>
      <c r="AH2835" s="16"/>
      <c r="AI2835" s="16"/>
      <c r="AJ2835" s="16"/>
      <c r="AK2835" s="16"/>
      <c r="AL2835" s="16"/>
      <c r="AM2835" s="16"/>
      <c r="AN2835" s="16"/>
      <c r="AO2835" s="16"/>
      <c r="AP2835" s="16"/>
      <c r="AQ2835" s="16"/>
      <c r="AR2835" s="16"/>
      <c r="AS2835" s="16"/>
      <c r="AT2835" s="16"/>
      <c r="AU2835" s="16"/>
      <c r="AV2835" s="16"/>
      <c r="AW2835" s="16"/>
      <c r="AX2835" s="16"/>
      <c r="AY2835" s="16"/>
      <c r="AZ2835" s="16"/>
      <c r="BA2835" s="16"/>
      <c r="BB2835" s="16"/>
    </row>
    <row r="2836" s="5" customFormat="1" spans="1:54">
      <c r="A2836" s="136"/>
      <c r="C2836" s="136"/>
      <c r="E2836" s="107"/>
      <c r="F2836" s="137"/>
      <c r="J2836" s="122"/>
      <c r="K2836" s="138"/>
      <c r="L2836" s="139"/>
      <c r="M2836" s="140"/>
      <c r="O2836" s="89"/>
      <c r="Q2836" s="138"/>
      <c r="R2836" s="91"/>
      <c r="S2836" s="138"/>
      <c r="T2836" s="138"/>
      <c r="U2836" s="91"/>
      <c r="V2836" s="141"/>
      <c r="Y2836" s="6"/>
      <c r="Z2836" s="16"/>
      <c r="AA2836" s="16"/>
      <c r="AB2836" s="16"/>
      <c r="AC2836" s="16"/>
      <c r="AD2836" s="16"/>
      <c r="AE2836" s="16"/>
      <c r="AF2836" s="16"/>
      <c r="AG2836" s="16"/>
      <c r="AH2836" s="16"/>
      <c r="AI2836" s="16"/>
      <c r="AJ2836" s="16"/>
      <c r="AK2836" s="16"/>
      <c r="AL2836" s="16"/>
      <c r="AM2836" s="16"/>
      <c r="AN2836" s="16"/>
      <c r="AO2836" s="16"/>
      <c r="AP2836" s="16"/>
      <c r="AQ2836" s="16"/>
      <c r="AR2836" s="16"/>
      <c r="AS2836" s="16"/>
      <c r="AT2836" s="16"/>
      <c r="AU2836" s="16"/>
      <c r="AV2836" s="16"/>
      <c r="AW2836" s="16"/>
      <c r="AX2836" s="16"/>
      <c r="AY2836" s="16"/>
      <c r="AZ2836" s="16"/>
      <c r="BA2836" s="16"/>
      <c r="BB2836" s="16"/>
    </row>
    <row r="2837" s="5" customFormat="1" spans="1:54">
      <c r="A2837" s="136"/>
      <c r="C2837" s="136"/>
      <c r="E2837" s="107"/>
      <c r="F2837" s="137"/>
      <c r="J2837" s="122"/>
      <c r="K2837" s="138"/>
      <c r="L2837" s="139"/>
      <c r="M2837" s="140"/>
      <c r="O2837" s="89"/>
      <c r="Q2837" s="138"/>
      <c r="R2837" s="91"/>
      <c r="S2837" s="138"/>
      <c r="T2837" s="138"/>
      <c r="U2837" s="91"/>
      <c r="V2837" s="141"/>
      <c r="Y2837" s="6"/>
      <c r="Z2837" s="16"/>
      <c r="AA2837" s="16"/>
      <c r="AB2837" s="16"/>
      <c r="AC2837" s="16"/>
      <c r="AD2837" s="16"/>
      <c r="AE2837" s="16"/>
      <c r="AF2837" s="16"/>
      <c r="AG2837" s="16"/>
      <c r="AH2837" s="16"/>
      <c r="AI2837" s="16"/>
      <c r="AJ2837" s="16"/>
      <c r="AK2837" s="16"/>
      <c r="AL2837" s="16"/>
      <c r="AM2837" s="16"/>
      <c r="AN2837" s="16"/>
      <c r="AO2837" s="16"/>
      <c r="AP2837" s="16"/>
      <c r="AQ2837" s="16"/>
      <c r="AR2837" s="16"/>
      <c r="AS2837" s="16"/>
      <c r="AT2837" s="16"/>
      <c r="AU2837" s="16"/>
      <c r="AV2837" s="16"/>
      <c r="AW2837" s="16"/>
      <c r="AX2837" s="16"/>
      <c r="AY2837" s="16"/>
      <c r="AZ2837" s="16"/>
      <c r="BA2837" s="16"/>
      <c r="BB2837" s="16"/>
    </row>
    <row r="2838" s="5" customFormat="1" spans="1:54">
      <c r="A2838" s="136"/>
      <c r="C2838" s="136"/>
      <c r="E2838" s="107"/>
      <c r="F2838" s="137"/>
      <c r="J2838" s="122"/>
      <c r="K2838" s="138"/>
      <c r="L2838" s="139"/>
      <c r="M2838" s="140"/>
      <c r="O2838" s="89"/>
      <c r="Q2838" s="138"/>
      <c r="R2838" s="91"/>
      <c r="S2838" s="138"/>
      <c r="T2838" s="138"/>
      <c r="U2838" s="91"/>
      <c r="V2838" s="141"/>
      <c r="Y2838" s="6"/>
      <c r="Z2838" s="16"/>
      <c r="AA2838" s="16"/>
      <c r="AB2838" s="16"/>
      <c r="AC2838" s="16"/>
      <c r="AD2838" s="16"/>
      <c r="AE2838" s="16"/>
      <c r="AF2838" s="16"/>
      <c r="AG2838" s="16"/>
      <c r="AH2838" s="16"/>
      <c r="AI2838" s="16"/>
      <c r="AJ2838" s="16"/>
      <c r="AK2838" s="16"/>
      <c r="AL2838" s="16"/>
      <c r="AM2838" s="16"/>
      <c r="AN2838" s="16"/>
      <c r="AO2838" s="16"/>
      <c r="AP2838" s="16"/>
      <c r="AQ2838" s="16"/>
      <c r="AR2838" s="16"/>
      <c r="AS2838" s="16"/>
      <c r="AT2838" s="16"/>
      <c r="AU2838" s="16"/>
      <c r="AV2838" s="16"/>
      <c r="AW2838" s="16"/>
      <c r="AX2838" s="16"/>
      <c r="AY2838" s="16"/>
      <c r="AZ2838" s="16"/>
      <c r="BA2838" s="16"/>
      <c r="BB2838" s="16"/>
    </row>
    <row r="2839" s="5" customFormat="1" spans="1:54">
      <c r="A2839" s="136"/>
      <c r="C2839" s="136"/>
      <c r="E2839" s="107"/>
      <c r="F2839" s="137"/>
      <c r="J2839" s="122"/>
      <c r="K2839" s="138"/>
      <c r="L2839" s="139"/>
      <c r="M2839" s="140"/>
      <c r="O2839" s="89"/>
      <c r="Q2839" s="138"/>
      <c r="R2839" s="91"/>
      <c r="S2839" s="138"/>
      <c r="T2839" s="138"/>
      <c r="U2839" s="91"/>
      <c r="V2839" s="141"/>
      <c r="Y2839" s="6"/>
      <c r="Z2839" s="16"/>
      <c r="AA2839" s="16"/>
      <c r="AB2839" s="16"/>
      <c r="AC2839" s="16"/>
      <c r="AD2839" s="16"/>
      <c r="AE2839" s="16"/>
      <c r="AF2839" s="16"/>
      <c r="AG2839" s="16"/>
      <c r="AH2839" s="16"/>
      <c r="AI2839" s="16"/>
      <c r="AJ2839" s="16"/>
      <c r="AK2839" s="16"/>
      <c r="AL2839" s="16"/>
      <c r="AM2839" s="16"/>
      <c r="AN2839" s="16"/>
      <c r="AO2839" s="16"/>
      <c r="AP2839" s="16"/>
      <c r="AQ2839" s="16"/>
      <c r="AR2839" s="16"/>
      <c r="AS2839" s="16"/>
      <c r="AT2839" s="16"/>
      <c r="AU2839" s="16"/>
      <c r="AV2839" s="16"/>
      <c r="AW2839" s="16"/>
      <c r="AX2839" s="16"/>
      <c r="AY2839" s="16"/>
      <c r="AZ2839" s="16"/>
      <c r="BA2839" s="16"/>
      <c r="BB2839" s="16"/>
    </row>
    <row r="2840" s="5" customFormat="1" spans="1:54">
      <c r="A2840" s="136"/>
      <c r="C2840" s="136"/>
      <c r="E2840" s="107"/>
      <c r="F2840" s="137"/>
      <c r="J2840" s="122"/>
      <c r="K2840" s="138"/>
      <c r="L2840" s="139"/>
      <c r="M2840" s="140"/>
      <c r="O2840" s="89"/>
      <c r="Q2840" s="138"/>
      <c r="R2840" s="91"/>
      <c r="S2840" s="138"/>
      <c r="T2840" s="138"/>
      <c r="U2840" s="91"/>
      <c r="V2840" s="141"/>
      <c r="Y2840" s="6"/>
      <c r="Z2840" s="16"/>
      <c r="AA2840" s="16"/>
      <c r="AB2840" s="16"/>
      <c r="AC2840" s="16"/>
      <c r="AD2840" s="16"/>
      <c r="AE2840" s="16"/>
      <c r="AF2840" s="16"/>
      <c r="AG2840" s="16"/>
      <c r="AH2840" s="16"/>
      <c r="AI2840" s="16"/>
      <c r="AJ2840" s="16"/>
      <c r="AK2840" s="16"/>
      <c r="AL2840" s="16"/>
      <c r="AM2840" s="16"/>
      <c r="AN2840" s="16"/>
      <c r="AO2840" s="16"/>
      <c r="AP2840" s="16"/>
      <c r="AQ2840" s="16"/>
      <c r="AR2840" s="16"/>
      <c r="AS2840" s="16"/>
      <c r="AT2840" s="16"/>
      <c r="AU2840" s="16"/>
      <c r="AV2840" s="16"/>
      <c r="AW2840" s="16"/>
      <c r="AX2840" s="16"/>
      <c r="AY2840" s="16"/>
      <c r="AZ2840" s="16"/>
      <c r="BA2840" s="16"/>
      <c r="BB2840" s="16"/>
    </row>
    <row r="2841" s="5" customFormat="1" spans="1:54">
      <c r="A2841" s="136"/>
      <c r="C2841" s="136"/>
      <c r="E2841" s="107"/>
      <c r="F2841" s="137"/>
      <c r="J2841" s="122"/>
      <c r="K2841" s="138"/>
      <c r="L2841" s="139"/>
      <c r="M2841" s="140"/>
      <c r="O2841" s="89"/>
      <c r="Q2841" s="138"/>
      <c r="R2841" s="91"/>
      <c r="S2841" s="138"/>
      <c r="T2841" s="138"/>
      <c r="U2841" s="91"/>
      <c r="V2841" s="141"/>
      <c r="Y2841" s="6"/>
      <c r="Z2841" s="16"/>
      <c r="AA2841" s="16"/>
      <c r="AB2841" s="16"/>
      <c r="AC2841" s="16"/>
      <c r="AD2841" s="16"/>
      <c r="AE2841" s="16"/>
      <c r="AF2841" s="16"/>
      <c r="AG2841" s="16"/>
      <c r="AH2841" s="16"/>
      <c r="AI2841" s="16"/>
      <c r="AJ2841" s="16"/>
      <c r="AK2841" s="16"/>
      <c r="AL2841" s="16"/>
      <c r="AM2841" s="16"/>
      <c r="AN2841" s="16"/>
      <c r="AO2841" s="16"/>
      <c r="AP2841" s="16"/>
      <c r="AQ2841" s="16"/>
      <c r="AR2841" s="16"/>
      <c r="AS2841" s="16"/>
      <c r="AT2841" s="16"/>
      <c r="AU2841" s="16"/>
      <c r="AV2841" s="16"/>
      <c r="AW2841" s="16"/>
      <c r="AX2841" s="16"/>
      <c r="AY2841" s="16"/>
      <c r="AZ2841" s="16"/>
      <c r="BA2841" s="16"/>
      <c r="BB2841" s="16"/>
    </row>
    <row r="2842" s="5" customFormat="1" spans="1:54">
      <c r="A2842" s="136"/>
      <c r="C2842" s="136"/>
      <c r="E2842" s="107"/>
      <c r="F2842" s="137"/>
      <c r="J2842" s="122"/>
      <c r="K2842" s="138"/>
      <c r="L2842" s="139"/>
      <c r="M2842" s="140"/>
      <c r="O2842" s="89"/>
      <c r="Q2842" s="138"/>
      <c r="R2842" s="91"/>
      <c r="S2842" s="138"/>
      <c r="T2842" s="138"/>
      <c r="U2842" s="91"/>
      <c r="V2842" s="141"/>
      <c r="Y2842" s="6"/>
      <c r="Z2842" s="16"/>
      <c r="AA2842" s="16"/>
      <c r="AB2842" s="16"/>
      <c r="AC2842" s="16"/>
      <c r="AD2842" s="16"/>
      <c r="AE2842" s="16"/>
      <c r="AF2842" s="16"/>
      <c r="AG2842" s="16"/>
      <c r="AH2842" s="16"/>
      <c r="AI2842" s="16"/>
      <c r="AJ2842" s="16"/>
      <c r="AK2842" s="16"/>
      <c r="AL2842" s="16"/>
      <c r="AM2842" s="16"/>
      <c r="AN2842" s="16"/>
      <c r="AO2842" s="16"/>
      <c r="AP2842" s="16"/>
      <c r="AQ2842" s="16"/>
      <c r="AR2842" s="16"/>
      <c r="AS2842" s="16"/>
      <c r="AT2842" s="16"/>
      <c r="AU2842" s="16"/>
      <c r="AV2842" s="16"/>
      <c r="AW2842" s="16"/>
      <c r="AX2842" s="16"/>
      <c r="AY2842" s="16"/>
      <c r="AZ2842" s="16"/>
      <c r="BA2842" s="16"/>
      <c r="BB2842" s="16"/>
    </row>
    <row r="2843" s="5" customFormat="1" spans="1:54">
      <c r="A2843" s="136"/>
      <c r="C2843" s="136"/>
      <c r="E2843" s="107"/>
      <c r="F2843" s="137"/>
      <c r="J2843" s="122"/>
      <c r="K2843" s="138"/>
      <c r="L2843" s="139"/>
      <c r="M2843" s="140"/>
      <c r="O2843" s="89"/>
      <c r="Q2843" s="138"/>
      <c r="R2843" s="91"/>
      <c r="S2843" s="138"/>
      <c r="T2843" s="138"/>
      <c r="U2843" s="91"/>
      <c r="V2843" s="141"/>
      <c r="Y2843" s="6"/>
      <c r="Z2843" s="16"/>
      <c r="AA2843" s="16"/>
      <c r="AB2843" s="16"/>
      <c r="AC2843" s="16"/>
      <c r="AD2843" s="16"/>
      <c r="AE2843" s="16"/>
      <c r="AF2843" s="16"/>
      <c r="AG2843" s="16"/>
      <c r="AH2843" s="16"/>
      <c r="AI2843" s="16"/>
      <c r="AJ2843" s="16"/>
      <c r="AK2843" s="16"/>
      <c r="AL2843" s="16"/>
      <c r="AM2843" s="16"/>
      <c r="AN2843" s="16"/>
      <c r="AO2843" s="16"/>
      <c r="AP2843" s="16"/>
      <c r="AQ2843" s="16"/>
      <c r="AR2843" s="16"/>
      <c r="AS2843" s="16"/>
      <c r="AT2843" s="16"/>
      <c r="AU2843" s="16"/>
      <c r="AV2843" s="16"/>
      <c r="AW2843" s="16"/>
      <c r="AX2843" s="16"/>
      <c r="AY2843" s="16"/>
      <c r="AZ2843" s="16"/>
      <c r="BA2843" s="16"/>
      <c r="BB2843" s="16"/>
    </row>
    <row r="2844" s="5" customFormat="1" spans="1:54">
      <c r="A2844" s="136"/>
      <c r="C2844" s="136"/>
      <c r="E2844" s="107"/>
      <c r="F2844" s="137"/>
      <c r="J2844" s="122"/>
      <c r="K2844" s="138"/>
      <c r="L2844" s="139"/>
      <c r="M2844" s="140"/>
      <c r="O2844" s="89"/>
      <c r="Q2844" s="138"/>
      <c r="R2844" s="91"/>
      <c r="S2844" s="138"/>
      <c r="T2844" s="138"/>
      <c r="U2844" s="91"/>
      <c r="V2844" s="141"/>
      <c r="Y2844" s="6"/>
      <c r="Z2844" s="16"/>
      <c r="AA2844" s="16"/>
      <c r="AB2844" s="16"/>
      <c r="AC2844" s="16"/>
      <c r="AD2844" s="16"/>
      <c r="AE2844" s="16"/>
      <c r="AF2844" s="16"/>
      <c r="AG2844" s="16"/>
      <c r="AH2844" s="16"/>
      <c r="AI2844" s="16"/>
      <c r="AJ2844" s="16"/>
      <c r="AK2844" s="16"/>
      <c r="AL2844" s="16"/>
      <c r="AM2844" s="16"/>
      <c r="AN2844" s="16"/>
      <c r="AO2844" s="16"/>
      <c r="AP2844" s="16"/>
      <c r="AQ2844" s="16"/>
      <c r="AR2844" s="16"/>
      <c r="AS2844" s="16"/>
      <c r="AT2844" s="16"/>
      <c r="AU2844" s="16"/>
      <c r="AV2844" s="16"/>
      <c r="AW2844" s="16"/>
      <c r="AX2844" s="16"/>
      <c r="AY2844" s="16"/>
      <c r="AZ2844" s="16"/>
      <c r="BA2844" s="16"/>
      <c r="BB2844" s="16"/>
    </row>
    <row r="2845" s="5" customFormat="1" spans="1:54">
      <c r="A2845" s="136"/>
      <c r="C2845" s="136"/>
      <c r="E2845" s="107"/>
      <c r="F2845" s="137"/>
      <c r="J2845" s="122"/>
      <c r="K2845" s="138"/>
      <c r="L2845" s="139"/>
      <c r="M2845" s="140"/>
      <c r="O2845" s="89"/>
      <c r="Q2845" s="138"/>
      <c r="R2845" s="91"/>
      <c r="S2845" s="138"/>
      <c r="T2845" s="138"/>
      <c r="U2845" s="91"/>
      <c r="V2845" s="141"/>
      <c r="Y2845" s="6"/>
      <c r="Z2845" s="16"/>
      <c r="AA2845" s="16"/>
      <c r="AB2845" s="16"/>
      <c r="AC2845" s="16"/>
      <c r="AD2845" s="16"/>
      <c r="AE2845" s="16"/>
      <c r="AF2845" s="16"/>
      <c r="AG2845" s="16"/>
      <c r="AH2845" s="16"/>
      <c r="AI2845" s="16"/>
      <c r="AJ2845" s="16"/>
      <c r="AK2845" s="16"/>
      <c r="AL2845" s="16"/>
      <c r="AM2845" s="16"/>
      <c r="AN2845" s="16"/>
      <c r="AO2845" s="16"/>
      <c r="AP2845" s="16"/>
      <c r="AQ2845" s="16"/>
      <c r="AR2845" s="16"/>
      <c r="AS2845" s="16"/>
      <c r="AT2845" s="16"/>
      <c r="AU2845" s="16"/>
      <c r="AV2845" s="16"/>
      <c r="AW2845" s="16"/>
      <c r="AX2845" s="16"/>
      <c r="AY2845" s="16"/>
      <c r="AZ2845" s="16"/>
      <c r="BA2845" s="16"/>
      <c r="BB2845" s="16"/>
    </row>
    <row r="2846" s="5" customFormat="1" spans="1:54">
      <c r="A2846" s="136"/>
      <c r="C2846" s="136"/>
      <c r="E2846" s="107"/>
      <c r="F2846" s="137"/>
      <c r="J2846" s="122"/>
      <c r="K2846" s="138"/>
      <c r="L2846" s="139"/>
      <c r="M2846" s="140"/>
      <c r="O2846" s="89"/>
      <c r="Q2846" s="138"/>
      <c r="R2846" s="91"/>
      <c r="S2846" s="138"/>
      <c r="T2846" s="138"/>
      <c r="U2846" s="91"/>
      <c r="V2846" s="141"/>
      <c r="Y2846" s="6"/>
      <c r="Z2846" s="16"/>
      <c r="AA2846" s="16"/>
      <c r="AB2846" s="16"/>
      <c r="AC2846" s="16"/>
      <c r="AD2846" s="16"/>
      <c r="AE2846" s="16"/>
      <c r="AF2846" s="16"/>
      <c r="AG2846" s="16"/>
      <c r="AH2846" s="16"/>
      <c r="AI2846" s="16"/>
      <c r="AJ2846" s="16"/>
      <c r="AK2846" s="16"/>
      <c r="AL2846" s="16"/>
      <c r="AM2846" s="16"/>
      <c r="AN2846" s="16"/>
      <c r="AO2846" s="16"/>
      <c r="AP2846" s="16"/>
      <c r="AQ2846" s="16"/>
      <c r="AR2846" s="16"/>
      <c r="AS2846" s="16"/>
      <c r="AT2846" s="16"/>
      <c r="AU2846" s="16"/>
      <c r="AV2846" s="16"/>
      <c r="AW2846" s="16"/>
      <c r="AX2846" s="16"/>
      <c r="AY2846" s="16"/>
      <c r="AZ2846" s="16"/>
      <c r="BA2846" s="16"/>
      <c r="BB2846" s="16"/>
    </row>
    <row r="2847" s="5" customFormat="1" spans="1:54">
      <c r="A2847" s="136"/>
      <c r="C2847" s="136"/>
      <c r="E2847" s="107"/>
      <c r="F2847" s="137"/>
      <c r="J2847" s="122"/>
      <c r="K2847" s="138"/>
      <c r="L2847" s="139"/>
      <c r="M2847" s="140"/>
      <c r="O2847" s="89"/>
      <c r="Q2847" s="138"/>
      <c r="R2847" s="91"/>
      <c r="S2847" s="138"/>
      <c r="T2847" s="138"/>
      <c r="U2847" s="91"/>
      <c r="V2847" s="141"/>
      <c r="Y2847" s="6"/>
      <c r="Z2847" s="16"/>
      <c r="AA2847" s="16"/>
      <c r="AB2847" s="16"/>
      <c r="AC2847" s="16"/>
      <c r="AD2847" s="16"/>
      <c r="AE2847" s="16"/>
      <c r="AF2847" s="16"/>
      <c r="AG2847" s="16"/>
      <c r="AH2847" s="16"/>
      <c r="AI2847" s="16"/>
      <c r="AJ2847" s="16"/>
      <c r="AK2847" s="16"/>
      <c r="AL2847" s="16"/>
      <c r="AM2847" s="16"/>
      <c r="AN2847" s="16"/>
      <c r="AO2847" s="16"/>
      <c r="AP2847" s="16"/>
      <c r="AQ2847" s="16"/>
      <c r="AR2847" s="16"/>
      <c r="AS2847" s="16"/>
      <c r="AT2847" s="16"/>
      <c r="AU2847" s="16"/>
      <c r="AV2847" s="16"/>
      <c r="AW2847" s="16"/>
      <c r="AX2847" s="16"/>
      <c r="AY2847" s="16"/>
      <c r="AZ2847" s="16"/>
      <c r="BA2847" s="16"/>
      <c r="BB2847" s="16"/>
    </row>
    <row r="2848" s="5" customFormat="1" spans="1:54">
      <c r="A2848" s="136"/>
      <c r="C2848" s="136"/>
      <c r="E2848" s="107"/>
      <c r="F2848" s="137"/>
      <c r="J2848" s="122"/>
      <c r="K2848" s="138"/>
      <c r="L2848" s="139"/>
      <c r="M2848" s="140"/>
      <c r="O2848" s="89"/>
      <c r="Q2848" s="138"/>
      <c r="R2848" s="91"/>
      <c r="S2848" s="138"/>
      <c r="T2848" s="138"/>
      <c r="U2848" s="91"/>
      <c r="V2848" s="141"/>
      <c r="Y2848" s="6"/>
      <c r="Z2848" s="16"/>
      <c r="AA2848" s="16"/>
      <c r="AB2848" s="16"/>
      <c r="AC2848" s="16"/>
      <c r="AD2848" s="16"/>
      <c r="AE2848" s="16"/>
      <c r="AF2848" s="16"/>
      <c r="AG2848" s="16"/>
      <c r="AH2848" s="16"/>
      <c r="AI2848" s="16"/>
      <c r="AJ2848" s="16"/>
      <c r="AK2848" s="16"/>
      <c r="AL2848" s="16"/>
      <c r="AM2848" s="16"/>
      <c r="AN2848" s="16"/>
      <c r="AO2848" s="16"/>
      <c r="AP2848" s="16"/>
      <c r="AQ2848" s="16"/>
      <c r="AR2848" s="16"/>
      <c r="AS2848" s="16"/>
      <c r="AT2848" s="16"/>
      <c r="AU2848" s="16"/>
      <c r="AV2848" s="16"/>
      <c r="AW2848" s="16"/>
      <c r="AX2848" s="16"/>
      <c r="AY2848" s="16"/>
      <c r="AZ2848" s="16"/>
      <c r="BA2848" s="16"/>
      <c r="BB2848" s="16"/>
    </row>
    <row r="2849" s="5" customFormat="1" spans="1:54">
      <c r="A2849" s="136"/>
      <c r="C2849" s="136"/>
      <c r="E2849" s="107"/>
      <c r="F2849" s="137"/>
      <c r="J2849" s="122"/>
      <c r="K2849" s="138"/>
      <c r="L2849" s="139"/>
      <c r="M2849" s="140"/>
      <c r="O2849" s="89"/>
      <c r="Q2849" s="138"/>
      <c r="R2849" s="91"/>
      <c r="S2849" s="138"/>
      <c r="T2849" s="138"/>
      <c r="U2849" s="91"/>
      <c r="V2849" s="141"/>
      <c r="Y2849" s="6"/>
      <c r="Z2849" s="16"/>
      <c r="AA2849" s="16"/>
      <c r="AB2849" s="16"/>
      <c r="AC2849" s="16"/>
      <c r="AD2849" s="16"/>
      <c r="AE2849" s="16"/>
      <c r="AF2849" s="16"/>
      <c r="AG2849" s="16"/>
      <c r="AH2849" s="16"/>
      <c r="AI2849" s="16"/>
      <c r="AJ2849" s="16"/>
      <c r="AK2849" s="16"/>
      <c r="AL2849" s="16"/>
      <c r="AM2849" s="16"/>
      <c r="AN2849" s="16"/>
      <c r="AO2849" s="16"/>
      <c r="AP2849" s="16"/>
      <c r="AQ2849" s="16"/>
      <c r="AR2849" s="16"/>
      <c r="AS2849" s="16"/>
      <c r="AT2849" s="16"/>
      <c r="AU2849" s="16"/>
      <c r="AV2849" s="16"/>
      <c r="AW2849" s="16"/>
      <c r="AX2849" s="16"/>
      <c r="AY2849" s="16"/>
      <c r="AZ2849" s="16"/>
      <c r="BA2849" s="16"/>
      <c r="BB2849" s="16"/>
    </row>
    <row r="2850" s="5" customFormat="1" spans="1:54">
      <c r="A2850" s="136"/>
      <c r="C2850" s="136"/>
      <c r="E2850" s="107"/>
      <c r="F2850" s="137"/>
      <c r="J2850" s="122"/>
      <c r="K2850" s="138"/>
      <c r="L2850" s="139"/>
      <c r="M2850" s="140"/>
      <c r="O2850" s="89"/>
      <c r="Q2850" s="138"/>
      <c r="R2850" s="91"/>
      <c r="S2850" s="138"/>
      <c r="T2850" s="138"/>
      <c r="U2850" s="91"/>
      <c r="V2850" s="141"/>
      <c r="Y2850" s="6"/>
      <c r="Z2850" s="16"/>
      <c r="AA2850" s="16"/>
      <c r="AB2850" s="16"/>
      <c r="AC2850" s="16"/>
      <c r="AD2850" s="16"/>
      <c r="AE2850" s="16"/>
      <c r="AF2850" s="16"/>
      <c r="AG2850" s="16"/>
      <c r="AH2850" s="16"/>
      <c r="AI2850" s="16"/>
      <c r="AJ2850" s="16"/>
      <c r="AK2850" s="16"/>
      <c r="AL2850" s="16"/>
      <c r="AM2850" s="16"/>
      <c r="AN2850" s="16"/>
      <c r="AO2850" s="16"/>
      <c r="AP2850" s="16"/>
      <c r="AQ2850" s="16"/>
      <c r="AR2850" s="16"/>
      <c r="AS2850" s="16"/>
      <c r="AT2850" s="16"/>
      <c r="AU2850" s="16"/>
      <c r="AV2850" s="16"/>
      <c r="AW2850" s="16"/>
      <c r="AX2850" s="16"/>
      <c r="AY2850" s="16"/>
      <c r="AZ2850" s="16"/>
      <c r="BA2850" s="16"/>
      <c r="BB2850" s="16"/>
    </row>
    <row r="2851" s="5" customFormat="1" spans="1:54">
      <c r="A2851" s="136"/>
      <c r="C2851" s="136"/>
      <c r="E2851" s="107"/>
      <c r="F2851" s="137"/>
      <c r="J2851" s="122"/>
      <c r="K2851" s="138"/>
      <c r="L2851" s="139"/>
      <c r="M2851" s="140"/>
      <c r="O2851" s="89"/>
      <c r="Q2851" s="138"/>
      <c r="R2851" s="91"/>
      <c r="S2851" s="138"/>
      <c r="T2851" s="138"/>
      <c r="U2851" s="91"/>
      <c r="V2851" s="141"/>
      <c r="Y2851" s="6"/>
      <c r="Z2851" s="16"/>
      <c r="AA2851" s="16"/>
      <c r="AB2851" s="16"/>
      <c r="AC2851" s="16"/>
      <c r="AD2851" s="16"/>
      <c r="AE2851" s="16"/>
      <c r="AF2851" s="16"/>
      <c r="AG2851" s="16"/>
      <c r="AH2851" s="16"/>
      <c r="AI2851" s="16"/>
      <c r="AJ2851" s="16"/>
      <c r="AK2851" s="16"/>
      <c r="AL2851" s="16"/>
      <c r="AM2851" s="16"/>
      <c r="AN2851" s="16"/>
      <c r="AO2851" s="16"/>
      <c r="AP2851" s="16"/>
      <c r="AQ2851" s="16"/>
      <c r="AR2851" s="16"/>
      <c r="AS2851" s="16"/>
      <c r="AT2851" s="16"/>
      <c r="AU2851" s="16"/>
      <c r="AV2851" s="16"/>
      <c r="AW2851" s="16"/>
      <c r="AX2851" s="16"/>
      <c r="AY2851" s="16"/>
      <c r="AZ2851" s="16"/>
      <c r="BA2851" s="16"/>
      <c r="BB2851" s="16"/>
    </row>
    <row r="2852" s="5" customFormat="1" spans="1:54">
      <c r="A2852" s="136"/>
      <c r="C2852" s="136"/>
      <c r="E2852" s="107"/>
      <c r="F2852" s="137"/>
      <c r="J2852" s="122"/>
      <c r="K2852" s="138"/>
      <c r="L2852" s="139"/>
      <c r="M2852" s="140"/>
      <c r="O2852" s="89"/>
      <c r="Q2852" s="138"/>
      <c r="R2852" s="91"/>
      <c r="S2852" s="138"/>
      <c r="T2852" s="138"/>
      <c r="U2852" s="91"/>
      <c r="V2852" s="141"/>
      <c r="Y2852" s="6"/>
      <c r="Z2852" s="16"/>
      <c r="AA2852" s="16"/>
      <c r="AB2852" s="16"/>
      <c r="AC2852" s="16"/>
      <c r="AD2852" s="16"/>
      <c r="AE2852" s="16"/>
      <c r="AF2852" s="16"/>
      <c r="AG2852" s="16"/>
      <c r="AH2852" s="16"/>
      <c r="AI2852" s="16"/>
      <c r="AJ2852" s="16"/>
      <c r="AK2852" s="16"/>
      <c r="AL2852" s="16"/>
      <c r="AM2852" s="16"/>
      <c r="AN2852" s="16"/>
      <c r="AO2852" s="16"/>
      <c r="AP2852" s="16"/>
      <c r="AQ2852" s="16"/>
      <c r="AR2852" s="16"/>
      <c r="AS2852" s="16"/>
      <c r="AT2852" s="16"/>
      <c r="AU2852" s="16"/>
      <c r="AV2852" s="16"/>
      <c r="AW2852" s="16"/>
      <c r="AX2852" s="16"/>
      <c r="AY2852" s="16"/>
      <c r="AZ2852" s="16"/>
      <c r="BA2852" s="16"/>
      <c r="BB2852" s="16"/>
    </row>
    <row r="2853" s="5" customFormat="1" spans="1:54">
      <c r="A2853" s="136"/>
      <c r="C2853" s="136"/>
      <c r="E2853" s="107"/>
      <c r="F2853" s="137"/>
      <c r="J2853" s="122"/>
      <c r="K2853" s="138"/>
      <c r="L2853" s="139"/>
      <c r="M2853" s="140"/>
      <c r="O2853" s="89"/>
      <c r="Q2853" s="138"/>
      <c r="R2853" s="91"/>
      <c r="S2853" s="138"/>
      <c r="T2853" s="138"/>
      <c r="U2853" s="91"/>
      <c r="V2853" s="141"/>
      <c r="Y2853" s="6"/>
      <c r="Z2853" s="16"/>
      <c r="AA2853" s="16"/>
      <c r="AB2853" s="16"/>
      <c r="AC2853" s="16"/>
      <c r="AD2853" s="16"/>
      <c r="AE2853" s="16"/>
      <c r="AF2853" s="16"/>
      <c r="AG2853" s="16"/>
      <c r="AH2853" s="16"/>
      <c r="AI2853" s="16"/>
      <c r="AJ2853" s="16"/>
      <c r="AK2853" s="16"/>
      <c r="AL2853" s="16"/>
      <c r="AM2853" s="16"/>
      <c r="AN2853" s="16"/>
      <c r="AO2853" s="16"/>
      <c r="AP2853" s="16"/>
      <c r="AQ2853" s="16"/>
      <c r="AR2853" s="16"/>
      <c r="AS2853" s="16"/>
      <c r="AT2853" s="16"/>
      <c r="AU2853" s="16"/>
      <c r="AV2853" s="16"/>
      <c r="AW2853" s="16"/>
      <c r="AX2853" s="16"/>
      <c r="AY2853" s="16"/>
      <c r="AZ2853" s="16"/>
      <c r="BA2853" s="16"/>
      <c r="BB2853" s="16"/>
    </row>
    <row r="2854" s="5" customFormat="1" spans="1:54">
      <c r="A2854" s="136"/>
      <c r="C2854" s="136"/>
      <c r="E2854" s="107"/>
      <c r="F2854" s="137"/>
      <c r="J2854" s="122"/>
      <c r="K2854" s="138"/>
      <c r="L2854" s="139"/>
      <c r="M2854" s="140"/>
      <c r="O2854" s="89"/>
      <c r="Q2854" s="138"/>
      <c r="R2854" s="91"/>
      <c r="S2854" s="138"/>
      <c r="T2854" s="138"/>
      <c r="U2854" s="91"/>
      <c r="V2854" s="141"/>
      <c r="Y2854" s="6"/>
      <c r="Z2854" s="16"/>
      <c r="AA2854" s="16"/>
      <c r="AB2854" s="16"/>
      <c r="AC2854" s="16"/>
      <c r="AD2854" s="16"/>
      <c r="AE2854" s="16"/>
      <c r="AF2854" s="16"/>
      <c r="AG2854" s="16"/>
      <c r="AH2854" s="16"/>
      <c r="AI2854" s="16"/>
      <c r="AJ2854" s="16"/>
      <c r="AK2854" s="16"/>
      <c r="AL2854" s="16"/>
      <c r="AM2854" s="16"/>
      <c r="AN2854" s="16"/>
      <c r="AO2854" s="16"/>
      <c r="AP2854" s="16"/>
      <c r="AQ2854" s="16"/>
      <c r="AR2854" s="16"/>
      <c r="AS2854" s="16"/>
      <c r="AT2854" s="16"/>
      <c r="AU2854" s="16"/>
      <c r="AV2854" s="16"/>
      <c r="AW2854" s="16"/>
      <c r="AX2854" s="16"/>
      <c r="AY2854" s="16"/>
      <c r="AZ2854" s="16"/>
      <c r="BA2854" s="16"/>
      <c r="BB2854" s="16"/>
    </row>
    <row r="2855" s="5" customFormat="1" spans="1:54">
      <c r="A2855" s="136"/>
      <c r="C2855" s="136"/>
      <c r="E2855" s="107"/>
      <c r="F2855" s="137"/>
      <c r="J2855" s="122"/>
      <c r="K2855" s="138"/>
      <c r="L2855" s="139"/>
      <c r="M2855" s="140"/>
      <c r="O2855" s="89"/>
      <c r="Q2855" s="138"/>
      <c r="R2855" s="91"/>
      <c r="S2855" s="138"/>
      <c r="T2855" s="138"/>
      <c r="U2855" s="91"/>
      <c r="V2855" s="141"/>
      <c r="Y2855" s="6"/>
      <c r="Z2855" s="16"/>
      <c r="AA2855" s="16"/>
      <c r="AB2855" s="16"/>
      <c r="AC2855" s="16"/>
      <c r="AD2855" s="16"/>
      <c r="AE2855" s="16"/>
      <c r="AF2855" s="16"/>
      <c r="AG2855" s="16"/>
      <c r="AH2855" s="16"/>
      <c r="AI2855" s="16"/>
      <c r="AJ2855" s="16"/>
      <c r="AK2855" s="16"/>
      <c r="AL2855" s="16"/>
      <c r="AM2855" s="16"/>
      <c r="AN2855" s="16"/>
      <c r="AO2855" s="16"/>
      <c r="AP2855" s="16"/>
      <c r="AQ2855" s="16"/>
      <c r="AR2855" s="16"/>
      <c r="AS2855" s="16"/>
      <c r="AT2855" s="16"/>
      <c r="AU2855" s="16"/>
      <c r="AV2855" s="16"/>
      <c r="AW2855" s="16"/>
      <c r="AX2855" s="16"/>
      <c r="AY2855" s="16"/>
      <c r="AZ2855" s="16"/>
      <c r="BA2855" s="16"/>
      <c r="BB2855" s="16"/>
    </row>
    <row r="2856" s="5" customFormat="1" spans="1:54">
      <c r="A2856" s="136"/>
      <c r="C2856" s="136"/>
      <c r="E2856" s="107"/>
      <c r="F2856" s="137"/>
      <c r="J2856" s="122"/>
      <c r="K2856" s="138"/>
      <c r="L2856" s="139"/>
      <c r="M2856" s="140"/>
      <c r="O2856" s="89"/>
      <c r="Q2856" s="138"/>
      <c r="R2856" s="91"/>
      <c r="S2856" s="138"/>
      <c r="T2856" s="138"/>
      <c r="U2856" s="91"/>
      <c r="V2856" s="141"/>
      <c r="Y2856" s="6"/>
      <c r="Z2856" s="16"/>
      <c r="AA2856" s="16"/>
      <c r="AB2856" s="16"/>
      <c r="AC2856" s="16"/>
      <c r="AD2856" s="16"/>
      <c r="AE2856" s="16"/>
      <c r="AF2856" s="16"/>
      <c r="AG2856" s="16"/>
      <c r="AH2856" s="16"/>
      <c r="AI2856" s="16"/>
      <c r="AJ2856" s="16"/>
      <c r="AK2856" s="16"/>
      <c r="AL2856" s="16"/>
      <c r="AM2856" s="16"/>
      <c r="AN2856" s="16"/>
      <c r="AO2856" s="16"/>
      <c r="AP2856" s="16"/>
      <c r="AQ2856" s="16"/>
      <c r="AR2856" s="16"/>
      <c r="AS2856" s="16"/>
      <c r="AT2856" s="16"/>
      <c r="AU2856" s="16"/>
      <c r="AV2856" s="16"/>
      <c r="AW2856" s="16"/>
      <c r="AX2856" s="16"/>
      <c r="AY2856" s="16"/>
      <c r="AZ2856" s="16"/>
      <c r="BA2856" s="16"/>
      <c r="BB2856" s="16"/>
    </row>
    <row r="2857" s="5" customFormat="1" spans="1:54">
      <c r="A2857" s="136"/>
      <c r="C2857" s="136"/>
      <c r="E2857" s="107"/>
      <c r="F2857" s="137"/>
      <c r="J2857" s="122"/>
      <c r="K2857" s="138"/>
      <c r="L2857" s="139"/>
      <c r="M2857" s="140"/>
      <c r="O2857" s="89"/>
      <c r="Q2857" s="138"/>
      <c r="R2857" s="91"/>
      <c r="S2857" s="138"/>
      <c r="T2857" s="138"/>
      <c r="U2857" s="91"/>
      <c r="V2857" s="141"/>
      <c r="Y2857" s="6"/>
      <c r="Z2857" s="16"/>
      <c r="AA2857" s="16"/>
      <c r="AB2857" s="16"/>
      <c r="AC2857" s="16"/>
      <c r="AD2857" s="16"/>
      <c r="AE2857" s="16"/>
      <c r="AF2857" s="16"/>
      <c r="AG2857" s="16"/>
      <c r="AH2857" s="16"/>
      <c r="AI2857" s="16"/>
      <c r="AJ2857" s="16"/>
      <c r="AK2857" s="16"/>
      <c r="AL2857" s="16"/>
      <c r="AM2857" s="16"/>
      <c r="AN2857" s="16"/>
      <c r="AO2857" s="16"/>
      <c r="AP2857" s="16"/>
      <c r="AQ2857" s="16"/>
      <c r="AR2857" s="16"/>
      <c r="AS2857" s="16"/>
      <c r="AT2857" s="16"/>
      <c r="AU2857" s="16"/>
      <c r="AV2857" s="16"/>
      <c r="AW2857" s="16"/>
      <c r="AX2857" s="16"/>
      <c r="AY2857" s="16"/>
      <c r="AZ2857" s="16"/>
      <c r="BA2857" s="16"/>
      <c r="BB2857" s="16"/>
    </row>
    <row r="2858" s="5" customFormat="1" spans="1:54">
      <c r="A2858" s="136"/>
      <c r="C2858" s="136"/>
      <c r="E2858" s="107"/>
      <c r="F2858" s="137"/>
      <c r="J2858" s="122"/>
      <c r="K2858" s="138"/>
      <c r="L2858" s="139"/>
      <c r="M2858" s="140"/>
      <c r="O2858" s="89"/>
      <c r="Q2858" s="138"/>
      <c r="R2858" s="91"/>
      <c r="S2858" s="138"/>
      <c r="T2858" s="138"/>
      <c r="U2858" s="91"/>
      <c r="V2858" s="141"/>
      <c r="Y2858" s="6"/>
      <c r="Z2858" s="16"/>
      <c r="AA2858" s="16"/>
      <c r="AB2858" s="16"/>
      <c r="AC2858" s="16"/>
      <c r="AD2858" s="16"/>
      <c r="AE2858" s="16"/>
      <c r="AF2858" s="16"/>
      <c r="AG2858" s="16"/>
      <c r="AH2858" s="16"/>
      <c r="AI2858" s="16"/>
      <c r="AJ2858" s="16"/>
      <c r="AK2858" s="16"/>
      <c r="AL2858" s="16"/>
      <c r="AM2858" s="16"/>
      <c r="AN2858" s="16"/>
      <c r="AO2858" s="16"/>
      <c r="AP2858" s="16"/>
      <c r="AQ2858" s="16"/>
      <c r="AR2858" s="16"/>
      <c r="AS2858" s="16"/>
      <c r="AT2858" s="16"/>
      <c r="AU2858" s="16"/>
      <c r="AV2858" s="16"/>
      <c r="AW2858" s="16"/>
      <c r="AX2858" s="16"/>
      <c r="AY2858" s="16"/>
      <c r="AZ2858" s="16"/>
      <c r="BA2858" s="16"/>
      <c r="BB2858" s="16"/>
    </row>
    <row r="2859" s="5" customFormat="1" spans="1:54">
      <c r="A2859" s="136"/>
      <c r="C2859" s="136"/>
      <c r="E2859" s="107"/>
      <c r="F2859" s="137"/>
      <c r="J2859" s="122"/>
      <c r="K2859" s="138"/>
      <c r="L2859" s="139"/>
      <c r="M2859" s="140"/>
      <c r="O2859" s="89"/>
      <c r="Q2859" s="138"/>
      <c r="R2859" s="91"/>
      <c r="S2859" s="138"/>
      <c r="T2859" s="138"/>
      <c r="U2859" s="91"/>
      <c r="V2859" s="141"/>
      <c r="Y2859" s="6"/>
      <c r="Z2859" s="16"/>
      <c r="AA2859" s="16"/>
      <c r="AB2859" s="16"/>
      <c r="AC2859" s="16"/>
      <c r="AD2859" s="16"/>
      <c r="AE2859" s="16"/>
      <c r="AF2859" s="16"/>
      <c r="AG2859" s="16"/>
      <c r="AH2859" s="16"/>
      <c r="AI2859" s="16"/>
      <c r="AJ2859" s="16"/>
      <c r="AK2859" s="16"/>
      <c r="AL2859" s="16"/>
      <c r="AM2859" s="16"/>
      <c r="AN2859" s="16"/>
      <c r="AO2859" s="16"/>
      <c r="AP2859" s="16"/>
      <c r="AQ2859" s="16"/>
      <c r="AR2859" s="16"/>
      <c r="AS2859" s="16"/>
      <c r="AT2859" s="16"/>
      <c r="AU2859" s="16"/>
      <c r="AV2859" s="16"/>
      <c r="AW2859" s="16"/>
      <c r="AX2859" s="16"/>
      <c r="AY2859" s="16"/>
      <c r="AZ2859" s="16"/>
      <c r="BA2859" s="16"/>
      <c r="BB2859" s="16"/>
    </row>
    <row r="2860" s="5" customFormat="1" spans="1:54">
      <c r="A2860" s="136"/>
      <c r="C2860" s="136"/>
      <c r="E2860" s="107"/>
      <c r="F2860" s="137"/>
      <c r="J2860" s="122"/>
      <c r="K2860" s="138"/>
      <c r="L2860" s="139"/>
      <c r="M2860" s="140"/>
      <c r="O2860" s="89"/>
      <c r="Q2860" s="138"/>
      <c r="R2860" s="91"/>
      <c r="S2860" s="138"/>
      <c r="T2860" s="138"/>
      <c r="U2860" s="91"/>
      <c r="V2860" s="141"/>
      <c r="Y2860" s="6"/>
      <c r="Z2860" s="16"/>
      <c r="AA2860" s="16"/>
      <c r="AB2860" s="16"/>
      <c r="AC2860" s="16"/>
      <c r="AD2860" s="16"/>
      <c r="AE2860" s="16"/>
      <c r="AF2860" s="16"/>
      <c r="AG2860" s="16"/>
      <c r="AH2860" s="16"/>
      <c r="AI2860" s="16"/>
      <c r="AJ2860" s="16"/>
      <c r="AK2860" s="16"/>
      <c r="AL2860" s="16"/>
      <c r="AM2860" s="16"/>
      <c r="AN2860" s="16"/>
      <c r="AO2860" s="16"/>
      <c r="AP2860" s="16"/>
      <c r="AQ2860" s="16"/>
      <c r="AR2860" s="16"/>
      <c r="AS2860" s="16"/>
      <c r="AT2860" s="16"/>
      <c r="AU2860" s="16"/>
      <c r="AV2860" s="16"/>
      <c r="AW2860" s="16"/>
      <c r="AX2860" s="16"/>
      <c r="AY2860" s="16"/>
      <c r="AZ2860" s="16"/>
      <c r="BA2860" s="16"/>
      <c r="BB2860" s="16"/>
    </row>
    <row r="2861" s="5" customFormat="1" spans="1:54">
      <c r="A2861" s="136"/>
      <c r="C2861" s="136"/>
      <c r="E2861" s="107"/>
      <c r="F2861" s="137"/>
      <c r="J2861" s="122"/>
      <c r="K2861" s="138"/>
      <c r="L2861" s="139"/>
      <c r="M2861" s="140"/>
      <c r="O2861" s="89"/>
      <c r="Q2861" s="138"/>
      <c r="R2861" s="91"/>
      <c r="S2861" s="138"/>
      <c r="T2861" s="138"/>
      <c r="U2861" s="91"/>
      <c r="V2861" s="141"/>
      <c r="Y2861" s="6"/>
      <c r="Z2861" s="16"/>
      <c r="AA2861" s="16"/>
      <c r="AB2861" s="16"/>
      <c r="AC2861" s="16"/>
      <c r="AD2861" s="16"/>
      <c r="AE2861" s="16"/>
      <c r="AF2861" s="16"/>
      <c r="AG2861" s="16"/>
      <c r="AH2861" s="16"/>
      <c r="AI2861" s="16"/>
      <c r="AJ2861" s="16"/>
      <c r="AK2861" s="16"/>
      <c r="AL2861" s="16"/>
      <c r="AM2861" s="16"/>
      <c r="AN2861" s="16"/>
      <c r="AO2861" s="16"/>
      <c r="AP2861" s="16"/>
      <c r="AQ2861" s="16"/>
      <c r="AR2861" s="16"/>
      <c r="AS2861" s="16"/>
      <c r="AT2861" s="16"/>
      <c r="AU2861" s="16"/>
      <c r="AV2861" s="16"/>
      <c r="AW2861" s="16"/>
      <c r="AX2861" s="16"/>
      <c r="AY2861" s="16"/>
      <c r="AZ2861" s="16"/>
      <c r="BA2861" s="16"/>
      <c r="BB2861" s="16"/>
    </row>
    <row r="2862" s="5" customFormat="1" spans="1:54">
      <c r="A2862" s="136"/>
      <c r="C2862" s="136"/>
      <c r="E2862" s="107"/>
      <c r="F2862" s="137"/>
      <c r="J2862" s="122"/>
      <c r="K2862" s="138"/>
      <c r="L2862" s="139"/>
      <c r="M2862" s="140"/>
      <c r="O2862" s="89"/>
      <c r="Q2862" s="138"/>
      <c r="R2862" s="91"/>
      <c r="S2862" s="138"/>
      <c r="T2862" s="138"/>
      <c r="U2862" s="91"/>
      <c r="V2862" s="141"/>
      <c r="Y2862" s="6"/>
      <c r="Z2862" s="16"/>
      <c r="AA2862" s="16"/>
      <c r="AB2862" s="16"/>
      <c r="AC2862" s="16"/>
      <c r="AD2862" s="16"/>
      <c r="AE2862" s="16"/>
      <c r="AF2862" s="16"/>
      <c r="AG2862" s="16"/>
      <c r="AH2862" s="16"/>
      <c r="AI2862" s="16"/>
      <c r="AJ2862" s="16"/>
      <c r="AK2862" s="16"/>
      <c r="AL2862" s="16"/>
      <c r="AM2862" s="16"/>
      <c r="AN2862" s="16"/>
      <c r="AO2862" s="16"/>
      <c r="AP2862" s="16"/>
      <c r="AQ2862" s="16"/>
      <c r="AR2862" s="16"/>
      <c r="AS2862" s="16"/>
      <c r="AT2862" s="16"/>
      <c r="AU2862" s="16"/>
      <c r="AV2862" s="16"/>
      <c r="AW2862" s="16"/>
      <c r="AX2862" s="16"/>
      <c r="AY2862" s="16"/>
      <c r="AZ2862" s="16"/>
      <c r="BA2862" s="16"/>
      <c r="BB2862" s="16"/>
    </row>
    <row r="2863" s="5" customFormat="1" spans="1:54">
      <c r="A2863" s="136"/>
      <c r="C2863" s="136"/>
      <c r="E2863" s="107"/>
      <c r="F2863" s="137"/>
      <c r="J2863" s="122"/>
      <c r="K2863" s="138"/>
      <c r="L2863" s="139"/>
      <c r="M2863" s="140"/>
      <c r="O2863" s="89"/>
      <c r="Q2863" s="138"/>
      <c r="R2863" s="91"/>
      <c r="S2863" s="138"/>
      <c r="T2863" s="138"/>
      <c r="U2863" s="91"/>
      <c r="V2863" s="141"/>
      <c r="Y2863" s="6"/>
      <c r="Z2863" s="16"/>
      <c r="AA2863" s="16"/>
      <c r="AB2863" s="16"/>
      <c r="AC2863" s="16"/>
      <c r="AD2863" s="16"/>
      <c r="AE2863" s="16"/>
      <c r="AF2863" s="16"/>
      <c r="AG2863" s="16"/>
      <c r="AH2863" s="16"/>
      <c r="AI2863" s="16"/>
      <c r="AJ2863" s="16"/>
      <c r="AK2863" s="16"/>
      <c r="AL2863" s="16"/>
      <c r="AM2863" s="16"/>
      <c r="AN2863" s="16"/>
      <c r="AO2863" s="16"/>
      <c r="AP2863" s="16"/>
      <c r="AQ2863" s="16"/>
      <c r="AR2863" s="16"/>
      <c r="AS2863" s="16"/>
      <c r="AT2863" s="16"/>
      <c r="AU2863" s="16"/>
      <c r="AV2863" s="16"/>
      <c r="AW2863" s="16"/>
      <c r="AX2863" s="16"/>
      <c r="AY2863" s="16"/>
      <c r="AZ2863" s="16"/>
      <c r="BA2863" s="16"/>
      <c r="BB2863" s="16"/>
    </row>
    <row r="2864" s="5" customFormat="1" spans="1:54">
      <c r="A2864" s="136"/>
      <c r="C2864" s="136"/>
      <c r="E2864" s="107"/>
      <c r="F2864" s="137"/>
      <c r="J2864" s="122"/>
      <c r="K2864" s="138"/>
      <c r="L2864" s="139"/>
      <c r="M2864" s="140"/>
      <c r="O2864" s="89"/>
      <c r="Q2864" s="138"/>
      <c r="R2864" s="91"/>
      <c r="S2864" s="138"/>
      <c r="T2864" s="138"/>
      <c r="U2864" s="91"/>
      <c r="V2864" s="141"/>
      <c r="Y2864" s="6"/>
      <c r="Z2864" s="16"/>
      <c r="AA2864" s="16"/>
      <c r="AB2864" s="16"/>
      <c r="AC2864" s="16"/>
      <c r="AD2864" s="16"/>
      <c r="AE2864" s="16"/>
      <c r="AF2864" s="16"/>
      <c r="AG2864" s="16"/>
      <c r="AH2864" s="16"/>
      <c r="AI2864" s="16"/>
      <c r="AJ2864" s="16"/>
      <c r="AK2864" s="16"/>
      <c r="AL2864" s="16"/>
      <c r="AM2864" s="16"/>
      <c r="AN2864" s="16"/>
      <c r="AO2864" s="16"/>
      <c r="AP2864" s="16"/>
      <c r="AQ2864" s="16"/>
      <c r="AR2864" s="16"/>
      <c r="AS2864" s="16"/>
      <c r="AT2864" s="16"/>
      <c r="AU2864" s="16"/>
      <c r="AV2864" s="16"/>
      <c r="AW2864" s="16"/>
      <c r="AX2864" s="16"/>
      <c r="AY2864" s="16"/>
      <c r="AZ2864" s="16"/>
      <c r="BA2864" s="16"/>
      <c r="BB2864" s="16"/>
    </row>
    <row r="2865" s="5" customFormat="1" spans="1:54">
      <c r="A2865" s="136"/>
      <c r="C2865" s="136"/>
      <c r="E2865" s="107"/>
      <c r="F2865" s="137"/>
      <c r="J2865" s="122"/>
      <c r="K2865" s="138"/>
      <c r="L2865" s="139"/>
      <c r="M2865" s="140"/>
      <c r="O2865" s="89"/>
      <c r="Q2865" s="138"/>
      <c r="R2865" s="91"/>
      <c r="S2865" s="138"/>
      <c r="T2865" s="138"/>
      <c r="U2865" s="91"/>
      <c r="V2865" s="141"/>
      <c r="Y2865" s="6"/>
      <c r="Z2865" s="16"/>
      <c r="AA2865" s="16"/>
      <c r="AB2865" s="16"/>
      <c r="AC2865" s="16"/>
      <c r="AD2865" s="16"/>
      <c r="AE2865" s="16"/>
      <c r="AF2865" s="16"/>
      <c r="AG2865" s="16"/>
      <c r="AH2865" s="16"/>
      <c r="AI2865" s="16"/>
      <c r="AJ2865" s="16"/>
      <c r="AK2865" s="16"/>
      <c r="AL2865" s="16"/>
      <c r="AM2865" s="16"/>
      <c r="AN2865" s="16"/>
      <c r="AO2865" s="16"/>
      <c r="AP2865" s="16"/>
      <c r="AQ2865" s="16"/>
      <c r="AR2865" s="16"/>
      <c r="AS2865" s="16"/>
      <c r="AT2865" s="16"/>
      <c r="AU2865" s="16"/>
      <c r="AV2865" s="16"/>
      <c r="AW2865" s="16"/>
      <c r="AX2865" s="16"/>
      <c r="AY2865" s="16"/>
      <c r="AZ2865" s="16"/>
      <c r="BA2865" s="16"/>
      <c r="BB2865" s="16"/>
    </row>
    <row r="2866" s="5" customFormat="1" spans="1:54">
      <c r="A2866" s="136"/>
      <c r="C2866" s="136"/>
      <c r="E2866" s="107"/>
      <c r="F2866" s="137"/>
      <c r="J2866" s="122"/>
      <c r="K2866" s="138"/>
      <c r="L2866" s="139"/>
      <c r="M2866" s="140"/>
      <c r="O2866" s="89"/>
      <c r="Q2866" s="138"/>
      <c r="R2866" s="91"/>
      <c r="S2866" s="138"/>
      <c r="T2866" s="138"/>
      <c r="U2866" s="91"/>
      <c r="V2866" s="141"/>
      <c r="Y2866" s="6"/>
      <c r="Z2866" s="16"/>
      <c r="AA2866" s="16"/>
      <c r="AB2866" s="16"/>
      <c r="AC2866" s="16"/>
      <c r="AD2866" s="16"/>
      <c r="AE2866" s="16"/>
      <c r="AF2866" s="16"/>
      <c r="AG2866" s="16"/>
      <c r="AH2866" s="16"/>
      <c r="AI2866" s="16"/>
      <c r="AJ2866" s="16"/>
      <c r="AK2866" s="16"/>
      <c r="AL2866" s="16"/>
      <c r="AM2866" s="16"/>
      <c r="AN2866" s="16"/>
      <c r="AO2866" s="16"/>
      <c r="AP2866" s="16"/>
      <c r="AQ2866" s="16"/>
      <c r="AR2866" s="16"/>
      <c r="AS2866" s="16"/>
      <c r="AT2866" s="16"/>
      <c r="AU2866" s="16"/>
      <c r="AV2866" s="16"/>
      <c r="AW2866" s="16"/>
      <c r="AX2866" s="16"/>
      <c r="AY2866" s="16"/>
      <c r="AZ2866" s="16"/>
      <c r="BA2866" s="16"/>
      <c r="BB2866" s="16"/>
    </row>
    <row r="2867" s="5" customFormat="1" spans="1:54">
      <c r="A2867" s="136"/>
      <c r="C2867" s="136"/>
      <c r="E2867" s="107"/>
      <c r="F2867" s="137"/>
      <c r="J2867" s="122"/>
      <c r="K2867" s="138"/>
      <c r="L2867" s="139"/>
      <c r="M2867" s="140"/>
      <c r="O2867" s="89"/>
      <c r="Q2867" s="138"/>
      <c r="R2867" s="91"/>
      <c r="S2867" s="138"/>
      <c r="T2867" s="138"/>
      <c r="U2867" s="91"/>
      <c r="V2867" s="141"/>
      <c r="Y2867" s="6"/>
      <c r="Z2867" s="16"/>
      <c r="AA2867" s="16"/>
      <c r="AB2867" s="16"/>
      <c r="AC2867" s="16"/>
      <c r="AD2867" s="16"/>
      <c r="AE2867" s="16"/>
      <c r="AF2867" s="16"/>
      <c r="AG2867" s="16"/>
      <c r="AH2867" s="16"/>
      <c r="AI2867" s="16"/>
      <c r="AJ2867" s="16"/>
      <c r="AK2867" s="16"/>
      <c r="AL2867" s="16"/>
      <c r="AM2867" s="16"/>
      <c r="AN2867" s="16"/>
      <c r="AO2867" s="16"/>
      <c r="AP2867" s="16"/>
      <c r="AQ2867" s="16"/>
      <c r="AR2867" s="16"/>
      <c r="AS2867" s="16"/>
      <c r="AT2867" s="16"/>
      <c r="AU2867" s="16"/>
      <c r="AV2867" s="16"/>
      <c r="AW2867" s="16"/>
      <c r="AX2867" s="16"/>
      <c r="AY2867" s="16"/>
      <c r="AZ2867" s="16"/>
      <c r="BA2867" s="16"/>
      <c r="BB2867" s="16"/>
    </row>
    <row r="2868" s="5" customFormat="1" spans="1:54">
      <c r="A2868" s="136"/>
      <c r="C2868" s="136"/>
      <c r="E2868" s="107"/>
      <c r="F2868" s="137"/>
      <c r="J2868" s="122"/>
      <c r="K2868" s="138"/>
      <c r="L2868" s="139"/>
      <c r="M2868" s="140"/>
      <c r="O2868" s="89"/>
      <c r="Q2868" s="138"/>
      <c r="R2868" s="91"/>
      <c r="S2868" s="138"/>
      <c r="T2868" s="138"/>
      <c r="U2868" s="91"/>
      <c r="V2868" s="141"/>
      <c r="Y2868" s="6"/>
      <c r="Z2868" s="16"/>
      <c r="AA2868" s="16"/>
      <c r="AB2868" s="16"/>
      <c r="AC2868" s="16"/>
      <c r="AD2868" s="16"/>
      <c r="AE2868" s="16"/>
      <c r="AF2868" s="16"/>
      <c r="AG2868" s="16"/>
      <c r="AH2868" s="16"/>
      <c r="AI2868" s="16"/>
      <c r="AJ2868" s="16"/>
      <c r="AK2868" s="16"/>
      <c r="AL2868" s="16"/>
      <c r="AM2868" s="16"/>
      <c r="AN2868" s="16"/>
      <c r="AO2868" s="16"/>
      <c r="AP2868" s="16"/>
      <c r="AQ2868" s="16"/>
      <c r="AR2868" s="16"/>
      <c r="AS2868" s="16"/>
      <c r="AT2868" s="16"/>
      <c r="AU2868" s="16"/>
      <c r="AV2868" s="16"/>
      <c r="AW2868" s="16"/>
      <c r="AX2868" s="16"/>
      <c r="AY2868" s="16"/>
      <c r="AZ2868" s="16"/>
      <c r="BA2868" s="16"/>
      <c r="BB2868" s="16"/>
    </row>
    <row r="2869" s="5" customFormat="1" spans="1:54">
      <c r="A2869" s="136"/>
      <c r="C2869" s="136"/>
      <c r="E2869" s="107"/>
      <c r="F2869" s="137"/>
      <c r="J2869" s="122"/>
      <c r="K2869" s="138"/>
      <c r="L2869" s="139"/>
      <c r="M2869" s="140"/>
      <c r="O2869" s="89"/>
      <c r="Q2869" s="138"/>
      <c r="R2869" s="91"/>
      <c r="S2869" s="138"/>
      <c r="T2869" s="138"/>
      <c r="U2869" s="91"/>
      <c r="V2869" s="141"/>
      <c r="Y2869" s="6"/>
      <c r="Z2869" s="16"/>
      <c r="AA2869" s="16"/>
      <c r="AB2869" s="16"/>
      <c r="AC2869" s="16"/>
      <c r="AD2869" s="16"/>
      <c r="AE2869" s="16"/>
      <c r="AF2869" s="16"/>
      <c r="AG2869" s="16"/>
      <c r="AH2869" s="16"/>
      <c r="AI2869" s="16"/>
      <c r="AJ2869" s="16"/>
      <c r="AK2869" s="16"/>
      <c r="AL2869" s="16"/>
      <c r="AM2869" s="16"/>
      <c r="AN2869" s="16"/>
      <c r="AO2869" s="16"/>
      <c r="AP2869" s="16"/>
      <c r="AQ2869" s="16"/>
      <c r="AR2869" s="16"/>
      <c r="AS2869" s="16"/>
      <c r="AT2869" s="16"/>
      <c r="AU2869" s="16"/>
      <c r="AV2869" s="16"/>
      <c r="AW2869" s="16"/>
      <c r="AX2869" s="16"/>
      <c r="AY2869" s="16"/>
      <c r="AZ2869" s="16"/>
      <c r="BA2869" s="16"/>
      <c r="BB2869" s="16"/>
    </row>
    <row r="2870" s="5" customFormat="1" spans="1:54">
      <c r="A2870" s="136"/>
      <c r="C2870" s="136"/>
      <c r="E2870" s="107"/>
      <c r="F2870" s="137"/>
      <c r="J2870" s="122"/>
      <c r="K2870" s="138"/>
      <c r="L2870" s="139"/>
      <c r="M2870" s="140"/>
      <c r="O2870" s="89"/>
      <c r="Q2870" s="138"/>
      <c r="R2870" s="91"/>
      <c r="S2870" s="138"/>
      <c r="T2870" s="138"/>
      <c r="U2870" s="91"/>
      <c r="V2870" s="141"/>
      <c r="Y2870" s="6"/>
      <c r="Z2870" s="16"/>
      <c r="AA2870" s="16"/>
      <c r="AB2870" s="16"/>
      <c r="AC2870" s="16"/>
      <c r="AD2870" s="16"/>
      <c r="AE2870" s="16"/>
      <c r="AF2870" s="16"/>
      <c r="AG2870" s="16"/>
      <c r="AH2870" s="16"/>
      <c r="AI2870" s="16"/>
      <c r="AJ2870" s="16"/>
      <c r="AK2870" s="16"/>
      <c r="AL2870" s="16"/>
      <c r="AM2870" s="16"/>
      <c r="AN2870" s="16"/>
      <c r="AO2870" s="16"/>
      <c r="AP2870" s="16"/>
      <c r="AQ2870" s="16"/>
      <c r="AR2870" s="16"/>
      <c r="AS2870" s="16"/>
      <c r="AT2870" s="16"/>
      <c r="AU2870" s="16"/>
      <c r="AV2870" s="16"/>
      <c r="AW2870" s="16"/>
      <c r="AX2870" s="16"/>
      <c r="AY2870" s="16"/>
      <c r="AZ2870" s="16"/>
      <c r="BA2870" s="16"/>
      <c r="BB2870" s="16"/>
    </row>
    <row r="2871" s="5" customFormat="1" spans="1:54">
      <c r="A2871" s="136"/>
      <c r="C2871" s="136"/>
      <c r="E2871" s="107"/>
      <c r="F2871" s="137"/>
      <c r="J2871" s="122"/>
      <c r="K2871" s="138"/>
      <c r="L2871" s="139"/>
      <c r="M2871" s="140"/>
      <c r="O2871" s="89"/>
      <c r="Q2871" s="138"/>
      <c r="R2871" s="91"/>
      <c r="S2871" s="138"/>
      <c r="T2871" s="138"/>
      <c r="U2871" s="91"/>
      <c r="V2871" s="141"/>
      <c r="Y2871" s="6"/>
      <c r="Z2871" s="16"/>
      <c r="AA2871" s="16"/>
      <c r="AB2871" s="16"/>
      <c r="AC2871" s="16"/>
      <c r="AD2871" s="16"/>
      <c r="AE2871" s="16"/>
      <c r="AF2871" s="16"/>
      <c r="AG2871" s="16"/>
      <c r="AH2871" s="16"/>
      <c r="AI2871" s="16"/>
      <c r="AJ2871" s="16"/>
      <c r="AK2871" s="16"/>
      <c r="AL2871" s="16"/>
      <c r="AM2871" s="16"/>
      <c r="AN2871" s="16"/>
      <c r="AO2871" s="16"/>
      <c r="AP2871" s="16"/>
      <c r="AQ2871" s="16"/>
      <c r="AR2871" s="16"/>
      <c r="AS2871" s="16"/>
      <c r="AT2871" s="16"/>
      <c r="AU2871" s="16"/>
      <c r="AV2871" s="16"/>
      <c r="AW2871" s="16"/>
      <c r="AX2871" s="16"/>
      <c r="AY2871" s="16"/>
      <c r="AZ2871" s="16"/>
      <c r="BA2871" s="16"/>
      <c r="BB2871" s="16"/>
    </row>
    <row r="2872" s="5" customFormat="1" spans="1:54">
      <c r="A2872" s="136"/>
      <c r="C2872" s="136"/>
      <c r="E2872" s="107"/>
      <c r="F2872" s="137"/>
      <c r="J2872" s="122"/>
      <c r="K2872" s="138"/>
      <c r="L2872" s="139"/>
      <c r="M2872" s="140"/>
      <c r="O2872" s="89"/>
      <c r="Q2872" s="138"/>
      <c r="R2872" s="91"/>
      <c r="S2872" s="138"/>
      <c r="T2872" s="138"/>
      <c r="U2872" s="91"/>
      <c r="V2872" s="141"/>
      <c r="Y2872" s="6"/>
      <c r="Z2872" s="16"/>
      <c r="AA2872" s="16"/>
      <c r="AB2872" s="16"/>
      <c r="AC2872" s="16"/>
      <c r="AD2872" s="16"/>
      <c r="AE2872" s="16"/>
      <c r="AF2872" s="16"/>
      <c r="AG2872" s="16"/>
      <c r="AH2872" s="16"/>
      <c r="AI2872" s="16"/>
      <c r="AJ2872" s="16"/>
      <c r="AK2872" s="16"/>
      <c r="AL2872" s="16"/>
      <c r="AM2872" s="16"/>
      <c r="AN2872" s="16"/>
      <c r="AO2872" s="16"/>
      <c r="AP2872" s="16"/>
      <c r="AQ2872" s="16"/>
      <c r="AR2872" s="16"/>
      <c r="AS2872" s="16"/>
      <c r="AT2872" s="16"/>
      <c r="AU2872" s="16"/>
      <c r="AV2872" s="16"/>
      <c r="AW2872" s="16"/>
      <c r="AX2872" s="16"/>
      <c r="AY2872" s="16"/>
      <c r="AZ2872" s="16"/>
      <c r="BA2872" s="16"/>
      <c r="BB2872" s="16"/>
    </row>
    <row r="2873" s="5" customFormat="1" spans="1:54">
      <c r="A2873" s="136"/>
      <c r="C2873" s="136"/>
      <c r="E2873" s="107"/>
      <c r="F2873" s="137"/>
      <c r="J2873" s="122"/>
      <c r="K2873" s="138"/>
      <c r="L2873" s="139"/>
      <c r="M2873" s="140"/>
      <c r="O2873" s="89"/>
      <c r="Q2873" s="138"/>
      <c r="R2873" s="91"/>
      <c r="S2873" s="138"/>
      <c r="T2873" s="138"/>
      <c r="U2873" s="91"/>
      <c r="V2873" s="141"/>
      <c r="Y2873" s="6"/>
      <c r="Z2873" s="16"/>
      <c r="AA2873" s="16"/>
      <c r="AB2873" s="16"/>
      <c r="AC2873" s="16"/>
      <c r="AD2873" s="16"/>
      <c r="AE2873" s="16"/>
      <c r="AF2873" s="16"/>
      <c r="AG2873" s="16"/>
      <c r="AH2873" s="16"/>
      <c r="AI2873" s="16"/>
      <c r="AJ2873" s="16"/>
      <c r="AK2873" s="16"/>
      <c r="AL2873" s="16"/>
      <c r="AM2873" s="16"/>
      <c r="AN2873" s="16"/>
      <c r="AO2873" s="16"/>
      <c r="AP2873" s="16"/>
      <c r="AQ2873" s="16"/>
      <c r="AR2873" s="16"/>
      <c r="AS2873" s="16"/>
      <c r="AT2873" s="16"/>
      <c r="AU2873" s="16"/>
      <c r="AV2873" s="16"/>
      <c r="AW2873" s="16"/>
      <c r="AX2873" s="16"/>
      <c r="AY2873" s="16"/>
      <c r="AZ2873" s="16"/>
      <c r="BA2873" s="16"/>
      <c r="BB2873" s="16"/>
    </row>
    <row r="2874" s="5" customFormat="1" spans="1:54">
      <c r="A2874" s="136"/>
      <c r="C2874" s="136"/>
      <c r="E2874" s="107"/>
      <c r="F2874" s="137"/>
      <c r="J2874" s="122"/>
      <c r="K2874" s="138"/>
      <c r="L2874" s="139"/>
      <c r="M2874" s="140"/>
      <c r="O2874" s="89"/>
      <c r="Q2874" s="138"/>
      <c r="R2874" s="91"/>
      <c r="S2874" s="138"/>
      <c r="T2874" s="138"/>
      <c r="U2874" s="91"/>
      <c r="V2874" s="141"/>
      <c r="Y2874" s="6"/>
      <c r="Z2874" s="16"/>
      <c r="AA2874" s="16"/>
      <c r="AB2874" s="16"/>
      <c r="AC2874" s="16"/>
      <c r="AD2874" s="16"/>
      <c r="AE2874" s="16"/>
      <c r="AF2874" s="16"/>
      <c r="AG2874" s="16"/>
      <c r="AH2874" s="16"/>
      <c r="AI2874" s="16"/>
      <c r="AJ2874" s="16"/>
      <c r="AK2874" s="16"/>
      <c r="AL2874" s="16"/>
      <c r="AM2874" s="16"/>
      <c r="AN2874" s="16"/>
      <c r="AO2874" s="16"/>
      <c r="AP2874" s="16"/>
      <c r="AQ2874" s="16"/>
      <c r="AR2874" s="16"/>
      <c r="AS2874" s="16"/>
      <c r="AT2874" s="16"/>
      <c r="AU2874" s="16"/>
      <c r="AV2874" s="16"/>
      <c r="AW2874" s="16"/>
      <c r="AX2874" s="16"/>
      <c r="AY2874" s="16"/>
      <c r="AZ2874" s="16"/>
      <c r="BA2874" s="16"/>
      <c r="BB2874" s="16"/>
    </row>
    <row r="2875" s="5" customFormat="1" spans="1:54">
      <c r="A2875" s="136"/>
      <c r="C2875" s="136"/>
      <c r="E2875" s="107"/>
      <c r="F2875" s="137"/>
      <c r="J2875" s="122"/>
      <c r="K2875" s="138"/>
      <c r="L2875" s="139"/>
      <c r="M2875" s="140"/>
      <c r="O2875" s="89"/>
      <c r="Q2875" s="138"/>
      <c r="R2875" s="91"/>
      <c r="S2875" s="138"/>
      <c r="T2875" s="138"/>
      <c r="U2875" s="91"/>
      <c r="V2875" s="141"/>
      <c r="Y2875" s="6"/>
      <c r="Z2875" s="16"/>
      <c r="AA2875" s="16"/>
      <c r="AB2875" s="16"/>
      <c r="AC2875" s="16"/>
      <c r="AD2875" s="16"/>
      <c r="AE2875" s="16"/>
      <c r="AF2875" s="16"/>
      <c r="AG2875" s="16"/>
      <c r="AH2875" s="16"/>
      <c r="AI2875" s="16"/>
      <c r="AJ2875" s="16"/>
      <c r="AK2875" s="16"/>
      <c r="AL2875" s="16"/>
      <c r="AM2875" s="16"/>
      <c r="AN2875" s="16"/>
      <c r="AO2875" s="16"/>
      <c r="AP2875" s="16"/>
      <c r="AQ2875" s="16"/>
      <c r="AR2875" s="16"/>
      <c r="AS2875" s="16"/>
      <c r="AT2875" s="16"/>
      <c r="AU2875" s="16"/>
      <c r="AV2875" s="16"/>
      <c r="AW2875" s="16"/>
      <c r="AX2875" s="16"/>
      <c r="AY2875" s="16"/>
      <c r="AZ2875" s="16"/>
      <c r="BA2875" s="16"/>
      <c r="BB2875" s="16"/>
    </row>
    <row r="2876" s="5" customFormat="1" spans="1:54">
      <c r="A2876" s="136"/>
      <c r="C2876" s="136"/>
      <c r="E2876" s="107"/>
      <c r="F2876" s="137"/>
      <c r="J2876" s="122"/>
      <c r="K2876" s="138"/>
      <c r="L2876" s="139"/>
      <c r="M2876" s="140"/>
      <c r="O2876" s="89"/>
      <c r="Q2876" s="138"/>
      <c r="R2876" s="91"/>
      <c r="S2876" s="138"/>
      <c r="T2876" s="138"/>
      <c r="U2876" s="91"/>
      <c r="V2876" s="141"/>
      <c r="Y2876" s="6"/>
      <c r="Z2876" s="16"/>
      <c r="AA2876" s="16"/>
      <c r="AB2876" s="16"/>
      <c r="AC2876" s="16"/>
      <c r="AD2876" s="16"/>
      <c r="AE2876" s="16"/>
      <c r="AF2876" s="16"/>
      <c r="AG2876" s="16"/>
      <c r="AH2876" s="16"/>
      <c r="AI2876" s="16"/>
      <c r="AJ2876" s="16"/>
      <c r="AK2876" s="16"/>
      <c r="AL2876" s="16"/>
      <c r="AM2876" s="16"/>
      <c r="AN2876" s="16"/>
      <c r="AO2876" s="16"/>
      <c r="AP2876" s="16"/>
      <c r="AQ2876" s="16"/>
      <c r="AR2876" s="16"/>
      <c r="AS2876" s="16"/>
      <c r="AT2876" s="16"/>
      <c r="AU2876" s="16"/>
      <c r="AV2876" s="16"/>
      <c r="AW2876" s="16"/>
      <c r="AX2876" s="16"/>
      <c r="AY2876" s="16"/>
      <c r="AZ2876" s="16"/>
      <c r="BA2876" s="16"/>
      <c r="BB2876" s="16"/>
    </row>
    <row r="2877" s="5" customFormat="1" spans="1:54">
      <c r="A2877" s="136"/>
      <c r="C2877" s="136"/>
      <c r="E2877" s="107"/>
      <c r="F2877" s="137"/>
      <c r="J2877" s="122"/>
      <c r="K2877" s="138"/>
      <c r="L2877" s="139"/>
      <c r="M2877" s="140"/>
      <c r="O2877" s="89"/>
      <c r="Q2877" s="138"/>
      <c r="R2877" s="91"/>
      <c r="S2877" s="138"/>
      <c r="T2877" s="138"/>
      <c r="U2877" s="91"/>
      <c r="V2877" s="141"/>
      <c r="Y2877" s="6"/>
      <c r="Z2877" s="16"/>
      <c r="AA2877" s="16"/>
      <c r="AB2877" s="16"/>
      <c r="AC2877" s="16"/>
      <c r="AD2877" s="16"/>
      <c r="AE2877" s="16"/>
      <c r="AF2877" s="16"/>
      <c r="AG2877" s="16"/>
      <c r="AH2877" s="16"/>
      <c r="AI2877" s="16"/>
      <c r="AJ2877" s="16"/>
      <c r="AK2877" s="16"/>
      <c r="AL2877" s="16"/>
      <c r="AM2877" s="16"/>
      <c r="AN2877" s="16"/>
      <c r="AO2877" s="16"/>
      <c r="AP2877" s="16"/>
      <c r="AQ2877" s="16"/>
      <c r="AR2877" s="16"/>
      <c r="AS2877" s="16"/>
      <c r="AT2877" s="16"/>
      <c r="AU2877" s="16"/>
      <c r="AV2877" s="16"/>
      <c r="AW2877" s="16"/>
      <c r="AX2877" s="16"/>
      <c r="AY2877" s="16"/>
      <c r="AZ2877" s="16"/>
      <c r="BA2877" s="16"/>
      <c r="BB2877" s="16"/>
    </row>
    <row r="2878" s="5" customFormat="1" spans="1:54">
      <c r="A2878" s="136"/>
      <c r="C2878" s="136"/>
      <c r="E2878" s="107"/>
      <c r="F2878" s="137"/>
      <c r="J2878" s="122"/>
      <c r="K2878" s="138"/>
      <c r="L2878" s="139"/>
      <c r="M2878" s="140"/>
      <c r="O2878" s="89"/>
      <c r="Q2878" s="138"/>
      <c r="R2878" s="91"/>
      <c r="S2878" s="138"/>
      <c r="T2878" s="138"/>
      <c r="U2878" s="91"/>
      <c r="V2878" s="141"/>
      <c r="Y2878" s="6"/>
      <c r="Z2878" s="16"/>
      <c r="AA2878" s="16"/>
      <c r="AB2878" s="16"/>
      <c r="AC2878" s="16"/>
      <c r="AD2878" s="16"/>
      <c r="AE2878" s="16"/>
      <c r="AF2878" s="16"/>
      <c r="AG2878" s="16"/>
      <c r="AH2878" s="16"/>
      <c r="AI2878" s="16"/>
      <c r="AJ2878" s="16"/>
      <c r="AK2878" s="16"/>
      <c r="AL2878" s="16"/>
      <c r="AM2878" s="16"/>
      <c r="AN2878" s="16"/>
      <c r="AO2878" s="16"/>
      <c r="AP2878" s="16"/>
      <c r="AQ2878" s="16"/>
      <c r="AR2878" s="16"/>
      <c r="AS2878" s="16"/>
      <c r="AT2878" s="16"/>
      <c r="AU2878" s="16"/>
      <c r="AV2878" s="16"/>
      <c r="AW2878" s="16"/>
      <c r="AX2878" s="16"/>
      <c r="AY2878" s="16"/>
      <c r="AZ2878" s="16"/>
      <c r="BA2878" s="16"/>
      <c r="BB2878" s="16"/>
    </row>
    <row r="2879" s="5" customFormat="1" spans="1:54">
      <c r="A2879" s="136"/>
      <c r="C2879" s="136"/>
      <c r="E2879" s="107"/>
      <c r="F2879" s="137"/>
      <c r="J2879" s="122"/>
      <c r="K2879" s="138"/>
      <c r="L2879" s="139"/>
      <c r="M2879" s="140"/>
      <c r="O2879" s="89"/>
      <c r="Q2879" s="138"/>
      <c r="R2879" s="91"/>
      <c r="S2879" s="138"/>
      <c r="T2879" s="138"/>
      <c r="U2879" s="91"/>
      <c r="V2879" s="141"/>
      <c r="Y2879" s="6"/>
      <c r="Z2879" s="16"/>
      <c r="AA2879" s="16"/>
      <c r="AB2879" s="16"/>
      <c r="AC2879" s="16"/>
      <c r="AD2879" s="16"/>
      <c r="AE2879" s="16"/>
      <c r="AF2879" s="16"/>
      <c r="AG2879" s="16"/>
      <c r="AH2879" s="16"/>
      <c r="AI2879" s="16"/>
      <c r="AJ2879" s="16"/>
      <c r="AK2879" s="16"/>
      <c r="AL2879" s="16"/>
      <c r="AM2879" s="16"/>
      <c r="AN2879" s="16"/>
      <c r="AO2879" s="16"/>
      <c r="AP2879" s="16"/>
      <c r="AQ2879" s="16"/>
      <c r="AR2879" s="16"/>
      <c r="AS2879" s="16"/>
      <c r="AT2879" s="16"/>
      <c r="AU2879" s="16"/>
      <c r="AV2879" s="16"/>
      <c r="AW2879" s="16"/>
      <c r="AX2879" s="16"/>
      <c r="AY2879" s="16"/>
      <c r="AZ2879" s="16"/>
      <c r="BA2879" s="16"/>
      <c r="BB2879" s="16"/>
    </row>
    <row r="2880" s="5" customFormat="1" spans="1:54">
      <c r="A2880" s="136"/>
      <c r="C2880" s="136"/>
      <c r="E2880" s="107"/>
      <c r="F2880" s="137"/>
      <c r="J2880" s="122"/>
      <c r="K2880" s="138"/>
      <c r="L2880" s="139"/>
      <c r="M2880" s="140"/>
      <c r="O2880" s="89"/>
      <c r="Q2880" s="138"/>
      <c r="R2880" s="91"/>
      <c r="S2880" s="138"/>
      <c r="T2880" s="138"/>
      <c r="U2880" s="91"/>
      <c r="V2880" s="141"/>
      <c r="Y2880" s="6"/>
      <c r="Z2880" s="16"/>
      <c r="AA2880" s="16"/>
      <c r="AB2880" s="16"/>
      <c r="AC2880" s="16"/>
      <c r="AD2880" s="16"/>
      <c r="AE2880" s="16"/>
      <c r="AF2880" s="16"/>
      <c r="AG2880" s="16"/>
      <c r="AH2880" s="16"/>
      <c r="AI2880" s="16"/>
      <c r="AJ2880" s="16"/>
      <c r="AK2880" s="16"/>
      <c r="AL2880" s="16"/>
      <c r="AM2880" s="16"/>
      <c r="AN2880" s="16"/>
      <c r="AO2880" s="16"/>
      <c r="AP2880" s="16"/>
      <c r="AQ2880" s="16"/>
      <c r="AR2880" s="16"/>
      <c r="AS2880" s="16"/>
      <c r="AT2880" s="16"/>
      <c r="AU2880" s="16"/>
      <c r="AV2880" s="16"/>
      <c r="AW2880" s="16"/>
      <c r="AX2880" s="16"/>
      <c r="AY2880" s="16"/>
      <c r="AZ2880" s="16"/>
      <c r="BA2880" s="16"/>
      <c r="BB2880" s="16"/>
    </row>
    <row r="2881" s="5" customFormat="1" spans="1:54">
      <c r="A2881" s="136"/>
      <c r="C2881" s="136"/>
      <c r="E2881" s="107"/>
      <c r="F2881" s="137"/>
      <c r="J2881" s="122"/>
      <c r="K2881" s="138"/>
      <c r="L2881" s="139"/>
      <c r="M2881" s="140"/>
      <c r="O2881" s="89"/>
      <c r="Q2881" s="138"/>
      <c r="R2881" s="91"/>
      <c r="S2881" s="138"/>
      <c r="T2881" s="138"/>
      <c r="U2881" s="91"/>
      <c r="V2881" s="141"/>
      <c r="Y2881" s="6"/>
      <c r="Z2881" s="16"/>
      <c r="AA2881" s="16"/>
      <c r="AB2881" s="16"/>
      <c r="AC2881" s="16"/>
      <c r="AD2881" s="16"/>
      <c r="AE2881" s="16"/>
      <c r="AF2881" s="16"/>
      <c r="AG2881" s="16"/>
      <c r="AH2881" s="16"/>
      <c r="AI2881" s="16"/>
      <c r="AJ2881" s="16"/>
      <c r="AK2881" s="16"/>
      <c r="AL2881" s="16"/>
      <c r="AM2881" s="16"/>
      <c r="AN2881" s="16"/>
      <c r="AO2881" s="16"/>
      <c r="AP2881" s="16"/>
      <c r="AQ2881" s="16"/>
      <c r="AR2881" s="16"/>
      <c r="AS2881" s="16"/>
      <c r="AT2881" s="16"/>
      <c r="AU2881" s="16"/>
      <c r="AV2881" s="16"/>
      <c r="AW2881" s="16"/>
      <c r="AX2881" s="16"/>
      <c r="AY2881" s="16"/>
      <c r="AZ2881" s="16"/>
      <c r="BA2881" s="16"/>
      <c r="BB2881" s="16"/>
    </row>
    <row r="2882" s="5" customFormat="1" spans="1:54">
      <c r="A2882" s="136"/>
      <c r="C2882" s="136"/>
      <c r="E2882" s="107"/>
      <c r="F2882" s="137"/>
      <c r="J2882" s="122"/>
      <c r="K2882" s="138"/>
      <c r="L2882" s="139"/>
      <c r="M2882" s="140"/>
      <c r="O2882" s="89"/>
      <c r="Q2882" s="138"/>
      <c r="R2882" s="91"/>
      <c r="S2882" s="138"/>
      <c r="T2882" s="138"/>
      <c r="U2882" s="91"/>
      <c r="V2882" s="141"/>
      <c r="Y2882" s="6"/>
      <c r="Z2882" s="16"/>
      <c r="AA2882" s="16"/>
      <c r="AB2882" s="16"/>
      <c r="AC2882" s="16"/>
      <c r="AD2882" s="16"/>
      <c r="AE2882" s="16"/>
      <c r="AF2882" s="16"/>
      <c r="AG2882" s="16"/>
      <c r="AH2882" s="16"/>
      <c r="AI2882" s="16"/>
      <c r="AJ2882" s="16"/>
      <c r="AK2882" s="16"/>
      <c r="AL2882" s="16"/>
      <c r="AM2882" s="16"/>
      <c r="AN2882" s="16"/>
      <c r="AO2882" s="16"/>
      <c r="AP2882" s="16"/>
      <c r="AQ2882" s="16"/>
      <c r="AR2882" s="16"/>
      <c r="AS2882" s="16"/>
      <c r="AT2882" s="16"/>
      <c r="AU2882" s="16"/>
      <c r="AV2882" s="16"/>
      <c r="AW2882" s="16"/>
      <c r="AX2882" s="16"/>
      <c r="AY2882" s="16"/>
      <c r="AZ2882" s="16"/>
      <c r="BA2882" s="16"/>
      <c r="BB2882" s="16"/>
    </row>
    <row r="2883" s="5" customFormat="1" spans="1:54">
      <c r="A2883" s="136"/>
      <c r="C2883" s="136"/>
      <c r="E2883" s="107"/>
      <c r="F2883" s="137"/>
      <c r="J2883" s="122"/>
      <c r="K2883" s="138"/>
      <c r="L2883" s="139"/>
      <c r="M2883" s="140"/>
      <c r="O2883" s="89"/>
      <c r="Q2883" s="138"/>
      <c r="R2883" s="91"/>
      <c r="S2883" s="138"/>
      <c r="T2883" s="138"/>
      <c r="U2883" s="91"/>
      <c r="V2883" s="141"/>
      <c r="Y2883" s="6"/>
      <c r="Z2883" s="16"/>
      <c r="AA2883" s="16"/>
      <c r="AB2883" s="16"/>
      <c r="AC2883" s="16"/>
      <c r="AD2883" s="16"/>
      <c r="AE2883" s="16"/>
      <c r="AF2883" s="16"/>
      <c r="AG2883" s="16"/>
      <c r="AH2883" s="16"/>
      <c r="AI2883" s="16"/>
      <c r="AJ2883" s="16"/>
      <c r="AK2883" s="16"/>
      <c r="AL2883" s="16"/>
      <c r="AM2883" s="16"/>
      <c r="AN2883" s="16"/>
      <c r="AO2883" s="16"/>
      <c r="AP2883" s="16"/>
      <c r="AQ2883" s="16"/>
      <c r="AR2883" s="16"/>
      <c r="AS2883" s="16"/>
      <c r="AT2883" s="16"/>
      <c r="AU2883" s="16"/>
      <c r="AV2883" s="16"/>
      <c r="AW2883" s="16"/>
      <c r="AX2883" s="16"/>
      <c r="AY2883" s="16"/>
      <c r="AZ2883" s="16"/>
      <c r="BA2883" s="16"/>
      <c r="BB2883" s="16"/>
    </row>
    <row r="2884" s="5" customFormat="1" spans="1:54">
      <c r="A2884" s="136"/>
      <c r="C2884" s="136"/>
      <c r="E2884" s="107"/>
      <c r="F2884" s="137"/>
      <c r="J2884" s="122"/>
      <c r="K2884" s="138"/>
      <c r="L2884" s="139"/>
      <c r="M2884" s="140"/>
      <c r="O2884" s="89"/>
      <c r="Q2884" s="138"/>
      <c r="R2884" s="91"/>
      <c r="S2884" s="138"/>
      <c r="T2884" s="138"/>
      <c r="U2884" s="91"/>
      <c r="V2884" s="141"/>
      <c r="Y2884" s="6"/>
      <c r="Z2884" s="16"/>
      <c r="AA2884" s="16"/>
      <c r="AB2884" s="16"/>
      <c r="AC2884" s="16"/>
      <c r="AD2884" s="16"/>
      <c r="AE2884" s="16"/>
      <c r="AF2884" s="16"/>
      <c r="AG2884" s="16"/>
      <c r="AH2884" s="16"/>
      <c r="AI2884" s="16"/>
      <c r="AJ2884" s="16"/>
      <c r="AK2884" s="16"/>
      <c r="AL2884" s="16"/>
      <c r="AM2884" s="16"/>
      <c r="AN2884" s="16"/>
      <c r="AO2884" s="16"/>
      <c r="AP2884" s="16"/>
      <c r="AQ2884" s="16"/>
      <c r="AR2884" s="16"/>
      <c r="AS2884" s="16"/>
      <c r="AT2884" s="16"/>
      <c r="AU2884" s="16"/>
      <c r="AV2884" s="16"/>
      <c r="AW2884" s="16"/>
      <c r="AX2884" s="16"/>
      <c r="AY2884" s="16"/>
      <c r="AZ2884" s="16"/>
      <c r="BA2884" s="16"/>
      <c r="BB2884" s="16"/>
    </row>
    <row r="2885" s="5" customFormat="1" spans="1:54">
      <c r="A2885" s="136"/>
      <c r="C2885" s="136"/>
      <c r="E2885" s="107"/>
      <c r="F2885" s="137"/>
      <c r="J2885" s="122"/>
      <c r="K2885" s="138"/>
      <c r="L2885" s="139"/>
      <c r="M2885" s="140"/>
      <c r="O2885" s="89"/>
      <c r="Q2885" s="138"/>
      <c r="R2885" s="91"/>
      <c r="S2885" s="138"/>
      <c r="T2885" s="138"/>
      <c r="U2885" s="91"/>
      <c r="V2885" s="141"/>
      <c r="Y2885" s="6"/>
      <c r="Z2885" s="16"/>
      <c r="AA2885" s="16"/>
      <c r="AB2885" s="16"/>
      <c r="AC2885" s="16"/>
      <c r="AD2885" s="16"/>
      <c r="AE2885" s="16"/>
      <c r="AF2885" s="16"/>
      <c r="AG2885" s="16"/>
      <c r="AH2885" s="16"/>
      <c r="AI2885" s="16"/>
      <c r="AJ2885" s="16"/>
      <c r="AK2885" s="16"/>
      <c r="AL2885" s="16"/>
      <c r="AM2885" s="16"/>
      <c r="AN2885" s="16"/>
      <c r="AO2885" s="16"/>
      <c r="AP2885" s="16"/>
      <c r="AQ2885" s="16"/>
      <c r="AR2885" s="16"/>
      <c r="AS2885" s="16"/>
      <c r="AT2885" s="16"/>
      <c r="AU2885" s="16"/>
      <c r="AV2885" s="16"/>
      <c r="AW2885" s="16"/>
      <c r="AX2885" s="16"/>
      <c r="AY2885" s="16"/>
      <c r="AZ2885" s="16"/>
      <c r="BA2885" s="16"/>
      <c r="BB2885" s="16"/>
    </row>
    <row r="2886" s="5" customFormat="1" spans="1:54">
      <c r="A2886" s="136"/>
      <c r="C2886" s="136"/>
      <c r="E2886" s="107"/>
      <c r="F2886" s="137"/>
      <c r="J2886" s="122"/>
      <c r="K2886" s="138"/>
      <c r="L2886" s="139"/>
      <c r="M2886" s="140"/>
      <c r="O2886" s="89"/>
      <c r="Q2886" s="138"/>
      <c r="R2886" s="91"/>
      <c r="S2886" s="138"/>
      <c r="T2886" s="138"/>
      <c r="U2886" s="91"/>
      <c r="V2886" s="141"/>
      <c r="Y2886" s="6"/>
      <c r="Z2886" s="16"/>
      <c r="AA2886" s="16"/>
      <c r="AB2886" s="16"/>
      <c r="AC2886" s="16"/>
      <c r="AD2886" s="16"/>
      <c r="AE2886" s="16"/>
      <c r="AF2886" s="16"/>
      <c r="AG2886" s="16"/>
      <c r="AH2886" s="16"/>
      <c r="AI2886" s="16"/>
      <c r="AJ2886" s="16"/>
      <c r="AK2886" s="16"/>
      <c r="AL2886" s="16"/>
      <c r="AM2886" s="16"/>
      <c r="AN2886" s="16"/>
      <c r="AO2886" s="16"/>
      <c r="AP2886" s="16"/>
      <c r="AQ2886" s="16"/>
      <c r="AR2886" s="16"/>
      <c r="AS2886" s="16"/>
      <c r="AT2886" s="16"/>
      <c r="AU2886" s="16"/>
      <c r="AV2886" s="16"/>
      <c r="AW2886" s="16"/>
      <c r="AX2886" s="16"/>
      <c r="AY2886" s="16"/>
      <c r="AZ2886" s="16"/>
      <c r="BA2886" s="16"/>
      <c r="BB2886" s="16"/>
    </row>
    <row r="2887" s="5" customFormat="1" spans="1:54">
      <c r="A2887" s="136"/>
      <c r="C2887" s="136"/>
      <c r="E2887" s="107"/>
      <c r="F2887" s="137"/>
      <c r="J2887" s="122"/>
      <c r="K2887" s="138"/>
      <c r="L2887" s="139"/>
      <c r="M2887" s="140"/>
      <c r="O2887" s="89"/>
      <c r="Q2887" s="138"/>
      <c r="R2887" s="91"/>
      <c r="S2887" s="138"/>
      <c r="T2887" s="138"/>
      <c r="U2887" s="91"/>
      <c r="V2887" s="141"/>
      <c r="Y2887" s="6"/>
      <c r="Z2887" s="16"/>
      <c r="AA2887" s="16"/>
      <c r="AB2887" s="16"/>
      <c r="AC2887" s="16"/>
      <c r="AD2887" s="16"/>
      <c r="AE2887" s="16"/>
      <c r="AF2887" s="16"/>
      <c r="AG2887" s="16"/>
      <c r="AH2887" s="16"/>
      <c r="AI2887" s="16"/>
      <c r="AJ2887" s="16"/>
      <c r="AK2887" s="16"/>
      <c r="AL2887" s="16"/>
      <c r="AM2887" s="16"/>
      <c r="AN2887" s="16"/>
      <c r="AO2887" s="16"/>
      <c r="AP2887" s="16"/>
      <c r="AQ2887" s="16"/>
      <c r="AR2887" s="16"/>
      <c r="AS2887" s="16"/>
      <c r="AT2887" s="16"/>
      <c r="AU2887" s="16"/>
      <c r="AV2887" s="16"/>
      <c r="AW2887" s="16"/>
      <c r="AX2887" s="16"/>
      <c r="AY2887" s="16"/>
      <c r="AZ2887" s="16"/>
      <c r="BA2887" s="16"/>
      <c r="BB2887" s="16"/>
    </row>
    <row r="2888" s="5" customFormat="1" spans="1:54">
      <c r="A2888" s="136"/>
      <c r="C2888" s="136"/>
      <c r="E2888" s="107"/>
      <c r="F2888" s="137"/>
      <c r="J2888" s="122"/>
      <c r="K2888" s="138"/>
      <c r="L2888" s="139"/>
      <c r="M2888" s="140"/>
      <c r="O2888" s="89"/>
      <c r="Q2888" s="138"/>
      <c r="R2888" s="91"/>
      <c r="S2888" s="138"/>
      <c r="T2888" s="138"/>
      <c r="U2888" s="91"/>
      <c r="V2888" s="141"/>
      <c r="Y2888" s="6"/>
      <c r="Z2888" s="16"/>
      <c r="AA2888" s="16"/>
      <c r="AB2888" s="16"/>
      <c r="AC2888" s="16"/>
      <c r="AD2888" s="16"/>
      <c r="AE2888" s="16"/>
      <c r="AF2888" s="16"/>
      <c r="AG2888" s="16"/>
      <c r="AH2888" s="16"/>
      <c r="AI2888" s="16"/>
      <c r="AJ2888" s="16"/>
      <c r="AK2888" s="16"/>
      <c r="AL2888" s="16"/>
      <c r="AM2888" s="16"/>
      <c r="AN2888" s="16"/>
      <c r="AO2888" s="16"/>
      <c r="AP2888" s="16"/>
      <c r="AQ2888" s="16"/>
      <c r="AR2888" s="16"/>
      <c r="AS2888" s="16"/>
      <c r="AT2888" s="16"/>
      <c r="AU2888" s="16"/>
      <c r="AV2888" s="16"/>
      <c r="AW2888" s="16"/>
      <c r="AX2888" s="16"/>
      <c r="AY2888" s="16"/>
      <c r="AZ2888" s="16"/>
      <c r="BA2888" s="16"/>
      <c r="BB2888" s="16"/>
    </row>
    <row r="2889" s="5" customFormat="1" spans="1:54">
      <c r="A2889" s="136"/>
      <c r="C2889" s="136"/>
      <c r="E2889" s="107"/>
      <c r="F2889" s="137"/>
      <c r="J2889" s="122"/>
      <c r="K2889" s="138"/>
      <c r="L2889" s="139"/>
      <c r="M2889" s="140"/>
      <c r="O2889" s="89"/>
      <c r="Q2889" s="138"/>
      <c r="R2889" s="91"/>
      <c r="S2889" s="138"/>
      <c r="T2889" s="138"/>
      <c r="U2889" s="91"/>
      <c r="V2889" s="141"/>
      <c r="Y2889" s="6"/>
      <c r="Z2889" s="16"/>
      <c r="AA2889" s="16"/>
      <c r="AB2889" s="16"/>
      <c r="AC2889" s="16"/>
      <c r="AD2889" s="16"/>
      <c r="AE2889" s="16"/>
      <c r="AF2889" s="16"/>
      <c r="AG2889" s="16"/>
      <c r="AH2889" s="16"/>
      <c r="AI2889" s="16"/>
      <c r="AJ2889" s="16"/>
      <c r="AK2889" s="16"/>
      <c r="AL2889" s="16"/>
      <c r="AM2889" s="16"/>
      <c r="AN2889" s="16"/>
      <c r="AO2889" s="16"/>
      <c r="AP2889" s="16"/>
      <c r="AQ2889" s="16"/>
      <c r="AR2889" s="16"/>
      <c r="AS2889" s="16"/>
      <c r="AT2889" s="16"/>
      <c r="AU2889" s="16"/>
      <c r="AV2889" s="16"/>
      <c r="AW2889" s="16"/>
      <c r="AX2889" s="16"/>
      <c r="AY2889" s="16"/>
      <c r="AZ2889" s="16"/>
      <c r="BA2889" s="16"/>
      <c r="BB2889" s="16"/>
    </row>
    <row r="2890" s="5" customFormat="1" spans="1:54">
      <c r="A2890" s="136"/>
      <c r="C2890" s="136"/>
      <c r="E2890" s="107"/>
      <c r="F2890" s="137"/>
      <c r="J2890" s="122"/>
      <c r="K2890" s="138"/>
      <c r="L2890" s="139"/>
      <c r="M2890" s="140"/>
      <c r="O2890" s="89"/>
      <c r="Q2890" s="138"/>
      <c r="R2890" s="91"/>
      <c r="S2890" s="138"/>
      <c r="T2890" s="138"/>
      <c r="U2890" s="91"/>
      <c r="V2890" s="141"/>
      <c r="Y2890" s="6"/>
      <c r="Z2890" s="16"/>
      <c r="AA2890" s="16"/>
      <c r="AB2890" s="16"/>
      <c r="AC2890" s="16"/>
      <c r="AD2890" s="16"/>
      <c r="AE2890" s="16"/>
      <c r="AF2890" s="16"/>
      <c r="AG2890" s="16"/>
      <c r="AH2890" s="16"/>
      <c r="AI2890" s="16"/>
      <c r="AJ2890" s="16"/>
      <c r="AK2890" s="16"/>
      <c r="AL2890" s="16"/>
      <c r="AM2890" s="16"/>
      <c r="AN2890" s="16"/>
      <c r="AO2890" s="16"/>
      <c r="AP2890" s="16"/>
      <c r="AQ2890" s="16"/>
      <c r="AR2890" s="16"/>
      <c r="AS2890" s="16"/>
      <c r="AT2890" s="16"/>
      <c r="AU2890" s="16"/>
      <c r="AV2890" s="16"/>
      <c r="AW2890" s="16"/>
      <c r="AX2890" s="16"/>
      <c r="AY2890" s="16"/>
      <c r="AZ2890" s="16"/>
      <c r="BA2890" s="16"/>
      <c r="BB2890" s="16"/>
    </row>
    <row r="2891" s="5" customFormat="1" spans="1:54">
      <c r="A2891" s="136"/>
      <c r="C2891" s="136"/>
      <c r="E2891" s="107"/>
      <c r="F2891" s="137"/>
      <c r="J2891" s="122"/>
      <c r="K2891" s="138"/>
      <c r="L2891" s="139"/>
      <c r="M2891" s="140"/>
      <c r="O2891" s="89"/>
      <c r="Q2891" s="138"/>
      <c r="R2891" s="91"/>
      <c r="S2891" s="138"/>
      <c r="T2891" s="138"/>
      <c r="U2891" s="91"/>
      <c r="V2891" s="141"/>
      <c r="Y2891" s="6"/>
      <c r="Z2891" s="16"/>
      <c r="AA2891" s="16"/>
      <c r="AB2891" s="16"/>
      <c r="AC2891" s="16"/>
      <c r="AD2891" s="16"/>
      <c r="AE2891" s="16"/>
      <c r="AF2891" s="16"/>
      <c r="AG2891" s="16"/>
      <c r="AH2891" s="16"/>
      <c r="AI2891" s="16"/>
      <c r="AJ2891" s="16"/>
      <c r="AK2891" s="16"/>
      <c r="AL2891" s="16"/>
      <c r="AM2891" s="16"/>
      <c r="AN2891" s="16"/>
      <c r="AO2891" s="16"/>
      <c r="AP2891" s="16"/>
      <c r="AQ2891" s="16"/>
      <c r="AR2891" s="16"/>
      <c r="AS2891" s="16"/>
      <c r="AT2891" s="16"/>
      <c r="AU2891" s="16"/>
      <c r="AV2891" s="16"/>
      <c r="AW2891" s="16"/>
      <c r="AX2891" s="16"/>
      <c r="AY2891" s="16"/>
      <c r="AZ2891" s="16"/>
      <c r="BA2891" s="16"/>
      <c r="BB2891" s="16"/>
    </row>
    <row r="2892" s="5" customFormat="1" spans="1:54">
      <c r="A2892" s="136"/>
      <c r="C2892" s="136"/>
      <c r="E2892" s="107"/>
      <c r="F2892" s="137"/>
      <c r="J2892" s="122"/>
      <c r="K2892" s="138"/>
      <c r="L2892" s="139"/>
      <c r="M2892" s="140"/>
      <c r="O2892" s="89"/>
      <c r="Q2892" s="138"/>
      <c r="R2892" s="91"/>
      <c r="S2892" s="138"/>
      <c r="T2892" s="138"/>
      <c r="U2892" s="91"/>
      <c r="V2892" s="141"/>
      <c r="Y2892" s="6"/>
      <c r="Z2892" s="16"/>
      <c r="AA2892" s="16"/>
      <c r="AB2892" s="16"/>
      <c r="AC2892" s="16"/>
      <c r="AD2892" s="16"/>
      <c r="AE2892" s="16"/>
      <c r="AF2892" s="16"/>
      <c r="AG2892" s="16"/>
      <c r="AH2892" s="16"/>
      <c r="AI2892" s="16"/>
      <c r="AJ2892" s="16"/>
      <c r="AK2892" s="16"/>
      <c r="AL2892" s="16"/>
      <c r="AM2892" s="16"/>
      <c r="AN2892" s="16"/>
      <c r="AO2892" s="16"/>
      <c r="AP2892" s="16"/>
      <c r="AQ2892" s="16"/>
      <c r="AR2892" s="16"/>
      <c r="AS2892" s="16"/>
      <c r="AT2892" s="16"/>
      <c r="AU2892" s="16"/>
      <c r="AV2892" s="16"/>
      <c r="AW2892" s="16"/>
      <c r="AX2892" s="16"/>
      <c r="AY2892" s="16"/>
      <c r="AZ2892" s="16"/>
      <c r="BA2892" s="16"/>
      <c r="BB2892" s="16"/>
    </row>
    <row r="2893" s="5" customFormat="1" spans="1:54">
      <c r="A2893" s="136"/>
      <c r="C2893" s="136"/>
      <c r="E2893" s="107"/>
      <c r="F2893" s="137"/>
      <c r="J2893" s="122"/>
      <c r="K2893" s="138"/>
      <c r="L2893" s="139"/>
      <c r="M2893" s="140"/>
      <c r="O2893" s="89"/>
      <c r="Q2893" s="138"/>
      <c r="R2893" s="91"/>
      <c r="S2893" s="138"/>
      <c r="T2893" s="138"/>
      <c r="U2893" s="91"/>
      <c r="V2893" s="141"/>
      <c r="Y2893" s="6"/>
      <c r="Z2893" s="16"/>
      <c r="AA2893" s="16"/>
      <c r="AB2893" s="16"/>
      <c r="AC2893" s="16"/>
      <c r="AD2893" s="16"/>
      <c r="AE2893" s="16"/>
      <c r="AF2893" s="16"/>
      <c r="AG2893" s="16"/>
      <c r="AH2893" s="16"/>
      <c r="AI2893" s="16"/>
      <c r="AJ2893" s="16"/>
      <c r="AK2893" s="16"/>
      <c r="AL2893" s="16"/>
      <c r="AM2893" s="16"/>
      <c r="AN2893" s="16"/>
      <c r="AO2893" s="16"/>
      <c r="AP2893" s="16"/>
      <c r="AQ2893" s="16"/>
      <c r="AR2893" s="16"/>
      <c r="AS2893" s="16"/>
      <c r="AT2893" s="16"/>
      <c r="AU2893" s="16"/>
      <c r="AV2893" s="16"/>
      <c r="AW2893" s="16"/>
      <c r="AX2893" s="16"/>
      <c r="AY2893" s="16"/>
      <c r="AZ2893" s="16"/>
      <c r="BA2893" s="16"/>
      <c r="BB2893" s="16"/>
    </row>
    <row r="2894" s="5" customFormat="1" spans="1:54">
      <c r="A2894" s="136"/>
      <c r="C2894" s="136"/>
      <c r="E2894" s="107"/>
      <c r="F2894" s="137"/>
      <c r="J2894" s="122"/>
      <c r="K2894" s="138"/>
      <c r="L2894" s="139"/>
      <c r="M2894" s="140"/>
      <c r="O2894" s="89"/>
      <c r="Q2894" s="138"/>
      <c r="R2894" s="91"/>
      <c r="S2894" s="138"/>
      <c r="T2894" s="138"/>
      <c r="U2894" s="91"/>
      <c r="V2894" s="141"/>
      <c r="Y2894" s="6"/>
      <c r="Z2894" s="16"/>
      <c r="AA2894" s="16"/>
      <c r="AB2894" s="16"/>
      <c r="AC2894" s="16"/>
      <c r="AD2894" s="16"/>
      <c r="AE2894" s="16"/>
      <c r="AF2894" s="16"/>
      <c r="AG2894" s="16"/>
      <c r="AH2894" s="16"/>
      <c r="AI2894" s="16"/>
      <c r="AJ2894" s="16"/>
      <c r="AK2894" s="16"/>
      <c r="AL2894" s="16"/>
      <c r="AM2894" s="16"/>
      <c r="AN2894" s="16"/>
      <c r="AO2894" s="16"/>
      <c r="AP2894" s="16"/>
      <c r="AQ2894" s="16"/>
      <c r="AR2894" s="16"/>
      <c r="AS2894" s="16"/>
      <c r="AT2894" s="16"/>
      <c r="AU2894" s="16"/>
      <c r="AV2894" s="16"/>
      <c r="AW2894" s="16"/>
      <c r="AX2894" s="16"/>
      <c r="AY2894" s="16"/>
      <c r="AZ2894" s="16"/>
      <c r="BA2894" s="16"/>
      <c r="BB2894" s="16"/>
    </row>
    <row r="2895" s="5" customFormat="1" spans="1:54">
      <c r="A2895" s="136"/>
      <c r="C2895" s="136"/>
      <c r="E2895" s="107"/>
      <c r="F2895" s="137"/>
      <c r="J2895" s="122"/>
      <c r="K2895" s="138"/>
      <c r="L2895" s="139"/>
      <c r="M2895" s="140"/>
      <c r="O2895" s="89"/>
      <c r="Q2895" s="138"/>
      <c r="R2895" s="91"/>
      <c r="S2895" s="138"/>
      <c r="T2895" s="138"/>
      <c r="U2895" s="91"/>
      <c r="V2895" s="141"/>
      <c r="Y2895" s="6"/>
      <c r="Z2895" s="16"/>
      <c r="AA2895" s="16"/>
      <c r="AB2895" s="16"/>
      <c r="AC2895" s="16"/>
      <c r="AD2895" s="16"/>
      <c r="AE2895" s="16"/>
      <c r="AF2895" s="16"/>
      <c r="AG2895" s="16"/>
      <c r="AH2895" s="16"/>
      <c r="AI2895" s="16"/>
      <c r="AJ2895" s="16"/>
      <c r="AK2895" s="16"/>
      <c r="AL2895" s="16"/>
      <c r="AM2895" s="16"/>
      <c r="AN2895" s="16"/>
      <c r="AO2895" s="16"/>
      <c r="AP2895" s="16"/>
      <c r="AQ2895" s="16"/>
      <c r="AR2895" s="16"/>
      <c r="AS2895" s="16"/>
      <c r="AT2895" s="16"/>
      <c r="AU2895" s="16"/>
      <c r="AV2895" s="16"/>
      <c r="AW2895" s="16"/>
      <c r="AX2895" s="16"/>
      <c r="AY2895" s="16"/>
      <c r="AZ2895" s="16"/>
      <c r="BA2895" s="16"/>
      <c r="BB2895" s="16"/>
    </row>
    <row r="2896" s="5" customFormat="1" spans="1:54">
      <c r="A2896" s="136"/>
      <c r="C2896" s="136"/>
      <c r="E2896" s="107"/>
      <c r="F2896" s="137"/>
      <c r="J2896" s="122"/>
      <c r="K2896" s="138"/>
      <c r="L2896" s="139"/>
      <c r="M2896" s="140"/>
      <c r="O2896" s="89"/>
      <c r="Q2896" s="138"/>
      <c r="R2896" s="91"/>
      <c r="S2896" s="138"/>
      <c r="T2896" s="138"/>
      <c r="U2896" s="91"/>
      <c r="V2896" s="141"/>
      <c r="Y2896" s="6"/>
      <c r="Z2896" s="16"/>
      <c r="AA2896" s="16"/>
      <c r="AB2896" s="16"/>
      <c r="AC2896" s="16"/>
      <c r="AD2896" s="16"/>
      <c r="AE2896" s="16"/>
      <c r="AF2896" s="16"/>
      <c r="AG2896" s="16"/>
      <c r="AH2896" s="16"/>
      <c r="AI2896" s="16"/>
      <c r="AJ2896" s="16"/>
      <c r="AK2896" s="16"/>
      <c r="AL2896" s="16"/>
      <c r="AM2896" s="16"/>
      <c r="AN2896" s="16"/>
      <c r="AO2896" s="16"/>
      <c r="AP2896" s="16"/>
      <c r="AQ2896" s="16"/>
      <c r="AR2896" s="16"/>
      <c r="AS2896" s="16"/>
      <c r="AT2896" s="16"/>
      <c r="AU2896" s="16"/>
      <c r="AV2896" s="16"/>
      <c r="AW2896" s="16"/>
      <c r="AX2896" s="16"/>
      <c r="AY2896" s="16"/>
      <c r="AZ2896" s="16"/>
      <c r="BA2896" s="16"/>
      <c r="BB2896" s="16"/>
    </row>
    <row r="2897" s="5" customFormat="1" spans="1:54">
      <c r="A2897" s="136"/>
      <c r="C2897" s="136"/>
      <c r="E2897" s="107"/>
      <c r="F2897" s="137"/>
      <c r="J2897" s="122"/>
      <c r="K2897" s="138"/>
      <c r="L2897" s="139"/>
      <c r="M2897" s="140"/>
      <c r="O2897" s="89"/>
      <c r="Q2897" s="138"/>
      <c r="R2897" s="91"/>
      <c r="S2897" s="138"/>
      <c r="T2897" s="138"/>
      <c r="U2897" s="91"/>
      <c r="V2897" s="141"/>
      <c r="Y2897" s="6"/>
      <c r="Z2897" s="16"/>
      <c r="AA2897" s="16"/>
      <c r="AB2897" s="16"/>
      <c r="AC2897" s="16"/>
      <c r="AD2897" s="16"/>
      <c r="AE2897" s="16"/>
      <c r="AF2897" s="16"/>
      <c r="AG2897" s="16"/>
      <c r="AH2897" s="16"/>
      <c r="AI2897" s="16"/>
      <c r="AJ2897" s="16"/>
      <c r="AK2897" s="16"/>
      <c r="AL2897" s="16"/>
      <c r="AM2897" s="16"/>
      <c r="AN2897" s="16"/>
      <c r="AO2897" s="16"/>
      <c r="AP2897" s="16"/>
      <c r="AQ2897" s="16"/>
      <c r="AR2897" s="16"/>
      <c r="AS2897" s="16"/>
      <c r="AT2897" s="16"/>
      <c r="AU2897" s="16"/>
      <c r="AV2897" s="16"/>
      <c r="AW2897" s="16"/>
      <c r="AX2897" s="16"/>
      <c r="AY2897" s="16"/>
      <c r="AZ2897" s="16"/>
      <c r="BA2897" s="16"/>
      <c r="BB2897" s="16"/>
    </row>
    <row r="2898" s="5" customFormat="1" spans="1:54">
      <c r="A2898" s="136"/>
      <c r="C2898" s="136"/>
      <c r="E2898" s="107"/>
      <c r="F2898" s="137"/>
      <c r="J2898" s="122"/>
      <c r="K2898" s="138"/>
      <c r="L2898" s="139"/>
      <c r="M2898" s="140"/>
      <c r="O2898" s="89"/>
      <c r="Q2898" s="138"/>
      <c r="R2898" s="91"/>
      <c r="S2898" s="138"/>
      <c r="T2898" s="138"/>
      <c r="U2898" s="91"/>
      <c r="V2898" s="141"/>
      <c r="Y2898" s="6"/>
      <c r="Z2898" s="16"/>
      <c r="AA2898" s="16"/>
      <c r="AB2898" s="16"/>
      <c r="AC2898" s="16"/>
      <c r="AD2898" s="16"/>
      <c r="AE2898" s="16"/>
      <c r="AF2898" s="16"/>
      <c r="AG2898" s="16"/>
      <c r="AH2898" s="16"/>
      <c r="AI2898" s="16"/>
      <c r="AJ2898" s="16"/>
      <c r="AK2898" s="16"/>
      <c r="AL2898" s="16"/>
      <c r="AM2898" s="16"/>
      <c r="AN2898" s="16"/>
      <c r="AO2898" s="16"/>
      <c r="AP2898" s="16"/>
      <c r="AQ2898" s="16"/>
      <c r="AR2898" s="16"/>
      <c r="AS2898" s="16"/>
      <c r="AT2898" s="16"/>
      <c r="AU2898" s="16"/>
      <c r="AV2898" s="16"/>
      <c r="AW2898" s="16"/>
      <c r="AX2898" s="16"/>
      <c r="AY2898" s="16"/>
      <c r="AZ2898" s="16"/>
      <c r="BA2898" s="16"/>
      <c r="BB2898" s="16"/>
    </row>
    <row r="2899" s="5" customFormat="1" spans="1:54">
      <c r="A2899" s="136"/>
      <c r="C2899" s="136"/>
      <c r="E2899" s="107"/>
      <c r="F2899" s="137"/>
      <c r="J2899" s="122"/>
      <c r="K2899" s="138"/>
      <c r="L2899" s="139"/>
      <c r="M2899" s="140"/>
      <c r="O2899" s="89"/>
      <c r="Q2899" s="138"/>
      <c r="R2899" s="91"/>
      <c r="S2899" s="138"/>
      <c r="T2899" s="138"/>
      <c r="U2899" s="91"/>
      <c r="V2899" s="141"/>
      <c r="Y2899" s="6"/>
      <c r="Z2899" s="16"/>
      <c r="AA2899" s="16"/>
      <c r="AB2899" s="16"/>
      <c r="AC2899" s="16"/>
      <c r="AD2899" s="16"/>
      <c r="AE2899" s="16"/>
      <c r="AF2899" s="16"/>
      <c r="AG2899" s="16"/>
      <c r="AH2899" s="16"/>
      <c r="AI2899" s="16"/>
      <c r="AJ2899" s="16"/>
      <c r="AK2899" s="16"/>
      <c r="AL2899" s="16"/>
      <c r="AM2899" s="16"/>
      <c r="AN2899" s="16"/>
      <c r="AO2899" s="16"/>
      <c r="AP2899" s="16"/>
      <c r="AQ2899" s="16"/>
      <c r="AR2899" s="16"/>
      <c r="AS2899" s="16"/>
      <c r="AT2899" s="16"/>
      <c r="AU2899" s="16"/>
      <c r="AV2899" s="16"/>
      <c r="AW2899" s="16"/>
      <c r="AX2899" s="16"/>
      <c r="AY2899" s="16"/>
      <c r="AZ2899" s="16"/>
      <c r="BA2899" s="16"/>
      <c r="BB2899" s="16"/>
    </row>
    <row r="2900" s="5" customFormat="1" spans="1:54">
      <c r="A2900" s="136"/>
      <c r="C2900" s="136"/>
      <c r="E2900" s="107"/>
      <c r="F2900" s="137"/>
      <c r="J2900" s="122"/>
      <c r="K2900" s="138"/>
      <c r="L2900" s="139"/>
      <c r="M2900" s="140"/>
      <c r="O2900" s="89"/>
      <c r="Q2900" s="138"/>
      <c r="R2900" s="91"/>
      <c r="S2900" s="138"/>
      <c r="T2900" s="138"/>
      <c r="U2900" s="91"/>
      <c r="V2900" s="141"/>
      <c r="Y2900" s="6"/>
      <c r="Z2900" s="16"/>
      <c r="AA2900" s="16"/>
      <c r="AB2900" s="16"/>
      <c r="AC2900" s="16"/>
      <c r="AD2900" s="16"/>
      <c r="AE2900" s="16"/>
      <c r="AF2900" s="16"/>
      <c r="AG2900" s="16"/>
      <c r="AH2900" s="16"/>
      <c r="AI2900" s="16"/>
      <c r="AJ2900" s="16"/>
      <c r="AK2900" s="16"/>
      <c r="AL2900" s="16"/>
      <c r="AM2900" s="16"/>
      <c r="AN2900" s="16"/>
      <c r="AO2900" s="16"/>
      <c r="AP2900" s="16"/>
      <c r="AQ2900" s="16"/>
      <c r="AR2900" s="16"/>
      <c r="AS2900" s="16"/>
      <c r="AT2900" s="16"/>
      <c r="AU2900" s="16"/>
      <c r="AV2900" s="16"/>
      <c r="AW2900" s="16"/>
      <c r="AX2900" s="16"/>
      <c r="AY2900" s="16"/>
      <c r="AZ2900" s="16"/>
      <c r="BA2900" s="16"/>
      <c r="BB2900" s="16"/>
    </row>
    <row r="2901" s="5" customFormat="1" spans="1:54">
      <c r="A2901" s="136"/>
      <c r="C2901" s="136"/>
      <c r="E2901" s="107"/>
      <c r="F2901" s="137"/>
      <c r="J2901" s="122"/>
      <c r="K2901" s="138"/>
      <c r="L2901" s="139"/>
      <c r="M2901" s="140"/>
      <c r="O2901" s="89"/>
      <c r="Q2901" s="138"/>
      <c r="R2901" s="91"/>
      <c r="S2901" s="138"/>
      <c r="T2901" s="138"/>
      <c r="U2901" s="91"/>
      <c r="V2901" s="141"/>
      <c r="Y2901" s="6"/>
      <c r="Z2901" s="16"/>
      <c r="AA2901" s="16"/>
      <c r="AB2901" s="16"/>
      <c r="AC2901" s="16"/>
      <c r="AD2901" s="16"/>
      <c r="AE2901" s="16"/>
      <c r="AF2901" s="16"/>
      <c r="AG2901" s="16"/>
      <c r="AH2901" s="16"/>
      <c r="AI2901" s="16"/>
      <c r="AJ2901" s="16"/>
      <c r="AK2901" s="16"/>
      <c r="AL2901" s="16"/>
      <c r="AM2901" s="16"/>
      <c r="AN2901" s="16"/>
      <c r="AO2901" s="16"/>
      <c r="AP2901" s="16"/>
      <c r="AQ2901" s="16"/>
      <c r="AR2901" s="16"/>
      <c r="AS2901" s="16"/>
      <c r="AT2901" s="16"/>
      <c r="AU2901" s="16"/>
      <c r="AV2901" s="16"/>
      <c r="AW2901" s="16"/>
      <c r="AX2901" s="16"/>
      <c r="AY2901" s="16"/>
      <c r="AZ2901" s="16"/>
      <c r="BA2901" s="16"/>
      <c r="BB2901" s="16"/>
    </row>
    <row r="2902" s="5" customFormat="1" spans="1:54">
      <c r="A2902" s="136"/>
      <c r="C2902" s="136"/>
      <c r="E2902" s="107"/>
      <c r="F2902" s="137"/>
      <c r="J2902" s="122"/>
      <c r="K2902" s="138"/>
      <c r="L2902" s="139"/>
      <c r="M2902" s="140"/>
      <c r="O2902" s="89"/>
      <c r="Q2902" s="138"/>
      <c r="R2902" s="91"/>
      <c r="S2902" s="138"/>
      <c r="T2902" s="138"/>
      <c r="U2902" s="91"/>
      <c r="V2902" s="141"/>
      <c r="Y2902" s="6"/>
      <c r="Z2902" s="16"/>
      <c r="AA2902" s="16"/>
      <c r="AB2902" s="16"/>
      <c r="AC2902" s="16"/>
      <c r="AD2902" s="16"/>
      <c r="AE2902" s="16"/>
      <c r="AF2902" s="16"/>
      <c r="AG2902" s="16"/>
      <c r="AH2902" s="16"/>
      <c r="AI2902" s="16"/>
      <c r="AJ2902" s="16"/>
      <c r="AK2902" s="16"/>
      <c r="AL2902" s="16"/>
      <c r="AM2902" s="16"/>
      <c r="AN2902" s="16"/>
      <c r="AO2902" s="16"/>
      <c r="AP2902" s="16"/>
      <c r="AQ2902" s="16"/>
      <c r="AR2902" s="16"/>
      <c r="AS2902" s="16"/>
      <c r="AT2902" s="16"/>
      <c r="AU2902" s="16"/>
      <c r="AV2902" s="16"/>
      <c r="AW2902" s="16"/>
      <c r="AX2902" s="16"/>
      <c r="AY2902" s="16"/>
      <c r="AZ2902" s="16"/>
      <c r="BA2902" s="16"/>
      <c r="BB2902" s="16"/>
    </row>
    <row r="2903" s="5" customFormat="1" spans="1:54">
      <c r="A2903" s="136"/>
      <c r="C2903" s="136"/>
      <c r="E2903" s="107"/>
      <c r="F2903" s="137"/>
      <c r="J2903" s="122"/>
      <c r="K2903" s="138"/>
      <c r="L2903" s="139"/>
      <c r="M2903" s="140"/>
      <c r="O2903" s="89"/>
      <c r="Q2903" s="138"/>
      <c r="R2903" s="91"/>
      <c r="S2903" s="138"/>
      <c r="T2903" s="138"/>
      <c r="U2903" s="91"/>
      <c r="V2903" s="141"/>
      <c r="Y2903" s="6"/>
      <c r="Z2903" s="16"/>
      <c r="AA2903" s="16"/>
      <c r="AB2903" s="16"/>
      <c r="AC2903" s="16"/>
      <c r="AD2903" s="16"/>
      <c r="AE2903" s="16"/>
      <c r="AF2903" s="16"/>
      <c r="AG2903" s="16"/>
      <c r="AH2903" s="16"/>
      <c r="AI2903" s="16"/>
      <c r="AJ2903" s="16"/>
      <c r="AK2903" s="16"/>
      <c r="AL2903" s="16"/>
      <c r="AM2903" s="16"/>
      <c r="AN2903" s="16"/>
      <c r="AO2903" s="16"/>
      <c r="AP2903" s="16"/>
      <c r="AQ2903" s="16"/>
      <c r="AR2903" s="16"/>
      <c r="AS2903" s="16"/>
      <c r="AT2903" s="16"/>
      <c r="AU2903" s="16"/>
      <c r="AV2903" s="16"/>
      <c r="AW2903" s="16"/>
      <c r="AX2903" s="16"/>
      <c r="AY2903" s="16"/>
      <c r="AZ2903" s="16"/>
      <c r="BA2903" s="16"/>
      <c r="BB2903" s="16"/>
    </row>
    <row r="2904" s="5" customFormat="1" spans="1:54">
      <c r="A2904" s="136"/>
      <c r="C2904" s="136"/>
      <c r="E2904" s="107"/>
      <c r="F2904" s="137"/>
      <c r="J2904" s="122"/>
      <c r="K2904" s="138"/>
      <c r="L2904" s="139"/>
      <c r="M2904" s="140"/>
      <c r="O2904" s="89"/>
      <c r="Q2904" s="138"/>
      <c r="R2904" s="91"/>
      <c r="S2904" s="138"/>
      <c r="T2904" s="138"/>
      <c r="U2904" s="91"/>
      <c r="V2904" s="141"/>
      <c r="Y2904" s="6"/>
      <c r="Z2904" s="16"/>
      <c r="AA2904" s="16"/>
      <c r="AB2904" s="16"/>
      <c r="AC2904" s="16"/>
      <c r="AD2904" s="16"/>
      <c r="AE2904" s="16"/>
      <c r="AF2904" s="16"/>
      <c r="AG2904" s="16"/>
      <c r="AH2904" s="16"/>
      <c r="AI2904" s="16"/>
      <c r="AJ2904" s="16"/>
      <c r="AK2904" s="16"/>
      <c r="AL2904" s="16"/>
      <c r="AM2904" s="16"/>
      <c r="AN2904" s="16"/>
      <c r="AO2904" s="16"/>
      <c r="AP2904" s="16"/>
      <c r="AQ2904" s="16"/>
      <c r="AR2904" s="16"/>
      <c r="AS2904" s="16"/>
      <c r="AT2904" s="16"/>
      <c r="AU2904" s="16"/>
      <c r="AV2904" s="16"/>
      <c r="AW2904" s="16"/>
      <c r="AX2904" s="16"/>
      <c r="AY2904" s="16"/>
      <c r="AZ2904" s="16"/>
      <c r="BA2904" s="16"/>
      <c r="BB2904" s="16"/>
    </row>
    <row r="2905" s="5" customFormat="1" spans="1:54">
      <c r="A2905" s="136"/>
      <c r="C2905" s="136"/>
      <c r="E2905" s="107"/>
      <c r="F2905" s="137"/>
      <c r="J2905" s="122"/>
      <c r="K2905" s="138"/>
      <c r="L2905" s="139"/>
      <c r="M2905" s="140"/>
      <c r="O2905" s="89"/>
      <c r="Q2905" s="138"/>
      <c r="R2905" s="91"/>
      <c r="S2905" s="138"/>
      <c r="T2905" s="138"/>
      <c r="U2905" s="91"/>
      <c r="V2905" s="141"/>
      <c r="Y2905" s="6"/>
      <c r="Z2905" s="16"/>
      <c r="AA2905" s="16"/>
      <c r="AB2905" s="16"/>
      <c r="AC2905" s="16"/>
      <c r="AD2905" s="16"/>
      <c r="AE2905" s="16"/>
      <c r="AF2905" s="16"/>
      <c r="AG2905" s="16"/>
      <c r="AH2905" s="16"/>
      <c r="AI2905" s="16"/>
      <c r="AJ2905" s="16"/>
      <c r="AK2905" s="16"/>
      <c r="AL2905" s="16"/>
      <c r="AM2905" s="16"/>
      <c r="AN2905" s="16"/>
      <c r="AO2905" s="16"/>
      <c r="AP2905" s="16"/>
      <c r="AQ2905" s="16"/>
      <c r="AR2905" s="16"/>
      <c r="AS2905" s="16"/>
      <c r="AT2905" s="16"/>
      <c r="AU2905" s="16"/>
      <c r="AV2905" s="16"/>
      <c r="AW2905" s="16"/>
      <c r="AX2905" s="16"/>
      <c r="AY2905" s="16"/>
      <c r="AZ2905" s="16"/>
      <c r="BA2905" s="16"/>
      <c r="BB2905" s="16"/>
    </row>
    <row r="2906" s="5" customFormat="1" spans="1:54">
      <c r="A2906" s="136"/>
      <c r="C2906" s="136"/>
      <c r="E2906" s="107"/>
      <c r="F2906" s="137"/>
      <c r="J2906" s="122"/>
      <c r="K2906" s="138"/>
      <c r="L2906" s="139"/>
      <c r="M2906" s="140"/>
      <c r="O2906" s="89"/>
      <c r="Q2906" s="138"/>
      <c r="R2906" s="91"/>
      <c r="S2906" s="138"/>
      <c r="T2906" s="138"/>
      <c r="U2906" s="91"/>
      <c r="V2906" s="141"/>
      <c r="Y2906" s="6"/>
      <c r="Z2906" s="16"/>
      <c r="AA2906" s="16"/>
      <c r="AB2906" s="16"/>
      <c r="AC2906" s="16"/>
      <c r="AD2906" s="16"/>
      <c r="AE2906" s="16"/>
      <c r="AF2906" s="16"/>
      <c r="AG2906" s="16"/>
      <c r="AH2906" s="16"/>
      <c r="AI2906" s="16"/>
      <c r="AJ2906" s="16"/>
      <c r="AK2906" s="16"/>
      <c r="AL2906" s="16"/>
      <c r="AM2906" s="16"/>
      <c r="AN2906" s="16"/>
      <c r="AO2906" s="16"/>
      <c r="AP2906" s="16"/>
      <c r="AQ2906" s="16"/>
      <c r="AR2906" s="16"/>
      <c r="AS2906" s="16"/>
      <c r="AT2906" s="16"/>
      <c r="AU2906" s="16"/>
      <c r="AV2906" s="16"/>
      <c r="AW2906" s="16"/>
      <c r="AX2906" s="16"/>
      <c r="AY2906" s="16"/>
      <c r="AZ2906" s="16"/>
      <c r="BA2906" s="16"/>
      <c r="BB2906" s="16"/>
    </row>
    <row r="2907" s="5" customFormat="1" spans="1:54">
      <c r="A2907" s="136"/>
      <c r="C2907" s="136"/>
      <c r="E2907" s="107"/>
      <c r="F2907" s="137"/>
      <c r="J2907" s="122"/>
      <c r="K2907" s="138"/>
      <c r="L2907" s="139"/>
      <c r="M2907" s="140"/>
      <c r="O2907" s="89"/>
      <c r="Q2907" s="138"/>
      <c r="R2907" s="91"/>
      <c r="S2907" s="138"/>
      <c r="T2907" s="138"/>
      <c r="U2907" s="91"/>
      <c r="V2907" s="141"/>
      <c r="Y2907" s="6"/>
      <c r="Z2907" s="16"/>
      <c r="AA2907" s="16"/>
      <c r="AB2907" s="16"/>
      <c r="AC2907" s="16"/>
      <c r="AD2907" s="16"/>
      <c r="AE2907" s="16"/>
      <c r="AF2907" s="16"/>
      <c r="AG2907" s="16"/>
      <c r="AH2907" s="16"/>
      <c r="AI2907" s="16"/>
      <c r="AJ2907" s="16"/>
      <c r="AK2907" s="16"/>
      <c r="AL2907" s="16"/>
      <c r="AM2907" s="16"/>
      <c r="AN2907" s="16"/>
      <c r="AO2907" s="16"/>
      <c r="AP2907" s="16"/>
      <c r="AQ2907" s="16"/>
      <c r="AR2907" s="16"/>
      <c r="AS2907" s="16"/>
      <c r="AT2907" s="16"/>
      <c r="AU2907" s="16"/>
      <c r="AV2907" s="16"/>
      <c r="AW2907" s="16"/>
      <c r="AX2907" s="16"/>
      <c r="AY2907" s="16"/>
      <c r="AZ2907" s="16"/>
      <c r="BA2907" s="16"/>
      <c r="BB2907" s="16"/>
    </row>
    <row r="2908" s="5" customFormat="1" spans="1:54">
      <c r="A2908" s="136"/>
      <c r="C2908" s="136"/>
      <c r="E2908" s="107"/>
      <c r="F2908" s="137"/>
      <c r="J2908" s="122"/>
      <c r="K2908" s="138"/>
      <c r="L2908" s="139"/>
      <c r="M2908" s="140"/>
      <c r="O2908" s="89"/>
      <c r="Q2908" s="138"/>
      <c r="R2908" s="91"/>
      <c r="S2908" s="138"/>
      <c r="T2908" s="138"/>
      <c r="U2908" s="91"/>
      <c r="V2908" s="141"/>
      <c r="Y2908" s="6"/>
      <c r="Z2908" s="16"/>
      <c r="AA2908" s="16"/>
      <c r="AB2908" s="16"/>
      <c r="AC2908" s="16"/>
      <c r="AD2908" s="16"/>
      <c r="AE2908" s="16"/>
      <c r="AF2908" s="16"/>
      <c r="AG2908" s="16"/>
      <c r="AH2908" s="16"/>
      <c r="AI2908" s="16"/>
      <c r="AJ2908" s="16"/>
      <c r="AK2908" s="16"/>
      <c r="AL2908" s="16"/>
      <c r="AM2908" s="16"/>
      <c r="AN2908" s="16"/>
      <c r="AO2908" s="16"/>
      <c r="AP2908" s="16"/>
      <c r="AQ2908" s="16"/>
      <c r="AR2908" s="16"/>
      <c r="AS2908" s="16"/>
      <c r="AT2908" s="16"/>
      <c r="AU2908" s="16"/>
      <c r="AV2908" s="16"/>
      <c r="AW2908" s="16"/>
      <c r="AX2908" s="16"/>
      <c r="AY2908" s="16"/>
      <c r="AZ2908" s="16"/>
      <c r="BA2908" s="16"/>
      <c r="BB2908" s="16"/>
    </row>
    <row r="2909" s="5" customFormat="1" spans="1:54">
      <c r="A2909" s="136"/>
      <c r="C2909" s="136"/>
      <c r="E2909" s="107"/>
      <c r="F2909" s="137"/>
      <c r="J2909" s="122"/>
      <c r="K2909" s="138"/>
      <c r="L2909" s="139"/>
      <c r="M2909" s="140"/>
      <c r="O2909" s="89"/>
      <c r="Q2909" s="138"/>
      <c r="R2909" s="91"/>
      <c r="S2909" s="138"/>
      <c r="T2909" s="138"/>
      <c r="U2909" s="91"/>
      <c r="V2909" s="141"/>
      <c r="Y2909" s="6"/>
      <c r="Z2909" s="16"/>
      <c r="AA2909" s="16"/>
      <c r="AB2909" s="16"/>
      <c r="AC2909" s="16"/>
      <c r="AD2909" s="16"/>
      <c r="AE2909" s="16"/>
      <c r="AF2909" s="16"/>
      <c r="AG2909" s="16"/>
      <c r="AH2909" s="16"/>
      <c r="AI2909" s="16"/>
      <c r="AJ2909" s="16"/>
      <c r="AK2909" s="16"/>
      <c r="AL2909" s="16"/>
      <c r="AM2909" s="16"/>
      <c r="AN2909" s="16"/>
      <c r="AO2909" s="16"/>
      <c r="AP2909" s="16"/>
      <c r="AQ2909" s="16"/>
      <c r="AR2909" s="16"/>
      <c r="AS2909" s="16"/>
      <c r="AT2909" s="16"/>
      <c r="AU2909" s="16"/>
      <c r="AV2909" s="16"/>
      <c r="AW2909" s="16"/>
      <c r="AX2909" s="16"/>
      <c r="AY2909" s="16"/>
      <c r="AZ2909" s="16"/>
      <c r="BA2909" s="16"/>
      <c r="BB2909" s="16"/>
    </row>
    <row r="2910" s="5" customFormat="1" spans="1:54">
      <c r="A2910" s="136"/>
      <c r="C2910" s="136"/>
      <c r="E2910" s="107"/>
      <c r="F2910" s="137"/>
      <c r="J2910" s="122"/>
      <c r="K2910" s="138"/>
      <c r="L2910" s="139"/>
      <c r="M2910" s="140"/>
      <c r="O2910" s="89"/>
      <c r="Q2910" s="138"/>
      <c r="R2910" s="91"/>
      <c r="S2910" s="138"/>
      <c r="T2910" s="138"/>
      <c r="U2910" s="91"/>
      <c r="V2910" s="141"/>
      <c r="Y2910" s="6"/>
      <c r="Z2910" s="16"/>
      <c r="AA2910" s="16"/>
      <c r="AB2910" s="16"/>
      <c r="AC2910" s="16"/>
      <c r="AD2910" s="16"/>
      <c r="AE2910" s="16"/>
      <c r="AF2910" s="16"/>
      <c r="AG2910" s="16"/>
      <c r="AH2910" s="16"/>
      <c r="AI2910" s="16"/>
      <c r="AJ2910" s="16"/>
      <c r="AK2910" s="16"/>
      <c r="AL2910" s="16"/>
      <c r="AM2910" s="16"/>
      <c r="AN2910" s="16"/>
      <c r="AO2910" s="16"/>
      <c r="AP2910" s="16"/>
      <c r="AQ2910" s="16"/>
      <c r="AR2910" s="16"/>
      <c r="AS2910" s="16"/>
      <c r="AT2910" s="16"/>
      <c r="AU2910" s="16"/>
      <c r="AV2910" s="16"/>
      <c r="AW2910" s="16"/>
      <c r="AX2910" s="16"/>
      <c r="AY2910" s="16"/>
      <c r="AZ2910" s="16"/>
      <c r="BA2910" s="16"/>
      <c r="BB2910" s="16"/>
    </row>
    <row r="2911" s="5" customFormat="1" spans="1:54">
      <c r="A2911" s="136"/>
      <c r="C2911" s="136"/>
      <c r="E2911" s="107"/>
      <c r="F2911" s="137"/>
      <c r="J2911" s="122"/>
      <c r="K2911" s="138"/>
      <c r="L2911" s="139"/>
      <c r="M2911" s="140"/>
      <c r="O2911" s="89"/>
      <c r="Q2911" s="138"/>
      <c r="R2911" s="91"/>
      <c r="S2911" s="138"/>
      <c r="T2911" s="138"/>
      <c r="U2911" s="91"/>
      <c r="V2911" s="141"/>
      <c r="Y2911" s="6"/>
      <c r="Z2911" s="16"/>
      <c r="AA2911" s="16"/>
      <c r="AB2911" s="16"/>
      <c r="AC2911" s="16"/>
      <c r="AD2911" s="16"/>
      <c r="AE2911" s="16"/>
      <c r="AF2911" s="16"/>
      <c r="AG2911" s="16"/>
      <c r="AH2911" s="16"/>
      <c r="AI2911" s="16"/>
      <c r="AJ2911" s="16"/>
      <c r="AK2911" s="16"/>
      <c r="AL2911" s="16"/>
      <c r="AM2911" s="16"/>
      <c r="AN2911" s="16"/>
      <c r="AO2911" s="16"/>
      <c r="AP2911" s="16"/>
      <c r="AQ2911" s="16"/>
      <c r="AR2911" s="16"/>
      <c r="AS2911" s="16"/>
      <c r="AT2911" s="16"/>
      <c r="AU2911" s="16"/>
      <c r="AV2911" s="16"/>
      <c r="AW2911" s="16"/>
      <c r="AX2911" s="16"/>
      <c r="AY2911" s="16"/>
      <c r="AZ2911" s="16"/>
      <c r="BA2911" s="16"/>
      <c r="BB2911" s="16"/>
    </row>
    <row r="2912" s="5" customFormat="1" spans="1:54">
      <c r="A2912" s="136"/>
      <c r="C2912" s="136"/>
      <c r="E2912" s="107"/>
      <c r="F2912" s="137"/>
      <c r="J2912" s="122"/>
      <c r="K2912" s="138"/>
      <c r="L2912" s="139"/>
      <c r="M2912" s="140"/>
      <c r="O2912" s="89"/>
      <c r="Q2912" s="138"/>
      <c r="R2912" s="91"/>
      <c r="S2912" s="138"/>
      <c r="T2912" s="138"/>
      <c r="U2912" s="91"/>
      <c r="V2912" s="141"/>
      <c r="Y2912" s="6"/>
      <c r="Z2912" s="16"/>
      <c r="AA2912" s="16"/>
      <c r="AB2912" s="16"/>
      <c r="AC2912" s="16"/>
      <c r="AD2912" s="16"/>
      <c r="AE2912" s="16"/>
      <c r="AF2912" s="16"/>
      <c r="AG2912" s="16"/>
      <c r="AH2912" s="16"/>
      <c r="AI2912" s="16"/>
      <c r="AJ2912" s="16"/>
      <c r="AK2912" s="16"/>
      <c r="AL2912" s="16"/>
      <c r="AM2912" s="16"/>
      <c r="AN2912" s="16"/>
      <c r="AO2912" s="16"/>
      <c r="AP2912" s="16"/>
      <c r="AQ2912" s="16"/>
      <c r="AR2912" s="16"/>
      <c r="AS2912" s="16"/>
      <c r="AT2912" s="16"/>
      <c r="AU2912" s="16"/>
      <c r="AV2912" s="16"/>
      <c r="AW2912" s="16"/>
      <c r="AX2912" s="16"/>
      <c r="AY2912" s="16"/>
      <c r="AZ2912" s="16"/>
      <c r="BA2912" s="16"/>
      <c r="BB2912" s="16"/>
    </row>
    <row r="2913" s="5" customFormat="1" spans="1:54">
      <c r="A2913" s="136"/>
      <c r="C2913" s="136"/>
      <c r="E2913" s="107"/>
      <c r="F2913" s="137"/>
      <c r="J2913" s="122"/>
      <c r="K2913" s="138"/>
      <c r="L2913" s="139"/>
      <c r="M2913" s="140"/>
      <c r="O2913" s="89"/>
      <c r="Q2913" s="138"/>
      <c r="R2913" s="91"/>
      <c r="S2913" s="138"/>
      <c r="T2913" s="138"/>
      <c r="U2913" s="91"/>
      <c r="V2913" s="141"/>
      <c r="Y2913" s="6"/>
      <c r="Z2913" s="16"/>
      <c r="AA2913" s="16"/>
      <c r="AB2913" s="16"/>
      <c r="AC2913" s="16"/>
      <c r="AD2913" s="16"/>
      <c r="AE2913" s="16"/>
      <c r="AF2913" s="16"/>
      <c r="AG2913" s="16"/>
      <c r="AH2913" s="16"/>
      <c r="AI2913" s="16"/>
      <c r="AJ2913" s="16"/>
      <c r="AK2913" s="16"/>
      <c r="AL2913" s="16"/>
      <c r="AM2913" s="16"/>
      <c r="AN2913" s="16"/>
      <c r="AO2913" s="16"/>
      <c r="AP2913" s="16"/>
      <c r="AQ2913" s="16"/>
      <c r="AR2913" s="16"/>
      <c r="AS2913" s="16"/>
      <c r="AT2913" s="16"/>
      <c r="AU2913" s="16"/>
      <c r="AV2913" s="16"/>
      <c r="AW2913" s="16"/>
      <c r="AX2913" s="16"/>
      <c r="AY2913" s="16"/>
      <c r="AZ2913" s="16"/>
      <c r="BA2913" s="16"/>
      <c r="BB2913" s="16"/>
    </row>
    <row r="2914" s="5" customFormat="1" spans="1:54">
      <c r="A2914" s="136"/>
      <c r="C2914" s="136"/>
      <c r="E2914" s="107"/>
      <c r="F2914" s="137"/>
      <c r="J2914" s="122"/>
      <c r="K2914" s="138"/>
      <c r="L2914" s="139"/>
      <c r="M2914" s="140"/>
      <c r="O2914" s="89"/>
      <c r="Q2914" s="138"/>
      <c r="R2914" s="91"/>
      <c r="S2914" s="138"/>
      <c r="T2914" s="138"/>
      <c r="U2914" s="91"/>
      <c r="V2914" s="141"/>
      <c r="Y2914" s="6"/>
      <c r="Z2914" s="16"/>
      <c r="AA2914" s="16"/>
      <c r="AB2914" s="16"/>
      <c r="AC2914" s="16"/>
      <c r="AD2914" s="16"/>
      <c r="AE2914" s="16"/>
      <c r="AF2914" s="16"/>
      <c r="AG2914" s="16"/>
      <c r="AH2914" s="16"/>
      <c r="AI2914" s="16"/>
      <c r="AJ2914" s="16"/>
      <c r="AK2914" s="16"/>
      <c r="AL2914" s="16"/>
      <c r="AM2914" s="16"/>
      <c r="AN2914" s="16"/>
      <c r="AO2914" s="16"/>
      <c r="AP2914" s="16"/>
      <c r="AQ2914" s="16"/>
      <c r="AR2914" s="16"/>
      <c r="AS2914" s="16"/>
      <c r="AT2914" s="16"/>
      <c r="AU2914" s="16"/>
      <c r="AV2914" s="16"/>
      <c r="AW2914" s="16"/>
      <c r="AX2914" s="16"/>
      <c r="AY2914" s="16"/>
      <c r="AZ2914" s="16"/>
      <c r="BA2914" s="16"/>
      <c r="BB2914" s="16"/>
    </row>
    <row r="2915" s="5" customFormat="1" spans="1:54">
      <c r="A2915" s="136"/>
      <c r="C2915" s="136"/>
      <c r="E2915" s="107"/>
      <c r="F2915" s="137"/>
      <c r="J2915" s="122"/>
      <c r="K2915" s="138"/>
      <c r="L2915" s="139"/>
      <c r="M2915" s="140"/>
      <c r="O2915" s="89"/>
      <c r="Q2915" s="138"/>
      <c r="R2915" s="91"/>
      <c r="S2915" s="138"/>
      <c r="T2915" s="138"/>
      <c r="U2915" s="91"/>
      <c r="V2915" s="141"/>
      <c r="Y2915" s="6"/>
      <c r="Z2915" s="16"/>
      <c r="AA2915" s="16"/>
      <c r="AB2915" s="16"/>
      <c r="AC2915" s="16"/>
      <c r="AD2915" s="16"/>
      <c r="AE2915" s="16"/>
      <c r="AF2915" s="16"/>
      <c r="AG2915" s="16"/>
      <c r="AH2915" s="16"/>
      <c r="AI2915" s="16"/>
      <c r="AJ2915" s="16"/>
      <c r="AK2915" s="16"/>
      <c r="AL2915" s="16"/>
      <c r="AM2915" s="16"/>
      <c r="AN2915" s="16"/>
      <c r="AO2915" s="16"/>
      <c r="AP2915" s="16"/>
      <c r="AQ2915" s="16"/>
      <c r="AR2915" s="16"/>
      <c r="AS2915" s="16"/>
      <c r="AT2915" s="16"/>
      <c r="AU2915" s="16"/>
      <c r="AV2915" s="16"/>
      <c r="AW2915" s="16"/>
      <c r="AX2915" s="16"/>
      <c r="AY2915" s="16"/>
      <c r="AZ2915" s="16"/>
      <c r="BA2915" s="16"/>
      <c r="BB2915" s="16"/>
    </row>
    <row r="2916" s="5" customFormat="1" spans="1:54">
      <c r="A2916" s="136"/>
      <c r="C2916" s="136"/>
      <c r="E2916" s="107"/>
      <c r="F2916" s="137"/>
      <c r="J2916" s="122"/>
      <c r="K2916" s="138"/>
      <c r="L2916" s="139"/>
      <c r="M2916" s="140"/>
      <c r="O2916" s="89"/>
      <c r="Q2916" s="138"/>
      <c r="R2916" s="91"/>
      <c r="S2916" s="138"/>
      <c r="T2916" s="138"/>
      <c r="U2916" s="91"/>
      <c r="V2916" s="141"/>
      <c r="Y2916" s="6"/>
      <c r="Z2916" s="16"/>
      <c r="AA2916" s="16"/>
      <c r="AB2916" s="16"/>
      <c r="AC2916" s="16"/>
      <c r="AD2916" s="16"/>
      <c r="AE2916" s="16"/>
      <c r="AF2916" s="16"/>
      <c r="AG2916" s="16"/>
      <c r="AH2916" s="16"/>
      <c r="AI2916" s="16"/>
      <c r="AJ2916" s="16"/>
      <c r="AK2916" s="16"/>
      <c r="AL2916" s="16"/>
      <c r="AM2916" s="16"/>
      <c r="AN2916" s="16"/>
      <c r="AO2916" s="16"/>
      <c r="AP2916" s="16"/>
      <c r="AQ2916" s="16"/>
      <c r="AR2916" s="16"/>
      <c r="AS2916" s="16"/>
      <c r="AT2916" s="16"/>
      <c r="AU2916" s="16"/>
      <c r="AV2916" s="16"/>
      <c r="AW2916" s="16"/>
      <c r="AX2916" s="16"/>
      <c r="AY2916" s="16"/>
      <c r="AZ2916" s="16"/>
      <c r="BA2916" s="16"/>
      <c r="BB2916" s="16"/>
    </row>
    <row r="2917" s="5" customFormat="1" spans="1:54">
      <c r="A2917" s="136"/>
      <c r="C2917" s="136"/>
      <c r="E2917" s="107"/>
      <c r="F2917" s="137"/>
      <c r="J2917" s="122"/>
      <c r="K2917" s="138"/>
      <c r="L2917" s="139"/>
      <c r="M2917" s="140"/>
      <c r="O2917" s="89"/>
      <c r="Q2917" s="138"/>
      <c r="R2917" s="91"/>
      <c r="S2917" s="138"/>
      <c r="T2917" s="138"/>
      <c r="U2917" s="91"/>
      <c r="V2917" s="141"/>
      <c r="Y2917" s="6"/>
      <c r="Z2917" s="16"/>
      <c r="AA2917" s="16"/>
      <c r="AB2917" s="16"/>
      <c r="AC2917" s="16"/>
      <c r="AD2917" s="16"/>
      <c r="AE2917" s="16"/>
      <c r="AF2917" s="16"/>
      <c r="AG2917" s="16"/>
      <c r="AH2917" s="16"/>
      <c r="AI2917" s="16"/>
      <c r="AJ2917" s="16"/>
      <c r="AK2917" s="16"/>
      <c r="AL2917" s="16"/>
      <c r="AM2917" s="16"/>
      <c r="AN2917" s="16"/>
      <c r="AO2917" s="16"/>
      <c r="AP2917" s="16"/>
      <c r="AQ2917" s="16"/>
      <c r="AR2917" s="16"/>
      <c r="AS2917" s="16"/>
      <c r="AT2917" s="16"/>
      <c r="AU2917" s="16"/>
      <c r="AV2917" s="16"/>
      <c r="AW2917" s="16"/>
      <c r="AX2917" s="16"/>
      <c r="AY2917" s="16"/>
      <c r="AZ2917" s="16"/>
      <c r="BA2917" s="16"/>
      <c r="BB2917" s="16"/>
    </row>
    <row r="2918" s="5" customFormat="1" spans="1:54">
      <c r="A2918" s="136"/>
      <c r="C2918" s="136"/>
      <c r="E2918" s="107"/>
      <c r="F2918" s="137"/>
      <c r="J2918" s="122"/>
      <c r="K2918" s="138"/>
      <c r="L2918" s="139"/>
      <c r="M2918" s="140"/>
      <c r="O2918" s="89"/>
      <c r="Q2918" s="138"/>
      <c r="R2918" s="91"/>
      <c r="S2918" s="138"/>
      <c r="T2918" s="138"/>
      <c r="U2918" s="91"/>
      <c r="V2918" s="141"/>
      <c r="Y2918" s="6"/>
      <c r="Z2918" s="16"/>
      <c r="AA2918" s="16"/>
      <c r="AB2918" s="16"/>
      <c r="AC2918" s="16"/>
      <c r="AD2918" s="16"/>
      <c r="AE2918" s="16"/>
      <c r="AF2918" s="16"/>
      <c r="AG2918" s="16"/>
      <c r="AH2918" s="16"/>
      <c r="AI2918" s="16"/>
      <c r="AJ2918" s="16"/>
      <c r="AK2918" s="16"/>
      <c r="AL2918" s="16"/>
      <c r="AM2918" s="16"/>
      <c r="AN2918" s="16"/>
      <c r="AO2918" s="16"/>
      <c r="AP2918" s="16"/>
      <c r="AQ2918" s="16"/>
      <c r="AR2918" s="16"/>
      <c r="AS2918" s="16"/>
      <c r="AT2918" s="16"/>
      <c r="AU2918" s="16"/>
      <c r="AV2918" s="16"/>
      <c r="AW2918" s="16"/>
      <c r="AX2918" s="16"/>
      <c r="AY2918" s="16"/>
      <c r="AZ2918" s="16"/>
      <c r="BA2918" s="16"/>
      <c r="BB2918" s="16"/>
    </row>
    <row r="2919" s="5" customFormat="1" spans="1:54">
      <c r="A2919" s="136"/>
      <c r="C2919" s="136"/>
      <c r="E2919" s="107"/>
      <c r="F2919" s="137"/>
      <c r="J2919" s="122"/>
      <c r="K2919" s="138"/>
      <c r="L2919" s="139"/>
      <c r="M2919" s="140"/>
      <c r="O2919" s="89"/>
      <c r="Q2919" s="138"/>
      <c r="R2919" s="91"/>
      <c r="S2919" s="138"/>
      <c r="T2919" s="138"/>
      <c r="U2919" s="91"/>
      <c r="V2919" s="141"/>
      <c r="Y2919" s="6"/>
      <c r="Z2919" s="16"/>
      <c r="AA2919" s="16"/>
      <c r="AB2919" s="16"/>
      <c r="AC2919" s="16"/>
      <c r="AD2919" s="16"/>
      <c r="AE2919" s="16"/>
      <c r="AF2919" s="16"/>
      <c r="AG2919" s="16"/>
      <c r="AH2919" s="16"/>
      <c r="AI2919" s="16"/>
      <c r="AJ2919" s="16"/>
      <c r="AK2919" s="16"/>
      <c r="AL2919" s="16"/>
      <c r="AM2919" s="16"/>
      <c r="AN2919" s="16"/>
      <c r="AO2919" s="16"/>
      <c r="AP2919" s="16"/>
      <c r="AQ2919" s="16"/>
      <c r="AR2919" s="16"/>
      <c r="AS2919" s="16"/>
      <c r="AT2919" s="16"/>
      <c r="AU2919" s="16"/>
      <c r="AV2919" s="16"/>
      <c r="AW2919" s="16"/>
      <c r="AX2919" s="16"/>
      <c r="AY2919" s="16"/>
      <c r="AZ2919" s="16"/>
      <c r="BA2919" s="16"/>
      <c r="BB2919" s="16"/>
    </row>
    <row r="2920" s="5" customFormat="1" spans="1:54">
      <c r="A2920" s="136"/>
      <c r="C2920" s="136"/>
      <c r="E2920" s="107"/>
      <c r="F2920" s="137"/>
      <c r="J2920" s="122"/>
      <c r="K2920" s="138"/>
      <c r="L2920" s="139"/>
      <c r="M2920" s="140"/>
      <c r="O2920" s="89"/>
      <c r="Q2920" s="138"/>
      <c r="R2920" s="91"/>
      <c r="S2920" s="138"/>
      <c r="T2920" s="138"/>
      <c r="U2920" s="91"/>
      <c r="V2920" s="141"/>
      <c r="Y2920" s="6"/>
      <c r="Z2920" s="16"/>
      <c r="AA2920" s="16"/>
      <c r="AB2920" s="16"/>
      <c r="AC2920" s="16"/>
      <c r="AD2920" s="16"/>
      <c r="AE2920" s="16"/>
      <c r="AF2920" s="16"/>
      <c r="AG2920" s="16"/>
      <c r="AH2920" s="16"/>
      <c r="AI2920" s="16"/>
      <c r="AJ2920" s="16"/>
      <c r="AK2920" s="16"/>
      <c r="AL2920" s="16"/>
      <c r="AM2920" s="16"/>
      <c r="AN2920" s="16"/>
      <c r="AO2920" s="16"/>
      <c r="AP2920" s="16"/>
      <c r="AQ2920" s="16"/>
      <c r="AR2920" s="16"/>
      <c r="AS2920" s="16"/>
      <c r="AT2920" s="16"/>
      <c r="AU2920" s="16"/>
      <c r="AV2920" s="16"/>
      <c r="AW2920" s="16"/>
      <c r="AX2920" s="16"/>
      <c r="AY2920" s="16"/>
      <c r="AZ2920" s="16"/>
      <c r="BA2920" s="16"/>
      <c r="BB2920" s="16"/>
    </row>
    <row r="2921" s="5" customFormat="1" spans="1:54">
      <c r="A2921" s="136"/>
      <c r="C2921" s="136"/>
      <c r="E2921" s="107"/>
      <c r="F2921" s="137"/>
      <c r="J2921" s="122"/>
      <c r="K2921" s="138"/>
      <c r="L2921" s="139"/>
      <c r="M2921" s="140"/>
      <c r="O2921" s="89"/>
      <c r="Q2921" s="138"/>
      <c r="R2921" s="91"/>
      <c r="S2921" s="138"/>
      <c r="T2921" s="138"/>
      <c r="U2921" s="91"/>
      <c r="V2921" s="141"/>
      <c r="Y2921" s="6"/>
      <c r="Z2921" s="16"/>
      <c r="AA2921" s="16"/>
      <c r="AB2921" s="16"/>
      <c r="AC2921" s="16"/>
      <c r="AD2921" s="16"/>
      <c r="AE2921" s="16"/>
      <c r="AF2921" s="16"/>
      <c r="AG2921" s="16"/>
      <c r="AH2921" s="16"/>
      <c r="AI2921" s="16"/>
      <c r="AJ2921" s="16"/>
      <c r="AK2921" s="16"/>
      <c r="AL2921" s="16"/>
      <c r="AM2921" s="16"/>
      <c r="AN2921" s="16"/>
      <c r="AO2921" s="16"/>
      <c r="AP2921" s="16"/>
      <c r="AQ2921" s="16"/>
      <c r="AR2921" s="16"/>
      <c r="AS2921" s="16"/>
      <c r="AT2921" s="16"/>
      <c r="AU2921" s="16"/>
      <c r="AV2921" s="16"/>
      <c r="AW2921" s="16"/>
      <c r="AX2921" s="16"/>
      <c r="AY2921" s="16"/>
      <c r="AZ2921" s="16"/>
      <c r="BA2921" s="16"/>
      <c r="BB2921" s="16"/>
    </row>
    <row r="2922" s="5" customFormat="1" spans="1:54">
      <c r="A2922" s="136"/>
      <c r="C2922" s="136"/>
      <c r="E2922" s="107"/>
      <c r="F2922" s="137"/>
      <c r="J2922" s="122"/>
      <c r="K2922" s="138"/>
      <c r="L2922" s="139"/>
      <c r="M2922" s="140"/>
      <c r="O2922" s="89"/>
      <c r="Q2922" s="138"/>
      <c r="R2922" s="91"/>
      <c r="S2922" s="138"/>
      <c r="T2922" s="138"/>
      <c r="U2922" s="91"/>
      <c r="V2922" s="141"/>
      <c r="Y2922" s="6"/>
      <c r="Z2922" s="16"/>
      <c r="AA2922" s="16"/>
      <c r="AB2922" s="16"/>
      <c r="AC2922" s="16"/>
      <c r="AD2922" s="16"/>
      <c r="AE2922" s="16"/>
      <c r="AF2922" s="16"/>
      <c r="AG2922" s="16"/>
      <c r="AH2922" s="16"/>
      <c r="AI2922" s="16"/>
      <c r="AJ2922" s="16"/>
      <c r="AK2922" s="16"/>
      <c r="AL2922" s="16"/>
      <c r="AM2922" s="16"/>
      <c r="AN2922" s="16"/>
      <c r="AO2922" s="16"/>
      <c r="AP2922" s="16"/>
      <c r="AQ2922" s="16"/>
      <c r="AR2922" s="16"/>
      <c r="AS2922" s="16"/>
      <c r="AT2922" s="16"/>
      <c r="AU2922" s="16"/>
      <c r="AV2922" s="16"/>
      <c r="AW2922" s="16"/>
      <c r="AX2922" s="16"/>
      <c r="AY2922" s="16"/>
      <c r="AZ2922" s="16"/>
      <c r="BA2922" s="16"/>
      <c r="BB2922" s="16"/>
    </row>
    <row r="2923" s="5" customFormat="1" spans="1:54">
      <c r="A2923" s="136"/>
      <c r="C2923" s="136"/>
      <c r="E2923" s="107"/>
      <c r="F2923" s="137"/>
      <c r="J2923" s="122"/>
      <c r="K2923" s="138"/>
      <c r="L2923" s="139"/>
      <c r="M2923" s="140"/>
      <c r="O2923" s="89"/>
      <c r="Q2923" s="138"/>
      <c r="R2923" s="91"/>
      <c r="S2923" s="138"/>
      <c r="T2923" s="138"/>
      <c r="U2923" s="91"/>
      <c r="V2923" s="141"/>
      <c r="Y2923" s="6"/>
      <c r="Z2923" s="16"/>
      <c r="AA2923" s="16"/>
      <c r="AB2923" s="16"/>
      <c r="AC2923" s="16"/>
      <c r="AD2923" s="16"/>
      <c r="AE2923" s="16"/>
      <c r="AF2923" s="16"/>
      <c r="AG2923" s="16"/>
      <c r="AH2923" s="16"/>
      <c r="AI2923" s="16"/>
      <c r="AJ2923" s="16"/>
      <c r="AK2923" s="16"/>
      <c r="AL2923" s="16"/>
      <c r="AM2923" s="16"/>
      <c r="AN2923" s="16"/>
      <c r="AO2923" s="16"/>
      <c r="AP2923" s="16"/>
      <c r="AQ2923" s="16"/>
      <c r="AR2923" s="16"/>
      <c r="AS2923" s="16"/>
      <c r="AT2923" s="16"/>
      <c r="AU2923" s="16"/>
      <c r="AV2923" s="16"/>
      <c r="AW2923" s="16"/>
      <c r="AX2923" s="16"/>
      <c r="AY2923" s="16"/>
      <c r="AZ2923" s="16"/>
      <c r="BA2923" s="16"/>
      <c r="BB2923" s="16"/>
    </row>
    <row r="2924" s="5" customFormat="1" spans="1:54">
      <c r="A2924" s="136"/>
      <c r="C2924" s="136"/>
      <c r="E2924" s="107"/>
      <c r="F2924" s="137"/>
      <c r="J2924" s="122"/>
      <c r="K2924" s="138"/>
      <c r="L2924" s="139"/>
      <c r="M2924" s="140"/>
      <c r="O2924" s="89"/>
      <c r="Q2924" s="138"/>
      <c r="R2924" s="91"/>
      <c r="S2924" s="138"/>
      <c r="T2924" s="138"/>
      <c r="U2924" s="91"/>
      <c r="V2924" s="141"/>
      <c r="Y2924" s="6"/>
      <c r="Z2924" s="16"/>
      <c r="AA2924" s="16"/>
      <c r="AB2924" s="16"/>
      <c r="AC2924" s="16"/>
      <c r="AD2924" s="16"/>
      <c r="AE2924" s="16"/>
      <c r="AF2924" s="16"/>
      <c r="AG2924" s="16"/>
      <c r="AH2924" s="16"/>
      <c r="AI2924" s="16"/>
      <c r="AJ2924" s="16"/>
      <c r="AK2924" s="16"/>
      <c r="AL2924" s="16"/>
      <c r="AM2924" s="16"/>
      <c r="AN2924" s="16"/>
      <c r="AO2924" s="16"/>
      <c r="AP2924" s="16"/>
      <c r="AQ2924" s="16"/>
      <c r="AR2924" s="16"/>
      <c r="AS2924" s="16"/>
      <c r="AT2924" s="16"/>
      <c r="AU2924" s="16"/>
      <c r="AV2924" s="16"/>
      <c r="AW2924" s="16"/>
      <c r="AX2924" s="16"/>
      <c r="AY2924" s="16"/>
      <c r="AZ2924" s="16"/>
      <c r="BA2924" s="16"/>
      <c r="BB2924" s="16"/>
    </row>
    <row r="2925" s="5" customFormat="1" spans="1:54">
      <c r="A2925" s="136"/>
      <c r="C2925" s="136"/>
      <c r="E2925" s="107"/>
      <c r="F2925" s="137"/>
      <c r="J2925" s="122"/>
      <c r="K2925" s="138"/>
      <c r="L2925" s="139"/>
      <c r="M2925" s="140"/>
      <c r="O2925" s="89"/>
      <c r="Q2925" s="138"/>
      <c r="R2925" s="91"/>
      <c r="S2925" s="138"/>
      <c r="T2925" s="138"/>
      <c r="U2925" s="91"/>
      <c r="V2925" s="141"/>
      <c r="Y2925" s="6"/>
      <c r="Z2925" s="16"/>
      <c r="AA2925" s="16"/>
      <c r="AB2925" s="16"/>
      <c r="AC2925" s="16"/>
      <c r="AD2925" s="16"/>
      <c r="AE2925" s="16"/>
      <c r="AF2925" s="16"/>
      <c r="AG2925" s="16"/>
      <c r="AH2925" s="16"/>
      <c r="AI2925" s="16"/>
      <c r="AJ2925" s="16"/>
      <c r="AK2925" s="16"/>
      <c r="AL2925" s="16"/>
      <c r="AM2925" s="16"/>
      <c r="AN2925" s="16"/>
      <c r="AO2925" s="16"/>
      <c r="AP2925" s="16"/>
      <c r="AQ2925" s="16"/>
      <c r="AR2925" s="16"/>
      <c r="AS2925" s="16"/>
      <c r="AT2925" s="16"/>
      <c r="AU2925" s="16"/>
      <c r="AV2925" s="16"/>
      <c r="AW2925" s="16"/>
      <c r="AX2925" s="16"/>
      <c r="AY2925" s="16"/>
      <c r="AZ2925" s="16"/>
      <c r="BA2925" s="16"/>
      <c r="BB2925" s="16"/>
    </row>
    <row r="2926" s="5" customFormat="1" spans="1:54">
      <c r="A2926" s="136"/>
      <c r="C2926" s="136"/>
      <c r="E2926" s="107"/>
      <c r="F2926" s="137"/>
      <c r="J2926" s="122"/>
      <c r="K2926" s="138"/>
      <c r="L2926" s="139"/>
      <c r="M2926" s="140"/>
      <c r="O2926" s="89"/>
      <c r="Q2926" s="138"/>
      <c r="R2926" s="91"/>
      <c r="S2926" s="138"/>
      <c r="T2926" s="138"/>
      <c r="U2926" s="91"/>
      <c r="V2926" s="141"/>
      <c r="Y2926" s="6"/>
      <c r="Z2926" s="16"/>
      <c r="AA2926" s="16"/>
      <c r="AB2926" s="16"/>
      <c r="AC2926" s="16"/>
      <c r="AD2926" s="16"/>
      <c r="AE2926" s="16"/>
      <c r="AF2926" s="16"/>
      <c r="AG2926" s="16"/>
      <c r="AH2926" s="16"/>
      <c r="AI2926" s="16"/>
      <c r="AJ2926" s="16"/>
      <c r="AK2926" s="16"/>
      <c r="AL2926" s="16"/>
      <c r="AM2926" s="16"/>
      <c r="AN2926" s="16"/>
      <c r="AO2926" s="16"/>
      <c r="AP2926" s="16"/>
      <c r="AQ2926" s="16"/>
      <c r="AR2926" s="16"/>
      <c r="AS2926" s="16"/>
      <c r="AT2926" s="16"/>
      <c r="AU2926" s="16"/>
      <c r="AV2926" s="16"/>
      <c r="AW2926" s="16"/>
      <c r="AX2926" s="16"/>
      <c r="AY2926" s="16"/>
      <c r="AZ2926" s="16"/>
      <c r="BA2926" s="16"/>
      <c r="BB2926" s="16"/>
    </row>
    <row r="2927" s="5" customFormat="1" spans="1:54">
      <c r="A2927" s="136"/>
      <c r="C2927" s="136"/>
      <c r="E2927" s="107"/>
      <c r="F2927" s="137"/>
      <c r="J2927" s="122"/>
      <c r="K2927" s="138"/>
      <c r="L2927" s="139"/>
      <c r="M2927" s="140"/>
      <c r="O2927" s="89"/>
      <c r="Q2927" s="138"/>
      <c r="R2927" s="91"/>
      <c r="S2927" s="138"/>
      <c r="T2927" s="138"/>
      <c r="U2927" s="91"/>
      <c r="V2927" s="141"/>
      <c r="Y2927" s="6"/>
      <c r="Z2927" s="16"/>
      <c r="AA2927" s="16"/>
      <c r="AB2927" s="16"/>
      <c r="AC2927" s="16"/>
      <c r="AD2927" s="16"/>
      <c r="AE2927" s="16"/>
      <c r="AF2927" s="16"/>
      <c r="AG2927" s="16"/>
      <c r="AH2927" s="16"/>
      <c r="AI2927" s="16"/>
      <c r="AJ2927" s="16"/>
      <c r="AK2927" s="16"/>
      <c r="AL2927" s="16"/>
      <c r="AM2927" s="16"/>
      <c r="AN2927" s="16"/>
      <c r="AO2927" s="16"/>
      <c r="AP2927" s="16"/>
      <c r="AQ2927" s="16"/>
      <c r="AR2927" s="16"/>
      <c r="AS2927" s="16"/>
      <c r="AT2927" s="16"/>
      <c r="AU2927" s="16"/>
      <c r="AV2927" s="16"/>
      <c r="AW2927" s="16"/>
      <c r="AX2927" s="16"/>
      <c r="AY2927" s="16"/>
      <c r="AZ2927" s="16"/>
      <c r="BA2927" s="16"/>
      <c r="BB2927" s="16"/>
    </row>
    <row r="2928" s="5" customFormat="1" spans="1:54">
      <c r="A2928" s="136"/>
      <c r="C2928" s="136"/>
      <c r="E2928" s="107"/>
      <c r="F2928" s="137"/>
      <c r="J2928" s="122"/>
      <c r="K2928" s="138"/>
      <c r="L2928" s="139"/>
      <c r="M2928" s="140"/>
      <c r="O2928" s="89"/>
      <c r="Q2928" s="138"/>
      <c r="R2928" s="91"/>
      <c r="S2928" s="138"/>
      <c r="T2928" s="138"/>
      <c r="U2928" s="91"/>
      <c r="V2928" s="141"/>
      <c r="Y2928" s="6"/>
      <c r="Z2928" s="16"/>
      <c r="AA2928" s="16"/>
      <c r="AB2928" s="16"/>
      <c r="AC2928" s="16"/>
      <c r="AD2928" s="16"/>
      <c r="AE2928" s="16"/>
      <c r="AF2928" s="16"/>
      <c r="AG2928" s="16"/>
      <c r="AH2928" s="16"/>
      <c r="AI2928" s="16"/>
      <c r="AJ2928" s="16"/>
      <c r="AK2928" s="16"/>
      <c r="AL2928" s="16"/>
      <c r="AM2928" s="16"/>
      <c r="AN2928" s="16"/>
      <c r="AO2928" s="16"/>
      <c r="AP2928" s="16"/>
      <c r="AQ2928" s="16"/>
      <c r="AR2928" s="16"/>
      <c r="AS2928" s="16"/>
      <c r="AT2928" s="16"/>
      <c r="AU2928" s="16"/>
      <c r="AV2928" s="16"/>
      <c r="AW2928" s="16"/>
      <c r="AX2928" s="16"/>
      <c r="AY2928" s="16"/>
      <c r="AZ2928" s="16"/>
      <c r="BA2928" s="16"/>
      <c r="BB2928" s="16"/>
    </row>
    <row r="2929" s="5" customFormat="1" spans="1:54">
      <c r="A2929" s="136"/>
      <c r="C2929" s="136"/>
      <c r="E2929" s="107"/>
      <c r="F2929" s="137"/>
      <c r="J2929" s="122"/>
      <c r="K2929" s="138"/>
      <c r="L2929" s="139"/>
      <c r="M2929" s="140"/>
      <c r="O2929" s="89"/>
      <c r="Q2929" s="138"/>
      <c r="R2929" s="91"/>
      <c r="S2929" s="138"/>
      <c r="T2929" s="138"/>
      <c r="U2929" s="91"/>
      <c r="V2929" s="141"/>
      <c r="Y2929" s="6"/>
      <c r="Z2929" s="16"/>
      <c r="AA2929" s="16"/>
      <c r="AB2929" s="16"/>
      <c r="AC2929" s="16"/>
      <c r="AD2929" s="16"/>
      <c r="AE2929" s="16"/>
      <c r="AF2929" s="16"/>
      <c r="AG2929" s="16"/>
      <c r="AH2929" s="16"/>
      <c r="AI2929" s="16"/>
      <c r="AJ2929" s="16"/>
      <c r="AK2929" s="16"/>
      <c r="AL2929" s="16"/>
      <c r="AM2929" s="16"/>
      <c r="AN2929" s="16"/>
      <c r="AO2929" s="16"/>
      <c r="AP2929" s="16"/>
      <c r="AQ2929" s="16"/>
      <c r="AR2929" s="16"/>
      <c r="AS2929" s="16"/>
      <c r="AT2929" s="16"/>
      <c r="AU2929" s="16"/>
      <c r="AV2929" s="16"/>
      <c r="AW2929" s="16"/>
      <c r="AX2929" s="16"/>
      <c r="AY2929" s="16"/>
      <c r="AZ2929" s="16"/>
      <c r="BA2929" s="16"/>
      <c r="BB2929" s="16"/>
    </row>
    <row r="2930" s="5" customFormat="1" spans="1:54">
      <c r="A2930" s="136"/>
      <c r="C2930" s="136"/>
      <c r="E2930" s="107"/>
      <c r="F2930" s="137"/>
      <c r="J2930" s="122"/>
      <c r="K2930" s="138"/>
      <c r="L2930" s="139"/>
      <c r="M2930" s="140"/>
      <c r="O2930" s="89"/>
      <c r="Q2930" s="138"/>
      <c r="R2930" s="91"/>
      <c r="S2930" s="138"/>
      <c r="T2930" s="138"/>
      <c r="U2930" s="91"/>
      <c r="V2930" s="141"/>
      <c r="Y2930" s="6"/>
      <c r="Z2930" s="16"/>
      <c r="AA2930" s="16"/>
      <c r="AB2930" s="16"/>
      <c r="AC2930" s="16"/>
      <c r="AD2930" s="16"/>
      <c r="AE2930" s="16"/>
      <c r="AF2930" s="16"/>
      <c r="AG2930" s="16"/>
      <c r="AH2930" s="16"/>
      <c r="AI2930" s="16"/>
      <c r="AJ2930" s="16"/>
      <c r="AK2930" s="16"/>
      <c r="AL2930" s="16"/>
      <c r="AM2930" s="16"/>
      <c r="AN2930" s="16"/>
      <c r="AO2930" s="16"/>
      <c r="AP2930" s="16"/>
      <c r="AQ2930" s="16"/>
      <c r="AR2930" s="16"/>
      <c r="AS2930" s="16"/>
      <c r="AT2930" s="16"/>
      <c r="AU2930" s="16"/>
      <c r="AV2930" s="16"/>
      <c r="AW2930" s="16"/>
      <c r="AX2930" s="16"/>
      <c r="AY2930" s="16"/>
      <c r="AZ2930" s="16"/>
      <c r="BA2930" s="16"/>
      <c r="BB2930" s="16"/>
    </row>
    <row r="2931" s="5" customFormat="1" spans="1:54">
      <c r="A2931" s="136"/>
      <c r="C2931" s="136"/>
      <c r="E2931" s="107"/>
      <c r="F2931" s="137"/>
      <c r="J2931" s="122"/>
      <c r="K2931" s="138"/>
      <c r="L2931" s="139"/>
      <c r="M2931" s="140"/>
      <c r="O2931" s="89"/>
      <c r="Q2931" s="138"/>
      <c r="R2931" s="91"/>
      <c r="S2931" s="138"/>
      <c r="T2931" s="138"/>
      <c r="U2931" s="91"/>
      <c r="V2931" s="141"/>
      <c r="Y2931" s="6"/>
      <c r="Z2931" s="16"/>
      <c r="AA2931" s="16"/>
      <c r="AB2931" s="16"/>
      <c r="AC2931" s="16"/>
      <c r="AD2931" s="16"/>
      <c r="AE2931" s="16"/>
      <c r="AF2931" s="16"/>
      <c r="AG2931" s="16"/>
      <c r="AH2931" s="16"/>
      <c r="AI2931" s="16"/>
      <c r="AJ2931" s="16"/>
      <c r="AK2931" s="16"/>
      <c r="AL2931" s="16"/>
      <c r="AM2931" s="16"/>
      <c r="AN2931" s="16"/>
      <c r="AO2931" s="16"/>
      <c r="AP2931" s="16"/>
      <c r="AQ2931" s="16"/>
      <c r="AR2931" s="16"/>
      <c r="AS2931" s="16"/>
      <c r="AT2931" s="16"/>
      <c r="AU2931" s="16"/>
      <c r="AV2931" s="16"/>
      <c r="AW2931" s="16"/>
      <c r="AX2931" s="16"/>
      <c r="AY2931" s="16"/>
      <c r="AZ2931" s="16"/>
      <c r="BA2931" s="16"/>
      <c r="BB2931" s="16"/>
    </row>
    <row r="2932" s="5" customFormat="1" spans="1:54">
      <c r="A2932" s="136"/>
      <c r="C2932" s="136"/>
      <c r="E2932" s="107"/>
      <c r="F2932" s="137"/>
      <c r="J2932" s="122"/>
      <c r="K2932" s="138"/>
      <c r="L2932" s="139"/>
      <c r="M2932" s="140"/>
      <c r="O2932" s="89"/>
      <c r="Q2932" s="138"/>
      <c r="R2932" s="91"/>
      <c r="S2932" s="138"/>
      <c r="T2932" s="138"/>
      <c r="U2932" s="91"/>
      <c r="V2932" s="141"/>
      <c r="Y2932" s="6"/>
      <c r="Z2932" s="16"/>
      <c r="AA2932" s="16"/>
      <c r="AB2932" s="16"/>
      <c r="AC2932" s="16"/>
      <c r="AD2932" s="16"/>
      <c r="AE2932" s="16"/>
      <c r="AF2932" s="16"/>
      <c r="AG2932" s="16"/>
      <c r="AH2932" s="16"/>
      <c r="AI2932" s="16"/>
      <c r="AJ2932" s="16"/>
      <c r="AK2932" s="16"/>
      <c r="AL2932" s="16"/>
      <c r="AM2932" s="16"/>
      <c r="AN2932" s="16"/>
      <c r="AO2932" s="16"/>
      <c r="AP2932" s="16"/>
      <c r="AQ2932" s="16"/>
      <c r="AR2932" s="16"/>
      <c r="AS2932" s="16"/>
      <c r="AT2932" s="16"/>
      <c r="AU2932" s="16"/>
      <c r="AV2932" s="16"/>
      <c r="AW2932" s="16"/>
      <c r="AX2932" s="16"/>
      <c r="AY2932" s="16"/>
      <c r="AZ2932" s="16"/>
      <c r="BA2932" s="16"/>
      <c r="BB2932" s="16"/>
    </row>
    <row r="2933" s="5" customFormat="1" spans="1:54">
      <c r="A2933" s="136"/>
      <c r="C2933" s="136"/>
      <c r="E2933" s="107"/>
      <c r="F2933" s="137"/>
      <c r="J2933" s="122"/>
      <c r="K2933" s="138"/>
      <c r="L2933" s="139"/>
      <c r="M2933" s="140"/>
      <c r="O2933" s="89"/>
      <c r="Q2933" s="138"/>
      <c r="R2933" s="91"/>
      <c r="S2933" s="138"/>
      <c r="T2933" s="138"/>
      <c r="U2933" s="91"/>
      <c r="V2933" s="141"/>
      <c r="Y2933" s="6"/>
      <c r="Z2933" s="16"/>
      <c r="AA2933" s="16"/>
      <c r="AB2933" s="16"/>
      <c r="AC2933" s="16"/>
      <c r="AD2933" s="16"/>
      <c r="AE2933" s="16"/>
      <c r="AF2933" s="16"/>
      <c r="AG2933" s="16"/>
      <c r="AH2933" s="16"/>
      <c r="AI2933" s="16"/>
      <c r="AJ2933" s="16"/>
      <c r="AK2933" s="16"/>
      <c r="AL2933" s="16"/>
      <c r="AM2933" s="16"/>
      <c r="AN2933" s="16"/>
      <c r="AO2933" s="16"/>
      <c r="AP2933" s="16"/>
      <c r="AQ2933" s="16"/>
      <c r="AR2933" s="16"/>
      <c r="AS2933" s="16"/>
      <c r="AT2933" s="16"/>
      <c r="AU2933" s="16"/>
      <c r="AV2933" s="16"/>
      <c r="AW2933" s="16"/>
      <c r="AX2933" s="16"/>
      <c r="AY2933" s="16"/>
      <c r="AZ2933" s="16"/>
      <c r="BA2933" s="16"/>
      <c r="BB2933" s="16"/>
    </row>
    <row r="2934" s="5" customFormat="1" spans="1:54">
      <c r="A2934" s="136"/>
      <c r="C2934" s="136"/>
      <c r="E2934" s="107"/>
      <c r="F2934" s="137"/>
      <c r="J2934" s="122"/>
      <c r="K2934" s="138"/>
      <c r="L2934" s="139"/>
      <c r="M2934" s="140"/>
      <c r="O2934" s="89"/>
      <c r="Q2934" s="138"/>
      <c r="R2934" s="91"/>
      <c r="S2934" s="138"/>
      <c r="T2934" s="138"/>
      <c r="U2934" s="91"/>
      <c r="V2934" s="141"/>
      <c r="Y2934" s="6"/>
      <c r="Z2934" s="16"/>
      <c r="AA2934" s="16"/>
      <c r="AB2934" s="16"/>
      <c r="AC2934" s="16"/>
      <c r="AD2934" s="16"/>
      <c r="AE2934" s="16"/>
      <c r="AF2934" s="16"/>
      <c r="AG2934" s="16"/>
      <c r="AH2934" s="16"/>
      <c r="AI2934" s="16"/>
      <c r="AJ2934" s="16"/>
      <c r="AK2934" s="16"/>
      <c r="AL2934" s="16"/>
      <c r="AM2934" s="16"/>
      <c r="AN2934" s="16"/>
      <c r="AO2934" s="16"/>
      <c r="AP2934" s="16"/>
      <c r="AQ2934" s="16"/>
      <c r="AR2934" s="16"/>
      <c r="AS2934" s="16"/>
      <c r="AT2934" s="16"/>
      <c r="AU2934" s="16"/>
      <c r="AV2934" s="16"/>
      <c r="AW2934" s="16"/>
      <c r="AX2934" s="16"/>
      <c r="AY2934" s="16"/>
      <c r="AZ2934" s="16"/>
      <c r="BA2934" s="16"/>
      <c r="BB2934" s="16"/>
    </row>
    <row r="2935" s="5" customFormat="1" spans="1:54">
      <c r="A2935" s="136"/>
      <c r="C2935" s="136"/>
      <c r="E2935" s="107"/>
      <c r="F2935" s="137"/>
      <c r="J2935" s="122"/>
      <c r="K2935" s="138"/>
      <c r="L2935" s="139"/>
      <c r="M2935" s="140"/>
      <c r="O2935" s="89"/>
      <c r="Q2935" s="138"/>
      <c r="R2935" s="91"/>
      <c r="S2935" s="138"/>
      <c r="T2935" s="138"/>
      <c r="U2935" s="91"/>
      <c r="V2935" s="141"/>
      <c r="Y2935" s="6"/>
      <c r="Z2935" s="16"/>
      <c r="AA2935" s="16"/>
      <c r="AB2935" s="16"/>
      <c r="AC2935" s="16"/>
      <c r="AD2935" s="16"/>
      <c r="AE2935" s="16"/>
      <c r="AF2935" s="16"/>
      <c r="AG2935" s="16"/>
      <c r="AH2935" s="16"/>
      <c r="AI2935" s="16"/>
      <c r="AJ2935" s="16"/>
      <c r="AK2935" s="16"/>
      <c r="AL2935" s="16"/>
      <c r="AM2935" s="16"/>
      <c r="AN2935" s="16"/>
      <c r="AO2935" s="16"/>
      <c r="AP2935" s="16"/>
      <c r="AQ2935" s="16"/>
      <c r="AR2935" s="16"/>
      <c r="AS2935" s="16"/>
      <c r="AT2935" s="16"/>
      <c r="AU2935" s="16"/>
      <c r="AV2935" s="16"/>
      <c r="AW2935" s="16"/>
      <c r="AX2935" s="16"/>
      <c r="AY2935" s="16"/>
      <c r="AZ2935" s="16"/>
      <c r="BA2935" s="16"/>
      <c r="BB2935" s="16"/>
    </row>
    <row r="2936" s="5" customFormat="1" spans="1:54">
      <c r="A2936" s="136"/>
      <c r="C2936" s="136"/>
      <c r="E2936" s="107"/>
      <c r="F2936" s="137"/>
      <c r="J2936" s="122"/>
      <c r="K2936" s="138"/>
      <c r="L2936" s="139"/>
      <c r="M2936" s="140"/>
      <c r="O2936" s="89"/>
      <c r="Q2936" s="138"/>
      <c r="R2936" s="91"/>
      <c r="S2936" s="138"/>
      <c r="T2936" s="138"/>
      <c r="U2936" s="91"/>
      <c r="V2936" s="141"/>
      <c r="Y2936" s="6"/>
      <c r="Z2936" s="16"/>
      <c r="AA2936" s="16"/>
      <c r="AB2936" s="16"/>
      <c r="AC2936" s="16"/>
      <c r="AD2936" s="16"/>
      <c r="AE2936" s="16"/>
      <c r="AF2936" s="16"/>
      <c r="AG2936" s="16"/>
      <c r="AH2936" s="16"/>
      <c r="AI2936" s="16"/>
      <c r="AJ2936" s="16"/>
      <c r="AK2936" s="16"/>
      <c r="AL2936" s="16"/>
      <c r="AM2936" s="16"/>
      <c r="AN2936" s="16"/>
      <c r="AO2936" s="16"/>
      <c r="AP2936" s="16"/>
      <c r="AQ2936" s="16"/>
      <c r="AR2936" s="16"/>
      <c r="AS2936" s="16"/>
      <c r="AT2936" s="16"/>
      <c r="AU2936" s="16"/>
      <c r="AV2936" s="16"/>
      <c r="AW2936" s="16"/>
      <c r="AX2936" s="16"/>
      <c r="AY2936" s="16"/>
      <c r="AZ2936" s="16"/>
      <c r="BA2936" s="16"/>
      <c r="BB2936" s="16"/>
    </row>
    <row r="2937" s="5" customFormat="1" spans="1:54">
      <c r="A2937" s="136"/>
      <c r="C2937" s="136"/>
      <c r="E2937" s="107"/>
      <c r="F2937" s="137"/>
      <c r="J2937" s="122"/>
      <c r="K2937" s="138"/>
      <c r="L2937" s="139"/>
      <c r="M2937" s="140"/>
      <c r="O2937" s="89"/>
      <c r="Q2937" s="138"/>
      <c r="R2937" s="91"/>
      <c r="S2937" s="138"/>
      <c r="T2937" s="138"/>
      <c r="U2937" s="91"/>
      <c r="V2937" s="141"/>
      <c r="Y2937" s="6"/>
      <c r="Z2937" s="16"/>
      <c r="AA2937" s="16"/>
      <c r="AB2937" s="16"/>
      <c r="AC2937" s="16"/>
      <c r="AD2937" s="16"/>
      <c r="AE2937" s="16"/>
      <c r="AF2937" s="16"/>
      <c r="AG2937" s="16"/>
      <c r="AH2937" s="16"/>
      <c r="AI2937" s="16"/>
      <c r="AJ2937" s="16"/>
      <c r="AK2937" s="16"/>
      <c r="AL2937" s="16"/>
      <c r="AM2937" s="16"/>
      <c r="AN2937" s="16"/>
      <c r="AO2937" s="16"/>
      <c r="AP2937" s="16"/>
      <c r="AQ2937" s="16"/>
      <c r="AR2937" s="16"/>
      <c r="AS2937" s="16"/>
      <c r="AT2937" s="16"/>
      <c r="AU2937" s="16"/>
      <c r="AV2937" s="16"/>
      <c r="AW2937" s="16"/>
      <c r="AX2937" s="16"/>
      <c r="AY2937" s="16"/>
      <c r="AZ2937" s="16"/>
      <c r="BA2937" s="16"/>
      <c r="BB2937" s="16"/>
    </row>
    <row r="2938" s="5" customFormat="1" spans="1:54">
      <c r="A2938" s="136"/>
      <c r="C2938" s="136"/>
      <c r="E2938" s="107"/>
      <c r="F2938" s="137"/>
      <c r="J2938" s="122"/>
      <c r="K2938" s="138"/>
      <c r="L2938" s="139"/>
      <c r="M2938" s="140"/>
      <c r="O2938" s="89"/>
      <c r="Q2938" s="138"/>
      <c r="R2938" s="91"/>
      <c r="S2938" s="138"/>
      <c r="T2938" s="138"/>
      <c r="U2938" s="91"/>
      <c r="V2938" s="141"/>
      <c r="Y2938" s="6"/>
      <c r="Z2938" s="16"/>
      <c r="AA2938" s="16"/>
      <c r="AB2938" s="16"/>
      <c r="AC2938" s="16"/>
      <c r="AD2938" s="16"/>
      <c r="AE2938" s="16"/>
      <c r="AF2938" s="16"/>
      <c r="AG2938" s="16"/>
      <c r="AH2938" s="16"/>
      <c r="AI2938" s="16"/>
      <c r="AJ2938" s="16"/>
      <c r="AK2938" s="16"/>
      <c r="AL2938" s="16"/>
      <c r="AM2938" s="16"/>
      <c r="AN2938" s="16"/>
      <c r="AO2938" s="16"/>
      <c r="AP2938" s="16"/>
      <c r="AQ2938" s="16"/>
      <c r="AR2938" s="16"/>
      <c r="AS2938" s="16"/>
      <c r="AT2938" s="16"/>
      <c r="AU2938" s="16"/>
      <c r="AV2938" s="16"/>
      <c r="AW2938" s="16"/>
      <c r="AX2938" s="16"/>
      <c r="AY2938" s="16"/>
      <c r="AZ2938" s="16"/>
      <c r="BA2938" s="16"/>
      <c r="BB2938" s="16"/>
    </row>
    <row r="2939" s="5" customFormat="1" spans="1:54">
      <c r="A2939" s="136"/>
      <c r="C2939" s="136"/>
      <c r="E2939" s="107"/>
      <c r="F2939" s="137"/>
      <c r="J2939" s="122"/>
      <c r="K2939" s="138"/>
      <c r="L2939" s="139"/>
      <c r="M2939" s="140"/>
      <c r="O2939" s="89"/>
      <c r="Q2939" s="138"/>
      <c r="R2939" s="91"/>
      <c r="S2939" s="138"/>
      <c r="T2939" s="138"/>
      <c r="U2939" s="91"/>
      <c r="V2939" s="141"/>
      <c r="Y2939" s="6"/>
      <c r="Z2939" s="16"/>
      <c r="AA2939" s="16"/>
      <c r="AB2939" s="16"/>
      <c r="AC2939" s="16"/>
      <c r="AD2939" s="16"/>
      <c r="AE2939" s="16"/>
      <c r="AF2939" s="16"/>
      <c r="AG2939" s="16"/>
      <c r="AH2939" s="16"/>
      <c r="AI2939" s="16"/>
      <c r="AJ2939" s="16"/>
      <c r="AK2939" s="16"/>
      <c r="AL2939" s="16"/>
      <c r="AM2939" s="16"/>
      <c r="AN2939" s="16"/>
      <c r="AO2939" s="16"/>
      <c r="AP2939" s="16"/>
      <c r="AQ2939" s="16"/>
      <c r="AR2939" s="16"/>
      <c r="AS2939" s="16"/>
      <c r="AT2939" s="16"/>
      <c r="AU2939" s="16"/>
      <c r="AV2939" s="16"/>
      <c r="AW2939" s="16"/>
      <c r="AX2939" s="16"/>
      <c r="AY2939" s="16"/>
      <c r="AZ2939" s="16"/>
      <c r="BA2939" s="16"/>
      <c r="BB2939" s="16"/>
    </row>
    <row r="2940" s="5" customFormat="1" spans="1:54">
      <c r="A2940" s="136"/>
      <c r="C2940" s="136"/>
      <c r="E2940" s="107"/>
      <c r="F2940" s="137"/>
      <c r="J2940" s="122"/>
      <c r="K2940" s="138"/>
      <c r="L2940" s="139"/>
      <c r="M2940" s="140"/>
      <c r="O2940" s="89"/>
      <c r="Q2940" s="138"/>
      <c r="R2940" s="91"/>
      <c r="S2940" s="138"/>
      <c r="T2940" s="138"/>
      <c r="U2940" s="91"/>
      <c r="V2940" s="141"/>
      <c r="Y2940" s="6"/>
      <c r="Z2940" s="16"/>
      <c r="AA2940" s="16"/>
      <c r="AB2940" s="16"/>
      <c r="AC2940" s="16"/>
      <c r="AD2940" s="16"/>
      <c r="AE2940" s="16"/>
      <c r="AF2940" s="16"/>
      <c r="AG2940" s="16"/>
      <c r="AH2940" s="16"/>
      <c r="AI2940" s="16"/>
      <c r="AJ2940" s="16"/>
      <c r="AK2940" s="16"/>
      <c r="AL2940" s="16"/>
      <c r="AM2940" s="16"/>
      <c r="AN2940" s="16"/>
      <c r="AO2940" s="16"/>
      <c r="AP2940" s="16"/>
      <c r="AQ2940" s="16"/>
      <c r="AR2940" s="16"/>
      <c r="AS2940" s="16"/>
      <c r="AT2940" s="16"/>
      <c r="AU2940" s="16"/>
      <c r="AV2940" s="16"/>
      <c r="AW2940" s="16"/>
      <c r="AX2940" s="16"/>
      <c r="AY2940" s="16"/>
      <c r="AZ2940" s="16"/>
      <c r="BA2940" s="16"/>
      <c r="BB2940" s="16"/>
    </row>
    <row r="2941" s="5" customFormat="1" spans="1:54">
      <c r="A2941" s="136"/>
      <c r="C2941" s="136"/>
      <c r="E2941" s="107"/>
      <c r="F2941" s="137"/>
      <c r="J2941" s="122"/>
      <c r="K2941" s="138"/>
      <c r="L2941" s="139"/>
      <c r="M2941" s="140"/>
      <c r="O2941" s="89"/>
      <c r="Q2941" s="138"/>
      <c r="R2941" s="91"/>
      <c r="S2941" s="138"/>
      <c r="T2941" s="138"/>
      <c r="U2941" s="91"/>
      <c r="V2941" s="141"/>
      <c r="Y2941" s="6"/>
      <c r="Z2941" s="16"/>
      <c r="AA2941" s="16"/>
      <c r="AB2941" s="16"/>
      <c r="AC2941" s="16"/>
      <c r="AD2941" s="16"/>
      <c r="AE2941" s="16"/>
      <c r="AF2941" s="16"/>
      <c r="AG2941" s="16"/>
      <c r="AH2941" s="16"/>
      <c r="AI2941" s="16"/>
      <c r="AJ2941" s="16"/>
      <c r="AK2941" s="16"/>
      <c r="AL2941" s="16"/>
      <c r="AM2941" s="16"/>
      <c r="AN2941" s="16"/>
      <c r="AO2941" s="16"/>
      <c r="AP2941" s="16"/>
      <c r="AQ2941" s="16"/>
      <c r="AR2941" s="16"/>
      <c r="AS2941" s="16"/>
      <c r="AT2941" s="16"/>
      <c r="AU2941" s="16"/>
      <c r="AV2941" s="16"/>
      <c r="AW2941" s="16"/>
      <c r="AX2941" s="16"/>
      <c r="AY2941" s="16"/>
      <c r="AZ2941" s="16"/>
      <c r="BA2941" s="16"/>
      <c r="BB2941" s="16"/>
    </row>
    <row r="2942" s="5" customFormat="1" spans="1:54">
      <c r="A2942" s="136"/>
      <c r="C2942" s="136"/>
      <c r="E2942" s="107"/>
      <c r="F2942" s="137"/>
      <c r="J2942" s="122"/>
      <c r="K2942" s="138"/>
      <c r="L2942" s="139"/>
      <c r="M2942" s="140"/>
      <c r="O2942" s="89"/>
      <c r="Q2942" s="138"/>
      <c r="R2942" s="91"/>
      <c r="S2942" s="138"/>
      <c r="T2942" s="138"/>
      <c r="U2942" s="91"/>
      <c r="V2942" s="141"/>
      <c r="Y2942" s="6"/>
      <c r="Z2942" s="16"/>
      <c r="AA2942" s="16"/>
      <c r="AB2942" s="16"/>
      <c r="AC2942" s="16"/>
      <c r="AD2942" s="16"/>
      <c r="AE2942" s="16"/>
      <c r="AF2942" s="16"/>
      <c r="AG2942" s="16"/>
      <c r="AH2942" s="16"/>
      <c r="AI2942" s="16"/>
      <c r="AJ2942" s="16"/>
      <c r="AK2942" s="16"/>
      <c r="AL2942" s="16"/>
      <c r="AM2942" s="16"/>
      <c r="AN2942" s="16"/>
      <c r="AO2942" s="16"/>
      <c r="AP2942" s="16"/>
      <c r="AQ2942" s="16"/>
      <c r="AR2942" s="16"/>
      <c r="AS2942" s="16"/>
      <c r="AT2942" s="16"/>
      <c r="AU2942" s="16"/>
      <c r="AV2942" s="16"/>
      <c r="AW2942" s="16"/>
      <c r="AX2942" s="16"/>
      <c r="AY2942" s="16"/>
      <c r="AZ2942" s="16"/>
      <c r="BA2942" s="16"/>
      <c r="BB2942" s="16"/>
    </row>
    <row r="2943" s="5" customFormat="1" spans="1:54">
      <c r="A2943" s="136"/>
      <c r="C2943" s="136"/>
      <c r="E2943" s="107"/>
      <c r="F2943" s="137"/>
      <c r="J2943" s="122"/>
      <c r="K2943" s="138"/>
      <c r="L2943" s="139"/>
      <c r="M2943" s="140"/>
      <c r="O2943" s="89"/>
      <c r="Q2943" s="138"/>
      <c r="R2943" s="91"/>
      <c r="S2943" s="138"/>
      <c r="T2943" s="138"/>
      <c r="U2943" s="91"/>
      <c r="V2943" s="141"/>
      <c r="Y2943" s="6"/>
      <c r="Z2943" s="16"/>
      <c r="AA2943" s="16"/>
      <c r="AB2943" s="16"/>
      <c r="AC2943" s="16"/>
      <c r="AD2943" s="16"/>
      <c r="AE2943" s="16"/>
      <c r="AF2943" s="16"/>
      <c r="AG2943" s="16"/>
      <c r="AH2943" s="16"/>
      <c r="AI2943" s="16"/>
      <c r="AJ2943" s="16"/>
      <c r="AK2943" s="16"/>
      <c r="AL2943" s="16"/>
      <c r="AM2943" s="16"/>
      <c r="AN2943" s="16"/>
      <c r="AO2943" s="16"/>
      <c r="AP2943" s="16"/>
      <c r="AQ2943" s="16"/>
      <c r="AR2943" s="16"/>
      <c r="AS2943" s="16"/>
      <c r="AT2943" s="16"/>
      <c r="AU2943" s="16"/>
      <c r="AV2943" s="16"/>
      <c r="AW2943" s="16"/>
      <c r="AX2943" s="16"/>
      <c r="AY2943" s="16"/>
      <c r="AZ2943" s="16"/>
      <c r="BA2943" s="16"/>
      <c r="BB2943" s="16"/>
    </row>
    <row r="2944" s="5" customFormat="1" spans="1:54">
      <c r="A2944" s="136"/>
      <c r="C2944" s="136"/>
      <c r="E2944" s="107"/>
      <c r="F2944" s="137"/>
      <c r="J2944" s="122"/>
      <c r="K2944" s="138"/>
      <c r="L2944" s="139"/>
      <c r="M2944" s="140"/>
      <c r="O2944" s="89"/>
      <c r="Q2944" s="138"/>
      <c r="R2944" s="91"/>
      <c r="S2944" s="138"/>
      <c r="T2944" s="138"/>
      <c r="U2944" s="91"/>
      <c r="V2944" s="141"/>
      <c r="Y2944" s="6"/>
      <c r="Z2944" s="16"/>
      <c r="AA2944" s="16"/>
      <c r="AB2944" s="16"/>
      <c r="AC2944" s="16"/>
      <c r="AD2944" s="16"/>
      <c r="AE2944" s="16"/>
      <c r="AF2944" s="16"/>
      <c r="AG2944" s="16"/>
      <c r="AH2944" s="16"/>
      <c r="AI2944" s="16"/>
      <c r="AJ2944" s="16"/>
      <c r="AK2944" s="16"/>
      <c r="AL2944" s="16"/>
      <c r="AM2944" s="16"/>
      <c r="AN2944" s="16"/>
      <c r="AO2944" s="16"/>
      <c r="AP2944" s="16"/>
      <c r="AQ2944" s="16"/>
      <c r="AR2944" s="16"/>
      <c r="AS2944" s="16"/>
      <c r="AT2944" s="16"/>
      <c r="AU2944" s="16"/>
      <c r="AV2944" s="16"/>
      <c r="AW2944" s="16"/>
      <c r="AX2944" s="16"/>
      <c r="AY2944" s="16"/>
      <c r="AZ2944" s="16"/>
      <c r="BA2944" s="16"/>
      <c r="BB2944" s="16"/>
    </row>
    <row r="2945" s="5" customFormat="1" spans="1:54">
      <c r="A2945" s="136"/>
      <c r="C2945" s="136"/>
      <c r="E2945" s="107"/>
      <c r="F2945" s="137"/>
      <c r="J2945" s="122"/>
      <c r="K2945" s="138"/>
      <c r="L2945" s="139"/>
      <c r="M2945" s="140"/>
      <c r="O2945" s="89"/>
      <c r="Q2945" s="138"/>
      <c r="R2945" s="91"/>
      <c r="S2945" s="138"/>
      <c r="T2945" s="138"/>
      <c r="U2945" s="91"/>
      <c r="V2945" s="141"/>
      <c r="Y2945" s="6"/>
      <c r="Z2945" s="16"/>
      <c r="AA2945" s="16"/>
      <c r="AB2945" s="16"/>
      <c r="AC2945" s="16"/>
      <c r="AD2945" s="16"/>
      <c r="AE2945" s="16"/>
      <c r="AF2945" s="16"/>
      <c r="AG2945" s="16"/>
      <c r="AH2945" s="16"/>
      <c r="AI2945" s="16"/>
      <c r="AJ2945" s="16"/>
      <c r="AK2945" s="16"/>
      <c r="AL2945" s="16"/>
      <c r="AM2945" s="16"/>
      <c r="AN2945" s="16"/>
      <c r="AO2945" s="16"/>
      <c r="AP2945" s="16"/>
      <c r="AQ2945" s="16"/>
      <c r="AR2945" s="16"/>
      <c r="AS2945" s="16"/>
      <c r="AT2945" s="16"/>
      <c r="AU2945" s="16"/>
      <c r="AV2945" s="16"/>
      <c r="AW2945" s="16"/>
      <c r="AX2945" s="16"/>
      <c r="AY2945" s="16"/>
      <c r="AZ2945" s="16"/>
      <c r="BA2945" s="16"/>
      <c r="BB2945" s="16"/>
    </row>
    <row r="2946" s="5" customFormat="1" spans="1:54">
      <c r="A2946" s="136"/>
      <c r="C2946" s="136"/>
      <c r="E2946" s="107"/>
      <c r="F2946" s="137"/>
      <c r="J2946" s="122"/>
      <c r="K2946" s="138"/>
      <c r="L2946" s="139"/>
      <c r="M2946" s="140"/>
      <c r="O2946" s="89"/>
      <c r="Q2946" s="138"/>
      <c r="R2946" s="91"/>
      <c r="S2946" s="138"/>
      <c r="T2946" s="138"/>
      <c r="U2946" s="91"/>
      <c r="V2946" s="141"/>
      <c r="Y2946" s="6"/>
      <c r="Z2946" s="16"/>
      <c r="AA2946" s="16"/>
      <c r="AB2946" s="16"/>
      <c r="AC2946" s="16"/>
      <c r="AD2946" s="16"/>
      <c r="AE2946" s="16"/>
      <c r="AF2946" s="16"/>
      <c r="AG2946" s="16"/>
      <c r="AH2946" s="16"/>
      <c r="AI2946" s="16"/>
      <c r="AJ2946" s="16"/>
      <c r="AK2946" s="16"/>
      <c r="AL2946" s="16"/>
      <c r="AM2946" s="16"/>
      <c r="AN2946" s="16"/>
      <c r="AO2946" s="16"/>
      <c r="AP2946" s="16"/>
      <c r="AQ2946" s="16"/>
      <c r="AR2946" s="16"/>
      <c r="AS2946" s="16"/>
      <c r="AT2946" s="16"/>
      <c r="AU2946" s="16"/>
      <c r="AV2946" s="16"/>
      <c r="AW2946" s="16"/>
      <c r="AX2946" s="16"/>
      <c r="AY2946" s="16"/>
      <c r="AZ2946" s="16"/>
      <c r="BA2946" s="16"/>
      <c r="BB2946" s="16"/>
    </row>
    <row r="2947" s="5" customFormat="1" spans="1:54">
      <c r="A2947" s="136"/>
      <c r="C2947" s="136"/>
      <c r="E2947" s="107"/>
      <c r="F2947" s="137"/>
      <c r="J2947" s="122"/>
      <c r="K2947" s="138"/>
      <c r="L2947" s="139"/>
      <c r="M2947" s="140"/>
      <c r="O2947" s="89"/>
      <c r="Q2947" s="138"/>
      <c r="R2947" s="91"/>
      <c r="S2947" s="138"/>
      <c r="T2947" s="138"/>
      <c r="U2947" s="91"/>
      <c r="V2947" s="141"/>
      <c r="Y2947" s="6"/>
      <c r="Z2947" s="16"/>
      <c r="AA2947" s="16"/>
      <c r="AB2947" s="16"/>
      <c r="AC2947" s="16"/>
      <c r="AD2947" s="16"/>
      <c r="AE2947" s="16"/>
      <c r="AF2947" s="16"/>
      <c r="AG2947" s="16"/>
      <c r="AH2947" s="16"/>
      <c r="AI2947" s="16"/>
      <c r="AJ2947" s="16"/>
      <c r="AK2947" s="16"/>
      <c r="AL2947" s="16"/>
      <c r="AM2947" s="16"/>
      <c r="AN2947" s="16"/>
      <c r="AO2947" s="16"/>
      <c r="AP2947" s="16"/>
      <c r="AQ2947" s="16"/>
      <c r="AR2947" s="16"/>
      <c r="AS2947" s="16"/>
      <c r="AT2947" s="16"/>
      <c r="AU2947" s="16"/>
      <c r="AV2947" s="16"/>
      <c r="AW2947" s="16"/>
      <c r="AX2947" s="16"/>
      <c r="AY2947" s="16"/>
      <c r="AZ2947" s="16"/>
      <c r="BA2947" s="16"/>
      <c r="BB2947" s="16"/>
    </row>
    <row r="2948" s="5" customFormat="1" spans="1:54">
      <c r="A2948" s="136"/>
      <c r="C2948" s="136"/>
      <c r="E2948" s="107"/>
      <c r="F2948" s="137"/>
      <c r="J2948" s="122"/>
      <c r="K2948" s="138"/>
      <c r="L2948" s="139"/>
      <c r="M2948" s="140"/>
      <c r="O2948" s="89"/>
      <c r="Q2948" s="138"/>
      <c r="R2948" s="91"/>
      <c r="S2948" s="138"/>
      <c r="T2948" s="138"/>
      <c r="U2948" s="91"/>
      <c r="V2948" s="141"/>
      <c r="Y2948" s="6"/>
      <c r="Z2948" s="16"/>
      <c r="AA2948" s="16"/>
      <c r="AB2948" s="16"/>
      <c r="AC2948" s="16"/>
      <c r="AD2948" s="16"/>
      <c r="AE2948" s="16"/>
      <c r="AF2948" s="16"/>
      <c r="AG2948" s="16"/>
      <c r="AH2948" s="16"/>
      <c r="AI2948" s="16"/>
      <c r="AJ2948" s="16"/>
      <c r="AK2948" s="16"/>
      <c r="AL2948" s="16"/>
      <c r="AM2948" s="16"/>
      <c r="AN2948" s="16"/>
      <c r="AO2948" s="16"/>
      <c r="AP2948" s="16"/>
      <c r="AQ2948" s="16"/>
      <c r="AR2948" s="16"/>
      <c r="AS2948" s="16"/>
      <c r="AT2948" s="16"/>
      <c r="AU2948" s="16"/>
      <c r="AV2948" s="16"/>
      <c r="AW2948" s="16"/>
      <c r="AX2948" s="16"/>
      <c r="AY2948" s="16"/>
      <c r="AZ2948" s="16"/>
      <c r="BA2948" s="16"/>
      <c r="BB2948" s="16"/>
    </row>
    <row r="2949" s="5" customFormat="1" spans="1:54">
      <c r="A2949" s="136"/>
      <c r="C2949" s="136"/>
      <c r="E2949" s="107"/>
      <c r="F2949" s="137"/>
      <c r="J2949" s="122"/>
      <c r="K2949" s="138"/>
      <c r="L2949" s="139"/>
      <c r="M2949" s="140"/>
      <c r="O2949" s="89"/>
      <c r="Q2949" s="138"/>
      <c r="R2949" s="91"/>
      <c r="S2949" s="138"/>
      <c r="T2949" s="138"/>
      <c r="U2949" s="91"/>
      <c r="V2949" s="141"/>
      <c r="Y2949" s="6"/>
      <c r="Z2949" s="16"/>
      <c r="AA2949" s="16"/>
      <c r="AB2949" s="16"/>
      <c r="AC2949" s="16"/>
      <c r="AD2949" s="16"/>
      <c r="AE2949" s="16"/>
      <c r="AF2949" s="16"/>
      <c r="AG2949" s="16"/>
      <c r="AH2949" s="16"/>
      <c r="AI2949" s="16"/>
      <c r="AJ2949" s="16"/>
      <c r="AK2949" s="16"/>
      <c r="AL2949" s="16"/>
      <c r="AM2949" s="16"/>
      <c r="AN2949" s="16"/>
      <c r="AO2949" s="16"/>
      <c r="AP2949" s="16"/>
      <c r="AQ2949" s="16"/>
      <c r="AR2949" s="16"/>
      <c r="AS2949" s="16"/>
      <c r="AT2949" s="16"/>
      <c r="AU2949" s="16"/>
      <c r="AV2949" s="16"/>
      <c r="AW2949" s="16"/>
      <c r="AX2949" s="16"/>
      <c r="AY2949" s="16"/>
      <c r="AZ2949" s="16"/>
      <c r="BA2949" s="16"/>
      <c r="BB2949" s="16"/>
    </row>
    <row r="2950" s="5" customFormat="1" spans="1:54">
      <c r="A2950" s="136"/>
      <c r="C2950" s="136"/>
      <c r="E2950" s="107"/>
      <c r="F2950" s="137"/>
      <c r="J2950" s="122"/>
      <c r="K2950" s="138"/>
      <c r="L2950" s="139"/>
      <c r="M2950" s="140"/>
      <c r="O2950" s="89"/>
      <c r="Q2950" s="138"/>
      <c r="R2950" s="91"/>
      <c r="S2950" s="138"/>
      <c r="T2950" s="138"/>
      <c r="U2950" s="91"/>
      <c r="V2950" s="141"/>
      <c r="Y2950" s="6"/>
      <c r="Z2950" s="16"/>
      <c r="AA2950" s="16"/>
      <c r="AB2950" s="16"/>
      <c r="AC2950" s="16"/>
      <c r="AD2950" s="16"/>
      <c r="AE2950" s="16"/>
      <c r="AF2950" s="16"/>
      <c r="AG2950" s="16"/>
      <c r="AH2950" s="16"/>
      <c r="AI2950" s="16"/>
      <c r="AJ2950" s="16"/>
      <c r="AK2950" s="16"/>
      <c r="AL2950" s="16"/>
      <c r="AM2950" s="16"/>
      <c r="AN2950" s="16"/>
      <c r="AO2950" s="16"/>
      <c r="AP2950" s="16"/>
      <c r="AQ2950" s="16"/>
      <c r="AR2950" s="16"/>
      <c r="AS2950" s="16"/>
      <c r="AT2950" s="16"/>
      <c r="AU2950" s="16"/>
      <c r="AV2950" s="16"/>
      <c r="AW2950" s="16"/>
      <c r="AX2950" s="16"/>
      <c r="AY2950" s="16"/>
      <c r="AZ2950" s="16"/>
      <c r="BA2950" s="16"/>
      <c r="BB2950" s="16"/>
    </row>
    <row r="2951" s="5" customFormat="1" spans="1:54">
      <c r="A2951" s="136"/>
      <c r="C2951" s="136"/>
      <c r="E2951" s="107"/>
      <c r="F2951" s="137"/>
      <c r="J2951" s="122"/>
      <c r="K2951" s="138"/>
      <c r="L2951" s="139"/>
      <c r="M2951" s="140"/>
      <c r="O2951" s="89"/>
      <c r="Q2951" s="138"/>
      <c r="R2951" s="91"/>
      <c r="S2951" s="138"/>
      <c r="T2951" s="138"/>
      <c r="U2951" s="91"/>
      <c r="V2951" s="141"/>
      <c r="Y2951" s="6"/>
      <c r="Z2951" s="16"/>
      <c r="AA2951" s="16"/>
      <c r="AB2951" s="16"/>
      <c r="AC2951" s="16"/>
      <c r="AD2951" s="16"/>
      <c r="AE2951" s="16"/>
      <c r="AF2951" s="16"/>
      <c r="AG2951" s="16"/>
      <c r="AH2951" s="16"/>
      <c r="AI2951" s="16"/>
      <c r="AJ2951" s="16"/>
      <c r="AK2951" s="16"/>
      <c r="AL2951" s="16"/>
      <c r="AM2951" s="16"/>
      <c r="AN2951" s="16"/>
      <c r="AO2951" s="16"/>
      <c r="AP2951" s="16"/>
      <c r="AQ2951" s="16"/>
      <c r="AR2951" s="16"/>
      <c r="AS2951" s="16"/>
      <c r="AT2951" s="16"/>
      <c r="AU2951" s="16"/>
      <c r="AV2951" s="16"/>
      <c r="AW2951" s="16"/>
      <c r="AX2951" s="16"/>
      <c r="AY2951" s="16"/>
      <c r="AZ2951" s="16"/>
      <c r="BA2951" s="16"/>
      <c r="BB2951" s="16"/>
    </row>
    <row r="2952" s="5" customFormat="1" spans="1:54">
      <c r="A2952" s="136"/>
      <c r="C2952" s="136"/>
      <c r="E2952" s="107"/>
      <c r="F2952" s="137"/>
      <c r="J2952" s="122"/>
      <c r="K2952" s="138"/>
      <c r="L2952" s="139"/>
      <c r="M2952" s="140"/>
      <c r="O2952" s="89"/>
      <c r="Q2952" s="138"/>
      <c r="R2952" s="91"/>
      <c r="S2952" s="138"/>
      <c r="T2952" s="138"/>
      <c r="U2952" s="91"/>
      <c r="V2952" s="141"/>
      <c r="Y2952" s="6"/>
      <c r="Z2952" s="16"/>
      <c r="AA2952" s="16"/>
      <c r="AB2952" s="16"/>
      <c r="AC2952" s="16"/>
      <c r="AD2952" s="16"/>
      <c r="AE2952" s="16"/>
      <c r="AF2952" s="16"/>
      <c r="AG2952" s="16"/>
      <c r="AH2952" s="16"/>
      <c r="AI2952" s="16"/>
      <c r="AJ2952" s="16"/>
      <c r="AK2952" s="16"/>
      <c r="AL2952" s="16"/>
      <c r="AM2952" s="16"/>
      <c r="AN2952" s="16"/>
      <c r="AO2952" s="16"/>
      <c r="AP2952" s="16"/>
      <c r="AQ2952" s="16"/>
      <c r="AR2952" s="16"/>
      <c r="AS2952" s="16"/>
      <c r="AT2952" s="16"/>
      <c r="AU2952" s="16"/>
      <c r="AV2952" s="16"/>
      <c r="AW2952" s="16"/>
      <c r="AX2952" s="16"/>
      <c r="AY2952" s="16"/>
      <c r="AZ2952" s="16"/>
      <c r="BA2952" s="16"/>
      <c r="BB2952" s="16"/>
    </row>
    <row r="2953" s="5" customFormat="1" spans="1:54">
      <c r="A2953" s="136"/>
      <c r="C2953" s="136"/>
      <c r="E2953" s="107"/>
      <c r="F2953" s="137"/>
      <c r="J2953" s="122"/>
      <c r="K2953" s="138"/>
      <c r="L2953" s="139"/>
      <c r="M2953" s="140"/>
      <c r="O2953" s="89"/>
      <c r="Q2953" s="138"/>
      <c r="R2953" s="91"/>
      <c r="S2953" s="138"/>
      <c r="T2953" s="138"/>
      <c r="U2953" s="91"/>
      <c r="V2953" s="141"/>
      <c r="Y2953" s="6"/>
      <c r="Z2953" s="16"/>
      <c r="AA2953" s="16"/>
      <c r="AB2953" s="16"/>
      <c r="AC2953" s="16"/>
      <c r="AD2953" s="16"/>
      <c r="AE2953" s="16"/>
      <c r="AF2953" s="16"/>
      <c r="AG2953" s="16"/>
      <c r="AH2953" s="16"/>
      <c r="AI2953" s="16"/>
      <c r="AJ2953" s="16"/>
      <c r="AK2953" s="16"/>
      <c r="AL2953" s="16"/>
      <c r="AM2953" s="16"/>
      <c r="AN2953" s="16"/>
      <c r="AO2953" s="16"/>
      <c r="AP2953" s="16"/>
      <c r="AQ2953" s="16"/>
      <c r="AR2953" s="16"/>
      <c r="AS2953" s="16"/>
      <c r="AT2953" s="16"/>
      <c r="AU2953" s="16"/>
      <c r="AV2953" s="16"/>
      <c r="AW2953" s="16"/>
      <c r="AX2953" s="16"/>
      <c r="AY2953" s="16"/>
      <c r="AZ2953" s="16"/>
      <c r="BA2953" s="16"/>
      <c r="BB2953" s="16"/>
    </row>
    <row r="2954" s="5" customFormat="1" spans="1:54">
      <c r="A2954" s="136"/>
      <c r="C2954" s="136"/>
      <c r="E2954" s="107"/>
      <c r="F2954" s="137"/>
      <c r="J2954" s="122"/>
      <c r="K2954" s="138"/>
      <c r="L2954" s="139"/>
      <c r="M2954" s="140"/>
      <c r="O2954" s="89"/>
      <c r="Q2954" s="138"/>
      <c r="R2954" s="91"/>
      <c r="S2954" s="138"/>
      <c r="T2954" s="138"/>
      <c r="U2954" s="91"/>
      <c r="V2954" s="141"/>
      <c r="Y2954" s="6"/>
      <c r="Z2954" s="16"/>
      <c r="AA2954" s="16"/>
      <c r="AB2954" s="16"/>
      <c r="AC2954" s="16"/>
      <c r="AD2954" s="16"/>
      <c r="AE2954" s="16"/>
      <c r="AF2954" s="16"/>
      <c r="AG2954" s="16"/>
      <c r="AH2954" s="16"/>
      <c r="AI2954" s="16"/>
      <c r="AJ2954" s="16"/>
      <c r="AK2954" s="16"/>
      <c r="AL2954" s="16"/>
      <c r="AM2954" s="16"/>
      <c r="AN2954" s="16"/>
      <c r="AO2954" s="16"/>
      <c r="AP2954" s="16"/>
      <c r="AQ2954" s="16"/>
      <c r="AR2954" s="16"/>
      <c r="AS2954" s="16"/>
      <c r="AT2954" s="16"/>
      <c r="AU2954" s="16"/>
      <c r="AV2954" s="16"/>
      <c r="AW2954" s="16"/>
      <c r="AX2954" s="16"/>
      <c r="AY2954" s="16"/>
      <c r="AZ2954" s="16"/>
      <c r="BA2954" s="16"/>
      <c r="BB2954" s="16"/>
    </row>
    <row r="2955" s="5" customFormat="1" spans="1:54">
      <c r="A2955" s="136"/>
      <c r="C2955" s="136"/>
      <c r="E2955" s="107"/>
      <c r="F2955" s="137"/>
      <c r="J2955" s="122"/>
      <c r="K2955" s="138"/>
      <c r="L2955" s="139"/>
      <c r="M2955" s="140"/>
      <c r="O2955" s="89"/>
      <c r="Q2955" s="138"/>
      <c r="R2955" s="91"/>
      <c r="S2955" s="138"/>
      <c r="T2955" s="138"/>
      <c r="U2955" s="91"/>
      <c r="V2955" s="141"/>
      <c r="Y2955" s="6"/>
      <c r="Z2955" s="16"/>
      <c r="AA2955" s="16"/>
      <c r="AB2955" s="16"/>
      <c r="AC2955" s="16"/>
      <c r="AD2955" s="16"/>
      <c r="AE2955" s="16"/>
      <c r="AF2955" s="16"/>
      <c r="AG2955" s="16"/>
      <c r="AH2955" s="16"/>
      <c r="AI2955" s="16"/>
      <c r="AJ2955" s="16"/>
      <c r="AK2955" s="16"/>
      <c r="AL2955" s="16"/>
      <c r="AM2955" s="16"/>
      <c r="AN2955" s="16"/>
      <c r="AO2955" s="16"/>
      <c r="AP2955" s="16"/>
      <c r="AQ2955" s="16"/>
      <c r="AR2955" s="16"/>
      <c r="AS2955" s="16"/>
      <c r="AT2955" s="16"/>
      <c r="AU2955" s="16"/>
      <c r="AV2955" s="16"/>
      <c r="AW2955" s="16"/>
      <c r="AX2955" s="16"/>
      <c r="AY2955" s="16"/>
      <c r="AZ2955" s="16"/>
      <c r="BA2955" s="16"/>
      <c r="BB2955" s="16"/>
    </row>
    <row r="2956" s="5" customFormat="1" spans="1:54">
      <c r="A2956" s="136"/>
      <c r="C2956" s="136"/>
      <c r="E2956" s="107"/>
      <c r="F2956" s="137"/>
      <c r="J2956" s="122"/>
      <c r="K2956" s="138"/>
      <c r="L2956" s="139"/>
      <c r="M2956" s="140"/>
      <c r="O2956" s="89"/>
      <c r="Q2956" s="138"/>
      <c r="R2956" s="91"/>
      <c r="S2956" s="138"/>
      <c r="T2956" s="138"/>
      <c r="U2956" s="91"/>
      <c r="V2956" s="141"/>
      <c r="Y2956" s="6"/>
      <c r="Z2956" s="16"/>
      <c r="AA2956" s="16"/>
      <c r="AB2956" s="16"/>
      <c r="AC2956" s="16"/>
      <c r="AD2956" s="16"/>
      <c r="AE2956" s="16"/>
      <c r="AF2956" s="16"/>
      <c r="AG2956" s="16"/>
      <c r="AH2956" s="16"/>
      <c r="AI2956" s="16"/>
      <c r="AJ2956" s="16"/>
      <c r="AK2956" s="16"/>
      <c r="AL2956" s="16"/>
      <c r="AM2956" s="16"/>
      <c r="AN2956" s="16"/>
      <c r="AO2956" s="16"/>
      <c r="AP2956" s="16"/>
      <c r="AQ2956" s="16"/>
      <c r="AR2956" s="16"/>
      <c r="AS2956" s="16"/>
      <c r="AT2956" s="16"/>
      <c r="AU2956" s="16"/>
      <c r="AV2956" s="16"/>
      <c r="AW2956" s="16"/>
      <c r="AX2956" s="16"/>
      <c r="AY2956" s="16"/>
      <c r="AZ2956" s="16"/>
      <c r="BA2956" s="16"/>
      <c r="BB2956" s="16"/>
    </row>
    <row r="2957" s="5" customFormat="1" spans="1:54">
      <c r="A2957" s="136"/>
      <c r="C2957" s="136"/>
      <c r="E2957" s="107"/>
      <c r="F2957" s="137"/>
      <c r="J2957" s="122"/>
      <c r="K2957" s="138"/>
      <c r="L2957" s="139"/>
      <c r="M2957" s="140"/>
      <c r="O2957" s="89"/>
      <c r="Q2957" s="138"/>
      <c r="R2957" s="91"/>
      <c r="S2957" s="138"/>
      <c r="T2957" s="138"/>
      <c r="U2957" s="91"/>
      <c r="V2957" s="141"/>
      <c r="Y2957" s="6"/>
      <c r="Z2957" s="16"/>
      <c r="AA2957" s="16"/>
      <c r="AB2957" s="16"/>
      <c r="AC2957" s="16"/>
      <c r="AD2957" s="16"/>
      <c r="AE2957" s="16"/>
      <c r="AF2957" s="16"/>
      <c r="AG2957" s="16"/>
      <c r="AH2957" s="16"/>
      <c r="AI2957" s="16"/>
      <c r="AJ2957" s="16"/>
      <c r="AK2957" s="16"/>
      <c r="AL2957" s="16"/>
      <c r="AM2957" s="16"/>
      <c r="AN2957" s="16"/>
      <c r="AO2957" s="16"/>
      <c r="AP2957" s="16"/>
      <c r="AQ2957" s="16"/>
      <c r="AR2957" s="16"/>
      <c r="AS2957" s="16"/>
      <c r="AT2957" s="16"/>
      <c r="AU2957" s="16"/>
      <c r="AV2957" s="16"/>
      <c r="AW2957" s="16"/>
      <c r="AX2957" s="16"/>
      <c r="AY2957" s="16"/>
      <c r="AZ2957" s="16"/>
      <c r="BA2957" s="16"/>
      <c r="BB2957" s="16"/>
    </row>
    <row r="2958" s="5" customFormat="1" spans="1:54">
      <c r="A2958" s="136"/>
      <c r="C2958" s="136"/>
      <c r="E2958" s="107"/>
      <c r="F2958" s="137"/>
      <c r="J2958" s="122"/>
      <c r="K2958" s="138"/>
      <c r="L2958" s="139"/>
      <c r="M2958" s="140"/>
      <c r="O2958" s="89"/>
      <c r="Q2958" s="138"/>
      <c r="R2958" s="91"/>
      <c r="S2958" s="138"/>
      <c r="T2958" s="138"/>
      <c r="U2958" s="91"/>
      <c r="V2958" s="141"/>
      <c r="Y2958" s="6"/>
      <c r="Z2958" s="16"/>
      <c r="AA2958" s="16"/>
      <c r="AB2958" s="16"/>
      <c r="AC2958" s="16"/>
      <c r="AD2958" s="16"/>
      <c r="AE2958" s="16"/>
      <c r="AF2958" s="16"/>
      <c r="AG2958" s="16"/>
      <c r="AH2958" s="16"/>
      <c r="AI2958" s="16"/>
      <c r="AJ2958" s="16"/>
      <c r="AK2958" s="16"/>
      <c r="AL2958" s="16"/>
      <c r="AM2958" s="16"/>
      <c r="AN2958" s="16"/>
      <c r="AO2958" s="16"/>
      <c r="AP2958" s="16"/>
      <c r="AQ2958" s="16"/>
      <c r="AR2958" s="16"/>
      <c r="AS2958" s="16"/>
      <c r="AT2958" s="16"/>
      <c r="AU2958" s="16"/>
      <c r="AV2958" s="16"/>
      <c r="AW2958" s="16"/>
      <c r="AX2958" s="16"/>
      <c r="AY2958" s="16"/>
      <c r="AZ2958" s="16"/>
      <c r="BA2958" s="16"/>
      <c r="BB2958" s="16"/>
    </row>
    <row r="2959" s="5" customFormat="1" spans="1:54">
      <c r="A2959" s="136"/>
      <c r="C2959" s="136"/>
      <c r="E2959" s="107"/>
      <c r="F2959" s="137"/>
      <c r="J2959" s="122"/>
      <c r="K2959" s="138"/>
      <c r="L2959" s="139"/>
      <c r="M2959" s="140"/>
      <c r="O2959" s="89"/>
      <c r="Q2959" s="138"/>
      <c r="R2959" s="91"/>
      <c r="S2959" s="138"/>
      <c r="T2959" s="138"/>
      <c r="U2959" s="91"/>
      <c r="V2959" s="141"/>
      <c r="Y2959" s="6"/>
      <c r="Z2959" s="16"/>
      <c r="AA2959" s="16"/>
      <c r="AB2959" s="16"/>
      <c r="AC2959" s="16"/>
      <c r="AD2959" s="16"/>
      <c r="AE2959" s="16"/>
      <c r="AF2959" s="16"/>
      <c r="AG2959" s="16"/>
      <c r="AH2959" s="16"/>
      <c r="AI2959" s="16"/>
      <c r="AJ2959" s="16"/>
      <c r="AK2959" s="16"/>
      <c r="AL2959" s="16"/>
      <c r="AM2959" s="16"/>
      <c r="AN2959" s="16"/>
      <c r="AO2959" s="16"/>
      <c r="AP2959" s="16"/>
      <c r="AQ2959" s="16"/>
      <c r="AR2959" s="16"/>
      <c r="AS2959" s="16"/>
      <c r="AT2959" s="16"/>
      <c r="AU2959" s="16"/>
      <c r="AV2959" s="16"/>
      <c r="AW2959" s="16"/>
      <c r="AX2959" s="16"/>
      <c r="AY2959" s="16"/>
      <c r="AZ2959" s="16"/>
      <c r="BA2959" s="16"/>
      <c r="BB2959" s="16"/>
    </row>
    <row r="2960" s="5" customFormat="1" spans="1:54">
      <c r="A2960" s="136"/>
      <c r="C2960" s="136"/>
      <c r="E2960" s="107"/>
      <c r="F2960" s="137"/>
      <c r="J2960" s="122"/>
      <c r="K2960" s="138"/>
      <c r="L2960" s="139"/>
      <c r="M2960" s="140"/>
      <c r="O2960" s="89"/>
      <c r="Q2960" s="138"/>
      <c r="R2960" s="91"/>
      <c r="S2960" s="138"/>
      <c r="T2960" s="138"/>
      <c r="U2960" s="91"/>
      <c r="V2960" s="141"/>
      <c r="Y2960" s="6"/>
      <c r="Z2960" s="16"/>
      <c r="AA2960" s="16"/>
      <c r="AB2960" s="16"/>
      <c r="AC2960" s="16"/>
      <c r="AD2960" s="16"/>
      <c r="AE2960" s="16"/>
      <c r="AF2960" s="16"/>
      <c r="AG2960" s="16"/>
      <c r="AH2960" s="16"/>
      <c r="AI2960" s="16"/>
      <c r="AJ2960" s="16"/>
      <c r="AK2960" s="16"/>
      <c r="AL2960" s="16"/>
      <c r="AM2960" s="16"/>
      <c r="AN2960" s="16"/>
      <c r="AO2960" s="16"/>
      <c r="AP2960" s="16"/>
      <c r="AQ2960" s="16"/>
      <c r="AR2960" s="16"/>
      <c r="AS2960" s="16"/>
      <c r="AT2960" s="16"/>
      <c r="AU2960" s="16"/>
      <c r="AV2960" s="16"/>
      <c r="AW2960" s="16"/>
      <c r="AX2960" s="16"/>
      <c r="AY2960" s="16"/>
      <c r="AZ2960" s="16"/>
      <c r="BA2960" s="16"/>
      <c r="BB2960" s="16"/>
    </row>
    <row r="2961" s="5" customFormat="1" spans="1:54">
      <c r="A2961" s="136"/>
      <c r="C2961" s="136"/>
      <c r="E2961" s="107"/>
      <c r="F2961" s="137"/>
      <c r="J2961" s="122"/>
      <c r="K2961" s="138"/>
      <c r="L2961" s="139"/>
      <c r="M2961" s="140"/>
      <c r="O2961" s="89"/>
      <c r="Q2961" s="138"/>
      <c r="R2961" s="91"/>
      <c r="S2961" s="138"/>
      <c r="T2961" s="138"/>
      <c r="U2961" s="91"/>
      <c r="V2961" s="141"/>
      <c r="Y2961" s="6"/>
      <c r="Z2961" s="16"/>
      <c r="AA2961" s="16"/>
      <c r="AB2961" s="16"/>
      <c r="AC2961" s="16"/>
      <c r="AD2961" s="16"/>
      <c r="AE2961" s="16"/>
      <c r="AF2961" s="16"/>
      <c r="AG2961" s="16"/>
      <c r="AH2961" s="16"/>
      <c r="AI2961" s="16"/>
      <c r="AJ2961" s="16"/>
      <c r="AK2961" s="16"/>
      <c r="AL2961" s="16"/>
      <c r="AM2961" s="16"/>
      <c r="AN2961" s="16"/>
      <c r="AO2961" s="16"/>
      <c r="AP2961" s="16"/>
      <c r="AQ2961" s="16"/>
      <c r="AR2961" s="16"/>
      <c r="AS2961" s="16"/>
      <c r="AT2961" s="16"/>
      <c r="AU2961" s="16"/>
      <c r="AV2961" s="16"/>
      <c r="AW2961" s="16"/>
      <c r="AX2961" s="16"/>
      <c r="AY2961" s="16"/>
      <c r="AZ2961" s="16"/>
      <c r="BA2961" s="16"/>
      <c r="BB2961" s="16"/>
    </row>
    <row r="2962" s="5" customFormat="1" spans="1:54">
      <c r="A2962" s="136"/>
      <c r="C2962" s="136"/>
      <c r="E2962" s="107"/>
      <c r="F2962" s="137"/>
      <c r="J2962" s="122"/>
      <c r="K2962" s="138"/>
      <c r="L2962" s="139"/>
      <c r="M2962" s="140"/>
      <c r="O2962" s="89"/>
      <c r="Q2962" s="138"/>
      <c r="R2962" s="91"/>
      <c r="S2962" s="138"/>
      <c r="T2962" s="138"/>
      <c r="U2962" s="91"/>
      <c r="V2962" s="141"/>
      <c r="Y2962" s="6"/>
      <c r="Z2962" s="16"/>
      <c r="AA2962" s="16"/>
      <c r="AB2962" s="16"/>
      <c r="AC2962" s="16"/>
      <c r="AD2962" s="16"/>
      <c r="AE2962" s="16"/>
      <c r="AF2962" s="16"/>
      <c r="AG2962" s="16"/>
      <c r="AH2962" s="16"/>
      <c r="AI2962" s="16"/>
      <c r="AJ2962" s="16"/>
      <c r="AK2962" s="16"/>
      <c r="AL2962" s="16"/>
      <c r="AM2962" s="16"/>
      <c r="AN2962" s="16"/>
      <c r="AO2962" s="16"/>
      <c r="AP2962" s="16"/>
      <c r="AQ2962" s="16"/>
      <c r="AR2962" s="16"/>
      <c r="AS2962" s="16"/>
      <c r="AT2962" s="16"/>
      <c r="AU2962" s="16"/>
      <c r="AV2962" s="16"/>
      <c r="AW2962" s="16"/>
      <c r="AX2962" s="16"/>
      <c r="AY2962" s="16"/>
      <c r="AZ2962" s="16"/>
      <c r="BA2962" s="16"/>
      <c r="BB2962" s="16"/>
    </row>
    <row r="2963" s="5" customFormat="1" spans="1:54">
      <c r="A2963" s="136"/>
      <c r="C2963" s="136"/>
      <c r="E2963" s="107"/>
      <c r="F2963" s="137"/>
      <c r="J2963" s="122"/>
      <c r="K2963" s="138"/>
      <c r="L2963" s="139"/>
      <c r="M2963" s="140"/>
      <c r="O2963" s="89"/>
      <c r="Q2963" s="138"/>
      <c r="R2963" s="91"/>
      <c r="S2963" s="138"/>
      <c r="T2963" s="138"/>
      <c r="U2963" s="91"/>
      <c r="V2963" s="141"/>
      <c r="Y2963" s="6"/>
      <c r="Z2963" s="16"/>
      <c r="AA2963" s="16"/>
      <c r="AB2963" s="16"/>
      <c r="AC2963" s="16"/>
      <c r="AD2963" s="16"/>
      <c r="AE2963" s="16"/>
      <c r="AF2963" s="16"/>
      <c r="AG2963" s="16"/>
      <c r="AH2963" s="16"/>
      <c r="AI2963" s="16"/>
      <c r="AJ2963" s="16"/>
      <c r="AK2963" s="16"/>
      <c r="AL2963" s="16"/>
      <c r="AM2963" s="16"/>
      <c r="AN2963" s="16"/>
      <c r="AO2963" s="16"/>
      <c r="AP2963" s="16"/>
      <c r="AQ2963" s="16"/>
      <c r="AR2963" s="16"/>
      <c r="AS2963" s="16"/>
      <c r="AT2963" s="16"/>
      <c r="AU2963" s="16"/>
      <c r="AV2963" s="16"/>
      <c r="AW2963" s="16"/>
      <c r="AX2963" s="16"/>
      <c r="AY2963" s="16"/>
      <c r="AZ2963" s="16"/>
      <c r="BA2963" s="16"/>
      <c r="BB2963" s="16"/>
    </row>
    <row r="2964" s="5" customFormat="1" spans="1:54">
      <c r="A2964" s="136"/>
      <c r="C2964" s="136"/>
      <c r="E2964" s="107"/>
      <c r="F2964" s="137"/>
      <c r="J2964" s="122"/>
      <c r="K2964" s="138"/>
      <c r="L2964" s="139"/>
      <c r="M2964" s="140"/>
      <c r="O2964" s="89"/>
      <c r="Q2964" s="138"/>
      <c r="R2964" s="91"/>
      <c r="S2964" s="138"/>
      <c r="T2964" s="138"/>
      <c r="U2964" s="91"/>
      <c r="V2964" s="141"/>
      <c r="Y2964" s="6"/>
      <c r="Z2964" s="16"/>
      <c r="AA2964" s="16"/>
      <c r="AB2964" s="16"/>
      <c r="AC2964" s="16"/>
      <c r="AD2964" s="16"/>
      <c r="AE2964" s="16"/>
      <c r="AF2964" s="16"/>
      <c r="AG2964" s="16"/>
      <c r="AH2964" s="16"/>
      <c r="AI2964" s="16"/>
      <c r="AJ2964" s="16"/>
      <c r="AK2964" s="16"/>
      <c r="AL2964" s="16"/>
      <c r="AM2964" s="16"/>
      <c r="AN2964" s="16"/>
      <c r="AO2964" s="16"/>
      <c r="AP2964" s="16"/>
      <c r="AQ2964" s="16"/>
      <c r="AR2964" s="16"/>
      <c r="AS2964" s="16"/>
      <c r="AT2964" s="16"/>
      <c r="AU2964" s="16"/>
      <c r="AV2964" s="16"/>
      <c r="AW2964" s="16"/>
      <c r="AX2964" s="16"/>
      <c r="AY2964" s="16"/>
      <c r="AZ2964" s="16"/>
      <c r="BA2964" s="16"/>
      <c r="BB2964" s="16"/>
    </row>
    <row r="2965" s="5" customFormat="1" spans="1:54">
      <c r="A2965" s="136"/>
      <c r="C2965" s="136"/>
      <c r="E2965" s="107"/>
      <c r="F2965" s="137"/>
      <c r="J2965" s="122"/>
      <c r="K2965" s="138"/>
      <c r="L2965" s="139"/>
      <c r="M2965" s="140"/>
      <c r="O2965" s="89"/>
      <c r="Q2965" s="138"/>
      <c r="R2965" s="91"/>
      <c r="S2965" s="138"/>
      <c r="T2965" s="138"/>
      <c r="U2965" s="91"/>
      <c r="V2965" s="141"/>
      <c r="Y2965" s="6"/>
      <c r="Z2965" s="16"/>
      <c r="AA2965" s="16"/>
      <c r="AB2965" s="16"/>
      <c r="AC2965" s="16"/>
      <c r="AD2965" s="16"/>
      <c r="AE2965" s="16"/>
      <c r="AF2965" s="16"/>
      <c r="AG2965" s="16"/>
      <c r="AH2965" s="16"/>
      <c r="AI2965" s="16"/>
      <c r="AJ2965" s="16"/>
      <c r="AK2965" s="16"/>
      <c r="AL2965" s="16"/>
      <c r="AM2965" s="16"/>
      <c r="AN2965" s="16"/>
      <c r="AO2965" s="16"/>
      <c r="AP2965" s="16"/>
      <c r="AQ2965" s="16"/>
      <c r="AR2965" s="16"/>
      <c r="AS2965" s="16"/>
      <c r="AT2965" s="16"/>
      <c r="AU2965" s="16"/>
      <c r="AV2965" s="16"/>
      <c r="AW2965" s="16"/>
      <c r="AX2965" s="16"/>
      <c r="AY2965" s="16"/>
      <c r="AZ2965" s="16"/>
      <c r="BA2965" s="16"/>
      <c r="BB2965" s="16"/>
    </row>
    <row r="2966" s="5" customFormat="1" spans="1:54">
      <c r="A2966" s="136"/>
      <c r="C2966" s="136"/>
      <c r="E2966" s="107"/>
      <c r="F2966" s="137"/>
      <c r="J2966" s="122"/>
      <c r="K2966" s="138"/>
      <c r="L2966" s="139"/>
      <c r="M2966" s="140"/>
      <c r="O2966" s="89"/>
      <c r="Q2966" s="138"/>
      <c r="R2966" s="91"/>
      <c r="S2966" s="138"/>
      <c r="T2966" s="138"/>
      <c r="U2966" s="91"/>
      <c r="V2966" s="141"/>
      <c r="Y2966" s="6"/>
      <c r="Z2966" s="16"/>
      <c r="AA2966" s="16"/>
      <c r="AB2966" s="16"/>
      <c r="AC2966" s="16"/>
      <c r="AD2966" s="16"/>
      <c r="AE2966" s="16"/>
      <c r="AF2966" s="16"/>
      <c r="AG2966" s="16"/>
      <c r="AH2966" s="16"/>
      <c r="AI2966" s="16"/>
      <c r="AJ2966" s="16"/>
      <c r="AK2966" s="16"/>
      <c r="AL2966" s="16"/>
      <c r="AM2966" s="16"/>
      <c r="AN2966" s="16"/>
      <c r="AO2966" s="16"/>
      <c r="AP2966" s="16"/>
      <c r="AQ2966" s="16"/>
      <c r="AR2966" s="16"/>
      <c r="AS2966" s="16"/>
      <c r="AT2966" s="16"/>
      <c r="AU2966" s="16"/>
      <c r="AV2966" s="16"/>
      <c r="AW2966" s="16"/>
      <c r="AX2966" s="16"/>
      <c r="AY2966" s="16"/>
      <c r="AZ2966" s="16"/>
      <c r="BA2966" s="16"/>
      <c r="BB2966" s="16"/>
    </row>
    <row r="2967" s="5" customFormat="1" spans="1:54">
      <c r="A2967" s="136"/>
      <c r="C2967" s="136"/>
      <c r="E2967" s="107"/>
      <c r="F2967" s="137"/>
      <c r="J2967" s="122"/>
      <c r="K2967" s="138"/>
      <c r="L2967" s="139"/>
      <c r="M2967" s="140"/>
      <c r="O2967" s="89"/>
      <c r="Q2967" s="138"/>
      <c r="R2967" s="91"/>
      <c r="S2967" s="138"/>
      <c r="T2967" s="138"/>
      <c r="U2967" s="91"/>
      <c r="V2967" s="141"/>
      <c r="Y2967" s="6"/>
      <c r="Z2967" s="16"/>
      <c r="AA2967" s="16"/>
      <c r="AB2967" s="16"/>
      <c r="AC2967" s="16"/>
      <c r="AD2967" s="16"/>
      <c r="AE2967" s="16"/>
      <c r="AF2967" s="16"/>
      <c r="AG2967" s="16"/>
      <c r="AH2967" s="16"/>
      <c r="AI2967" s="16"/>
      <c r="AJ2967" s="16"/>
      <c r="AK2967" s="16"/>
      <c r="AL2967" s="16"/>
      <c r="AM2967" s="16"/>
      <c r="AN2967" s="16"/>
      <c r="AO2967" s="16"/>
      <c r="AP2967" s="16"/>
      <c r="AQ2967" s="16"/>
      <c r="AR2967" s="16"/>
      <c r="AS2967" s="16"/>
      <c r="AT2967" s="16"/>
      <c r="AU2967" s="16"/>
      <c r="AV2967" s="16"/>
      <c r="AW2967" s="16"/>
      <c r="AX2967" s="16"/>
      <c r="AY2967" s="16"/>
      <c r="AZ2967" s="16"/>
      <c r="BA2967" s="16"/>
      <c r="BB2967" s="16"/>
    </row>
    <row r="2968" s="5" customFormat="1" spans="1:54">
      <c r="A2968" s="136"/>
      <c r="C2968" s="136"/>
      <c r="E2968" s="107"/>
      <c r="F2968" s="137"/>
      <c r="J2968" s="122"/>
      <c r="K2968" s="138"/>
      <c r="L2968" s="139"/>
      <c r="M2968" s="140"/>
      <c r="O2968" s="89"/>
      <c r="Q2968" s="138"/>
      <c r="R2968" s="91"/>
      <c r="S2968" s="138"/>
      <c r="T2968" s="138"/>
      <c r="U2968" s="91"/>
      <c r="V2968" s="141"/>
      <c r="Y2968" s="6"/>
      <c r="Z2968" s="16"/>
      <c r="AA2968" s="16"/>
      <c r="AB2968" s="16"/>
      <c r="AC2968" s="16"/>
      <c r="AD2968" s="16"/>
      <c r="AE2968" s="16"/>
      <c r="AF2968" s="16"/>
      <c r="AG2968" s="16"/>
      <c r="AH2968" s="16"/>
      <c r="AI2968" s="16"/>
      <c r="AJ2968" s="16"/>
      <c r="AK2968" s="16"/>
      <c r="AL2968" s="16"/>
      <c r="AM2968" s="16"/>
      <c r="AN2968" s="16"/>
      <c r="AO2968" s="16"/>
      <c r="AP2968" s="16"/>
      <c r="AQ2968" s="16"/>
      <c r="AR2968" s="16"/>
      <c r="AS2968" s="16"/>
      <c r="AT2968" s="16"/>
      <c r="AU2968" s="16"/>
      <c r="AV2968" s="16"/>
      <c r="AW2968" s="16"/>
      <c r="AX2968" s="16"/>
      <c r="AY2968" s="16"/>
      <c r="AZ2968" s="16"/>
      <c r="BA2968" s="16"/>
      <c r="BB2968" s="16"/>
    </row>
    <row r="2969" s="5" customFormat="1" spans="1:54">
      <c r="A2969" s="136"/>
      <c r="C2969" s="136"/>
      <c r="E2969" s="107"/>
      <c r="F2969" s="137"/>
      <c r="J2969" s="122"/>
      <c r="K2969" s="138"/>
      <c r="L2969" s="139"/>
      <c r="M2969" s="140"/>
      <c r="O2969" s="89"/>
      <c r="Q2969" s="138"/>
      <c r="R2969" s="91"/>
      <c r="S2969" s="138"/>
      <c r="T2969" s="138"/>
      <c r="U2969" s="91"/>
      <c r="V2969" s="141"/>
      <c r="Y2969" s="6"/>
      <c r="Z2969" s="16"/>
      <c r="AA2969" s="16"/>
      <c r="AB2969" s="16"/>
      <c r="AC2969" s="16"/>
      <c r="AD2969" s="16"/>
      <c r="AE2969" s="16"/>
      <c r="AF2969" s="16"/>
      <c r="AG2969" s="16"/>
      <c r="AH2969" s="16"/>
      <c r="AI2969" s="16"/>
      <c r="AJ2969" s="16"/>
      <c r="AK2969" s="16"/>
      <c r="AL2969" s="16"/>
      <c r="AM2969" s="16"/>
      <c r="AN2969" s="16"/>
      <c r="AO2969" s="16"/>
      <c r="AP2969" s="16"/>
      <c r="AQ2969" s="16"/>
      <c r="AR2969" s="16"/>
      <c r="AS2969" s="16"/>
      <c r="AT2969" s="16"/>
      <c r="AU2969" s="16"/>
      <c r="AV2969" s="16"/>
      <c r="AW2969" s="16"/>
      <c r="AX2969" s="16"/>
      <c r="AY2969" s="16"/>
      <c r="AZ2969" s="16"/>
      <c r="BA2969" s="16"/>
      <c r="BB2969" s="16"/>
    </row>
    <row r="2970" s="5" customFormat="1" spans="1:54">
      <c r="A2970" s="136"/>
      <c r="C2970" s="136"/>
      <c r="E2970" s="107"/>
      <c r="F2970" s="137"/>
      <c r="J2970" s="122"/>
      <c r="K2970" s="138"/>
      <c r="L2970" s="139"/>
      <c r="M2970" s="140"/>
      <c r="O2970" s="89"/>
      <c r="Q2970" s="138"/>
      <c r="R2970" s="91"/>
      <c r="S2970" s="138"/>
      <c r="T2970" s="138"/>
      <c r="U2970" s="91"/>
      <c r="V2970" s="141"/>
      <c r="Y2970" s="6"/>
      <c r="Z2970" s="16"/>
      <c r="AA2970" s="16"/>
      <c r="AB2970" s="16"/>
      <c r="AC2970" s="16"/>
      <c r="AD2970" s="16"/>
      <c r="AE2970" s="16"/>
      <c r="AF2970" s="16"/>
      <c r="AG2970" s="16"/>
      <c r="AH2970" s="16"/>
      <c r="AI2970" s="16"/>
      <c r="AJ2970" s="16"/>
      <c r="AK2970" s="16"/>
      <c r="AL2970" s="16"/>
      <c r="AM2970" s="16"/>
      <c r="AN2970" s="16"/>
      <c r="AO2970" s="16"/>
      <c r="AP2970" s="16"/>
      <c r="AQ2970" s="16"/>
      <c r="AR2970" s="16"/>
      <c r="AS2970" s="16"/>
      <c r="AT2970" s="16"/>
      <c r="AU2970" s="16"/>
      <c r="AV2970" s="16"/>
      <c r="AW2970" s="16"/>
      <c r="AX2970" s="16"/>
      <c r="AY2970" s="16"/>
      <c r="AZ2970" s="16"/>
      <c r="BA2970" s="16"/>
      <c r="BB2970" s="16"/>
    </row>
    <row r="2971" s="5" customFormat="1" spans="1:54">
      <c r="A2971" s="136"/>
      <c r="C2971" s="136"/>
      <c r="E2971" s="107"/>
      <c r="F2971" s="137"/>
      <c r="J2971" s="122"/>
      <c r="K2971" s="138"/>
      <c r="L2971" s="139"/>
      <c r="M2971" s="140"/>
      <c r="O2971" s="89"/>
      <c r="Q2971" s="138"/>
      <c r="R2971" s="91"/>
      <c r="S2971" s="138"/>
      <c r="T2971" s="138"/>
      <c r="U2971" s="91"/>
      <c r="V2971" s="141"/>
      <c r="Y2971" s="6"/>
      <c r="Z2971" s="16"/>
      <c r="AA2971" s="16"/>
      <c r="AB2971" s="16"/>
      <c r="AC2971" s="16"/>
      <c r="AD2971" s="16"/>
      <c r="AE2971" s="16"/>
      <c r="AF2971" s="16"/>
      <c r="AG2971" s="16"/>
      <c r="AH2971" s="16"/>
      <c r="AI2971" s="16"/>
      <c r="AJ2971" s="16"/>
      <c r="AK2971" s="16"/>
      <c r="AL2971" s="16"/>
      <c r="AM2971" s="16"/>
      <c r="AN2971" s="16"/>
      <c r="AO2971" s="16"/>
      <c r="AP2971" s="16"/>
      <c r="AQ2971" s="16"/>
      <c r="AR2971" s="16"/>
      <c r="AS2971" s="16"/>
      <c r="AT2971" s="16"/>
      <c r="AU2971" s="16"/>
      <c r="AV2971" s="16"/>
      <c r="AW2971" s="16"/>
      <c r="AX2971" s="16"/>
      <c r="AY2971" s="16"/>
      <c r="AZ2971" s="16"/>
      <c r="BA2971" s="16"/>
      <c r="BB2971" s="16"/>
    </row>
    <row r="2972" s="5" customFormat="1" spans="1:54">
      <c r="A2972" s="136"/>
      <c r="C2972" s="136"/>
      <c r="E2972" s="107"/>
      <c r="F2972" s="137"/>
      <c r="J2972" s="122"/>
      <c r="K2972" s="138"/>
      <c r="L2972" s="139"/>
      <c r="M2972" s="140"/>
      <c r="O2972" s="89"/>
      <c r="Q2972" s="138"/>
      <c r="R2972" s="91"/>
      <c r="S2972" s="138"/>
      <c r="T2972" s="138"/>
      <c r="U2972" s="91"/>
      <c r="V2972" s="141"/>
      <c r="Y2972" s="6"/>
      <c r="Z2972" s="16"/>
      <c r="AA2972" s="16"/>
      <c r="AB2972" s="16"/>
      <c r="AC2972" s="16"/>
      <c r="AD2972" s="16"/>
      <c r="AE2972" s="16"/>
      <c r="AF2972" s="16"/>
      <c r="AG2972" s="16"/>
      <c r="AH2972" s="16"/>
      <c r="AI2972" s="16"/>
      <c r="AJ2972" s="16"/>
      <c r="AK2972" s="16"/>
      <c r="AL2972" s="16"/>
      <c r="AM2972" s="16"/>
      <c r="AN2972" s="16"/>
      <c r="AO2972" s="16"/>
      <c r="AP2972" s="16"/>
      <c r="AQ2972" s="16"/>
      <c r="AR2972" s="16"/>
      <c r="AS2972" s="16"/>
      <c r="AT2972" s="16"/>
      <c r="AU2972" s="16"/>
      <c r="AV2972" s="16"/>
      <c r="AW2972" s="16"/>
      <c r="AX2972" s="16"/>
      <c r="AY2972" s="16"/>
      <c r="AZ2972" s="16"/>
      <c r="BA2972" s="16"/>
      <c r="BB2972" s="16"/>
    </row>
    <row r="2973" s="5" customFormat="1" spans="1:54">
      <c r="A2973" s="136"/>
      <c r="C2973" s="136"/>
      <c r="E2973" s="107"/>
      <c r="F2973" s="137"/>
      <c r="J2973" s="122"/>
      <c r="K2973" s="138"/>
      <c r="L2973" s="139"/>
      <c r="M2973" s="140"/>
      <c r="O2973" s="89"/>
      <c r="Q2973" s="138"/>
      <c r="R2973" s="91"/>
      <c r="S2973" s="138"/>
      <c r="T2973" s="138"/>
      <c r="U2973" s="91"/>
      <c r="V2973" s="141"/>
      <c r="Y2973" s="6"/>
      <c r="Z2973" s="16"/>
      <c r="AA2973" s="16"/>
      <c r="AB2973" s="16"/>
      <c r="AC2973" s="16"/>
      <c r="AD2973" s="16"/>
      <c r="AE2973" s="16"/>
      <c r="AF2973" s="16"/>
      <c r="AG2973" s="16"/>
      <c r="AH2973" s="16"/>
      <c r="AI2973" s="16"/>
      <c r="AJ2973" s="16"/>
      <c r="AK2973" s="16"/>
      <c r="AL2973" s="16"/>
      <c r="AM2973" s="16"/>
      <c r="AN2973" s="16"/>
      <c r="AO2973" s="16"/>
      <c r="AP2973" s="16"/>
      <c r="AQ2973" s="16"/>
      <c r="AR2973" s="16"/>
      <c r="AS2973" s="16"/>
      <c r="AT2973" s="16"/>
      <c r="AU2973" s="16"/>
      <c r="AV2973" s="16"/>
      <c r="AW2973" s="16"/>
      <c r="AX2973" s="16"/>
      <c r="AY2973" s="16"/>
      <c r="AZ2973" s="16"/>
      <c r="BA2973" s="16"/>
      <c r="BB2973" s="16"/>
    </row>
    <row r="2974" s="5" customFormat="1" spans="1:54">
      <c r="A2974" s="136"/>
      <c r="C2974" s="136"/>
      <c r="E2974" s="107"/>
      <c r="F2974" s="137"/>
      <c r="J2974" s="122"/>
      <c r="K2974" s="138"/>
      <c r="L2974" s="139"/>
      <c r="M2974" s="140"/>
      <c r="O2974" s="89"/>
      <c r="Q2974" s="138"/>
      <c r="R2974" s="91"/>
      <c r="S2974" s="138"/>
      <c r="T2974" s="138"/>
      <c r="U2974" s="91"/>
      <c r="V2974" s="141"/>
      <c r="Y2974" s="6"/>
      <c r="Z2974" s="16"/>
      <c r="AA2974" s="16"/>
      <c r="AB2974" s="16"/>
      <c r="AC2974" s="16"/>
      <c r="AD2974" s="16"/>
      <c r="AE2974" s="16"/>
      <c r="AF2974" s="16"/>
      <c r="AG2974" s="16"/>
      <c r="AH2974" s="16"/>
      <c r="AI2974" s="16"/>
      <c r="AJ2974" s="16"/>
      <c r="AK2974" s="16"/>
      <c r="AL2974" s="16"/>
      <c r="AM2974" s="16"/>
      <c r="AN2974" s="16"/>
      <c r="AO2974" s="16"/>
      <c r="AP2974" s="16"/>
      <c r="AQ2974" s="16"/>
      <c r="AR2974" s="16"/>
      <c r="AS2974" s="16"/>
      <c r="AT2974" s="16"/>
      <c r="AU2974" s="16"/>
      <c r="AV2974" s="16"/>
      <c r="AW2974" s="16"/>
      <c r="AX2974" s="16"/>
      <c r="AY2974" s="16"/>
      <c r="AZ2974" s="16"/>
      <c r="BA2974" s="16"/>
      <c r="BB2974" s="16"/>
    </row>
    <row r="2975" s="5" customFormat="1" spans="1:54">
      <c r="A2975" s="136"/>
      <c r="C2975" s="136"/>
      <c r="E2975" s="107"/>
      <c r="F2975" s="137"/>
      <c r="J2975" s="122"/>
      <c r="K2975" s="138"/>
      <c r="L2975" s="139"/>
      <c r="M2975" s="140"/>
      <c r="O2975" s="89"/>
      <c r="Q2975" s="138"/>
      <c r="R2975" s="91"/>
      <c r="S2975" s="138"/>
      <c r="T2975" s="138"/>
      <c r="U2975" s="91"/>
      <c r="V2975" s="141"/>
      <c r="Y2975" s="6"/>
      <c r="Z2975" s="16"/>
      <c r="AA2975" s="16"/>
      <c r="AB2975" s="16"/>
      <c r="AC2975" s="16"/>
      <c r="AD2975" s="16"/>
      <c r="AE2975" s="16"/>
      <c r="AF2975" s="16"/>
      <c r="AG2975" s="16"/>
      <c r="AH2975" s="16"/>
      <c r="AI2975" s="16"/>
      <c r="AJ2975" s="16"/>
      <c r="AK2975" s="16"/>
      <c r="AL2975" s="16"/>
      <c r="AM2975" s="16"/>
      <c r="AN2975" s="16"/>
      <c r="AO2975" s="16"/>
      <c r="AP2975" s="16"/>
      <c r="AQ2975" s="16"/>
      <c r="AR2975" s="16"/>
      <c r="AS2975" s="16"/>
      <c r="AT2975" s="16"/>
      <c r="AU2975" s="16"/>
      <c r="AV2975" s="16"/>
      <c r="AW2975" s="16"/>
      <c r="AX2975" s="16"/>
      <c r="AY2975" s="16"/>
      <c r="AZ2975" s="16"/>
      <c r="BA2975" s="16"/>
      <c r="BB2975" s="16"/>
    </row>
    <row r="2976" s="5" customFormat="1" spans="1:54">
      <c r="A2976" s="136"/>
      <c r="C2976" s="136"/>
      <c r="E2976" s="107"/>
      <c r="F2976" s="137"/>
      <c r="J2976" s="122"/>
      <c r="K2976" s="138"/>
      <c r="L2976" s="139"/>
      <c r="M2976" s="140"/>
      <c r="O2976" s="89"/>
      <c r="Q2976" s="138"/>
      <c r="R2976" s="91"/>
      <c r="S2976" s="138"/>
      <c r="T2976" s="138"/>
      <c r="U2976" s="91"/>
      <c r="V2976" s="141"/>
      <c r="Y2976" s="6"/>
      <c r="Z2976" s="16"/>
      <c r="AA2976" s="16"/>
      <c r="AB2976" s="16"/>
      <c r="AC2976" s="16"/>
      <c r="AD2976" s="16"/>
      <c r="AE2976" s="16"/>
      <c r="AF2976" s="16"/>
      <c r="AG2976" s="16"/>
      <c r="AH2976" s="16"/>
      <c r="AI2976" s="16"/>
      <c r="AJ2976" s="16"/>
      <c r="AK2976" s="16"/>
      <c r="AL2976" s="16"/>
      <c r="AM2976" s="16"/>
      <c r="AN2976" s="16"/>
      <c r="AO2976" s="16"/>
      <c r="AP2976" s="16"/>
      <c r="AQ2976" s="16"/>
      <c r="AR2976" s="16"/>
      <c r="AS2976" s="16"/>
      <c r="AT2976" s="16"/>
      <c r="AU2976" s="16"/>
      <c r="AV2976" s="16"/>
      <c r="AW2976" s="16"/>
      <c r="AX2976" s="16"/>
      <c r="AY2976" s="16"/>
      <c r="AZ2976" s="16"/>
      <c r="BA2976" s="16"/>
      <c r="BB2976" s="16"/>
    </row>
    <row r="2977" s="5" customFormat="1" spans="1:54">
      <c r="A2977" s="136"/>
      <c r="C2977" s="136"/>
      <c r="E2977" s="107"/>
      <c r="F2977" s="137"/>
      <c r="J2977" s="122"/>
      <c r="K2977" s="138"/>
      <c r="L2977" s="139"/>
      <c r="M2977" s="140"/>
      <c r="O2977" s="89"/>
      <c r="Q2977" s="138"/>
      <c r="R2977" s="91"/>
      <c r="S2977" s="138"/>
      <c r="T2977" s="138"/>
      <c r="U2977" s="91"/>
      <c r="V2977" s="141"/>
      <c r="Y2977" s="6"/>
      <c r="Z2977" s="16"/>
      <c r="AA2977" s="16"/>
      <c r="AB2977" s="16"/>
      <c r="AC2977" s="16"/>
      <c r="AD2977" s="16"/>
      <c r="AE2977" s="16"/>
      <c r="AF2977" s="16"/>
      <c r="AG2977" s="16"/>
      <c r="AH2977" s="16"/>
      <c r="AI2977" s="16"/>
      <c r="AJ2977" s="16"/>
      <c r="AK2977" s="16"/>
      <c r="AL2977" s="16"/>
      <c r="AM2977" s="16"/>
      <c r="AN2977" s="16"/>
      <c r="AO2977" s="16"/>
      <c r="AP2977" s="16"/>
      <c r="AQ2977" s="16"/>
      <c r="AR2977" s="16"/>
      <c r="AS2977" s="16"/>
      <c r="AT2977" s="16"/>
      <c r="AU2977" s="16"/>
      <c r="AV2977" s="16"/>
      <c r="AW2977" s="16"/>
      <c r="AX2977" s="16"/>
      <c r="AY2977" s="16"/>
      <c r="AZ2977" s="16"/>
      <c r="BA2977" s="16"/>
      <c r="BB2977" s="16"/>
    </row>
    <row r="2978" s="5" customFormat="1" spans="1:54">
      <c r="A2978" s="136"/>
      <c r="C2978" s="136"/>
      <c r="E2978" s="107"/>
      <c r="F2978" s="137"/>
      <c r="J2978" s="122"/>
      <c r="K2978" s="138"/>
      <c r="L2978" s="139"/>
      <c r="M2978" s="140"/>
      <c r="O2978" s="89"/>
      <c r="Q2978" s="138"/>
      <c r="R2978" s="91"/>
      <c r="S2978" s="138"/>
      <c r="T2978" s="138"/>
      <c r="U2978" s="91"/>
      <c r="V2978" s="141"/>
      <c r="Y2978" s="6"/>
      <c r="Z2978" s="16"/>
      <c r="AA2978" s="16"/>
      <c r="AB2978" s="16"/>
      <c r="AC2978" s="16"/>
      <c r="AD2978" s="16"/>
      <c r="AE2978" s="16"/>
      <c r="AF2978" s="16"/>
      <c r="AG2978" s="16"/>
      <c r="AH2978" s="16"/>
      <c r="AI2978" s="16"/>
      <c r="AJ2978" s="16"/>
      <c r="AK2978" s="16"/>
      <c r="AL2978" s="16"/>
      <c r="AM2978" s="16"/>
      <c r="AN2978" s="16"/>
      <c r="AO2978" s="16"/>
      <c r="AP2978" s="16"/>
      <c r="AQ2978" s="16"/>
      <c r="AR2978" s="16"/>
      <c r="AS2978" s="16"/>
      <c r="AT2978" s="16"/>
      <c r="AU2978" s="16"/>
      <c r="AV2978" s="16"/>
      <c r="AW2978" s="16"/>
      <c r="AX2978" s="16"/>
      <c r="AY2978" s="16"/>
      <c r="AZ2978" s="16"/>
      <c r="BA2978" s="16"/>
      <c r="BB2978" s="16"/>
    </row>
    <row r="2979" s="5" customFormat="1" spans="1:54">
      <c r="A2979" s="136"/>
      <c r="C2979" s="136"/>
      <c r="E2979" s="107"/>
      <c r="F2979" s="137"/>
      <c r="J2979" s="122"/>
      <c r="K2979" s="138"/>
      <c r="L2979" s="139"/>
      <c r="M2979" s="140"/>
      <c r="O2979" s="89"/>
      <c r="Q2979" s="138"/>
      <c r="R2979" s="91"/>
      <c r="S2979" s="138"/>
      <c r="T2979" s="138"/>
      <c r="U2979" s="91"/>
      <c r="V2979" s="141"/>
      <c r="Y2979" s="6"/>
      <c r="Z2979" s="16"/>
      <c r="AA2979" s="16"/>
      <c r="AB2979" s="16"/>
      <c r="AC2979" s="16"/>
      <c r="AD2979" s="16"/>
      <c r="AE2979" s="16"/>
      <c r="AF2979" s="16"/>
      <c r="AG2979" s="16"/>
      <c r="AH2979" s="16"/>
      <c r="AI2979" s="16"/>
      <c r="AJ2979" s="16"/>
      <c r="AK2979" s="16"/>
      <c r="AL2979" s="16"/>
      <c r="AM2979" s="16"/>
      <c r="AN2979" s="16"/>
      <c r="AO2979" s="16"/>
      <c r="AP2979" s="16"/>
      <c r="AQ2979" s="16"/>
      <c r="AR2979" s="16"/>
      <c r="AS2979" s="16"/>
      <c r="AT2979" s="16"/>
      <c r="AU2979" s="16"/>
      <c r="AV2979" s="16"/>
      <c r="AW2979" s="16"/>
      <c r="AX2979" s="16"/>
      <c r="AY2979" s="16"/>
      <c r="AZ2979" s="16"/>
      <c r="BA2979" s="16"/>
      <c r="BB2979" s="16"/>
    </row>
    <row r="2980" s="5" customFormat="1" spans="1:54">
      <c r="A2980" s="136"/>
      <c r="C2980" s="136"/>
      <c r="E2980" s="107"/>
      <c r="F2980" s="137"/>
      <c r="J2980" s="122"/>
      <c r="K2980" s="138"/>
      <c r="L2980" s="139"/>
      <c r="M2980" s="140"/>
      <c r="O2980" s="89"/>
      <c r="Q2980" s="138"/>
      <c r="R2980" s="91"/>
      <c r="S2980" s="138"/>
      <c r="T2980" s="138"/>
      <c r="U2980" s="91"/>
      <c r="V2980" s="141"/>
      <c r="Y2980" s="6"/>
      <c r="Z2980" s="16"/>
      <c r="AA2980" s="16"/>
      <c r="AB2980" s="16"/>
      <c r="AC2980" s="16"/>
      <c r="AD2980" s="16"/>
      <c r="AE2980" s="16"/>
      <c r="AF2980" s="16"/>
      <c r="AG2980" s="16"/>
      <c r="AH2980" s="16"/>
      <c r="AI2980" s="16"/>
      <c r="AJ2980" s="16"/>
      <c r="AK2980" s="16"/>
      <c r="AL2980" s="16"/>
      <c r="AM2980" s="16"/>
      <c r="AN2980" s="16"/>
      <c r="AO2980" s="16"/>
      <c r="AP2980" s="16"/>
      <c r="AQ2980" s="16"/>
      <c r="AR2980" s="16"/>
      <c r="AS2980" s="16"/>
      <c r="AT2980" s="16"/>
      <c r="AU2980" s="16"/>
      <c r="AV2980" s="16"/>
      <c r="AW2980" s="16"/>
      <c r="AX2980" s="16"/>
      <c r="AY2980" s="16"/>
      <c r="AZ2980" s="16"/>
      <c r="BA2980" s="16"/>
      <c r="BB2980" s="16"/>
    </row>
    <row r="2981" s="5" customFormat="1" spans="1:54">
      <c r="A2981" s="136"/>
      <c r="C2981" s="136"/>
      <c r="E2981" s="107"/>
      <c r="F2981" s="137"/>
      <c r="J2981" s="122"/>
      <c r="K2981" s="138"/>
      <c r="L2981" s="139"/>
      <c r="M2981" s="140"/>
      <c r="O2981" s="89"/>
      <c r="Q2981" s="138"/>
      <c r="R2981" s="91"/>
      <c r="S2981" s="138"/>
      <c r="T2981" s="138"/>
      <c r="U2981" s="91"/>
      <c r="V2981" s="141"/>
      <c r="Y2981" s="6"/>
      <c r="Z2981" s="16"/>
      <c r="AA2981" s="16"/>
      <c r="AB2981" s="16"/>
      <c r="AC2981" s="16"/>
      <c r="AD2981" s="16"/>
      <c r="AE2981" s="16"/>
      <c r="AF2981" s="16"/>
      <c r="AG2981" s="16"/>
      <c r="AH2981" s="16"/>
      <c r="AI2981" s="16"/>
      <c r="AJ2981" s="16"/>
      <c r="AK2981" s="16"/>
      <c r="AL2981" s="16"/>
      <c r="AM2981" s="16"/>
      <c r="AN2981" s="16"/>
      <c r="AO2981" s="16"/>
      <c r="AP2981" s="16"/>
      <c r="AQ2981" s="16"/>
      <c r="AR2981" s="16"/>
      <c r="AS2981" s="16"/>
      <c r="AT2981" s="16"/>
      <c r="AU2981" s="16"/>
      <c r="AV2981" s="16"/>
      <c r="AW2981" s="16"/>
      <c r="AX2981" s="16"/>
      <c r="AY2981" s="16"/>
      <c r="AZ2981" s="16"/>
      <c r="BA2981" s="16"/>
      <c r="BB2981" s="16"/>
    </row>
    <row r="2982" s="5" customFormat="1" spans="1:54">
      <c r="A2982" s="136"/>
      <c r="C2982" s="136"/>
      <c r="E2982" s="107"/>
      <c r="F2982" s="137"/>
      <c r="J2982" s="122"/>
      <c r="K2982" s="138"/>
      <c r="L2982" s="139"/>
      <c r="M2982" s="140"/>
      <c r="O2982" s="89"/>
      <c r="Q2982" s="138"/>
      <c r="R2982" s="91"/>
      <c r="S2982" s="138"/>
      <c r="T2982" s="138"/>
      <c r="U2982" s="91"/>
      <c r="V2982" s="141"/>
      <c r="Y2982" s="6"/>
      <c r="Z2982" s="16"/>
      <c r="AA2982" s="16"/>
      <c r="AB2982" s="16"/>
      <c r="AC2982" s="16"/>
      <c r="AD2982" s="16"/>
      <c r="AE2982" s="16"/>
      <c r="AF2982" s="16"/>
      <c r="AG2982" s="16"/>
      <c r="AH2982" s="16"/>
      <c r="AI2982" s="16"/>
      <c r="AJ2982" s="16"/>
      <c r="AK2982" s="16"/>
      <c r="AL2982" s="16"/>
      <c r="AM2982" s="16"/>
      <c r="AN2982" s="16"/>
      <c r="AO2982" s="16"/>
      <c r="AP2982" s="16"/>
      <c r="AQ2982" s="16"/>
      <c r="AR2982" s="16"/>
      <c r="AS2982" s="16"/>
      <c r="AT2982" s="16"/>
      <c r="AU2982" s="16"/>
      <c r="AV2982" s="16"/>
      <c r="AW2982" s="16"/>
      <c r="AX2982" s="16"/>
      <c r="AY2982" s="16"/>
      <c r="AZ2982" s="16"/>
      <c r="BA2982" s="16"/>
      <c r="BB2982" s="16"/>
    </row>
    <row r="2983" s="5" customFormat="1" spans="1:54">
      <c r="A2983" s="136"/>
      <c r="C2983" s="136"/>
      <c r="E2983" s="107"/>
      <c r="F2983" s="137"/>
      <c r="J2983" s="122"/>
      <c r="K2983" s="138"/>
      <c r="L2983" s="139"/>
      <c r="M2983" s="140"/>
      <c r="O2983" s="89"/>
      <c r="Q2983" s="138"/>
      <c r="R2983" s="91"/>
      <c r="S2983" s="138"/>
      <c r="T2983" s="138"/>
      <c r="U2983" s="91"/>
      <c r="V2983" s="141"/>
      <c r="Y2983" s="6"/>
      <c r="Z2983" s="16"/>
      <c r="AA2983" s="16"/>
      <c r="AB2983" s="16"/>
      <c r="AC2983" s="16"/>
      <c r="AD2983" s="16"/>
      <c r="AE2983" s="16"/>
      <c r="AF2983" s="16"/>
      <c r="AG2983" s="16"/>
      <c r="AH2983" s="16"/>
      <c r="AI2983" s="16"/>
      <c r="AJ2983" s="16"/>
      <c r="AK2983" s="16"/>
      <c r="AL2983" s="16"/>
      <c r="AM2983" s="16"/>
      <c r="AN2983" s="16"/>
      <c r="AO2983" s="16"/>
      <c r="AP2983" s="16"/>
      <c r="AQ2983" s="16"/>
      <c r="AR2983" s="16"/>
      <c r="AS2983" s="16"/>
      <c r="AT2983" s="16"/>
      <c r="AU2983" s="16"/>
      <c r="AV2983" s="16"/>
      <c r="AW2983" s="16"/>
      <c r="AX2983" s="16"/>
      <c r="AY2983" s="16"/>
      <c r="AZ2983" s="16"/>
      <c r="BA2983" s="16"/>
      <c r="BB2983" s="16"/>
    </row>
    <row r="2984" s="5" customFormat="1" spans="1:54">
      <c r="A2984" s="136"/>
      <c r="C2984" s="136"/>
      <c r="E2984" s="107"/>
      <c r="F2984" s="137"/>
      <c r="J2984" s="122"/>
      <c r="K2984" s="138"/>
      <c r="L2984" s="139"/>
      <c r="M2984" s="140"/>
      <c r="O2984" s="89"/>
      <c r="Q2984" s="138"/>
      <c r="R2984" s="91"/>
      <c r="S2984" s="138"/>
      <c r="T2984" s="138"/>
      <c r="U2984" s="91"/>
      <c r="V2984" s="141"/>
      <c r="Y2984" s="6"/>
      <c r="Z2984" s="16"/>
      <c r="AA2984" s="16"/>
      <c r="AB2984" s="16"/>
      <c r="AC2984" s="16"/>
      <c r="AD2984" s="16"/>
      <c r="AE2984" s="16"/>
      <c r="AF2984" s="16"/>
      <c r="AG2984" s="16"/>
      <c r="AH2984" s="16"/>
      <c r="AI2984" s="16"/>
      <c r="AJ2984" s="16"/>
      <c r="AK2984" s="16"/>
      <c r="AL2984" s="16"/>
      <c r="AM2984" s="16"/>
      <c r="AN2984" s="16"/>
      <c r="AO2984" s="16"/>
      <c r="AP2984" s="16"/>
      <c r="AQ2984" s="16"/>
      <c r="AR2984" s="16"/>
      <c r="AS2984" s="16"/>
      <c r="AT2984" s="16"/>
      <c r="AU2984" s="16"/>
      <c r="AV2984" s="16"/>
      <c r="AW2984" s="16"/>
      <c r="AX2984" s="16"/>
      <c r="AY2984" s="16"/>
      <c r="AZ2984" s="16"/>
      <c r="BA2984" s="16"/>
      <c r="BB2984" s="16"/>
    </row>
    <row r="2985" s="5" customFormat="1" spans="1:54">
      <c r="A2985" s="136"/>
      <c r="C2985" s="136"/>
      <c r="E2985" s="107"/>
      <c r="F2985" s="137"/>
      <c r="J2985" s="122"/>
      <c r="K2985" s="138"/>
      <c r="L2985" s="139"/>
      <c r="M2985" s="140"/>
      <c r="O2985" s="89"/>
      <c r="Q2985" s="138"/>
      <c r="R2985" s="91"/>
      <c r="S2985" s="138"/>
      <c r="T2985" s="138"/>
      <c r="U2985" s="91"/>
      <c r="V2985" s="141"/>
      <c r="Y2985" s="6"/>
      <c r="Z2985" s="16"/>
      <c r="AA2985" s="16"/>
      <c r="AB2985" s="16"/>
      <c r="AC2985" s="16"/>
      <c r="AD2985" s="16"/>
      <c r="AE2985" s="16"/>
      <c r="AF2985" s="16"/>
      <c r="AG2985" s="16"/>
      <c r="AH2985" s="16"/>
      <c r="AI2985" s="16"/>
      <c r="AJ2985" s="16"/>
      <c r="AK2985" s="16"/>
      <c r="AL2985" s="16"/>
      <c r="AM2985" s="16"/>
      <c r="AN2985" s="16"/>
      <c r="AO2985" s="16"/>
      <c r="AP2985" s="16"/>
      <c r="AQ2985" s="16"/>
      <c r="AR2985" s="16"/>
      <c r="AS2985" s="16"/>
      <c r="AT2985" s="16"/>
      <c r="AU2985" s="16"/>
      <c r="AV2985" s="16"/>
      <c r="AW2985" s="16"/>
      <c r="AX2985" s="16"/>
      <c r="AY2985" s="16"/>
      <c r="AZ2985" s="16"/>
      <c r="BA2985" s="16"/>
      <c r="BB2985" s="16"/>
    </row>
    <row r="2986" s="5" customFormat="1" spans="1:54">
      <c r="A2986" s="136"/>
      <c r="C2986" s="136"/>
      <c r="E2986" s="107"/>
      <c r="F2986" s="137"/>
      <c r="J2986" s="122"/>
      <c r="K2986" s="138"/>
      <c r="L2986" s="139"/>
      <c r="M2986" s="140"/>
      <c r="O2986" s="89"/>
      <c r="Q2986" s="138"/>
      <c r="R2986" s="91"/>
      <c r="S2986" s="138"/>
      <c r="T2986" s="138"/>
      <c r="U2986" s="91"/>
      <c r="V2986" s="141"/>
      <c r="Y2986" s="6"/>
      <c r="Z2986" s="16"/>
      <c r="AA2986" s="16"/>
      <c r="AB2986" s="16"/>
      <c r="AC2986" s="16"/>
      <c r="AD2986" s="16"/>
      <c r="AE2986" s="16"/>
      <c r="AF2986" s="16"/>
      <c r="AG2986" s="16"/>
      <c r="AH2986" s="16"/>
      <c r="AI2986" s="16"/>
      <c r="AJ2986" s="16"/>
      <c r="AK2986" s="16"/>
      <c r="AL2986" s="16"/>
      <c r="AM2986" s="16"/>
      <c r="AN2986" s="16"/>
      <c r="AO2986" s="16"/>
      <c r="AP2986" s="16"/>
      <c r="AQ2986" s="16"/>
      <c r="AR2986" s="16"/>
      <c r="AS2986" s="16"/>
      <c r="AT2986" s="16"/>
      <c r="AU2986" s="16"/>
      <c r="AV2986" s="16"/>
      <c r="AW2986" s="16"/>
      <c r="AX2986" s="16"/>
      <c r="AY2986" s="16"/>
      <c r="AZ2986" s="16"/>
      <c r="BA2986" s="16"/>
      <c r="BB2986" s="16"/>
    </row>
    <row r="2987" s="5" customFormat="1" spans="1:54">
      <c r="A2987" s="136"/>
      <c r="C2987" s="136"/>
      <c r="E2987" s="107"/>
      <c r="F2987" s="137"/>
      <c r="J2987" s="122"/>
      <c r="K2987" s="138"/>
      <c r="L2987" s="139"/>
      <c r="M2987" s="140"/>
      <c r="O2987" s="89"/>
      <c r="Q2987" s="138"/>
      <c r="R2987" s="91"/>
      <c r="S2987" s="138"/>
      <c r="T2987" s="138"/>
      <c r="U2987" s="91"/>
      <c r="V2987" s="141"/>
      <c r="Y2987" s="6"/>
      <c r="Z2987" s="16"/>
      <c r="AA2987" s="16"/>
      <c r="AB2987" s="16"/>
      <c r="AC2987" s="16"/>
      <c r="AD2987" s="16"/>
      <c r="AE2987" s="16"/>
      <c r="AF2987" s="16"/>
      <c r="AG2987" s="16"/>
      <c r="AH2987" s="16"/>
      <c r="AI2987" s="16"/>
      <c r="AJ2987" s="16"/>
      <c r="AK2987" s="16"/>
      <c r="AL2987" s="16"/>
      <c r="AM2987" s="16"/>
      <c r="AN2987" s="16"/>
      <c r="AO2987" s="16"/>
      <c r="AP2987" s="16"/>
      <c r="AQ2987" s="16"/>
      <c r="AR2987" s="16"/>
      <c r="AS2987" s="16"/>
      <c r="AT2987" s="16"/>
      <c r="AU2987" s="16"/>
      <c r="AV2987" s="16"/>
      <c r="AW2987" s="16"/>
      <c r="AX2987" s="16"/>
      <c r="AY2987" s="16"/>
      <c r="AZ2987" s="16"/>
      <c r="BA2987" s="16"/>
      <c r="BB2987" s="16"/>
    </row>
    <row r="2988" s="5" customFormat="1" spans="1:54">
      <c r="A2988" s="136"/>
      <c r="C2988" s="136"/>
      <c r="E2988" s="107"/>
      <c r="F2988" s="137"/>
      <c r="J2988" s="122"/>
      <c r="K2988" s="138"/>
      <c r="L2988" s="139"/>
      <c r="M2988" s="140"/>
      <c r="O2988" s="89"/>
      <c r="Q2988" s="138"/>
      <c r="R2988" s="91"/>
      <c r="S2988" s="138"/>
      <c r="T2988" s="138"/>
      <c r="U2988" s="91"/>
      <c r="V2988" s="141"/>
      <c r="Y2988" s="6"/>
      <c r="Z2988" s="16"/>
      <c r="AA2988" s="16"/>
      <c r="AB2988" s="16"/>
      <c r="AC2988" s="16"/>
      <c r="AD2988" s="16"/>
      <c r="AE2988" s="16"/>
      <c r="AF2988" s="16"/>
      <c r="AG2988" s="16"/>
      <c r="AH2988" s="16"/>
      <c r="AI2988" s="16"/>
      <c r="AJ2988" s="16"/>
      <c r="AK2988" s="16"/>
      <c r="AL2988" s="16"/>
      <c r="AM2988" s="16"/>
      <c r="AN2988" s="16"/>
      <c r="AO2988" s="16"/>
      <c r="AP2988" s="16"/>
      <c r="AQ2988" s="16"/>
      <c r="AR2988" s="16"/>
      <c r="AS2988" s="16"/>
      <c r="AT2988" s="16"/>
      <c r="AU2988" s="16"/>
      <c r="AV2988" s="16"/>
      <c r="AW2988" s="16"/>
      <c r="AX2988" s="16"/>
      <c r="AY2988" s="16"/>
      <c r="AZ2988" s="16"/>
      <c r="BA2988" s="16"/>
      <c r="BB2988" s="16"/>
    </row>
    <row r="2989" s="5" customFormat="1" spans="1:54">
      <c r="A2989" s="136"/>
      <c r="C2989" s="136"/>
      <c r="E2989" s="107"/>
      <c r="F2989" s="137"/>
      <c r="J2989" s="122"/>
      <c r="K2989" s="138"/>
      <c r="L2989" s="139"/>
      <c r="M2989" s="140"/>
      <c r="O2989" s="89"/>
      <c r="Q2989" s="138"/>
      <c r="R2989" s="91"/>
      <c r="S2989" s="138"/>
      <c r="T2989" s="138"/>
      <c r="U2989" s="91"/>
      <c r="V2989" s="141"/>
      <c r="Y2989" s="6"/>
      <c r="Z2989" s="16"/>
      <c r="AA2989" s="16"/>
      <c r="AB2989" s="16"/>
      <c r="AC2989" s="16"/>
      <c r="AD2989" s="16"/>
      <c r="AE2989" s="16"/>
      <c r="AF2989" s="16"/>
      <c r="AG2989" s="16"/>
      <c r="AH2989" s="16"/>
      <c r="AI2989" s="16"/>
      <c r="AJ2989" s="16"/>
      <c r="AK2989" s="16"/>
      <c r="AL2989" s="16"/>
      <c r="AM2989" s="16"/>
      <c r="AN2989" s="16"/>
      <c r="AO2989" s="16"/>
      <c r="AP2989" s="16"/>
      <c r="AQ2989" s="16"/>
      <c r="AR2989" s="16"/>
      <c r="AS2989" s="16"/>
      <c r="AT2989" s="16"/>
      <c r="AU2989" s="16"/>
      <c r="AV2989" s="16"/>
      <c r="AW2989" s="16"/>
      <c r="AX2989" s="16"/>
      <c r="AY2989" s="16"/>
      <c r="AZ2989" s="16"/>
      <c r="BA2989" s="16"/>
      <c r="BB2989" s="16"/>
    </row>
    <row r="2990" s="5" customFormat="1" spans="1:54">
      <c r="A2990" s="136"/>
      <c r="C2990" s="136"/>
      <c r="E2990" s="107"/>
      <c r="F2990" s="137"/>
      <c r="J2990" s="122"/>
      <c r="K2990" s="138"/>
      <c r="L2990" s="139"/>
      <c r="M2990" s="140"/>
      <c r="O2990" s="89"/>
      <c r="Q2990" s="138"/>
      <c r="R2990" s="91"/>
      <c r="S2990" s="138"/>
      <c r="T2990" s="138"/>
      <c r="U2990" s="91"/>
      <c r="V2990" s="141"/>
      <c r="Y2990" s="6"/>
      <c r="Z2990" s="16"/>
      <c r="AA2990" s="16"/>
      <c r="AB2990" s="16"/>
      <c r="AC2990" s="16"/>
      <c r="AD2990" s="16"/>
      <c r="AE2990" s="16"/>
      <c r="AF2990" s="16"/>
      <c r="AG2990" s="16"/>
      <c r="AH2990" s="16"/>
      <c r="AI2990" s="16"/>
      <c r="AJ2990" s="16"/>
      <c r="AK2990" s="16"/>
      <c r="AL2990" s="16"/>
      <c r="AM2990" s="16"/>
      <c r="AN2990" s="16"/>
      <c r="AO2990" s="16"/>
      <c r="AP2990" s="16"/>
      <c r="AQ2990" s="16"/>
      <c r="AR2990" s="16"/>
      <c r="AS2990" s="16"/>
      <c r="AT2990" s="16"/>
      <c r="AU2990" s="16"/>
      <c r="AV2990" s="16"/>
      <c r="AW2990" s="16"/>
      <c r="AX2990" s="16"/>
      <c r="AY2990" s="16"/>
      <c r="AZ2990" s="16"/>
      <c r="BA2990" s="16"/>
      <c r="BB2990" s="16"/>
    </row>
    <row r="2991" s="5" customFormat="1" spans="1:54">
      <c r="A2991" s="136"/>
      <c r="C2991" s="136"/>
      <c r="E2991" s="107"/>
      <c r="F2991" s="137"/>
      <c r="J2991" s="122"/>
      <c r="K2991" s="138"/>
      <c r="L2991" s="139"/>
      <c r="M2991" s="140"/>
      <c r="O2991" s="89"/>
      <c r="Q2991" s="138"/>
      <c r="R2991" s="91"/>
      <c r="S2991" s="138"/>
      <c r="T2991" s="138"/>
      <c r="U2991" s="91"/>
      <c r="V2991" s="141"/>
      <c r="Y2991" s="6"/>
      <c r="Z2991" s="16"/>
      <c r="AA2991" s="16"/>
      <c r="AB2991" s="16"/>
      <c r="AC2991" s="16"/>
      <c r="AD2991" s="16"/>
      <c r="AE2991" s="16"/>
      <c r="AF2991" s="16"/>
      <c r="AG2991" s="16"/>
      <c r="AH2991" s="16"/>
      <c r="AI2991" s="16"/>
      <c r="AJ2991" s="16"/>
      <c r="AK2991" s="16"/>
      <c r="AL2991" s="16"/>
      <c r="AM2991" s="16"/>
      <c r="AN2991" s="16"/>
      <c r="AO2991" s="16"/>
      <c r="AP2991" s="16"/>
      <c r="AQ2991" s="16"/>
      <c r="AR2991" s="16"/>
      <c r="AS2991" s="16"/>
      <c r="AT2991" s="16"/>
      <c r="AU2991" s="16"/>
      <c r="AV2991" s="16"/>
      <c r="AW2991" s="16"/>
      <c r="AX2991" s="16"/>
      <c r="AY2991" s="16"/>
      <c r="AZ2991" s="16"/>
      <c r="BA2991" s="16"/>
      <c r="BB2991" s="16"/>
    </row>
    <row r="2992" s="5" customFormat="1" spans="1:54">
      <c r="A2992" s="136"/>
      <c r="C2992" s="136"/>
      <c r="E2992" s="107"/>
      <c r="F2992" s="137"/>
      <c r="J2992" s="122"/>
      <c r="K2992" s="138"/>
      <c r="L2992" s="139"/>
      <c r="M2992" s="140"/>
      <c r="O2992" s="89"/>
      <c r="Q2992" s="138"/>
      <c r="R2992" s="91"/>
      <c r="S2992" s="138"/>
      <c r="T2992" s="138"/>
      <c r="U2992" s="91"/>
      <c r="V2992" s="141"/>
      <c r="Y2992" s="6"/>
      <c r="Z2992" s="16"/>
      <c r="AA2992" s="16"/>
      <c r="AB2992" s="16"/>
      <c r="AC2992" s="16"/>
      <c r="AD2992" s="16"/>
      <c r="AE2992" s="16"/>
      <c r="AF2992" s="16"/>
      <c r="AG2992" s="16"/>
      <c r="AH2992" s="16"/>
      <c r="AI2992" s="16"/>
      <c r="AJ2992" s="16"/>
      <c r="AK2992" s="16"/>
      <c r="AL2992" s="16"/>
      <c r="AM2992" s="16"/>
      <c r="AN2992" s="16"/>
      <c r="AO2992" s="16"/>
      <c r="AP2992" s="16"/>
      <c r="AQ2992" s="16"/>
      <c r="AR2992" s="16"/>
      <c r="AS2992" s="16"/>
      <c r="AT2992" s="16"/>
      <c r="AU2992" s="16"/>
      <c r="AV2992" s="16"/>
      <c r="AW2992" s="16"/>
      <c r="AX2992" s="16"/>
      <c r="AY2992" s="16"/>
      <c r="AZ2992" s="16"/>
      <c r="BA2992" s="16"/>
      <c r="BB2992" s="16"/>
    </row>
    <row r="2993" s="5" customFormat="1" spans="1:54">
      <c r="A2993" s="136"/>
      <c r="C2993" s="136"/>
      <c r="E2993" s="107"/>
      <c r="F2993" s="137"/>
      <c r="J2993" s="122"/>
      <c r="K2993" s="138"/>
      <c r="L2993" s="139"/>
      <c r="M2993" s="140"/>
      <c r="O2993" s="89"/>
      <c r="Q2993" s="138"/>
      <c r="R2993" s="91"/>
      <c r="S2993" s="138"/>
      <c r="T2993" s="138"/>
      <c r="U2993" s="91"/>
      <c r="V2993" s="141"/>
      <c r="Y2993" s="6"/>
      <c r="Z2993" s="16"/>
      <c r="AA2993" s="16"/>
      <c r="AB2993" s="16"/>
      <c r="AC2993" s="16"/>
      <c r="AD2993" s="16"/>
      <c r="AE2993" s="16"/>
      <c r="AF2993" s="16"/>
      <c r="AG2993" s="16"/>
      <c r="AH2993" s="16"/>
      <c r="AI2993" s="16"/>
      <c r="AJ2993" s="16"/>
      <c r="AK2993" s="16"/>
      <c r="AL2993" s="16"/>
      <c r="AM2993" s="16"/>
      <c r="AN2993" s="16"/>
      <c r="AO2993" s="16"/>
      <c r="AP2993" s="16"/>
      <c r="AQ2993" s="16"/>
      <c r="AR2993" s="16"/>
      <c r="AS2993" s="16"/>
      <c r="AT2993" s="16"/>
      <c r="AU2993" s="16"/>
      <c r="AV2993" s="16"/>
      <c r="AW2993" s="16"/>
      <c r="AX2993" s="16"/>
      <c r="AY2993" s="16"/>
      <c r="AZ2993" s="16"/>
      <c r="BA2993" s="16"/>
      <c r="BB2993" s="16"/>
    </row>
    <row r="2994" s="5" customFormat="1" spans="1:54">
      <c r="A2994" s="136"/>
      <c r="C2994" s="136"/>
      <c r="E2994" s="107"/>
      <c r="F2994" s="137"/>
      <c r="J2994" s="122"/>
      <c r="K2994" s="138"/>
      <c r="L2994" s="139"/>
      <c r="M2994" s="140"/>
      <c r="O2994" s="89"/>
      <c r="Q2994" s="138"/>
      <c r="R2994" s="91"/>
      <c r="S2994" s="138"/>
      <c r="T2994" s="138"/>
      <c r="U2994" s="91"/>
      <c r="V2994" s="141"/>
      <c r="Y2994" s="6"/>
      <c r="Z2994" s="16"/>
      <c r="AA2994" s="16"/>
      <c r="AB2994" s="16"/>
      <c r="AC2994" s="16"/>
      <c r="AD2994" s="16"/>
      <c r="AE2994" s="16"/>
      <c r="AF2994" s="16"/>
      <c r="AG2994" s="16"/>
      <c r="AH2994" s="16"/>
      <c r="AI2994" s="16"/>
      <c r="AJ2994" s="16"/>
      <c r="AK2994" s="16"/>
      <c r="AL2994" s="16"/>
      <c r="AM2994" s="16"/>
      <c r="AN2994" s="16"/>
      <c r="AO2994" s="16"/>
      <c r="AP2994" s="16"/>
      <c r="AQ2994" s="16"/>
      <c r="AR2994" s="16"/>
      <c r="AS2994" s="16"/>
      <c r="AT2994" s="16"/>
      <c r="AU2994" s="16"/>
      <c r="AV2994" s="16"/>
      <c r="AW2994" s="16"/>
      <c r="AX2994" s="16"/>
      <c r="AY2994" s="16"/>
      <c r="AZ2994" s="16"/>
      <c r="BA2994" s="16"/>
      <c r="BB2994" s="16"/>
    </row>
    <row r="2995" s="5" customFormat="1" spans="1:54">
      <c r="A2995" s="136"/>
      <c r="C2995" s="136"/>
      <c r="E2995" s="107"/>
      <c r="F2995" s="137"/>
      <c r="J2995" s="122"/>
      <c r="K2995" s="138"/>
      <c r="L2995" s="139"/>
      <c r="M2995" s="140"/>
      <c r="O2995" s="89"/>
      <c r="Q2995" s="138"/>
      <c r="R2995" s="91"/>
      <c r="S2995" s="138"/>
      <c r="T2995" s="138"/>
      <c r="U2995" s="91"/>
      <c r="V2995" s="141"/>
      <c r="Y2995" s="6"/>
      <c r="Z2995" s="16"/>
      <c r="AA2995" s="16"/>
      <c r="AB2995" s="16"/>
      <c r="AC2995" s="16"/>
      <c r="AD2995" s="16"/>
      <c r="AE2995" s="16"/>
      <c r="AF2995" s="16"/>
      <c r="AG2995" s="16"/>
      <c r="AH2995" s="16"/>
      <c r="AI2995" s="16"/>
      <c r="AJ2995" s="16"/>
      <c r="AK2995" s="16"/>
      <c r="AL2995" s="16"/>
      <c r="AM2995" s="16"/>
      <c r="AN2995" s="16"/>
      <c r="AO2995" s="16"/>
      <c r="AP2995" s="16"/>
      <c r="AQ2995" s="16"/>
      <c r="AR2995" s="16"/>
      <c r="AS2995" s="16"/>
      <c r="AT2995" s="16"/>
      <c r="AU2995" s="16"/>
      <c r="AV2995" s="16"/>
      <c r="AW2995" s="16"/>
      <c r="AX2995" s="16"/>
      <c r="AY2995" s="16"/>
      <c r="AZ2995" s="16"/>
      <c r="BA2995" s="16"/>
      <c r="BB2995" s="16"/>
    </row>
    <row r="2996" s="5" customFormat="1" spans="1:54">
      <c r="A2996" s="136"/>
      <c r="C2996" s="136"/>
      <c r="E2996" s="107"/>
      <c r="F2996" s="137"/>
      <c r="J2996" s="122"/>
      <c r="K2996" s="138"/>
      <c r="L2996" s="139"/>
      <c r="M2996" s="140"/>
      <c r="O2996" s="89"/>
      <c r="Q2996" s="138"/>
      <c r="R2996" s="91"/>
      <c r="S2996" s="138"/>
      <c r="T2996" s="138"/>
      <c r="U2996" s="91"/>
      <c r="V2996" s="141"/>
      <c r="Y2996" s="6"/>
      <c r="Z2996" s="16"/>
      <c r="AA2996" s="16"/>
      <c r="AB2996" s="16"/>
      <c r="AC2996" s="16"/>
      <c r="AD2996" s="16"/>
      <c r="AE2996" s="16"/>
      <c r="AF2996" s="16"/>
      <c r="AG2996" s="16"/>
      <c r="AH2996" s="16"/>
      <c r="AI2996" s="16"/>
      <c r="AJ2996" s="16"/>
      <c r="AK2996" s="16"/>
      <c r="AL2996" s="16"/>
      <c r="AM2996" s="16"/>
      <c r="AN2996" s="16"/>
      <c r="AO2996" s="16"/>
      <c r="AP2996" s="16"/>
      <c r="AQ2996" s="16"/>
      <c r="AR2996" s="16"/>
      <c r="AS2996" s="16"/>
      <c r="AT2996" s="16"/>
      <c r="AU2996" s="16"/>
      <c r="AV2996" s="16"/>
      <c r="AW2996" s="16"/>
      <c r="AX2996" s="16"/>
      <c r="AY2996" s="16"/>
      <c r="AZ2996" s="16"/>
      <c r="BA2996" s="16"/>
      <c r="BB2996" s="16"/>
    </row>
    <row r="2997" s="5" customFormat="1" spans="1:54">
      <c r="A2997" s="136"/>
      <c r="C2997" s="136"/>
      <c r="E2997" s="107"/>
      <c r="F2997" s="137"/>
      <c r="J2997" s="122"/>
      <c r="K2997" s="138"/>
      <c r="L2997" s="139"/>
      <c r="M2997" s="140"/>
      <c r="O2997" s="89"/>
      <c r="Q2997" s="138"/>
      <c r="R2997" s="91"/>
      <c r="S2997" s="138"/>
      <c r="T2997" s="138"/>
      <c r="U2997" s="91"/>
      <c r="V2997" s="141"/>
      <c r="Y2997" s="6"/>
      <c r="Z2997" s="16"/>
      <c r="AA2997" s="16"/>
      <c r="AB2997" s="16"/>
      <c r="AC2997" s="16"/>
      <c r="AD2997" s="16"/>
      <c r="AE2997" s="16"/>
      <c r="AF2997" s="16"/>
      <c r="AG2997" s="16"/>
      <c r="AH2997" s="16"/>
      <c r="AI2997" s="16"/>
      <c r="AJ2997" s="16"/>
      <c r="AK2997" s="16"/>
      <c r="AL2997" s="16"/>
      <c r="AM2997" s="16"/>
      <c r="AN2997" s="16"/>
      <c r="AO2997" s="16"/>
      <c r="AP2997" s="16"/>
      <c r="AQ2997" s="16"/>
      <c r="AR2997" s="16"/>
      <c r="AS2997" s="16"/>
      <c r="AT2997" s="16"/>
      <c r="AU2997" s="16"/>
      <c r="AV2997" s="16"/>
      <c r="AW2997" s="16"/>
      <c r="AX2997" s="16"/>
      <c r="AY2997" s="16"/>
      <c r="AZ2997" s="16"/>
      <c r="BA2997" s="16"/>
      <c r="BB2997" s="16"/>
    </row>
    <row r="2998" s="5" customFormat="1" spans="1:54">
      <c r="A2998" s="136"/>
      <c r="C2998" s="136"/>
      <c r="E2998" s="107"/>
      <c r="F2998" s="137"/>
      <c r="J2998" s="122"/>
      <c r="K2998" s="138"/>
      <c r="L2998" s="139"/>
      <c r="M2998" s="140"/>
      <c r="O2998" s="89"/>
      <c r="Q2998" s="138"/>
      <c r="R2998" s="91"/>
      <c r="S2998" s="138"/>
      <c r="T2998" s="138"/>
      <c r="U2998" s="91"/>
      <c r="V2998" s="141"/>
      <c r="Y2998" s="6"/>
      <c r="Z2998" s="16"/>
      <c r="AA2998" s="16"/>
      <c r="AB2998" s="16"/>
      <c r="AC2998" s="16"/>
      <c r="AD2998" s="16"/>
      <c r="AE2998" s="16"/>
      <c r="AF2998" s="16"/>
      <c r="AG2998" s="16"/>
      <c r="AH2998" s="16"/>
      <c r="AI2998" s="16"/>
      <c r="AJ2998" s="16"/>
      <c r="AK2998" s="16"/>
      <c r="AL2998" s="16"/>
      <c r="AM2998" s="16"/>
      <c r="AN2998" s="16"/>
      <c r="AO2998" s="16"/>
      <c r="AP2998" s="16"/>
      <c r="AQ2998" s="16"/>
      <c r="AR2998" s="16"/>
      <c r="AS2998" s="16"/>
      <c r="AT2998" s="16"/>
      <c r="AU2998" s="16"/>
      <c r="AV2998" s="16"/>
      <c r="AW2998" s="16"/>
      <c r="AX2998" s="16"/>
      <c r="AY2998" s="16"/>
      <c r="AZ2998" s="16"/>
      <c r="BA2998" s="16"/>
      <c r="BB2998" s="16"/>
    </row>
    <row r="2999" s="5" customFormat="1" spans="1:54">
      <c r="A2999" s="136"/>
      <c r="C2999" s="136"/>
      <c r="E2999" s="107"/>
      <c r="F2999" s="137"/>
      <c r="J2999" s="122"/>
      <c r="K2999" s="138"/>
      <c r="L2999" s="139"/>
      <c r="M2999" s="140"/>
      <c r="O2999" s="89"/>
      <c r="Q2999" s="138"/>
      <c r="R2999" s="91"/>
      <c r="S2999" s="138"/>
      <c r="T2999" s="138"/>
      <c r="U2999" s="91"/>
      <c r="V2999" s="141"/>
      <c r="Y2999" s="6"/>
      <c r="Z2999" s="16"/>
      <c r="AA2999" s="16"/>
      <c r="AB2999" s="16"/>
      <c r="AC2999" s="16"/>
      <c r="AD2999" s="16"/>
      <c r="AE2999" s="16"/>
      <c r="AF2999" s="16"/>
      <c r="AG2999" s="16"/>
      <c r="AH2999" s="16"/>
      <c r="AI2999" s="16"/>
      <c r="AJ2999" s="16"/>
      <c r="AK2999" s="16"/>
      <c r="AL2999" s="16"/>
      <c r="AM2999" s="16"/>
      <c r="AN2999" s="16"/>
      <c r="AO2999" s="16"/>
      <c r="AP2999" s="16"/>
      <c r="AQ2999" s="16"/>
      <c r="AR2999" s="16"/>
      <c r="AS2999" s="16"/>
      <c r="AT2999" s="16"/>
      <c r="AU2999" s="16"/>
      <c r="AV2999" s="16"/>
      <c r="AW2999" s="16"/>
      <c r="AX2999" s="16"/>
      <c r="AY2999" s="16"/>
      <c r="AZ2999" s="16"/>
      <c r="BA2999" s="16"/>
      <c r="BB2999" s="16"/>
    </row>
    <row r="3000" s="5" customFormat="1" spans="1:54">
      <c r="A3000" s="136"/>
      <c r="C3000" s="136"/>
      <c r="E3000" s="107"/>
      <c r="F3000" s="137"/>
      <c r="J3000" s="122"/>
      <c r="K3000" s="138"/>
      <c r="L3000" s="139"/>
      <c r="M3000" s="140"/>
      <c r="O3000" s="89"/>
      <c r="Q3000" s="138"/>
      <c r="R3000" s="91"/>
      <c r="S3000" s="138"/>
      <c r="T3000" s="138"/>
      <c r="U3000" s="91"/>
      <c r="V3000" s="141"/>
      <c r="Y3000" s="6"/>
      <c r="Z3000" s="16"/>
      <c r="AA3000" s="16"/>
      <c r="AB3000" s="16"/>
      <c r="AC3000" s="16"/>
      <c r="AD3000" s="16"/>
      <c r="AE3000" s="16"/>
      <c r="AF3000" s="16"/>
      <c r="AG3000" s="16"/>
      <c r="AH3000" s="16"/>
      <c r="AI3000" s="16"/>
      <c r="AJ3000" s="16"/>
      <c r="AK3000" s="16"/>
      <c r="AL3000" s="16"/>
      <c r="AM3000" s="16"/>
      <c r="AN3000" s="16"/>
      <c r="AO3000" s="16"/>
      <c r="AP3000" s="16"/>
      <c r="AQ3000" s="16"/>
      <c r="AR3000" s="16"/>
      <c r="AS3000" s="16"/>
      <c r="AT3000" s="16"/>
      <c r="AU3000" s="16"/>
      <c r="AV3000" s="16"/>
      <c r="AW3000" s="16"/>
      <c r="AX3000" s="16"/>
      <c r="AY3000" s="16"/>
      <c r="AZ3000" s="16"/>
      <c r="BA3000" s="16"/>
      <c r="BB3000" s="16"/>
    </row>
    <row r="3001" s="5" customFormat="1" spans="1:54">
      <c r="A3001" s="136"/>
      <c r="C3001" s="136"/>
      <c r="E3001" s="107"/>
      <c r="F3001" s="137"/>
      <c r="J3001" s="122"/>
      <c r="K3001" s="138"/>
      <c r="L3001" s="139"/>
      <c r="M3001" s="140"/>
      <c r="O3001" s="89"/>
      <c r="Q3001" s="138"/>
      <c r="R3001" s="91"/>
      <c r="S3001" s="138"/>
      <c r="T3001" s="138"/>
      <c r="U3001" s="91"/>
      <c r="V3001" s="141"/>
      <c r="Y3001" s="6"/>
      <c r="Z3001" s="16"/>
      <c r="AA3001" s="16"/>
      <c r="AB3001" s="16"/>
      <c r="AC3001" s="16"/>
      <c r="AD3001" s="16"/>
      <c r="AE3001" s="16"/>
      <c r="AF3001" s="16"/>
      <c r="AG3001" s="16"/>
      <c r="AH3001" s="16"/>
      <c r="AI3001" s="16"/>
      <c r="AJ3001" s="16"/>
      <c r="AK3001" s="16"/>
      <c r="AL3001" s="16"/>
      <c r="AM3001" s="16"/>
      <c r="AN3001" s="16"/>
      <c r="AO3001" s="16"/>
      <c r="AP3001" s="16"/>
      <c r="AQ3001" s="16"/>
      <c r="AR3001" s="16"/>
      <c r="AS3001" s="16"/>
      <c r="AT3001" s="16"/>
      <c r="AU3001" s="16"/>
      <c r="AV3001" s="16"/>
      <c r="AW3001" s="16"/>
      <c r="AX3001" s="16"/>
      <c r="AY3001" s="16"/>
      <c r="AZ3001" s="16"/>
      <c r="BA3001" s="16"/>
      <c r="BB3001" s="16"/>
    </row>
    <row r="3002" s="5" customFormat="1" spans="1:54">
      <c r="A3002" s="136"/>
      <c r="C3002" s="136"/>
      <c r="E3002" s="107"/>
      <c r="F3002" s="137"/>
      <c r="J3002" s="122"/>
      <c r="K3002" s="138"/>
      <c r="L3002" s="139"/>
      <c r="M3002" s="140"/>
      <c r="O3002" s="89"/>
      <c r="Q3002" s="138"/>
      <c r="R3002" s="91"/>
      <c r="S3002" s="138"/>
      <c r="T3002" s="138"/>
      <c r="U3002" s="91"/>
      <c r="V3002" s="141"/>
      <c r="Y3002" s="6"/>
      <c r="Z3002" s="16"/>
      <c r="AA3002" s="16"/>
      <c r="AB3002" s="16"/>
      <c r="AC3002" s="16"/>
      <c r="AD3002" s="16"/>
      <c r="AE3002" s="16"/>
      <c r="AF3002" s="16"/>
      <c r="AG3002" s="16"/>
      <c r="AH3002" s="16"/>
      <c r="AI3002" s="16"/>
      <c r="AJ3002" s="16"/>
      <c r="AK3002" s="16"/>
      <c r="AL3002" s="16"/>
      <c r="AM3002" s="16"/>
      <c r="AN3002" s="16"/>
      <c r="AO3002" s="16"/>
      <c r="AP3002" s="16"/>
      <c r="AQ3002" s="16"/>
      <c r="AR3002" s="16"/>
      <c r="AS3002" s="16"/>
      <c r="AT3002" s="16"/>
      <c r="AU3002" s="16"/>
      <c r="AV3002" s="16"/>
      <c r="AW3002" s="16"/>
      <c r="AX3002" s="16"/>
      <c r="AY3002" s="16"/>
      <c r="AZ3002" s="16"/>
      <c r="BA3002" s="16"/>
      <c r="BB3002" s="16"/>
    </row>
    <row r="3003" s="5" customFormat="1" spans="1:54">
      <c r="A3003" s="136"/>
      <c r="C3003" s="136"/>
      <c r="E3003" s="107"/>
      <c r="F3003" s="137"/>
      <c r="J3003" s="122"/>
      <c r="K3003" s="138"/>
      <c r="L3003" s="139"/>
      <c r="M3003" s="140"/>
      <c r="O3003" s="89"/>
      <c r="Q3003" s="138"/>
      <c r="R3003" s="91"/>
      <c r="S3003" s="138"/>
      <c r="T3003" s="138"/>
      <c r="U3003" s="91"/>
      <c r="V3003" s="141"/>
      <c r="Y3003" s="6"/>
      <c r="Z3003" s="16"/>
      <c r="AA3003" s="16"/>
      <c r="AB3003" s="16"/>
      <c r="AC3003" s="16"/>
      <c r="AD3003" s="16"/>
      <c r="AE3003" s="16"/>
      <c r="AF3003" s="16"/>
      <c r="AG3003" s="16"/>
      <c r="AH3003" s="16"/>
      <c r="AI3003" s="16"/>
      <c r="AJ3003" s="16"/>
      <c r="AK3003" s="16"/>
      <c r="AL3003" s="16"/>
      <c r="AM3003" s="16"/>
      <c r="AN3003" s="16"/>
      <c r="AO3003" s="16"/>
      <c r="AP3003" s="16"/>
      <c r="AQ3003" s="16"/>
      <c r="AR3003" s="16"/>
      <c r="AS3003" s="16"/>
      <c r="AT3003" s="16"/>
      <c r="AU3003" s="16"/>
      <c r="AV3003" s="16"/>
      <c r="AW3003" s="16"/>
      <c r="AX3003" s="16"/>
      <c r="AY3003" s="16"/>
      <c r="AZ3003" s="16"/>
      <c r="BA3003" s="16"/>
      <c r="BB3003" s="16"/>
    </row>
    <row r="3004" s="5" customFormat="1" spans="1:54">
      <c r="A3004" s="136"/>
      <c r="C3004" s="136"/>
      <c r="E3004" s="107"/>
      <c r="F3004" s="137"/>
      <c r="J3004" s="122"/>
      <c r="K3004" s="138"/>
      <c r="L3004" s="139"/>
      <c r="M3004" s="140"/>
      <c r="O3004" s="89"/>
      <c r="Q3004" s="138"/>
      <c r="R3004" s="91"/>
      <c r="S3004" s="138"/>
      <c r="T3004" s="138"/>
      <c r="U3004" s="91"/>
      <c r="V3004" s="141"/>
      <c r="Y3004" s="6"/>
      <c r="Z3004" s="16"/>
      <c r="AA3004" s="16"/>
      <c r="AB3004" s="16"/>
      <c r="AC3004" s="16"/>
      <c r="AD3004" s="16"/>
      <c r="AE3004" s="16"/>
      <c r="AF3004" s="16"/>
      <c r="AG3004" s="16"/>
      <c r="AH3004" s="16"/>
      <c r="AI3004" s="16"/>
      <c r="AJ3004" s="16"/>
      <c r="AK3004" s="16"/>
      <c r="AL3004" s="16"/>
      <c r="AM3004" s="16"/>
      <c r="AN3004" s="16"/>
      <c r="AO3004" s="16"/>
      <c r="AP3004" s="16"/>
      <c r="AQ3004" s="16"/>
      <c r="AR3004" s="16"/>
      <c r="AS3004" s="16"/>
      <c r="AT3004" s="16"/>
      <c r="AU3004" s="16"/>
      <c r="AV3004" s="16"/>
      <c r="AW3004" s="16"/>
      <c r="AX3004" s="16"/>
      <c r="AY3004" s="16"/>
      <c r="AZ3004" s="16"/>
      <c r="BA3004" s="16"/>
      <c r="BB3004" s="16"/>
    </row>
    <row r="3005" s="5" customFormat="1" spans="1:54">
      <c r="A3005" s="136"/>
      <c r="C3005" s="136"/>
      <c r="E3005" s="107"/>
      <c r="F3005" s="137"/>
      <c r="J3005" s="122"/>
      <c r="K3005" s="138"/>
      <c r="L3005" s="139"/>
      <c r="M3005" s="140"/>
      <c r="O3005" s="89"/>
      <c r="Q3005" s="138"/>
      <c r="R3005" s="91"/>
      <c r="S3005" s="138"/>
      <c r="T3005" s="138"/>
      <c r="U3005" s="91"/>
      <c r="V3005" s="141"/>
      <c r="Y3005" s="6"/>
      <c r="Z3005" s="16"/>
      <c r="AA3005" s="16"/>
      <c r="AB3005" s="16"/>
      <c r="AC3005" s="16"/>
      <c r="AD3005" s="16"/>
      <c r="AE3005" s="16"/>
      <c r="AF3005" s="16"/>
      <c r="AG3005" s="16"/>
      <c r="AH3005" s="16"/>
      <c r="AI3005" s="16"/>
      <c r="AJ3005" s="16"/>
      <c r="AK3005" s="16"/>
      <c r="AL3005" s="16"/>
      <c r="AM3005" s="16"/>
      <c r="AN3005" s="16"/>
      <c r="AO3005" s="16"/>
      <c r="AP3005" s="16"/>
      <c r="AQ3005" s="16"/>
      <c r="AR3005" s="16"/>
      <c r="AS3005" s="16"/>
      <c r="AT3005" s="16"/>
      <c r="AU3005" s="16"/>
      <c r="AV3005" s="16"/>
      <c r="AW3005" s="16"/>
      <c r="AX3005" s="16"/>
      <c r="AY3005" s="16"/>
      <c r="AZ3005" s="16"/>
      <c r="BA3005" s="16"/>
      <c r="BB3005" s="16"/>
    </row>
    <row r="3006" s="5" customFormat="1" spans="1:54">
      <c r="A3006" s="136"/>
      <c r="C3006" s="136"/>
      <c r="E3006" s="107"/>
      <c r="F3006" s="137"/>
      <c r="J3006" s="122"/>
      <c r="K3006" s="138"/>
      <c r="L3006" s="139"/>
      <c r="M3006" s="140"/>
      <c r="O3006" s="89"/>
      <c r="Q3006" s="138"/>
      <c r="R3006" s="91"/>
      <c r="S3006" s="138"/>
      <c r="T3006" s="138"/>
      <c r="U3006" s="91"/>
      <c r="V3006" s="141"/>
      <c r="Y3006" s="6"/>
      <c r="Z3006" s="16"/>
      <c r="AA3006" s="16"/>
      <c r="AB3006" s="16"/>
      <c r="AC3006" s="16"/>
      <c r="AD3006" s="16"/>
      <c r="AE3006" s="16"/>
      <c r="AF3006" s="16"/>
      <c r="AG3006" s="16"/>
      <c r="AH3006" s="16"/>
      <c r="AI3006" s="16"/>
      <c r="AJ3006" s="16"/>
      <c r="AK3006" s="16"/>
      <c r="AL3006" s="16"/>
      <c r="AM3006" s="16"/>
      <c r="AN3006" s="16"/>
      <c r="AO3006" s="16"/>
      <c r="AP3006" s="16"/>
      <c r="AQ3006" s="16"/>
      <c r="AR3006" s="16"/>
      <c r="AS3006" s="16"/>
      <c r="AT3006" s="16"/>
      <c r="AU3006" s="16"/>
      <c r="AV3006" s="16"/>
      <c r="AW3006" s="16"/>
      <c r="AX3006" s="16"/>
      <c r="AY3006" s="16"/>
      <c r="AZ3006" s="16"/>
      <c r="BA3006" s="16"/>
      <c r="BB3006" s="16"/>
    </row>
    <row r="3007" s="5" customFormat="1" spans="1:54">
      <c r="A3007" s="136"/>
      <c r="C3007" s="136"/>
      <c r="E3007" s="107"/>
      <c r="F3007" s="137"/>
      <c r="J3007" s="122"/>
      <c r="K3007" s="138"/>
      <c r="L3007" s="139"/>
      <c r="M3007" s="140"/>
      <c r="O3007" s="89"/>
      <c r="Q3007" s="138"/>
      <c r="R3007" s="91"/>
      <c r="S3007" s="138"/>
      <c r="T3007" s="138"/>
      <c r="U3007" s="91"/>
      <c r="V3007" s="141"/>
      <c r="Y3007" s="6"/>
      <c r="Z3007" s="16"/>
      <c r="AA3007" s="16"/>
      <c r="AB3007" s="16"/>
      <c r="AC3007" s="16"/>
      <c r="AD3007" s="16"/>
      <c r="AE3007" s="16"/>
      <c r="AF3007" s="16"/>
      <c r="AG3007" s="16"/>
      <c r="AH3007" s="16"/>
      <c r="AI3007" s="16"/>
      <c r="AJ3007" s="16"/>
      <c r="AK3007" s="16"/>
      <c r="AL3007" s="16"/>
      <c r="AM3007" s="16"/>
      <c r="AN3007" s="16"/>
      <c r="AO3007" s="16"/>
      <c r="AP3007" s="16"/>
      <c r="AQ3007" s="16"/>
      <c r="AR3007" s="16"/>
      <c r="AS3007" s="16"/>
      <c r="AT3007" s="16"/>
      <c r="AU3007" s="16"/>
      <c r="AV3007" s="16"/>
      <c r="AW3007" s="16"/>
      <c r="AX3007" s="16"/>
      <c r="AY3007" s="16"/>
      <c r="AZ3007" s="16"/>
      <c r="BA3007" s="16"/>
      <c r="BB3007" s="16"/>
    </row>
    <row r="3008" s="5" customFormat="1" spans="1:54">
      <c r="A3008" s="136"/>
      <c r="C3008" s="136"/>
      <c r="E3008" s="107"/>
      <c r="F3008" s="137"/>
      <c r="J3008" s="122"/>
      <c r="K3008" s="138"/>
      <c r="L3008" s="139"/>
      <c r="M3008" s="140"/>
      <c r="O3008" s="89"/>
      <c r="Q3008" s="138"/>
      <c r="R3008" s="91"/>
      <c r="S3008" s="138"/>
      <c r="T3008" s="138"/>
      <c r="U3008" s="91"/>
      <c r="V3008" s="141"/>
      <c r="Y3008" s="6"/>
      <c r="Z3008" s="16"/>
      <c r="AA3008" s="16"/>
      <c r="AB3008" s="16"/>
      <c r="AC3008" s="16"/>
      <c r="AD3008" s="16"/>
      <c r="AE3008" s="16"/>
      <c r="AF3008" s="16"/>
      <c r="AG3008" s="16"/>
      <c r="AH3008" s="16"/>
      <c r="AI3008" s="16"/>
      <c r="AJ3008" s="16"/>
      <c r="AK3008" s="16"/>
      <c r="AL3008" s="16"/>
      <c r="AM3008" s="16"/>
      <c r="AN3008" s="16"/>
      <c r="AO3008" s="16"/>
      <c r="AP3008" s="16"/>
      <c r="AQ3008" s="16"/>
      <c r="AR3008" s="16"/>
      <c r="AS3008" s="16"/>
      <c r="AT3008" s="16"/>
      <c r="AU3008" s="16"/>
      <c r="AV3008" s="16"/>
      <c r="AW3008" s="16"/>
      <c r="AX3008" s="16"/>
      <c r="AY3008" s="16"/>
      <c r="AZ3008" s="16"/>
      <c r="BA3008" s="16"/>
      <c r="BB3008" s="16"/>
    </row>
    <row r="3009" s="5" customFormat="1" spans="1:54">
      <c r="A3009" s="136"/>
      <c r="C3009" s="136"/>
      <c r="E3009" s="107"/>
      <c r="F3009" s="137"/>
      <c r="J3009" s="122"/>
      <c r="K3009" s="138"/>
      <c r="L3009" s="139"/>
      <c r="M3009" s="140"/>
      <c r="O3009" s="89"/>
      <c r="Q3009" s="138"/>
      <c r="R3009" s="91"/>
      <c r="S3009" s="138"/>
      <c r="T3009" s="138"/>
      <c r="U3009" s="91"/>
      <c r="V3009" s="141"/>
      <c r="Y3009" s="6"/>
      <c r="Z3009" s="16"/>
      <c r="AA3009" s="16"/>
      <c r="AB3009" s="16"/>
      <c r="AC3009" s="16"/>
      <c r="AD3009" s="16"/>
      <c r="AE3009" s="16"/>
      <c r="AF3009" s="16"/>
      <c r="AG3009" s="16"/>
      <c r="AH3009" s="16"/>
      <c r="AI3009" s="16"/>
      <c r="AJ3009" s="16"/>
      <c r="AK3009" s="16"/>
      <c r="AL3009" s="16"/>
      <c r="AM3009" s="16"/>
      <c r="AN3009" s="16"/>
      <c r="AO3009" s="16"/>
      <c r="AP3009" s="16"/>
      <c r="AQ3009" s="16"/>
      <c r="AR3009" s="16"/>
      <c r="AS3009" s="16"/>
      <c r="AT3009" s="16"/>
      <c r="AU3009" s="16"/>
      <c r="AV3009" s="16"/>
      <c r="AW3009" s="16"/>
      <c r="AX3009" s="16"/>
      <c r="AY3009" s="16"/>
      <c r="AZ3009" s="16"/>
      <c r="BA3009" s="16"/>
      <c r="BB3009" s="16"/>
    </row>
    <row r="3010" s="5" customFormat="1" spans="1:54">
      <c r="A3010" s="136"/>
      <c r="C3010" s="136"/>
      <c r="E3010" s="107"/>
      <c r="F3010" s="137"/>
      <c r="J3010" s="122"/>
      <c r="K3010" s="138"/>
      <c r="L3010" s="139"/>
      <c r="M3010" s="140"/>
      <c r="O3010" s="89"/>
      <c r="Q3010" s="138"/>
      <c r="R3010" s="91"/>
      <c r="S3010" s="138"/>
      <c r="T3010" s="138"/>
      <c r="U3010" s="91"/>
      <c r="V3010" s="141"/>
      <c r="Y3010" s="6"/>
      <c r="Z3010" s="16"/>
      <c r="AA3010" s="16"/>
      <c r="AB3010" s="16"/>
      <c r="AC3010" s="16"/>
      <c r="AD3010" s="16"/>
      <c r="AE3010" s="16"/>
      <c r="AF3010" s="16"/>
      <c r="AG3010" s="16"/>
      <c r="AH3010" s="16"/>
      <c r="AI3010" s="16"/>
      <c r="AJ3010" s="16"/>
      <c r="AK3010" s="16"/>
      <c r="AL3010" s="16"/>
      <c r="AM3010" s="16"/>
      <c r="AN3010" s="16"/>
      <c r="AO3010" s="16"/>
      <c r="AP3010" s="16"/>
      <c r="AQ3010" s="16"/>
      <c r="AR3010" s="16"/>
      <c r="AS3010" s="16"/>
      <c r="AT3010" s="16"/>
      <c r="AU3010" s="16"/>
      <c r="AV3010" s="16"/>
      <c r="AW3010" s="16"/>
      <c r="AX3010" s="16"/>
      <c r="AY3010" s="16"/>
      <c r="AZ3010" s="16"/>
      <c r="BA3010" s="16"/>
      <c r="BB3010" s="16"/>
    </row>
    <row r="3011" s="5" customFormat="1" spans="1:54">
      <c r="A3011" s="136"/>
      <c r="C3011" s="136"/>
      <c r="E3011" s="107"/>
      <c r="F3011" s="137"/>
      <c r="J3011" s="122"/>
      <c r="K3011" s="138"/>
      <c r="L3011" s="139"/>
      <c r="M3011" s="140"/>
      <c r="O3011" s="89"/>
      <c r="Q3011" s="138"/>
      <c r="R3011" s="91"/>
      <c r="S3011" s="138"/>
      <c r="T3011" s="138"/>
      <c r="U3011" s="91"/>
      <c r="V3011" s="141"/>
      <c r="Y3011" s="6"/>
      <c r="Z3011" s="16"/>
      <c r="AA3011" s="16"/>
      <c r="AB3011" s="16"/>
      <c r="AC3011" s="16"/>
      <c r="AD3011" s="16"/>
      <c r="AE3011" s="16"/>
      <c r="AF3011" s="16"/>
      <c r="AG3011" s="16"/>
      <c r="AH3011" s="16"/>
      <c r="AI3011" s="16"/>
      <c r="AJ3011" s="16"/>
      <c r="AK3011" s="16"/>
      <c r="AL3011" s="16"/>
      <c r="AM3011" s="16"/>
      <c r="AN3011" s="16"/>
      <c r="AO3011" s="16"/>
      <c r="AP3011" s="16"/>
      <c r="AQ3011" s="16"/>
      <c r="AR3011" s="16"/>
      <c r="AS3011" s="16"/>
      <c r="AT3011" s="16"/>
      <c r="AU3011" s="16"/>
      <c r="AV3011" s="16"/>
      <c r="AW3011" s="16"/>
      <c r="AX3011" s="16"/>
      <c r="AY3011" s="16"/>
      <c r="AZ3011" s="16"/>
      <c r="BA3011" s="16"/>
      <c r="BB3011" s="16"/>
    </row>
    <row r="3012" s="5" customFormat="1" spans="1:54">
      <c r="A3012" s="136"/>
      <c r="C3012" s="136"/>
      <c r="E3012" s="107"/>
      <c r="F3012" s="137"/>
      <c r="J3012" s="122"/>
      <c r="K3012" s="138"/>
      <c r="L3012" s="139"/>
      <c r="M3012" s="140"/>
      <c r="O3012" s="89"/>
      <c r="Q3012" s="138"/>
      <c r="R3012" s="91"/>
      <c r="S3012" s="138"/>
      <c r="T3012" s="138"/>
      <c r="U3012" s="91"/>
      <c r="V3012" s="141"/>
      <c r="Y3012" s="6"/>
      <c r="Z3012" s="16"/>
      <c r="AA3012" s="16"/>
      <c r="AB3012" s="16"/>
      <c r="AC3012" s="16"/>
      <c r="AD3012" s="16"/>
      <c r="AE3012" s="16"/>
      <c r="AF3012" s="16"/>
      <c r="AG3012" s="16"/>
      <c r="AH3012" s="16"/>
      <c r="AI3012" s="16"/>
      <c r="AJ3012" s="16"/>
      <c r="AK3012" s="16"/>
      <c r="AL3012" s="16"/>
      <c r="AM3012" s="16"/>
      <c r="AN3012" s="16"/>
      <c r="AO3012" s="16"/>
      <c r="AP3012" s="16"/>
      <c r="AQ3012" s="16"/>
      <c r="AR3012" s="16"/>
      <c r="AS3012" s="16"/>
      <c r="AT3012" s="16"/>
      <c r="AU3012" s="16"/>
      <c r="AV3012" s="16"/>
      <c r="AW3012" s="16"/>
      <c r="AX3012" s="16"/>
      <c r="AY3012" s="16"/>
      <c r="AZ3012" s="16"/>
      <c r="BA3012" s="16"/>
      <c r="BB3012" s="16"/>
    </row>
    <row r="3013" s="5" customFormat="1" spans="1:54">
      <c r="A3013" s="136"/>
      <c r="C3013" s="136"/>
      <c r="E3013" s="107"/>
      <c r="F3013" s="137"/>
      <c r="J3013" s="122"/>
      <c r="K3013" s="138"/>
      <c r="L3013" s="139"/>
      <c r="M3013" s="140"/>
      <c r="O3013" s="89"/>
      <c r="Q3013" s="138"/>
      <c r="R3013" s="91"/>
      <c r="S3013" s="138"/>
      <c r="T3013" s="138"/>
      <c r="U3013" s="91"/>
      <c r="V3013" s="141"/>
      <c r="Y3013" s="6"/>
      <c r="Z3013" s="16"/>
      <c r="AA3013" s="16"/>
      <c r="AB3013" s="16"/>
      <c r="AC3013" s="16"/>
      <c r="AD3013" s="16"/>
      <c r="AE3013" s="16"/>
      <c r="AF3013" s="16"/>
      <c r="AG3013" s="16"/>
      <c r="AH3013" s="16"/>
      <c r="AI3013" s="16"/>
      <c r="AJ3013" s="16"/>
      <c r="AK3013" s="16"/>
      <c r="AL3013" s="16"/>
      <c r="AM3013" s="16"/>
      <c r="AN3013" s="16"/>
      <c r="AO3013" s="16"/>
      <c r="AP3013" s="16"/>
      <c r="AQ3013" s="16"/>
      <c r="AR3013" s="16"/>
      <c r="AS3013" s="16"/>
      <c r="AT3013" s="16"/>
      <c r="AU3013" s="16"/>
      <c r="AV3013" s="16"/>
      <c r="AW3013" s="16"/>
      <c r="AX3013" s="16"/>
      <c r="AY3013" s="16"/>
      <c r="AZ3013" s="16"/>
      <c r="BA3013" s="16"/>
      <c r="BB3013" s="16"/>
    </row>
    <row r="3014" s="5" customFormat="1" spans="1:54">
      <c r="A3014" s="136"/>
      <c r="C3014" s="136"/>
      <c r="E3014" s="107"/>
      <c r="F3014" s="137"/>
      <c r="J3014" s="122"/>
      <c r="K3014" s="138"/>
      <c r="L3014" s="139"/>
      <c r="M3014" s="140"/>
      <c r="O3014" s="89"/>
      <c r="Q3014" s="138"/>
      <c r="R3014" s="91"/>
      <c r="S3014" s="138"/>
      <c r="T3014" s="138"/>
      <c r="U3014" s="91"/>
      <c r="V3014" s="141"/>
      <c r="Y3014" s="6"/>
      <c r="Z3014" s="16"/>
      <c r="AA3014" s="16"/>
      <c r="AB3014" s="16"/>
      <c r="AC3014" s="16"/>
      <c r="AD3014" s="16"/>
      <c r="AE3014" s="16"/>
      <c r="AF3014" s="16"/>
      <c r="AG3014" s="16"/>
      <c r="AH3014" s="16"/>
      <c r="AI3014" s="16"/>
      <c r="AJ3014" s="16"/>
      <c r="AK3014" s="16"/>
      <c r="AL3014" s="16"/>
      <c r="AM3014" s="16"/>
      <c r="AN3014" s="16"/>
      <c r="AO3014" s="16"/>
      <c r="AP3014" s="16"/>
      <c r="AQ3014" s="16"/>
      <c r="AR3014" s="16"/>
      <c r="AS3014" s="16"/>
      <c r="AT3014" s="16"/>
      <c r="AU3014" s="16"/>
      <c r="AV3014" s="16"/>
      <c r="AW3014" s="16"/>
      <c r="AX3014" s="16"/>
      <c r="AY3014" s="16"/>
      <c r="AZ3014" s="16"/>
      <c r="BA3014" s="16"/>
      <c r="BB3014" s="16"/>
    </row>
    <row r="3015" s="5" customFormat="1" spans="1:54">
      <c r="A3015" s="136"/>
      <c r="C3015" s="136"/>
      <c r="E3015" s="107"/>
      <c r="F3015" s="137"/>
      <c r="J3015" s="122"/>
      <c r="K3015" s="138"/>
      <c r="L3015" s="139"/>
      <c r="M3015" s="140"/>
      <c r="O3015" s="89"/>
      <c r="Q3015" s="138"/>
      <c r="R3015" s="91"/>
      <c r="S3015" s="138"/>
      <c r="T3015" s="138"/>
      <c r="U3015" s="91"/>
      <c r="V3015" s="141"/>
      <c r="Y3015" s="6"/>
      <c r="Z3015" s="16"/>
      <c r="AA3015" s="16"/>
      <c r="AB3015" s="16"/>
      <c r="AC3015" s="16"/>
      <c r="AD3015" s="16"/>
      <c r="AE3015" s="16"/>
      <c r="AF3015" s="16"/>
      <c r="AG3015" s="16"/>
      <c r="AH3015" s="16"/>
      <c r="AI3015" s="16"/>
      <c r="AJ3015" s="16"/>
      <c r="AK3015" s="16"/>
      <c r="AL3015" s="16"/>
      <c r="AM3015" s="16"/>
      <c r="AN3015" s="16"/>
      <c r="AO3015" s="16"/>
      <c r="AP3015" s="16"/>
      <c r="AQ3015" s="16"/>
      <c r="AR3015" s="16"/>
      <c r="AS3015" s="16"/>
      <c r="AT3015" s="16"/>
      <c r="AU3015" s="16"/>
      <c r="AV3015" s="16"/>
      <c r="AW3015" s="16"/>
      <c r="AX3015" s="16"/>
      <c r="AY3015" s="16"/>
      <c r="AZ3015" s="16"/>
      <c r="BA3015" s="16"/>
      <c r="BB3015" s="16"/>
    </row>
    <row r="3016" s="5" customFormat="1" spans="1:54">
      <c r="A3016" s="136"/>
      <c r="C3016" s="136"/>
      <c r="E3016" s="107"/>
      <c r="F3016" s="137"/>
      <c r="J3016" s="122"/>
      <c r="K3016" s="138"/>
      <c r="L3016" s="139"/>
      <c r="M3016" s="140"/>
      <c r="O3016" s="89"/>
      <c r="Q3016" s="138"/>
      <c r="R3016" s="91"/>
      <c r="S3016" s="138"/>
      <c r="T3016" s="138"/>
      <c r="U3016" s="91"/>
      <c r="V3016" s="141"/>
      <c r="Y3016" s="6"/>
      <c r="Z3016" s="16"/>
      <c r="AA3016" s="16"/>
      <c r="AB3016" s="16"/>
      <c r="AC3016" s="16"/>
      <c r="AD3016" s="16"/>
      <c r="AE3016" s="16"/>
      <c r="AF3016" s="16"/>
      <c r="AG3016" s="16"/>
      <c r="AH3016" s="16"/>
      <c r="AI3016" s="16"/>
      <c r="AJ3016" s="16"/>
      <c r="AK3016" s="16"/>
      <c r="AL3016" s="16"/>
      <c r="AM3016" s="16"/>
      <c r="AN3016" s="16"/>
      <c r="AO3016" s="16"/>
      <c r="AP3016" s="16"/>
      <c r="AQ3016" s="16"/>
      <c r="AR3016" s="16"/>
      <c r="AS3016" s="16"/>
      <c r="AT3016" s="16"/>
      <c r="AU3016" s="16"/>
      <c r="AV3016" s="16"/>
      <c r="AW3016" s="16"/>
      <c r="AX3016" s="16"/>
      <c r="AY3016" s="16"/>
      <c r="AZ3016" s="16"/>
      <c r="BA3016" s="16"/>
      <c r="BB3016" s="16"/>
    </row>
    <row r="3017" s="5" customFormat="1" spans="1:54">
      <c r="A3017" s="136"/>
      <c r="C3017" s="136"/>
      <c r="E3017" s="107"/>
      <c r="F3017" s="137"/>
      <c r="J3017" s="122"/>
      <c r="K3017" s="138"/>
      <c r="L3017" s="139"/>
      <c r="M3017" s="140"/>
      <c r="O3017" s="89"/>
      <c r="Q3017" s="138"/>
      <c r="R3017" s="91"/>
      <c r="S3017" s="138"/>
      <c r="T3017" s="138"/>
      <c r="U3017" s="91"/>
      <c r="V3017" s="141"/>
      <c r="Y3017" s="6"/>
      <c r="Z3017" s="16"/>
      <c r="AA3017" s="16"/>
      <c r="AB3017" s="16"/>
      <c r="AC3017" s="16"/>
      <c r="AD3017" s="16"/>
      <c r="AE3017" s="16"/>
      <c r="AF3017" s="16"/>
      <c r="AG3017" s="16"/>
      <c r="AH3017" s="16"/>
      <c r="AI3017" s="16"/>
      <c r="AJ3017" s="16"/>
      <c r="AK3017" s="16"/>
      <c r="AL3017" s="16"/>
      <c r="AM3017" s="16"/>
      <c r="AN3017" s="16"/>
      <c r="AO3017" s="16"/>
      <c r="AP3017" s="16"/>
      <c r="AQ3017" s="16"/>
      <c r="AR3017" s="16"/>
      <c r="AS3017" s="16"/>
      <c r="AT3017" s="16"/>
      <c r="AU3017" s="16"/>
      <c r="AV3017" s="16"/>
      <c r="AW3017" s="16"/>
      <c r="AX3017" s="16"/>
      <c r="AY3017" s="16"/>
      <c r="AZ3017" s="16"/>
      <c r="BA3017" s="16"/>
      <c r="BB3017" s="16"/>
    </row>
    <row r="3018" s="5" customFormat="1" spans="1:54">
      <c r="A3018" s="136"/>
      <c r="C3018" s="136"/>
      <c r="E3018" s="107"/>
      <c r="F3018" s="137"/>
      <c r="J3018" s="122"/>
      <c r="K3018" s="138"/>
      <c r="L3018" s="139"/>
      <c r="M3018" s="140"/>
      <c r="O3018" s="89"/>
      <c r="Q3018" s="138"/>
      <c r="R3018" s="91"/>
      <c r="S3018" s="138"/>
      <c r="T3018" s="138"/>
      <c r="U3018" s="91"/>
      <c r="V3018" s="141"/>
      <c r="Y3018" s="6"/>
      <c r="Z3018" s="16"/>
      <c r="AA3018" s="16"/>
      <c r="AB3018" s="16"/>
      <c r="AC3018" s="16"/>
      <c r="AD3018" s="16"/>
      <c r="AE3018" s="16"/>
      <c r="AF3018" s="16"/>
      <c r="AG3018" s="16"/>
      <c r="AH3018" s="16"/>
      <c r="AI3018" s="16"/>
      <c r="AJ3018" s="16"/>
      <c r="AK3018" s="16"/>
      <c r="AL3018" s="16"/>
      <c r="AM3018" s="16"/>
      <c r="AN3018" s="16"/>
      <c r="AO3018" s="16"/>
      <c r="AP3018" s="16"/>
      <c r="AQ3018" s="16"/>
      <c r="AR3018" s="16"/>
      <c r="AS3018" s="16"/>
      <c r="AT3018" s="16"/>
      <c r="AU3018" s="16"/>
      <c r="AV3018" s="16"/>
      <c r="AW3018" s="16"/>
      <c r="AX3018" s="16"/>
      <c r="AY3018" s="16"/>
      <c r="AZ3018" s="16"/>
      <c r="BA3018" s="16"/>
      <c r="BB3018" s="16"/>
    </row>
    <row r="3019" s="5" customFormat="1" spans="1:54">
      <c r="A3019" s="136"/>
      <c r="C3019" s="136"/>
      <c r="E3019" s="107"/>
      <c r="F3019" s="137"/>
      <c r="J3019" s="122"/>
      <c r="K3019" s="138"/>
      <c r="L3019" s="139"/>
      <c r="M3019" s="140"/>
      <c r="O3019" s="89"/>
      <c r="Q3019" s="138"/>
      <c r="R3019" s="91"/>
      <c r="S3019" s="138"/>
      <c r="T3019" s="138"/>
      <c r="U3019" s="91"/>
      <c r="V3019" s="141"/>
      <c r="Y3019" s="6"/>
      <c r="Z3019" s="16"/>
      <c r="AA3019" s="16"/>
      <c r="AB3019" s="16"/>
      <c r="AC3019" s="16"/>
      <c r="AD3019" s="16"/>
      <c r="AE3019" s="16"/>
      <c r="AF3019" s="16"/>
      <c r="AG3019" s="16"/>
      <c r="AH3019" s="16"/>
      <c r="AI3019" s="16"/>
      <c r="AJ3019" s="16"/>
      <c r="AK3019" s="16"/>
      <c r="AL3019" s="16"/>
      <c r="AM3019" s="16"/>
      <c r="AN3019" s="16"/>
      <c r="AO3019" s="16"/>
      <c r="AP3019" s="16"/>
      <c r="AQ3019" s="16"/>
      <c r="AR3019" s="16"/>
      <c r="AS3019" s="16"/>
      <c r="AT3019" s="16"/>
      <c r="AU3019" s="16"/>
      <c r="AV3019" s="16"/>
      <c r="AW3019" s="16"/>
      <c r="AX3019" s="16"/>
      <c r="AY3019" s="16"/>
      <c r="AZ3019" s="16"/>
      <c r="BA3019" s="16"/>
      <c r="BB3019" s="16"/>
    </row>
    <row r="3020" s="5" customFormat="1" spans="1:54">
      <c r="A3020" s="136"/>
      <c r="C3020" s="136"/>
      <c r="E3020" s="107"/>
      <c r="F3020" s="137"/>
      <c r="J3020" s="122"/>
      <c r="K3020" s="138"/>
      <c r="L3020" s="139"/>
      <c r="M3020" s="140"/>
      <c r="O3020" s="89"/>
      <c r="Q3020" s="138"/>
      <c r="R3020" s="91"/>
      <c r="S3020" s="138"/>
      <c r="T3020" s="138"/>
      <c r="U3020" s="91"/>
      <c r="V3020" s="141"/>
      <c r="Y3020" s="6"/>
      <c r="Z3020" s="16"/>
      <c r="AA3020" s="16"/>
      <c r="AB3020" s="16"/>
      <c r="AC3020" s="16"/>
      <c r="AD3020" s="16"/>
      <c r="AE3020" s="16"/>
      <c r="AF3020" s="16"/>
      <c r="AG3020" s="16"/>
      <c r="AH3020" s="16"/>
      <c r="AI3020" s="16"/>
      <c r="AJ3020" s="16"/>
      <c r="AK3020" s="16"/>
      <c r="AL3020" s="16"/>
      <c r="AM3020" s="16"/>
      <c r="AN3020" s="16"/>
      <c r="AO3020" s="16"/>
      <c r="AP3020" s="16"/>
      <c r="AQ3020" s="16"/>
      <c r="AR3020" s="16"/>
      <c r="AS3020" s="16"/>
      <c r="AT3020" s="16"/>
      <c r="AU3020" s="16"/>
      <c r="AV3020" s="16"/>
      <c r="AW3020" s="16"/>
      <c r="AX3020" s="16"/>
      <c r="AY3020" s="16"/>
      <c r="AZ3020" s="16"/>
      <c r="BA3020" s="16"/>
      <c r="BB3020" s="16"/>
    </row>
    <row r="3021" s="5" customFormat="1" spans="1:54">
      <c r="A3021" s="136"/>
      <c r="C3021" s="136"/>
      <c r="E3021" s="107"/>
      <c r="F3021" s="137"/>
      <c r="J3021" s="122"/>
      <c r="K3021" s="138"/>
      <c r="L3021" s="139"/>
      <c r="M3021" s="140"/>
      <c r="O3021" s="89"/>
      <c r="Q3021" s="138"/>
      <c r="R3021" s="91"/>
      <c r="S3021" s="138"/>
      <c r="T3021" s="138"/>
      <c r="U3021" s="91"/>
      <c r="V3021" s="141"/>
      <c r="Y3021" s="6"/>
      <c r="Z3021" s="16"/>
      <c r="AA3021" s="16"/>
      <c r="AB3021" s="16"/>
      <c r="AC3021" s="16"/>
      <c r="AD3021" s="16"/>
      <c r="AE3021" s="16"/>
      <c r="AF3021" s="16"/>
      <c r="AG3021" s="16"/>
      <c r="AH3021" s="16"/>
      <c r="AI3021" s="16"/>
      <c r="AJ3021" s="16"/>
      <c r="AK3021" s="16"/>
      <c r="AL3021" s="16"/>
      <c r="AM3021" s="16"/>
      <c r="AN3021" s="16"/>
      <c r="AO3021" s="16"/>
      <c r="AP3021" s="16"/>
      <c r="AQ3021" s="16"/>
      <c r="AR3021" s="16"/>
      <c r="AS3021" s="16"/>
      <c r="AT3021" s="16"/>
      <c r="AU3021" s="16"/>
      <c r="AV3021" s="16"/>
      <c r="AW3021" s="16"/>
      <c r="AX3021" s="16"/>
      <c r="AY3021" s="16"/>
      <c r="AZ3021" s="16"/>
      <c r="BA3021" s="16"/>
      <c r="BB3021" s="16"/>
    </row>
    <row r="3022" s="5" customFormat="1" spans="1:54">
      <c r="A3022" s="136"/>
      <c r="C3022" s="136"/>
      <c r="E3022" s="107"/>
      <c r="F3022" s="137"/>
      <c r="J3022" s="122"/>
      <c r="K3022" s="138"/>
      <c r="L3022" s="139"/>
      <c r="M3022" s="140"/>
      <c r="O3022" s="89"/>
      <c r="Q3022" s="138"/>
      <c r="R3022" s="91"/>
      <c r="S3022" s="138"/>
      <c r="T3022" s="138"/>
      <c r="U3022" s="91"/>
      <c r="V3022" s="141"/>
      <c r="Y3022" s="6"/>
      <c r="Z3022" s="16"/>
      <c r="AA3022" s="16"/>
      <c r="AB3022" s="16"/>
      <c r="AC3022" s="16"/>
      <c r="AD3022" s="16"/>
      <c r="AE3022" s="16"/>
      <c r="AF3022" s="16"/>
      <c r="AG3022" s="16"/>
      <c r="AH3022" s="16"/>
      <c r="AI3022" s="16"/>
      <c r="AJ3022" s="16"/>
      <c r="AK3022" s="16"/>
      <c r="AL3022" s="16"/>
      <c r="AM3022" s="16"/>
      <c r="AN3022" s="16"/>
      <c r="AO3022" s="16"/>
      <c r="AP3022" s="16"/>
      <c r="AQ3022" s="16"/>
      <c r="AR3022" s="16"/>
      <c r="AS3022" s="16"/>
      <c r="AT3022" s="16"/>
      <c r="AU3022" s="16"/>
      <c r="AV3022" s="16"/>
      <c r="AW3022" s="16"/>
      <c r="AX3022" s="16"/>
      <c r="AY3022" s="16"/>
      <c r="AZ3022" s="16"/>
      <c r="BA3022" s="16"/>
      <c r="BB3022" s="16"/>
    </row>
    <row r="3023" s="5" customFormat="1" spans="1:54">
      <c r="A3023" s="136"/>
      <c r="C3023" s="136"/>
      <c r="E3023" s="107"/>
      <c r="F3023" s="137"/>
      <c r="J3023" s="122"/>
      <c r="K3023" s="138"/>
      <c r="L3023" s="139"/>
      <c r="M3023" s="140"/>
      <c r="O3023" s="89"/>
      <c r="Q3023" s="138"/>
      <c r="R3023" s="91"/>
      <c r="S3023" s="138"/>
      <c r="T3023" s="138"/>
      <c r="U3023" s="91"/>
      <c r="V3023" s="141"/>
      <c r="Y3023" s="6"/>
      <c r="Z3023" s="16"/>
      <c r="AA3023" s="16"/>
      <c r="AB3023" s="16"/>
      <c r="AC3023" s="16"/>
      <c r="AD3023" s="16"/>
      <c r="AE3023" s="16"/>
      <c r="AF3023" s="16"/>
      <c r="AG3023" s="16"/>
      <c r="AH3023" s="16"/>
      <c r="AI3023" s="16"/>
      <c r="AJ3023" s="16"/>
      <c r="AK3023" s="16"/>
      <c r="AL3023" s="16"/>
      <c r="AM3023" s="16"/>
      <c r="AN3023" s="16"/>
      <c r="AO3023" s="16"/>
      <c r="AP3023" s="16"/>
      <c r="AQ3023" s="16"/>
      <c r="AR3023" s="16"/>
      <c r="AS3023" s="16"/>
      <c r="AT3023" s="16"/>
      <c r="AU3023" s="16"/>
      <c r="AV3023" s="16"/>
      <c r="AW3023" s="16"/>
      <c r="AX3023" s="16"/>
      <c r="AY3023" s="16"/>
      <c r="AZ3023" s="16"/>
      <c r="BA3023" s="16"/>
      <c r="BB3023" s="16"/>
    </row>
    <row r="3024" s="5" customFormat="1" spans="1:54">
      <c r="A3024" s="136"/>
      <c r="C3024" s="136"/>
      <c r="E3024" s="107"/>
      <c r="F3024" s="137"/>
      <c r="J3024" s="122"/>
      <c r="K3024" s="138"/>
      <c r="L3024" s="139"/>
      <c r="M3024" s="140"/>
      <c r="O3024" s="89"/>
      <c r="Q3024" s="138"/>
      <c r="R3024" s="91"/>
      <c r="S3024" s="138"/>
      <c r="T3024" s="138"/>
      <c r="U3024" s="91"/>
      <c r="V3024" s="141"/>
      <c r="Y3024" s="6"/>
      <c r="Z3024" s="16"/>
      <c r="AA3024" s="16"/>
      <c r="AB3024" s="16"/>
      <c r="AC3024" s="16"/>
      <c r="AD3024" s="16"/>
      <c r="AE3024" s="16"/>
      <c r="AF3024" s="16"/>
      <c r="AG3024" s="16"/>
      <c r="AH3024" s="16"/>
      <c r="AI3024" s="16"/>
      <c r="AJ3024" s="16"/>
      <c r="AK3024" s="16"/>
      <c r="AL3024" s="16"/>
      <c r="AM3024" s="16"/>
      <c r="AN3024" s="16"/>
      <c r="AO3024" s="16"/>
      <c r="AP3024" s="16"/>
      <c r="AQ3024" s="16"/>
      <c r="AR3024" s="16"/>
      <c r="AS3024" s="16"/>
      <c r="AT3024" s="16"/>
      <c r="AU3024" s="16"/>
      <c r="AV3024" s="16"/>
      <c r="AW3024" s="16"/>
      <c r="AX3024" s="16"/>
      <c r="AY3024" s="16"/>
      <c r="AZ3024" s="16"/>
      <c r="BA3024" s="16"/>
      <c r="BB3024" s="16"/>
    </row>
    <row r="3025" s="5" customFormat="1" spans="1:54">
      <c r="A3025" s="136"/>
      <c r="C3025" s="136"/>
      <c r="E3025" s="107"/>
      <c r="F3025" s="137"/>
      <c r="J3025" s="122"/>
      <c r="K3025" s="138"/>
      <c r="L3025" s="139"/>
      <c r="M3025" s="140"/>
      <c r="O3025" s="89"/>
      <c r="Q3025" s="138"/>
      <c r="R3025" s="91"/>
      <c r="S3025" s="138"/>
      <c r="T3025" s="138"/>
      <c r="U3025" s="91"/>
      <c r="V3025" s="141"/>
      <c r="Y3025" s="6"/>
      <c r="Z3025" s="16"/>
      <c r="AA3025" s="16"/>
      <c r="AB3025" s="16"/>
      <c r="AC3025" s="16"/>
      <c r="AD3025" s="16"/>
      <c r="AE3025" s="16"/>
      <c r="AF3025" s="16"/>
      <c r="AG3025" s="16"/>
      <c r="AH3025" s="16"/>
      <c r="AI3025" s="16"/>
      <c r="AJ3025" s="16"/>
      <c r="AK3025" s="16"/>
      <c r="AL3025" s="16"/>
      <c r="AM3025" s="16"/>
      <c r="AN3025" s="16"/>
      <c r="AO3025" s="16"/>
      <c r="AP3025" s="16"/>
      <c r="AQ3025" s="16"/>
      <c r="AR3025" s="16"/>
      <c r="AS3025" s="16"/>
      <c r="AT3025" s="16"/>
      <c r="AU3025" s="16"/>
      <c r="AV3025" s="16"/>
      <c r="AW3025" s="16"/>
      <c r="AX3025" s="16"/>
      <c r="AY3025" s="16"/>
      <c r="AZ3025" s="16"/>
      <c r="BA3025" s="16"/>
      <c r="BB3025" s="16"/>
    </row>
    <row r="3026" s="5" customFormat="1" spans="1:54">
      <c r="A3026" s="136"/>
      <c r="C3026" s="136"/>
      <c r="E3026" s="107"/>
      <c r="F3026" s="137"/>
      <c r="J3026" s="122"/>
      <c r="K3026" s="138"/>
      <c r="L3026" s="139"/>
      <c r="M3026" s="140"/>
      <c r="O3026" s="89"/>
      <c r="Q3026" s="138"/>
      <c r="R3026" s="91"/>
      <c r="S3026" s="138"/>
      <c r="T3026" s="138"/>
      <c r="U3026" s="91"/>
      <c r="V3026" s="141"/>
      <c r="Y3026" s="6"/>
      <c r="Z3026" s="16"/>
      <c r="AA3026" s="16"/>
      <c r="AB3026" s="16"/>
      <c r="AC3026" s="16"/>
      <c r="AD3026" s="16"/>
      <c r="AE3026" s="16"/>
      <c r="AF3026" s="16"/>
      <c r="AG3026" s="16"/>
      <c r="AH3026" s="16"/>
      <c r="AI3026" s="16"/>
      <c r="AJ3026" s="16"/>
      <c r="AK3026" s="16"/>
      <c r="AL3026" s="16"/>
      <c r="AM3026" s="16"/>
      <c r="AN3026" s="16"/>
      <c r="AO3026" s="16"/>
      <c r="AP3026" s="16"/>
      <c r="AQ3026" s="16"/>
      <c r="AR3026" s="16"/>
      <c r="AS3026" s="16"/>
      <c r="AT3026" s="16"/>
      <c r="AU3026" s="16"/>
      <c r="AV3026" s="16"/>
      <c r="AW3026" s="16"/>
      <c r="AX3026" s="16"/>
      <c r="AY3026" s="16"/>
      <c r="AZ3026" s="16"/>
      <c r="BA3026" s="16"/>
      <c r="BB3026" s="16"/>
    </row>
    <row r="3027" s="5" customFormat="1" spans="1:54">
      <c r="A3027" s="136"/>
      <c r="C3027" s="136"/>
      <c r="E3027" s="107"/>
      <c r="F3027" s="137"/>
      <c r="J3027" s="122"/>
      <c r="K3027" s="138"/>
      <c r="L3027" s="139"/>
      <c r="M3027" s="140"/>
      <c r="O3027" s="89"/>
      <c r="Q3027" s="138"/>
      <c r="R3027" s="91"/>
      <c r="S3027" s="138"/>
      <c r="T3027" s="138"/>
      <c r="U3027" s="91"/>
      <c r="V3027" s="141"/>
      <c r="Y3027" s="6"/>
      <c r="Z3027" s="16"/>
      <c r="AA3027" s="16"/>
      <c r="AB3027" s="16"/>
      <c r="AC3027" s="16"/>
      <c r="AD3027" s="16"/>
      <c r="AE3027" s="16"/>
      <c r="AF3027" s="16"/>
      <c r="AG3027" s="16"/>
      <c r="AH3027" s="16"/>
      <c r="AI3027" s="16"/>
      <c r="AJ3027" s="16"/>
      <c r="AK3027" s="16"/>
      <c r="AL3027" s="16"/>
      <c r="AM3027" s="16"/>
      <c r="AN3027" s="16"/>
      <c r="AO3027" s="16"/>
      <c r="AP3027" s="16"/>
      <c r="AQ3027" s="16"/>
      <c r="AR3027" s="16"/>
      <c r="AS3027" s="16"/>
      <c r="AT3027" s="16"/>
      <c r="AU3027" s="16"/>
      <c r="AV3027" s="16"/>
      <c r="AW3027" s="16"/>
      <c r="AX3027" s="16"/>
      <c r="AY3027" s="16"/>
      <c r="AZ3027" s="16"/>
      <c r="BA3027" s="16"/>
      <c r="BB3027" s="16"/>
    </row>
    <row r="3028" s="5" customFormat="1" spans="1:54">
      <c r="A3028" s="136"/>
      <c r="C3028" s="136"/>
      <c r="E3028" s="107"/>
      <c r="F3028" s="137"/>
      <c r="J3028" s="122"/>
      <c r="K3028" s="138"/>
      <c r="L3028" s="139"/>
      <c r="M3028" s="140"/>
      <c r="O3028" s="89"/>
      <c r="Q3028" s="138"/>
      <c r="R3028" s="91"/>
      <c r="S3028" s="138"/>
      <c r="T3028" s="138"/>
      <c r="U3028" s="91"/>
      <c r="V3028" s="141"/>
      <c r="Y3028" s="6"/>
      <c r="Z3028" s="16"/>
      <c r="AA3028" s="16"/>
      <c r="AB3028" s="16"/>
      <c r="AC3028" s="16"/>
      <c r="AD3028" s="16"/>
      <c r="AE3028" s="16"/>
      <c r="AF3028" s="16"/>
      <c r="AG3028" s="16"/>
      <c r="AH3028" s="16"/>
      <c r="AI3028" s="16"/>
      <c r="AJ3028" s="16"/>
      <c r="AK3028" s="16"/>
      <c r="AL3028" s="16"/>
      <c r="AM3028" s="16"/>
      <c r="AN3028" s="16"/>
      <c r="AO3028" s="16"/>
      <c r="AP3028" s="16"/>
      <c r="AQ3028" s="16"/>
      <c r="AR3028" s="16"/>
      <c r="AS3028" s="16"/>
      <c r="AT3028" s="16"/>
      <c r="AU3028" s="16"/>
      <c r="AV3028" s="16"/>
      <c r="AW3028" s="16"/>
      <c r="AX3028" s="16"/>
      <c r="AY3028" s="16"/>
      <c r="AZ3028" s="16"/>
      <c r="BA3028" s="16"/>
      <c r="BB3028" s="16"/>
    </row>
    <row r="3029" s="5" customFormat="1" spans="1:54">
      <c r="A3029" s="136"/>
      <c r="C3029" s="136"/>
      <c r="E3029" s="107"/>
      <c r="F3029" s="137"/>
      <c r="J3029" s="122"/>
      <c r="K3029" s="138"/>
      <c r="L3029" s="139"/>
      <c r="M3029" s="140"/>
      <c r="O3029" s="89"/>
      <c r="Q3029" s="138"/>
      <c r="R3029" s="91"/>
      <c r="S3029" s="138"/>
      <c r="T3029" s="138"/>
      <c r="U3029" s="91"/>
      <c r="V3029" s="141"/>
      <c r="Y3029" s="6"/>
      <c r="Z3029" s="16"/>
      <c r="AA3029" s="16"/>
      <c r="AB3029" s="16"/>
      <c r="AC3029" s="16"/>
      <c r="AD3029" s="16"/>
      <c r="AE3029" s="16"/>
      <c r="AF3029" s="16"/>
      <c r="AG3029" s="16"/>
      <c r="AH3029" s="16"/>
      <c r="AI3029" s="16"/>
      <c r="AJ3029" s="16"/>
      <c r="AK3029" s="16"/>
      <c r="AL3029" s="16"/>
      <c r="AM3029" s="16"/>
      <c r="AN3029" s="16"/>
      <c r="AO3029" s="16"/>
      <c r="AP3029" s="16"/>
      <c r="AQ3029" s="16"/>
      <c r="AR3029" s="16"/>
      <c r="AS3029" s="16"/>
      <c r="AT3029" s="16"/>
      <c r="AU3029" s="16"/>
      <c r="AV3029" s="16"/>
      <c r="AW3029" s="16"/>
      <c r="AX3029" s="16"/>
      <c r="AY3029" s="16"/>
      <c r="AZ3029" s="16"/>
      <c r="BA3029" s="16"/>
      <c r="BB3029" s="16"/>
    </row>
    <row r="3030" s="5" customFormat="1" spans="1:54">
      <c r="A3030" s="136"/>
      <c r="C3030" s="136"/>
      <c r="E3030" s="107"/>
      <c r="F3030" s="137"/>
      <c r="J3030" s="122"/>
      <c r="K3030" s="138"/>
      <c r="L3030" s="139"/>
      <c r="M3030" s="140"/>
      <c r="O3030" s="89"/>
      <c r="Q3030" s="138"/>
      <c r="R3030" s="91"/>
      <c r="S3030" s="138"/>
      <c r="T3030" s="138"/>
      <c r="U3030" s="91"/>
      <c r="V3030" s="141"/>
      <c r="Y3030" s="6"/>
      <c r="Z3030" s="16"/>
      <c r="AA3030" s="16"/>
      <c r="AB3030" s="16"/>
      <c r="AC3030" s="16"/>
      <c r="AD3030" s="16"/>
      <c r="AE3030" s="16"/>
      <c r="AF3030" s="16"/>
      <c r="AG3030" s="16"/>
      <c r="AH3030" s="16"/>
      <c r="AI3030" s="16"/>
      <c r="AJ3030" s="16"/>
      <c r="AK3030" s="16"/>
      <c r="AL3030" s="16"/>
      <c r="AM3030" s="16"/>
      <c r="AN3030" s="16"/>
      <c r="AO3030" s="16"/>
      <c r="AP3030" s="16"/>
      <c r="AQ3030" s="16"/>
      <c r="AR3030" s="16"/>
      <c r="AS3030" s="16"/>
      <c r="AT3030" s="16"/>
      <c r="AU3030" s="16"/>
      <c r="AV3030" s="16"/>
      <c r="AW3030" s="16"/>
      <c r="AX3030" s="16"/>
      <c r="AY3030" s="16"/>
      <c r="AZ3030" s="16"/>
      <c r="BA3030" s="16"/>
      <c r="BB3030" s="16"/>
    </row>
    <row r="3031" s="5" customFormat="1" spans="1:54">
      <c r="A3031" s="136"/>
      <c r="C3031" s="136"/>
      <c r="E3031" s="107"/>
      <c r="F3031" s="137"/>
      <c r="J3031" s="122"/>
      <c r="K3031" s="138"/>
      <c r="L3031" s="139"/>
      <c r="M3031" s="140"/>
      <c r="O3031" s="89"/>
      <c r="Q3031" s="138"/>
      <c r="R3031" s="91"/>
      <c r="S3031" s="138"/>
      <c r="T3031" s="138"/>
      <c r="U3031" s="91"/>
      <c r="V3031" s="141"/>
      <c r="Y3031" s="6"/>
      <c r="Z3031" s="16"/>
      <c r="AA3031" s="16"/>
      <c r="AB3031" s="16"/>
      <c r="AC3031" s="16"/>
      <c r="AD3031" s="16"/>
      <c r="AE3031" s="16"/>
      <c r="AF3031" s="16"/>
      <c r="AG3031" s="16"/>
      <c r="AH3031" s="16"/>
      <c r="AI3031" s="16"/>
      <c r="AJ3031" s="16"/>
      <c r="AK3031" s="16"/>
      <c r="AL3031" s="16"/>
      <c r="AM3031" s="16"/>
      <c r="AN3031" s="16"/>
      <c r="AO3031" s="16"/>
      <c r="AP3031" s="16"/>
      <c r="AQ3031" s="16"/>
      <c r="AR3031" s="16"/>
      <c r="AS3031" s="16"/>
      <c r="AT3031" s="16"/>
      <c r="AU3031" s="16"/>
      <c r="AV3031" s="16"/>
      <c r="AW3031" s="16"/>
      <c r="AX3031" s="16"/>
      <c r="AY3031" s="16"/>
      <c r="AZ3031" s="16"/>
      <c r="BA3031" s="16"/>
      <c r="BB3031" s="16"/>
    </row>
    <row r="3032" s="5" customFormat="1" spans="1:54">
      <c r="A3032" s="136"/>
      <c r="C3032" s="136"/>
      <c r="E3032" s="107"/>
      <c r="F3032" s="137"/>
      <c r="J3032" s="122"/>
      <c r="K3032" s="138"/>
      <c r="L3032" s="139"/>
      <c r="M3032" s="140"/>
      <c r="O3032" s="89"/>
      <c r="Q3032" s="138"/>
      <c r="R3032" s="91"/>
      <c r="S3032" s="138"/>
      <c r="T3032" s="138"/>
      <c r="U3032" s="91"/>
      <c r="V3032" s="141"/>
      <c r="Y3032" s="6"/>
      <c r="Z3032" s="16"/>
      <c r="AA3032" s="16"/>
      <c r="AB3032" s="16"/>
      <c r="AC3032" s="16"/>
      <c r="AD3032" s="16"/>
      <c r="AE3032" s="16"/>
      <c r="AF3032" s="16"/>
      <c r="AG3032" s="16"/>
      <c r="AH3032" s="16"/>
      <c r="AI3032" s="16"/>
      <c r="AJ3032" s="16"/>
      <c r="AK3032" s="16"/>
      <c r="AL3032" s="16"/>
      <c r="AM3032" s="16"/>
      <c r="AN3032" s="16"/>
      <c r="AO3032" s="16"/>
      <c r="AP3032" s="16"/>
      <c r="AQ3032" s="16"/>
      <c r="AR3032" s="16"/>
      <c r="AS3032" s="16"/>
      <c r="AT3032" s="16"/>
      <c r="AU3032" s="16"/>
      <c r="AV3032" s="16"/>
      <c r="AW3032" s="16"/>
      <c r="AX3032" s="16"/>
      <c r="AY3032" s="16"/>
      <c r="AZ3032" s="16"/>
      <c r="BA3032" s="16"/>
      <c r="BB3032" s="16"/>
    </row>
    <row r="3033" s="5" customFormat="1" spans="1:54">
      <c r="A3033" s="136"/>
      <c r="C3033" s="136"/>
      <c r="E3033" s="107"/>
      <c r="F3033" s="137"/>
      <c r="J3033" s="122"/>
      <c r="K3033" s="138"/>
      <c r="L3033" s="139"/>
      <c r="M3033" s="140"/>
      <c r="O3033" s="89"/>
      <c r="Q3033" s="138"/>
      <c r="R3033" s="91"/>
      <c r="S3033" s="138"/>
      <c r="T3033" s="138"/>
      <c r="U3033" s="91"/>
      <c r="V3033" s="141"/>
      <c r="Y3033" s="6"/>
      <c r="Z3033" s="16"/>
      <c r="AA3033" s="16"/>
      <c r="AB3033" s="16"/>
      <c r="AC3033" s="16"/>
      <c r="AD3033" s="16"/>
      <c r="AE3033" s="16"/>
      <c r="AF3033" s="16"/>
      <c r="AG3033" s="16"/>
      <c r="AH3033" s="16"/>
      <c r="AI3033" s="16"/>
      <c r="AJ3033" s="16"/>
      <c r="AK3033" s="16"/>
      <c r="AL3033" s="16"/>
      <c r="AM3033" s="16"/>
      <c r="AN3033" s="16"/>
      <c r="AO3033" s="16"/>
      <c r="AP3033" s="16"/>
      <c r="AQ3033" s="16"/>
      <c r="AR3033" s="16"/>
      <c r="AS3033" s="16"/>
      <c r="AT3033" s="16"/>
      <c r="AU3033" s="16"/>
      <c r="AV3033" s="16"/>
      <c r="AW3033" s="16"/>
      <c r="AX3033" s="16"/>
      <c r="AY3033" s="16"/>
      <c r="AZ3033" s="16"/>
      <c r="BA3033" s="16"/>
      <c r="BB3033" s="16"/>
    </row>
    <row r="3034" s="5" customFormat="1" spans="1:54">
      <c r="A3034" s="136"/>
      <c r="C3034" s="136"/>
      <c r="E3034" s="107"/>
      <c r="F3034" s="137"/>
      <c r="J3034" s="122"/>
      <c r="K3034" s="138"/>
      <c r="L3034" s="139"/>
      <c r="M3034" s="140"/>
      <c r="O3034" s="89"/>
      <c r="Q3034" s="138"/>
      <c r="R3034" s="91"/>
      <c r="S3034" s="138"/>
      <c r="T3034" s="138"/>
      <c r="U3034" s="91"/>
      <c r="V3034" s="141"/>
      <c r="Y3034" s="6"/>
      <c r="Z3034" s="16"/>
      <c r="AA3034" s="16"/>
      <c r="AB3034" s="16"/>
      <c r="AC3034" s="16"/>
      <c r="AD3034" s="16"/>
      <c r="AE3034" s="16"/>
      <c r="AF3034" s="16"/>
      <c r="AG3034" s="16"/>
      <c r="AH3034" s="16"/>
      <c r="AI3034" s="16"/>
      <c r="AJ3034" s="16"/>
      <c r="AK3034" s="16"/>
      <c r="AL3034" s="16"/>
      <c r="AM3034" s="16"/>
      <c r="AN3034" s="16"/>
      <c r="AO3034" s="16"/>
      <c r="AP3034" s="16"/>
      <c r="AQ3034" s="16"/>
      <c r="AR3034" s="16"/>
      <c r="AS3034" s="16"/>
      <c r="AT3034" s="16"/>
      <c r="AU3034" s="16"/>
      <c r="AV3034" s="16"/>
      <c r="AW3034" s="16"/>
      <c r="AX3034" s="16"/>
      <c r="AY3034" s="16"/>
      <c r="AZ3034" s="16"/>
      <c r="BA3034" s="16"/>
      <c r="BB3034" s="16"/>
    </row>
    <row r="3035" s="5" customFormat="1" spans="1:54">
      <c r="A3035" s="136"/>
      <c r="C3035" s="136"/>
      <c r="E3035" s="107"/>
      <c r="F3035" s="137"/>
      <c r="J3035" s="122"/>
      <c r="K3035" s="138"/>
      <c r="L3035" s="139"/>
      <c r="M3035" s="140"/>
      <c r="O3035" s="89"/>
      <c r="Q3035" s="138"/>
      <c r="R3035" s="91"/>
      <c r="S3035" s="138"/>
      <c r="T3035" s="138"/>
      <c r="U3035" s="91"/>
      <c r="V3035" s="141"/>
      <c r="Y3035" s="6"/>
      <c r="Z3035" s="16"/>
      <c r="AA3035" s="16"/>
      <c r="AB3035" s="16"/>
      <c r="AC3035" s="16"/>
      <c r="AD3035" s="16"/>
      <c r="AE3035" s="16"/>
      <c r="AF3035" s="16"/>
      <c r="AG3035" s="16"/>
      <c r="AH3035" s="16"/>
      <c r="AI3035" s="16"/>
      <c r="AJ3035" s="16"/>
      <c r="AK3035" s="16"/>
      <c r="AL3035" s="16"/>
      <c r="AM3035" s="16"/>
      <c r="AN3035" s="16"/>
      <c r="AO3035" s="16"/>
      <c r="AP3035" s="16"/>
      <c r="AQ3035" s="16"/>
      <c r="AR3035" s="16"/>
      <c r="AS3035" s="16"/>
      <c r="AT3035" s="16"/>
      <c r="AU3035" s="16"/>
      <c r="AV3035" s="16"/>
      <c r="AW3035" s="16"/>
      <c r="AX3035" s="16"/>
      <c r="AY3035" s="16"/>
      <c r="AZ3035" s="16"/>
      <c r="BA3035" s="16"/>
      <c r="BB3035" s="16"/>
    </row>
    <row r="3036" s="5" customFormat="1" spans="1:54">
      <c r="A3036" s="136"/>
      <c r="C3036" s="136"/>
      <c r="E3036" s="107"/>
      <c r="F3036" s="137"/>
      <c r="J3036" s="122"/>
      <c r="K3036" s="138"/>
      <c r="L3036" s="139"/>
      <c r="M3036" s="140"/>
      <c r="O3036" s="89"/>
      <c r="Q3036" s="138"/>
      <c r="R3036" s="91"/>
      <c r="S3036" s="138"/>
      <c r="T3036" s="138"/>
      <c r="U3036" s="91"/>
      <c r="V3036" s="141"/>
      <c r="Y3036" s="6"/>
      <c r="Z3036" s="16"/>
      <c r="AA3036" s="16"/>
      <c r="AB3036" s="16"/>
      <c r="AC3036" s="16"/>
      <c r="AD3036" s="16"/>
      <c r="AE3036" s="16"/>
      <c r="AF3036" s="16"/>
      <c r="AG3036" s="16"/>
      <c r="AH3036" s="16"/>
      <c r="AI3036" s="16"/>
      <c r="AJ3036" s="16"/>
      <c r="AK3036" s="16"/>
      <c r="AL3036" s="16"/>
      <c r="AM3036" s="16"/>
      <c r="AN3036" s="16"/>
      <c r="AO3036" s="16"/>
      <c r="AP3036" s="16"/>
      <c r="AQ3036" s="16"/>
      <c r="AR3036" s="16"/>
      <c r="AS3036" s="16"/>
      <c r="AT3036" s="16"/>
      <c r="AU3036" s="16"/>
      <c r="AV3036" s="16"/>
      <c r="AW3036" s="16"/>
      <c r="AX3036" s="16"/>
      <c r="AY3036" s="16"/>
      <c r="AZ3036" s="16"/>
      <c r="BA3036" s="16"/>
      <c r="BB3036" s="16"/>
    </row>
    <row r="3037" s="5" customFormat="1" spans="1:54">
      <c r="A3037" s="136"/>
      <c r="C3037" s="136"/>
      <c r="E3037" s="107"/>
      <c r="F3037" s="137"/>
      <c r="J3037" s="122"/>
      <c r="K3037" s="138"/>
      <c r="L3037" s="139"/>
      <c r="M3037" s="140"/>
      <c r="O3037" s="89"/>
      <c r="Q3037" s="138"/>
      <c r="R3037" s="91"/>
      <c r="S3037" s="138"/>
      <c r="T3037" s="138"/>
      <c r="U3037" s="91"/>
      <c r="V3037" s="141"/>
      <c r="Y3037" s="6"/>
      <c r="Z3037" s="16"/>
      <c r="AA3037" s="16"/>
      <c r="AB3037" s="16"/>
      <c r="AC3037" s="16"/>
      <c r="AD3037" s="16"/>
      <c r="AE3037" s="16"/>
      <c r="AF3037" s="16"/>
      <c r="AG3037" s="16"/>
      <c r="AH3037" s="16"/>
      <c r="AI3037" s="16"/>
      <c r="AJ3037" s="16"/>
      <c r="AK3037" s="16"/>
      <c r="AL3037" s="16"/>
      <c r="AM3037" s="16"/>
      <c r="AN3037" s="16"/>
      <c r="AO3037" s="16"/>
      <c r="AP3037" s="16"/>
      <c r="AQ3037" s="16"/>
      <c r="AR3037" s="16"/>
      <c r="AS3037" s="16"/>
      <c r="AT3037" s="16"/>
      <c r="AU3037" s="16"/>
      <c r="AV3037" s="16"/>
      <c r="AW3037" s="16"/>
      <c r="AX3037" s="16"/>
      <c r="AY3037" s="16"/>
      <c r="AZ3037" s="16"/>
      <c r="BA3037" s="16"/>
      <c r="BB3037" s="16"/>
    </row>
    <row r="3038" s="5" customFormat="1" spans="1:54">
      <c r="A3038" s="136"/>
      <c r="C3038" s="136"/>
      <c r="E3038" s="107"/>
      <c r="F3038" s="137"/>
      <c r="J3038" s="122"/>
      <c r="K3038" s="138"/>
      <c r="L3038" s="139"/>
      <c r="M3038" s="140"/>
      <c r="O3038" s="89"/>
      <c r="Q3038" s="138"/>
      <c r="R3038" s="91"/>
      <c r="S3038" s="138"/>
      <c r="T3038" s="138"/>
      <c r="U3038" s="91"/>
      <c r="V3038" s="141"/>
      <c r="Y3038" s="6"/>
      <c r="Z3038" s="16"/>
      <c r="AA3038" s="16"/>
      <c r="AB3038" s="16"/>
      <c r="AC3038" s="16"/>
      <c r="AD3038" s="16"/>
      <c r="AE3038" s="16"/>
      <c r="AF3038" s="16"/>
      <c r="AG3038" s="16"/>
      <c r="AH3038" s="16"/>
      <c r="AI3038" s="16"/>
      <c r="AJ3038" s="16"/>
      <c r="AK3038" s="16"/>
      <c r="AL3038" s="16"/>
      <c r="AM3038" s="16"/>
      <c r="AN3038" s="16"/>
      <c r="AO3038" s="16"/>
      <c r="AP3038" s="16"/>
      <c r="AQ3038" s="16"/>
      <c r="AR3038" s="16"/>
      <c r="AS3038" s="16"/>
      <c r="AT3038" s="16"/>
      <c r="AU3038" s="16"/>
      <c r="AV3038" s="16"/>
      <c r="AW3038" s="16"/>
      <c r="AX3038" s="16"/>
      <c r="AY3038" s="16"/>
      <c r="AZ3038" s="16"/>
      <c r="BA3038" s="16"/>
      <c r="BB3038" s="16"/>
    </row>
    <row r="3039" s="5" customFormat="1" spans="1:54">
      <c r="A3039" s="136"/>
      <c r="C3039" s="136"/>
      <c r="E3039" s="107"/>
      <c r="F3039" s="137"/>
      <c r="J3039" s="122"/>
      <c r="K3039" s="138"/>
      <c r="L3039" s="139"/>
      <c r="M3039" s="140"/>
      <c r="O3039" s="89"/>
      <c r="Q3039" s="138"/>
      <c r="R3039" s="91"/>
      <c r="S3039" s="138"/>
      <c r="T3039" s="138"/>
      <c r="U3039" s="91"/>
      <c r="V3039" s="141"/>
      <c r="Y3039" s="6"/>
      <c r="Z3039" s="16"/>
      <c r="AA3039" s="16"/>
      <c r="AB3039" s="16"/>
      <c r="AC3039" s="16"/>
      <c r="AD3039" s="16"/>
      <c r="AE3039" s="16"/>
      <c r="AF3039" s="16"/>
      <c r="AG3039" s="16"/>
      <c r="AH3039" s="16"/>
      <c r="AI3039" s="16"/>
      <c r="AJ3039" s="16"/>
      <c r="AK3039" s="16"/>
      <c r="AL3039" s="16"/>
      <c r="AM3039" s="16"/>
      <c r="AN3039" s="16"/>
      <c r="AO3039" s="16"/>
      <c r="AP3039" s="16"/>
      <c r="AQ3039" s="16"/>
      <c r="AR3039" s="16"/>
      <c r="AS3039" s="16"/>
      <c r="AT3039" s="16"/>
      <c r="AU3039" s="16"/>
      <c r="AV3039" s="16"/>
      <c r="AW3039" s="16"/>
      <c r="AX3039" s="16"/>
      <c r="AY3039" s="16"/>
      <c r="AZ3039" s="16"/>
      <c r="BA3039" s="16"/>
      <c r="BB3039" s="16"/>
    </row>
    <row r="3040" s="5" customFormat="1" spans="1:54">
      <c r="A3040" s="136"/>
      <c r="C3040" s="136"/>
      <c r="E3040" s="107"/>
      <c r="F3040" s="137"/>
      <c r="J3040" s="122"/>
      <c r="K3040" s="138"/>
      <c r="L3040" s="139"/>
      <c r="M3040" s="140"/>
      <c r="O3040" s="89"/>
      <c r="Q3040" s="138"/>
      <c r="R3040" s="91"/>
      <c r="S3040" s="138"/>
      <c r="T3040" s="138"/>
      <c r="U3040" s="91"/>
      <c r="V3040" s="141"/>
      <c r="Y3040" s="6"/>
      <c r="Z3040" s="16"/>
      <c r="AA3040" s="16"/>
      <c r="AB3040" s="16"/>
      <c r="AC3040" s="16"/>
      <c r="AD3040" s="16"/>
      <c r="AE3040" s="16"/>
      <c r="AF3040" s="16"/>
      <c r="AG3040" s="16"/>
      <c r="AH3040" s="16"/>
      <c r="AI3040" s="16"/>
      <c r="AJ3040" s="16"/>
      <c r="AK3040" s="16"/>
      <c r="AL3040" s="16"/>
      <c r="AM3040" s="16"/>
      <c r="AN3040" s="16"/>
      <c r="AO3040" s="16"/>
      <c r="AP3040" s="16"/>
      <c r="AQ3040" s="16"/>
      <c r="AR3040" s="16"/>
      <c r="AS3040" s="16"/>
      <c r="AT3040" s="16"/>
      <c r="AU3040" s="16"/>
      <c r="AV3040" s="16"/>
      <c r="AW3040" s="16"/>
      <c r="AX3040" s="16"/>
      <c r="AY3040" s="16"/>
      <c r="AZ3040" s="16"/>
      <c r="BA3040" s="16"/>
      <c r="BB3040" s="16"/>
    </row>
    <row r="3041" s="5" customFormat="1" spans="1:54">
      <c r="A3041" s="136"/>
      <c r="C3041" s="136"/>
      <c r="E3041" s="107"/>
      <c r="F3041" s="137"/>
      <c r="J3041" s="122"/>
      <c r="K3041" s="138"/>
      <c r="L3041" s="139"/>
      <c r="M3041" s="140"/>
      <c r="O3041" s="89"/>
      <c r="Q3041" s="138"/>
      <c r="R3041" s="91"/>
      <c r="S3041" s="138"/>
      <c r="T3041" s="138"/>
      <c r="U3041" s="91"/>
      <c r="V3041" s="141"/>
      <c r="Y3041" s="6"/>
      <c r="Z3041" s="16"/>
      <c r="AA3041" s="16"/>
      <c r="AB3041" s="16"/>
      <c r="AC3041" s="16"/>
      <c r="AD3041" s="16"/>
      <c r="AE3041" s="16"/>
      <c r="AF3041" s="16"/>
      <c r="AG3041" s="16"/>
      <c r="AH3041" s="16"/>
      <c r="AI3041" s="16"/>
      <c r="AJ3041" s="16"/>
      <c r="AK3041" s="16"/>
      <c r="AL3041" s="16"/>
      <c r="AM3041" s="16"/>
      <c r="AN3041" s="16"/>
      <c r="AO3041" s="16"/>
      <c r="AP3041" s="16"/>
      <c r="AQ3041" s="16"/>
      <c r="AR3041" s="16"/>
      <c r="AS3041" s="16"/>
      <c r="AT3041" s="16"/>
      <c r="AU3041" s="16"/>
      <c r="AV3041" s="16"/>
      <c r="AW3041" s="16"/>
      <c r="AX3041" s="16"/>
      <c r="AY3041" s="16"/>
      <c r="AZ3041" s="16"/>
      <c r="BA3041" s="16"/>
      <c r="BB3041" s="16"/>
    </row>
    <row r="3042" s="5" customFormat="1" spans="1:54">
      <c r="A3042" s="136"/>
      <c r="C3042" s="136"/>
      <c r="E3042" s="107"/>
      <c r="F3042" s="137"/>
      <c r="J3042" s="122"/>
      <c r="K3042" s="138"/>
      <c r="L3042" s="139"/>
      <c r="M3042" s="140"/>
      <c r="O3042" s="89"/>
      <c r="Q3042" s="138"/>
      <c r="R3042" s="91"/>
      <c r="S3042" s="138"/>
      <c r="T3042" s="138"/>
      <c r="U3042" s="91"/>
      <c r="V3042" s="141"/>
      <c r="Y3042" s="6"/>
      <c r="Z3042" s="16"/>
      <c r="AA3042" s="16"/>
      <c r="AB3042" s="16"/>
      <c r="AC3042" s="16"/>
      <c r="AD3042" s="16"/>
      <c r="AE3042" s="16"/>
      <c r="AF3042" s="16"/>
      <c r="AG3042" s="16"/>
      <c r="AH3042" s="16"/>
      <c r="AI3042" s="16"/>
      <c r="AJ3042" s="16"/>
      <c r="AK3042" s="16"/>
      <c r="AL3042" s="16"/>
      <c r="AM3042" s="16"/>
      <c r="AN3042" s="16"/>
      <c r="AO3042" s="16"/>
      <c r="AP3042" s="16"/>
      <c r="AQ3042" s="16"/>
      <c r="AR3042" s="16"/>
      <c r="AS3042" s="16"/>
      <c r="AT3042" s="16"/>
      <c r="AU3042" s="16"/>
      <c r="AV3042" s="16"/>
      <c r="AW3042" s="16"/>
      <c r="AX3042" s="16"/>
      <c r="AY3042" s="16"/>
      <c r="AZ3042" s="16"/>
      <c r="BA3042" s="16"/>
      <c r="BB3042" s="16"/>
    </row>
    <row r="3043" s="5" customFormat="1" spans="1:54">
      <c r="A3043" s="136"/>
      <c r="C3043" s="136"/>
      <c r="E3043" s="107"/>
      <c r="F3043" s="137"/>
      <c r="J3043" s="122"/>
      <c r="K3043" s="138"/>
      <c r="L3043" s="139"/>
      <c r="M3043" s="140"/>
      <c r="O3043" s="89"/>
      <c r="Q3043" s="138"/>
      <c r="R3043" s="91"/>
      <c r="S3043" s="138"/>
      <c r="T3043" s="138"/>
      <c r="U3043" s="91"/>
      <c r="V3043" s="141"/>
      <c r="Y3043" s="6"/>
      <c r="Z3043" s="16"/>
      <c r="AA3043" s="16"/>
      <c r="AB3043" s="16"/>
      <c r="AC3043" s="16"/>
      <c r="AD3043" s="16"/>
      <c r="AE3043" s="16"/>
      <c r="AF3043" s="16"/>
      <c r="AG3043" s="16"/>
      <c r="AH3043" s="16"/>
      <c r="AI3043" s="16"/>
      <c r="AJ3043" s="16"/>
      <c r="AK3043" s="16"/>
      <c r="AL3043" s="16"/>
      <c r="AM3043" s="16"/>
      <c r="AN3043" s="16"/>
      <c r="AO3043" s="16"/>
      <c r="AP3043" s="16"/>
      <c r="AQ3043" s="16"/>
      <c r="AR3043" s="16"/>
      <c r="AS3043" s="16"/>
      <c r="AT3043" s="16"/>
      <c r="AU3043" s="16"/>
      <c r="AV3043" s="16"/>
      <c r="AW3043" s="16"/>
      <c r="AX3043" s="16"/>
      <c r="AY3043" s="16"/>
      <c r="AZ3043" s="16"/>
      <c r="BA3043" s="16"/>
      <c r="BB3043" s="16"/>
    </row>
    <row r="3044" s="5" customFormat="1" spans="1:54">
      <c r="A3044" s="136"/>
      <c r="C3044" s="136"/>
      <c r="E3044" s="107"/>
      <c r="F3044" s="137"/>
      <c r="J3044" s="122"/>
      <c r="K3044" s="138"/>
      <c r="L3044" s="139"/>
      <c r="M3044" s="140"/>
      <c r="O3044" s="89"/>
      <c r="Q3044" s="138"/>
      <c r="R3044" s="91"/>
      <c r="S3044" s="138"/>
      <c r="T3044" s="138"/>
      <c r="U3044" s="91"/>
      <c r="V3044" s="141"/>
      <c r="Y3044" s="6"/>
      <c r="Z3044" s="16"/>
      <c r="AA3044" s="16"/>
      <c r="AB3044" s="16"/>
      <c r="AC3044" s="16"/>
      <c r="AD3044" s="16"/>
      <c r="AE3044" s="16"/>
      <c r="AF3044" s="16"/>
      <c r="AG3044" s="16"/>
      <c r="AH3044" s="16"/>
      <c r="AI3044" s="16"/>
      <c r="AJ3044" s="16"/>
      <c r="AK3044" s="16"/>
      <c r="AL3044" s="16"/>
      <c r="AM3044" s="16"/>
      <c r="AN3044" s="16"/>
      <c r="AO3044" s="16"/>
      <c r="AP3044" s="16"/>
      <c r="AQ3044" s="16"/>
      <c r="AR3044" s="16"/>
      <c r="AS3044" s="16"/>
      <c r="AT3044" s="16"/>
      <c r="AU3044" s="16"/>
      <c r="AV3044" s="16"/>
      <c r="AW3044" s="16"/>
      <c r="AX3044" s="16"/>
      <c r="AY3044" s="16"/>
      <c r="AZ3044" s="16"/>
      <c r="BA3044" s="16"/>
      <c r="BB3044" s="16"/>
    </row>
    <row r="3045" s="5" customFormat="1" spans="1:54">
      <c r="A3045" s="136"/>
      <c r="C3045" s="136"/>
      <c r="E3045" s="107"/>
      <c r="F3045" s="137"/>
      <c r="J3045" s="122"/>
      <c r="K3045" s="138"/>
      <c r="L3045" s="139"/>
      <c r="M3045" s="140"/>
      <c r="O3045" s="89"/>
      <c r="Q3045" s="138"/>
      <c r="R3045" s="91"/>
      <c r="S3045" s="138"/>
      <c r="T3045" s="138"/>
      <c r="U3045" s="91"/>
      <c r="V3045" s="141"/>
      <c r="Y3045" s="6"/>
      <c r="Z3045" s="16"/>
      <c r="AA3045" s="16"/>
      <c r="AB3045" s="16"/>
      <c r="AC3045" s="16"/>
      <c r="AD3045" s="16"/>
      <c r="AE3045" s="16"/>
      <c r="AF3045" s="16"/>
      <c r="AG3045" s="16"/>
      <c r="AH3045" s="16"/>
      <c r="AI3045" s="16"/>
      <c r="AJ3045" s="16"/>
      <c r="AK3045" s="16"/>
      <c r="AL3045" s="16"/>
      <c r="AM3045" s="16"/>
      <c r="AN3045" s="16"/>
      <c r="AO3045" s="16"/>
      <c r="AP3045" s="16"/>
      <c r="AQ3045" s="16"/>
      <c r="AR3045" s="16"/>
      <c r="AS3045" s="16"/>
      <c r="AT3045" s="16"/>
      <c r="AU3045" s="16"/>
      <c r="AV3045" s="16"/>
      <c r="AW3045" s="16"/>
      <c r="AX3045" s="16"/>
      <c r="AY3045" s="16"/>
      <c r="AZ3045" s="16"/>
      <c r="BA3045" s="16"/>
      <c r="BB3045" s="16"/>
    </row>
    <row r="3046" s="5" customFormat="1" spans="1:54">
      <c r="A3046" s="136"/>
      <c r="C3046" s="136"/>
      <c r="E3046" s="107"/>
      <c r="F3046" s="137"/>
      <c r="J3046" s="122"/>
      <c r="K3046" s="138"/>
      <c r="L3046" s="139"/>
      <c r="M3046" s="140"/>
      <c r="O3046" s="89"/>
      <c r="Q3046" s="138"/>
      <c r="R3046" s="91"/>
      <c r="S3046" s="138"/>
      <c r="T3046" s="138"/>
      <c r="U3046" s="91"/>
      <c r="V3046" s="141"/>
      <c r="Y3046" s="6"/>
      <c r="Z3046" s="16"/>
      <c r="AA3046" s="16"/>
      <c r="AB3046" s="16"/>
      <c r="AC3046" s="16"/>
      <c r="AD3046" s="16"/>
      <c r="AE3046" s="16"/>
      <c r="AF3046" s="16"/>
      <c r="AG3046" s="16"/>
      <c r="AH3046" s="16"/>
      <c r="AI3046" s="16"/>
      <c r="AJ3046" s="16"/>
      <c r="AK3046" s="16"/>
      <c r="AL3046" s="16"/>
      <c r="AM3046" s="16"/>
      <c r="AN3046" s="16"/>
      <c r="AO3046" s="16"/>
      <c r="AP3046" s="16"/>
      <c r="AQ3046" s="16"/>
      <c r="AR3046" s="16"/>
      <c r="AS3046" s="16"/>
      <c r="AT3046" s="16"/>
      <c r="AU3046" s="16"/>
      <c r="AV3046" s="16"/>
      <c r="AW3046" s="16"/>
      <c r="AX3046" s="16"/>
      <c r="AY3046" s="16"/>
      <c r="AZ3046" s="16"/>
      <c r="BA3046" s="16"/>
      <c r="BB3046" s="16"/>
    </row>
    <row r="3047" s="5" customFormat="1" spans="1:54">
      <c r="A3047" s="136"/>
      <c r="C3047" s="136"/>
      <c r="E3047" s="107"/>
      <c r="F3047" s="137"/>
      <c r="J3047" s="122"/>
      <c r="K3047" s="138"/>
      <c r="L3047" s="139"/>
      <c r="M3047" s="140"/>
      <c r="O3047" s="89"/>
      <c r="Q3047" s="138"/>
      <c r="R3047" s="91"/>
      <c r="S3047" s="138"/>
      <c r="T3047" s="138"/>
      <c r="U3047" s="91"/>
      <c r="V3047" s="141"/>
      <c r="Y3047" s="6"/>
      <c r="Z3047" s="16"/>
      <c r="AA3047" s="16"/>
      <c r="AB3047" s="16"/>
      <c r="AC3047" s="16"/>
      <c r="AD3047" s="16"/>
      <c r="AE3047" s="16"/>
      <c r="AF3047" s="16"/>
      <c r="AG3047" s="16"/>
      <c r="AH3047" s="16"/>
      <c r="AI3047" s="16"/>
      <c r="AJ3047" s="16"/>
      <c r="AK3047" s="16"/>
      <c r="AL3047" s="16"/>
      <c r="AM3047" s="16"/>
      <c r="AN3047" s="16"/>
      <c r="AO3047" s="16"/>
      <c r="AP3047" s="16"/>
      <c r="AQ3047" s="16"/>
      <c r="AR3047" s="16"/>
      <c r="AS3047" s="16"/>
      <c r="AT3047" s="16"/>
      <c r="AU3047" s="16"/>
      <c r="AV3047" s="16"/>
      <c r="AW3047" s="16"/>
      <c r="AX3047" s="16"/>
      <c r="AY3047" s="16"/>
      <c r="AZ3047" s="16"/>
      <c r="BA3047" s="16"/>
      <c r="BB3047" s="16"/>
    </row>
    <row r="3048" s="5" customFormat="1" spans="1:54">
      <c r="A3048" s="136"/>
      <c r="C3048" s="136"/>
      <c r="E3048" s="107"/>
      <c r="F3048" s="137"/>
      <c r="J3048" s="122"/>
      <c r="K3048" s="138"/>
      <c r="L3048" s="139"/>
      <c r="M3048" s="140"/>
      <c r="O3048" s="89"/>
      <c r="Q3048" s="138"/>
      <c r="R3048" s="91"/>
      <c r="S3048" s="138"/>
      <c r="T3048" s="138"/>
      <c r="U3048" s="91"/>
      <c r="V3048" s="141"/>
      <c r="Y3048" s="6"/>
      <c r="Z3048" s="16"/>
      <c r="AA3048" s="16"/>
      <c r="AB3048" s="16"/>
      <c r="AC3048" s="16"/>
      <c r="AD3048" s="16"/>
      <c r="AE3048" s="16"/>
      <c r="AF3048" s="16"/>
      <c r="AG3048" s="16"/>
      <c r="AH3048" s="16"/>
      <c r="AI3048" s="16"/>
      <c r="AJ3048" s="16"/>
      <c r="AK3048" s="16"/>
      <c r="AL3048" s="16"/>
      <c r="AM3048" s="16"/>
      <c r="AN3048" s="16"/>
      <c r="AO3048" s="16"/>
      <c r="AP3048" s="16"/>
      <c r="AQ3048" s="16"/>
      <c r="AR3048" s="16"/>
      <c r="AS3048" s="16"/>
      <c r="AT3048" s="16"/>
      <c r="AU3048" s="16"/>
      <c r="AV3048" s="16"/>
      <c r="AW3048" s="16"/>
      <c r="AX3048" s="16"/>
      <c r="AY3048" s="16"/>
      <c r="AZ3048" s="16"/>
      <c r="BA3048" s="16"/>
      <c r="BB3048" s="16"/>
    </row>
    <row r="3049" s="5" customFormat="1" spans="1:54">
      <c r="A3049" s="136"/>
      <c r="C3049" s="136"/>
      <c r="E3049" s="107"/>
      <c r="F3049" s="137"/>
      <c r="J3049" s="122"/>
      <c r="K3049" s="138"/>
      <c r="L3049" s="139"/>
      <c r="M3049" s="140"/>
      <c r="O3049" s="89"/>
      <c r="Q3049" s="138"/>
      <c r="R3049" s="91"/>
      <c r="S3049" s="138"/>
      <c r="T3049" s="138"/>
      <c r="U3049" s="91"/>
      <c r="V3049" s="141"/>
      <c r="Y3049" s="6"/>
      <c r="Z3049" s="16"/>
      <c r="AA3049" s="16"/>
      <c r="AB3049" s="16"/>
      <c r="AC3049" s="16"/>
      <c r="AD3049" s="16"/>
      <c r="AE3049" s="16"/>
      <c r="AF3049" s="16"/>
      <c r="AG3049" s="16"/>
      <c r="AH3049" s="16"/>
      <c r="AI3049" s="16"/>
      <c r="AJ3049" s="16"/>
      <c r="AK3049" s="16"/>
      <c r="AL3049" s="16"/>
      <c r="AM3049" s="16"/>
      <c r="AN3049" s="16"/>
      <c r="AO3049" s="16"/>
      <c r="AP3049" s="16"/>
      <c r="AQ3049" s="16"/>
      <c r="AR3049" s="16"/>
      <c r="AS3049" s="16"/>
      <c r="AT3049" s="16"/>
      <c r="AU3049" s="16"/>
      <c r="AV3049" s="16"/>
      <c r="AW3049" s="16"/>
      <c r="AX3049" s="16"/>
      <c r="AY3049" s="16"/>
      <c r="AZ3049" s="16"/>
      <c r="BA3049" s="16"/>
      <c r="BB3049" s="16"/>
    </row>
    <row r="3050" s="5" customFormat="1" spans="1:54">
      <c r="A3050" s="136"/>
      <c r="C3050" s="136"/>
      <c r="E3050" s="107"/>
      <c r="F3050" s="137"/>
      <c r="J3050" s="122"/>
      <c r="K3050" s="138"/>
      <c r="L3050" s="139"/>
      <c r="M3050" s="140"/>
      <c r="O3050" s="89"/>
      <c r="Q3050" s="138"/>
      <c r="R3050" s="91"/>
      <c r="S3050" s="138"/>
      <c r="T3050" s="138"/>
      <c r="U3050" s="91"/>
      <c r="V3050" s="141"/>
      <c r="Y3050" s="6"/>
      <c r="Z3050" s="16"/>
      <c r="AA3050" s="16"/>
      <c r="AB3050" s="16"/>
      <c r="AC3050" s="16"/>
      <c r="AD3050" s="16"/>
      <c r="AE3050" s="16"/>
      <c r="AF3050" s="16"/>
      <c r="AG3050" s="16"/>
      <c r="AH3050" s="16"/>
      <c r="AI3050" s="16"/>
      <c r="AJ3050" s="16"/>
      <c r="AK3050" s="16"/>
      <c r="AL3050" s="16"/>
      <c r="AM3050" s="16"/>
      <c r="AN3050" s="16"/>
      <c r="AO3050" s="16"/>
      <c r="AP3050" s="16"/>
      <c r="AQ3050" s="16"/>
      <c r="AR3050" s="16"/>
      <c r="AS3050" s="16"/>
      <c r="AT3050" s="16"/>
      <c r="AU3050" s="16"/>
      <c r="AV3050" s="16"/>
      <c r="AW3050" s="16"/>
      <c r="AX3050" s="16"/>
      <c r="AY3050" s="16"/>
      <c r="AZ3050" s="16"/>
      <c r="BA3050" s="16"/>
      <c r="BB3050" s="16"/>
    </row>
    <row r="3051" s="5" customFormat="1" spans="1:54">
      <c r="A3051" s="136"/>
      <c r="C3051" s="136"/>
      <c r="E3051" s="107"/>
      <c r="F3051" s="137"/>
      <c r="J3051" s="122"/>
      <c r="K3051" s="138"/>
      <c r="L3051" s="139"/>
      <c r="M3051" s="140"/>
      <c r="O3051" s="89"/>
      <c r="Q3051" s="138"/>
      <c r="R3051" s="91"/>
      <c r="S3051" s="138"/>
      <c r="T3051" s="138"/>
      <c r="U3051" s="91"/>
      <c r="V3051" s="141"/>
      <c r="Y3051" s="6"/>
      <c r="Z3051" s="16"/>
      <c r="AA3051" s="16"/>
      <c r="AB3051" s="16"/>
      <c r="AC3051" s="16"/>
      <c r="AD3051" s="16"/>
      <c r="AE3051" s="16"/>
      <c r="AF3051" s="16"/>
      <c r="AG3051" s="16"/>
      <c r="AH3051" s="16"/>
      <c r="AI3051" s="16"/>
      <c r="AJ3051" s="16"/>
      <c r="AK3051" s="16"/>
      <c r="AL3051" s="16"/>
      <c r="AM3051" s="16"/>
      <c r="AN3051" s="16"/>
      <c r="AO3051" s="16"/>
      <c r="AP3051" s="16"/>
      <c r="AQ3051" s="16"/>
      <c r="AR3051" s="16"/>
      <c r="AS3051" s="16"/>
      <c r="AT3051" s="16"/>
      <c r="AU3051" s="16"/>
      <c r="AV3051" s="16"/>
      <c r="AW3051" s="16"/>
      <c r="AX3051" s="16"/>
      <c r="AY3051" s="16"/>
      <c r="AZ3051" s="16"/>
      <c r="BA3051" s="16"/>
      <c r="BB3051" s="16"/>
    </row>
    <row r="3052" s="5" customFormat="1" spans="1:54">
      <c r="A3052" s="136"/>
      <c r="C3052" s="136"/>
      <c r="E3052" s="107"/>
      <c r="F3052" s="137"/>
      <c r="J3052" s="122"/>
      <c r="K3052" s="138"/>
      <c r="L3052" s="139"/>
      <c r="M3052" s="140"/>
      <c r="O3052" s="89"/>
      <c r="Q3052" s="138"/>
      <c r="R3052" s="91"/>
      <c r="S3052" s="138"/>
      <c r="T3052" s="138"/>
      <c r="U3052" s="91"/>
      <c r="V3052" s="141"/>
      <c r="Y3052" s="6"/>
      <c r="Z3052" s="16"/>
      <c r="AA3052" s="16"/>
      <c r="AB3052" s="16"/>
      <c r="AC3052" s="16"/>
      <c r="AD3052" s="16"/>
      <c r="AE3052" s="16"/>
      <c r="AF3052" s="16"/>
      <c r="AG3052" s="16"/>
      <c r="AH3052" s="16"/>
      <c r="AI3052" s="16"/>
      <c r="AJ3052" s="16"/>
      <c r="AK3052" s="16"/>
      <c r="AL3052" s="16"/>
      <c r="AM3052" s="16"/>
      <c r="AN3052" s="16"/>
      <c r="AO3052" s="16"/>
      <c r="AP3052" s="16"/>
      <c r="AQ3052" s="16"/>
      <c r="AR3052" s="16"/>
      <c r="AS3052" s="16"/>
      <c r="AT3052" s="16"/>
      <c r="AU3052" s="16"/>
      <c r="AV3052" s="16"/>
      <c r="AW3052" s="16"/>
      <c r="AX3052" s="16"/>
      <c r="AY3052" s="16"/>
      <c r="AZ3052" s="16"/>
      <c r="BA3052" s="16"/>
      <c r="BB3052" s="16"/>
    </row>
    <row r="3053" s="5" customFormat="1" spans="1:54">
      <c r="A3053" s="136"/>
      <c r="C3053" s="136"/>
      <c r="E3053" s="107"/>
      <c r="F3053" s="137"/>
      <c r="J3053" s="122"/>
      <c r="K3053" s="138"/>
      <c r="L3053" s="139"/>
      <c r="M3053" s="140"/>
      <c r="O3053" s="89"/>
      <c r="Q3053" s="138"/>
      <c r="R3053" s="91"/>
      <c r="S3053" s="138"/>
      <c r="T3053" s="138"/>
      <c r="U3053" s="91"/>
      <c r="V3053" s="141"/>
      <c r="Y3053" s="6"/>
      <c r="Z3053" s="16"/>
      <c r="AA3053" s="16"/>
      <c r="AB3053" s="16"/>
      <c r="AC3053" s="16"/>
      <c r="AD3053" s="16"/>
      <c r="AE3053" s="16"/>
      <c r="AF3053" s="16"/>
      <c r="AG3053" s="16"/>
      <c r="AH3053" s="16"/>
      <c r="AI3053" s="16"/>
      <c r="AJ3053" s="16"/>
      <c r="AK3053" s="16"/>
      <c r="AL3053" s="16"/>
      <c r="AM3053" s="16"/>
      <c r="AN3053" s="16"/>
      <c r="AO3053" s="16"/>
      <c r="AP3053" s="16"/>
      <c r="AQ3053" s="16"/>
      <c r="AR3053" s="16"/>
      <c r="AS3053" s="16"/>
      <c r="AT3053" s="16"/>
      <c r="AU3053" s="16"/>
      <c r="AV3053" s="16"/>
      <c r="AW3053" s="16"/>
      <c r="AX3053" s="16"/>
      <c r="AY3053" s="16"/>
      <c r="AZ3053" s="16"/>
      <c r="BA3053" s="16"/>
      <c r="BB3053" s="16"/>
    </row>
    <row r="3054" s="5" customFormat="1" spans="1:54">
      <c r="A3054" s="136"/>
      <c r="C3054" s="136"/>
      <c r="E3054" s="107"/>
      <c r="F3054" s="137"/>
      <c r="J3054" s="122"/>
      <c r="K3054" s="138"/>
      <c r="L3054" s="139"/>
      <c r="M3054" s="140"/>
      <c r="O3054" s="89"/>
      <c r="Q3054" s="138"/>
      <c r="R3054" s="91"/>
      <c r="S3054" s="138"/>
      <c r="T3054" s="138"/>
      <c r="U3054" s="91"/>
      <c r="V3054" s="141"/>
      <c r="Y3054" s="6"/>
      <c r="Z3054" s="16"/>
      <c r="AA3054" s="16"/>
      <c r="AB3054" s="16"/>
      <c r="AC3054" s="16"/>
      <c r="AD3054" s="16"/>
      <c r="AE3054" s="16"/>
      <c r="AF3054" s="16"/>
      <c r="AG3054" s="16"/>
      <c r="AH3054" s="16"/>
      <c r="AI3054" s="16"/>
      <c r="AJ3054" s="16"/>
      <c r="AK3054" s="16"/>
      <c r="AL3054" s="16"/>
      <c r="AM3054" s="16"/>
      <c r="AN3054" s="16"/>
      <c r="AO3054" s="16"/>
      <c r="AP3054" s="16"/>
      <c r="AQ3054" s="16"/>
      <c r="AR3054" s="16"/>
      <c r="AS3054" s="16"/>
      <c r="AT3054" s="16"/>
      <c r="AU3054" s="16"/>
      <c r="AV3054" s="16"/>
      <c r="AW3054" s="16"/>
      <c r="AX3054" s="16"/>
      <c r="AY3054" s="16"/>
      <c r="AZ3054" s="16"/>
      <c r="BA3054" s="16"/>
      <c r="BB3054" s="16"/>
    </row>
    <row r="3055" s="5" customFormat="1" spans="1:54">
      <c r="A3055" s="136"/>
      <c r="C3055" s="136"/>
      <c r="E3055" s="107"/>
      <c r="F3055" s="137"/>
      <c r="J3055" s="122"/>
      <c r="K3055" s="138"/>
      <c r="L3055" s="139"/>
      <c r="M3055" s="140"/>
      <c r="O3055" s="89"/>
      <c r="Q3055" s="138"/>
      <c r="R3055" s="91"/>
      <c r="S3055" s="138"/>
      <c r="T3055" s="138"/>
      <c r="U3055" s="91"/>
      <c r="V3055" s="141"/>
      <c r="Y3055" s="6"/>
      <c r="Z3055" s="16"/>
      <c r="AA3055" s="16"/>
      <c r="AB3055" s="16"/>
      <c r="AC3055" s="16"/>
      <c r="AD3055" s="16"/>
      <c r="AE3055" s="16"/>
      <c r="AF3055" s="16"/>
      <c r="AG3055" s="16"/>
      <c r="AH3055" s="16"/>
      <c r="AI3055" s="16"/>
      <c r="AJ3055" s="16"/>
      <c r="AK3055" s="16"/>
      <c r="AL3055" s="16"/>
      <c r="AM3055" s="16"/>
      <c r="AN3055" s="16"/>
      <c r="AO3055" s="16"/>
      <c r="AP3055" s="16"/>
      <c r="AQ3055" s="16"/>
      <c r="AR3055" s="16"/>
      <c r="AS3055" s="16"/>
      <c r="AT3055" s="16"/>
      <c r="AU3055" s="16"/>
      <c r="AV3055" s="16"/>
      <c r="AW3055" s="16"/>
      <c r="AX3055" s="16"/>
      <c r="AY3055" s="16"/>
      <c r="AZ3055" s="16"/>
      <c r="BA3055" s="16"/>
      <c r="BB3055" s="16"/>
    </row>
    <row r="3056" s="5" customFormat="1" spans="1:54">
      <c r="A3056" s="136"/>
      <c r="C3056" s="136"/>
      <c r="E3056" s="107"/>
      <c r="F3056" s="137"/>
      <c r="J3056" s="122"/>
      <c r="K3056" s="138"/>
      <c r="L3056" s="139"/>
      <c r="M3056" s="140"/>
      <c r="O3056" s="89"/>
      <c r="Q3056" s="138"/>
      <c r="R3056" s="91"/>
      <c r="S3056" s="138"/>
      <c r="T3056" s="138"/>
      <c r="U3056" s="91"/>
      <c r="V3056" s="141"/>
      <c r="Y3056" s="6"/>
      <c r="Z3056" s="16"/>
      <c r="AA3056" s="16"/>
      <c r="AB3056" s="16"/>
      <c r="AC3056" s="16"/>
      <c r="AD3056" s="16"/>
      <c r="AE3056" s="16"/>
      <c r="AF3056" s="16"/>
      <c r="AG3056" s="16"/>
      <c r="AH3056" s="16"/>
      <c r="AI3056" s="16"/>
      <c r="AJ3056" s="16"/>
      <c r="AK3056" s="16"/>
      <c r="AL3056" s="16"/>
      <c r="AM3056" s="16"/>
      <c r="AN3056" s="16"/>
      <c r="AO3056" s="16"/>
      <c r="AP3056" s="16"/>
      <c r="AQ3056" s="16"/>
      <c r="AR3056" s="16"/>
      <c r="AS3056" s="16"/>
      <c r="AT3056" s="16"/>
      <c r="AU3056" s="16"/>
      <c r="AV3056" s="16"/>
      <c r="AW3056" s="16"/>
      <c r="AX3056" s="16"/>
      <c r="AY3056" s="16"/>
      <c r="AZ3056" s="16"/>
      <c r="BA3056" s="16"/>
      <c r="BB3056" s="16"/>
    </row>
    <row r="3057" s="5" customFormat="1" spans="1:54">
      <c r="A3057" s="136"/>
      <c r="C3057" s="136"/>
      <c r="E3057" s="107"/>
      <c r="F3057" s="137"/>
      <c r="J3057" s="122"/>
      <c r="K3057" s="138"/>
      <c r="L3057" s="139"/>
      <c r="M3057" s="140"/>
      <c r="O3057" s="89"/>
      <c r="Q3057" s="138"/>
      <c r="R3057" s="91"/>
      <c r="S3057" s="138"/>
      <c r="T3057" s="138"/>
      <c r="U3057" s="91"/>
      <c r="V3057" s="141"/>
      <c r="Y3057" s="6"/>
      <c r="Z3057" s="16"/>
      <c r="AA3057" s="16"/>
      <c r="AB3057" s="16"/>
      <c r="AC3057" s="16"/>
      <c r="AD3057" s="16"/>
      <c r="AE3057" s="16"/>
      <c r="AF3057" s="16"/>
      <c r="AG3057" s="16"/>
      <c r="AH3057" s="16"/>
      <c r="AI3057" s="16"/>
      <c r="AJ3057" s="16"/>
      <c r="AK3057" s="16"/>
      <c r="AL3057" s="16"/>
      <c r="AM3057" s="16"/>
      <c r="AN3057" s="16"/>
      <c r="AO3057" s="16"/>
      <c r="AP3057" s="16"/>
      <c r="AQ3057" s="16"/>
      <c r="AR3057" s="16"/>
      <c r="AS3057" s="16"/>
      <c r="AT3057" s="16"/>
      <c r="AU3057" s="16"/>
      <c r="AV3057" s="16"/>
      <c r="AW3057" s="16"/>
      <c r="AX3057" s="16"/>
      <c r="AY3057" s="16"/>
      <c r="AZ3057" s="16"/>
      <c r="BA3057" s="16"/>
      <c r="BB3057" s="16"/>
    </row>
    <row r="3058" s="5" customFormat="1" spans="1:54">
      <c r="A3058" s="136"/>
      <c r="C3058" s="136"/>
      <c r="E3058" s="107"/>
      <c r="F3058" s="137"/>
      <c r="J3058" s="122"/>
      <c r="K3058" s="138"/>
      <c r="L3058" s="139"/>
      <c r="M3058" s="140"/>
      <c r="O3058" s="89"/>
      <c r="Q3058" s="138"/>
      <c r="R3058" s="91"/>
      <c r="S3058" s="138"/>
      <c r="T3058" s="138"/>
      <c r="U3058" s="91"/>
      <c r="V3058" s="141"/>
      <c r="Y3058" s="6"/>
      <c r="Z3058" s="16"/>
      <c r="AA3058" s="16"/>
      <c r="AB3058" s="16"/>
      <c r="AC3058" s="16"/>
      <c r="AD3058" s="16"/>
      <c r="AE3058" s="16"/>
      <c r="AF3058" s="16"/>
      <c r="AG3058" s="16"/>
      <c r="AH3058" s="16"/>
      <c r="AI3058" s="16"/>
      <c r="AJ3058" s="16"/>
      <c r="AK3058" s="16"/>
      <c r="AL3058" s="16"/>
      <c r="AM3058" s="16"/>
      <c r="AN3058" s="16"/>
      <c r="AO3058" s="16"/>
      <c r="AP3058" s="16"/>
      <c r="AQ3058" s="16"/>
      <c r="AR3058" s="16"/>
      <c r="AS3058" s="16"/>
      <c r="AT3058" s="16"/>
      <c r="AU3058" s="16"/>
      <c r="AV3058" s="16"/>
      <c r="AW3058" s="16"/>
      <c r="AX3058" s="16"/>
      <c r="AY3058" s="16"/>
      <c r="AZ3058" s="16"/>
      <c r="BA3058" s="16"/>
      <c r="BB3058" s="16"/>
    </row>
    <row r="3059" s="5" customFormat="1" spans="1:54">
      <c r="A3059" s="136"/>
      <c r="C3059" s="136"/>
      <c r="E3059" s="107"/>
      <c r="F3059" s="137"/>
      <c r="J3059" s="122"/>
      <c r="K3059" s="138"/>
      <c r="L3059" s="139"/>
      <c r="M3059" s="140"/>
      <c r="O3059" s="89"/>
      <c r="Q3059" s="138"/>
      <c r="R3059" s="91"/>
      <c r="S3059" s="138"/>
      <c r="T3059" s="138"/>
      <c r="U3059" s="91"/>
      <c r="V3059" s="141"/>
      <c r="Y3059" s="6"/>
      <c r="Z3059" s="16"/>
      <c r="AA3059" s="16"/>
      <c r="AB3059" s="16"/>
      <c r="AC3059" s="16"/>
      <c r="AD3059" s="16"/>
      <c r="AE3059" s="16"/>
      <c r="AF3059" s="16"/>
      <c r="AG3059" s="16"/>
      <c r="AH3059" s="16"/>
      <c r="AI3059" s="16"/>
      <c r="AJ3059" s="16"/>
      <c r="AK3059" s="16"/>
      <c r="AL3059" s="16"/>
      <c r="AM3059" s="16"/>
      <c r="AN3059" s="16"/>
      <c r="AO3059" s="16"/>
      <c r="AP3059" s="16"/>
      <c r="AQ3059" s="16"/>
      <c r="AR3059" s="16"/>
      <c r="AS3059" s="16"/>
      <c r="AT3059" s="16"/>
      <c r="AU3059" s="16"/>
      <c r="AV3059" s="16"/>
      <c r="AW3059" s="16"/>
      <c r="AX3059" s="16"/>
      <c r="AY3059" s="16"/>
      <c r="AZ3059" s="16"/>
      <c r="BA3059" s="16"/>
      <c r="BB3059" s="16"/>
    </row>
    <row r="3060" s="5" customFormat="1" spans="1:54">
      <c r="A3060" s="136"/>
      <c r="C3060" s="136"/>
      <c r="E3060" s="107"/>
      <c r="F3060" s="137"/>
      <c r="J3060" s="122"/>
      <c r="K3060" s="138"/>
      <c r="L3060" s="139"/>
      <c r="M3060" s="140"/>
      <c r="O3060" s="89"/>
      <c r="Q3060" s="138"/>
      <c r="R3060" s="91"/>
      <c r="S3060" s="138"/>
      <c r="T3060" s="138"/>
      <c r="U3060" s="91"/>
      <c r="V3060" s="141"/>
      <c r="Y3060" s="6"/>
      <c r="Z3060" s="16"/>
      <c r="AA3060" s="16"/>
      <c r="AB3060" s="16"/>
      <c r="AC3060" s="16"/>
      <c r="AD3060" s="16"/>
      <c r="AE3060" s="16"/>
      <c r="AF3060" s="16"/>
      <c r="AG3060" s="16"/>
      <c r="AH3060" s="16"/>
      <c r="AI3060" s="16"/>
      <c r="AJ3060" s="16"/>
      <c r="AK3060" s="16"/>
      <c r="AL3060" s="16"/>
      <c r="AM3060" s="16"/>
      <c r="AN3060" s="16"/>
      <c r="AO3060" s="16"/>
      <c r="AP3060" s="16"/>
      <c r="AQ3060" s="16"/>
      <c r="AR3060" s="16"/>
      <c r="AS3060" s="16"/>
      <c r="AT3060" s="16"/>
      <c r="AU3060" s="16"/>
      <c r="AV3060" s="16"/>
      <c r="AW3060" s="16"/>
      <c r="AX3060" s="16"/>
      <c r="AY3060" s="16"/>
      <c r="AZ3060" s="16"/>
      <c r="BA3060" s="16"/>
      <c r="BB3060" s="16"/>
    </row>
    <row r="3061" s="5" customFormat="1" spans="1:54">
      <c r="A3061" s="136"/>
      <c r="C3061" s="136"/>
      <c r="E3061" s="107"/>
      <c r="F3061" s="137"/>
      <c r="J3061" s="122"/>
      <c r="K3061" s="138"/>
      <c r="L3061" s="139"/>
      <c r="M3061" s="140"/>
      <c r="O3061" s="89"/>
      <c r="Q3061" s="138"/>
      <c r="R3061" s="91"/>
      <c r="S3061" s="138"/>
      <c r="T3061" s="138"/>
      <c r="U3061" s="91"/>
      <c r="V3061" s="141"/>
      <c r="Y3061" s="6"/>
      <c r="Z3061" s="16"/>
      <c r="AA3061" s="16"/>
      <c r="AB3061" s="16"/>
      <c r="AC3061" s="16"/>
      <c r="AD3061" s="16"/>
      <c r="AE3061" s="16"/>
      <c r="AF3061" s="16"/>
      <c r="AG3061" s="16"/>
      <c r="AH3061" s="16"/>
      <c r="AI3061" s="16"/>
      <c r="AJ3061" s="16"/>
      <c r="AK3061" s="16"/>
      <c r="AL3061" s="16"/>
      <c r="AM3061" s="16"/>
      <c r="AN3061" s="16"/>
      <c r="AO3061" s="16"/>
      <c r="AP3061" s="16"/>
      <c r="AQ3061" s="16"/>
      <c r="AR3061" s="16"/>
      <c r="AS3061" s="16"/>
      <c r="AT3061" s="16"/>
      <c r="AU3061" s="16"/>
      <c r="AV3061" s="16"/>
      <c r="AW3061" s="16"/>
      <c r="AX3061" s="16"/>
      <c r="AY3061" s="16"/>
      <c r="AZ3061" s="16"/>
      <c r="BA3061" s="16"/>
      <c r="BB3061" s="16"/>
    </row>
    <row r="3062" s="5" customFormat="1" spans="1:54">
      <c r="A3062" s="136"/>
      <c r="C3062" s="136"/>
      <c r="E3062" s="107"/>
      <c r="F3062" s="137"/>
      <c r="J3062" s="122"/>
      <c r="K3062" s="138"/>
      <c r="L3062" s="139"/>
      <c r="M3062" s="140"/>
      <c r="O3062" s="89"/>
      <c r="Q3062" s="138"/>
      <c r="R3062" s="91"/>
      <c r="S3062" s="138"/>
      <c r="T3062" s="138"/>
      <c r="U3062" s="91"/>
      <c r="V3062" s="141"/>
      <c r="Y3062" s="6"/>
      <c r="Z3062" s="16"/>
      <c r="AA3062" s="16"/>
      <c r="AB3062" s="16"/>
      <c r="AC3062" s="16"/>
      <c r="AD3062" s="16"/>
      <c r="AE3062" s="16"/>
      <c r="AF3062" s="16"/>
      <c r="AG3062" s="16"/>
      <c r="AH3062" s="16"/>
      <c r="AI3062" s="16"/>
      <c r="AJ3062" s="16"/>
      <c r="AK3062" s="16"/>
      <c r="AL3062" s="16"/>
      <c r="AM3062" s="16"/>
      <c r="AN3062" s="16"/>
      <c r="AO3062" s="16"/>
      <c r="AP3062" s="16"/>
      <c r="AQ3062" s="16"/>
      <c r="AR3062" s="16"/>
      <c r="AS3062" s="16"/>
      <c r="AT3062" s="16"/>
      <c r="AU3062" s="16"/>
      <c r="AV3062" s="16"/>
      <c r="AW3062" s="16"/>
      <c r="AX3062" s="16"/>
      <c r="AY3062" s="16"/>
      <c r="AZ3062" s="16"/>
      <c r="BA3062" s="16"/>
      <c r="BB3062" s="16"/>
    </row>
    <row r="3063" s="5" customFormat="1" spans="1:54">
      <c r="A3063" s="136"/>
      <c r="C3063" s="136"/>
      <c r="E3063" s="107"/>
      <c r="F3063" s="137"/>
      <c r="J3063" s="122"/>
      <c r="K3063" s="138"/>
      <c r="L3063" s="139"/>
      <c r="M3063" s="140"/>
      <c r="O3063" s="89"/>
      <c r="Q3063" s="138"/>
      <c r="R3063" s="91"/>
      <c r="S3063" s="138"/>
      <c r="T3063" s="138"/>
      <c r="U3063" s="91"/>
      <c r="V3063" s="141"/>
      <c r="Y3063" s="6"/>
      <c r="Z3063" s="16"/>
      <c r="AA3063" s="16"/>
      <c r="AB3063" s="16"/>
      <c r="AC3063" s="16"/>
      <c r="AD3063" s="16"/>
      <c r="AE3063" s="16"/>
      <c r="AF3063" s="16"/>
      <c r="AG3063" s="16"/>
      <c r="AH3063" s="16"/>
      <c r="AI3063" s="16"/>
      <c r="AJ3063" s="16"/>
      <c r="AK3063" s="16"/>
      <c r="AL3063" s="16"/>
      <c r="AM3063" s="16"/>
      <c r="AN3063" s="16"/>
      <c r="AO3063" s="16"/>
      <c r="AP3063" s="16"/>
      <c r="AQ3063" s="16"/>
      <c r="AR3063" s="16"/>
      <c r="AS3063" s="16"/>
      <c r="AT3063" s="16"/>
      <c r="AU3063" s="16"/>
      <c r="AV3063" s="16"/>
      <c r="AW3063" s="16"/>
      <c r="AX3063" s="16"/>
      <c r="AY3063" s="16"/>
      <c r="AZ3063" s="16"/>
      <c r="BA3063" s="16"/>
      <c r="BB3063" s="16"/>
    </row>
    <row r="3064" s="5" customFormat="1" spans="1:54">
      <c r="A3064" s="136"/>
      <c r="C3064" s="136"/>
      <c r="E3064" s="107"/>
      <c r="F3064" s="137"/>
      <c r="J3064" s="122"/>
      <c r="K3064" s="138"/>
      <c r="L3064" s="139"/>
      <c r="M3064" s="140"/>
      <c r="O3064" s="89"/>
      <c r="Q3064" s="138"/>
      <c r="R3064" s="91"/>
      <c r="S3064" s="138"/>
      <c r="T3064" s="138"/>
      <c r="U3064" s="91"/>
      <c r="V3064" s="141"/>
      <c r="Y3064" s="6"/>
      <c r="Z3064" s="16"/>
      <c r="AA3064" s="16"/>
      <c r="AB3064" s="16"/>
      <c r="AC3064" s="16"/>
      <c r="AD3064" s="16"/>
      <c r="AE3064" s="16"/>
      <c r="AF3064" s="16"/>
      <c r="AG3064" s="16"/>
      <c r="AH3064" s="16"/>
      <c r="AI3064" s="16"/>
      <c r="AJ3064" s="16"/>
      <c r="AK3064" s="16"/>
      <c r="AL3064" s="16"/>
      <c r="AM3064" s="16"/>
      <c r="AN3064" s="16"/>
      <c r="AO3064" s="16"/>
      <c r="AP3064" s="16"/>
      <c r="AQ3064" s="16"/>
      <c r="AR3064" s="16"/>
      <c r="AS3064" s="16"/>
      <c r="AT3064" s="16"/>
      <c r="AU3064" s="16"/>
      <c r="AV3064" s="16"/>
      <c r="AW3064" s="16"/>
      <c r="AX3064" s="16"/>
      <c r="AY3064" s="16"/>
      <c r="AZ3064" s="16"/>
      <c r="BA3064" s="16"/>
      <c r="BB3064" s="16"/>
    </row>
    <row r="3065" s="5" customFormat="1" spans="1:54">
      <c r="A3065" s="136"/>
      <c r="C3065" s="136"/>
      <c r="E3065" s="107"/>
      <c r="F3065" s="137"/>
      <c r="J3065" s="122"/>
      <c r="K3065" s="138"/>
      <c r="L3065" s="139"/>
      <c r="M3065" s="140"/>
      <c r="O3065" s="89"/>
      <c r="Q3065" s="138"/>
      <c r="R3065" s="91"/>
      <c r="S3065" s="138"/>
      <c r="T3065" s="138"/>
      <c r="U3065" s="91"/>
      <c r="V3065" s="141"/>
      <c r="Y3065" s="6"/>
      <c r="Z3065" s="16"/>
      <c r="AA3065" s="16"/>
      <c r="AB3065" s="16"/>
      <c r="AC3065" s="16"/>
      <c r="AD3065" s="16"/>
      <c r="AE3065" s="16"/>
      <c r="AF3065" s="16"/>
      <c r="AG3065" s="16"/>
      <c r="AH3065" s="16"/>
      <c r="AI3065" s="16"/>
      <c r="AJ3065" s="16"/>
      <c r="AK3065" s="16"/>
      <c r="AL3065" s="16"/>
      <c r="AM3065" s="16"/>
      <c r="AN3065" s="16"/>
      <c r="AO3065" s="16"/>
      <c r="AP3065" s="16"/>
      <c r="AQ3065" s="16"/>
      <c r="AR3065" s="16"/>
      <c r="AS3065" s="16"/>
      <c r="AT3065" s="16"/>
      <c r="AU3065" s="16"/>
      <c r="AV3065" s="16"/>
      <c r="AW3065" s="16"/>
      <c r="AX3065" s="16"/>
      <c r="AY3065" s="16"/>
      <c r="AZ3065" s="16"/>
      <c r="BA3065" s="16"/>
      <c r="BB3065" s="16"/>
    </row>
    <row r="3066" s="5" customFormat="1" spans="1:54">
      <c r="A3066" s="136"/>
      <c r="C3066" s="136"/>
      <c r="E3066" s="107"/>
      <c r="F3066" s="137"/>
      <c r="J3066" s="122"/>
      <c r="K3066" s="138"/>
      <c r="L3066" s="139"/>
      <c r="M3066" s="140"/>
      <c r="O3066" s="89"/>
      <c r="Q3066" s="138"/>
      <c r="R3066" s="91"/>
      <c r="S3066" s="138"/>
      <c r="T3066" s="138"/>
      <c r="U3066" s="91"/>
      <c r="V3066" s="141"/>
      <c r="Y3066" s="6"/>
      <c r="Z3066" s="16"/>
      <c r="AA3066" s="16"/>
      <c r="AB3066" s="16"/>
      <c r="AC3066" s="16"/>
      <c r="AD3066" s="16"/>
      <c r="AE3066" s="16"/>
      <c r="AF3066" s="16"/>
      <c r="AG3066" s="16"/>
      <c r="AH3066" s="16"/>
      <c r="AI3066" s="16"/>
      <c r="AJ3066" s="16"/>
      <c r="AK3066" s="16"/>
      <c r="AL3066" s="16"/>
      <c r="AM3066" s="16"/>
      <c r="AN3066" s="16"/>
      <c r="AO3066" s="16"/>
      <c r="AP3066" s="16"/>
      <c r="AQ3066" s="16"/>
      <c r="AR3066" s="16"/>
      <c r="AS3066" s="16"/>
      <c r="AT3066" s="16"/>
      <c r="AU3066" s="16"/>
      <c r="AV3066" s="16"/>
      <c r="AW3066" s="16"/>
      <c r="AX3066" s="16"/>
      <c r="AY3066" s="16"/>
      <c r="AZ3066" s="16"/>
      <c r="BA3066" s="16"/>
      <c r="BB3066" s="16"/>
    </row>
    <row r="3067" s="5" customFormat="1" spans="1:54">
      <c r="A3067" s="136"/>
      <c r="C3067" s="136"/>
      <c r="E3067" s="107"/>
      <c r="F3067" s="137"/>
      <c r="J3067" s="122"/>
      <c r="K3067" s="138"/>
      <c r="L3067" s="139"/>
      <c r="M3067" s="140"/>
      <c r="O3067" s="89"/>
      <c r="Q3067" s="138"/>
      <c r="R3067" s="91"/>
      <c r="S3067" s="138"/>
      <c r="T3067" s="138"/>
      <c r="U3067" s="91"/>
      <c r="V3067" s="141"/>
      <c r="Y3067" s="6"/>
      <c r="Z3067" s="16"/>
      <c r="AA3067" s="16"/>
      <c r="AB3067" s="16"/>
      <c r="AC3067" s="16"/>
      <c r="AD3067" s="16"/>
      <c r="AE3067" s="16"/>
      <c r="AF3067" s="16"/>
      <c r="AG3067" s="16"/>
      <c r="AH3067" s="16"/>
      <c r="AI3067" s="16"/>
      <c r="AJ3067" s="16"/>
      <c r="AK3067" s="16"/>
      <c r="AL3067" s="16"/>
      <c r="AM3067" s="16"/>
      <c r="AN3067" s="16"/>
      <c r="AO3067" s="16"/>
      <c r="AP3067" s="16"/>
      <c r="AQ3067" s="16"/>
      <c r="AR3067" s="16"/>
      <c r="AS3067" s="16"/>
      <c r="AT3067" s="16"/>
      <c r="AU3067" s="16"/>
      <c r="AV3067" s="16"/>
      <c r="AW3067" s="16"/>
      <c r="AX3067" s="16"/>
      <c r="AY3067" s="16"/>
      <c r="AZ3067" s="16"/>
      <c r="BA3067" s="16"/>
      <c r="BB3067" s="16"/>
    </row>
    <row r="3068" s="5" customFormat="1" spans="1:54">
      <c r="A3068" s="136"/>
      <c r="C3068" s="136"/>
      <c r="E3068" s="107"/>
      <c r="F3068" s="137"/>
      <c r="J3068" s="122"/>
      <c r="K3068" s="138"/>
      <c r="L3068" s="139"/>
      <c r="M3068" s="140"/>
      <c r="O3068" s="89"/>
      <c r="Q3068" s="138"/>
      <c r="R3068" s="91"/>
      <c r="S3068" s="138"/>
      <c r="T3068" s="138"/>
      <c r="U3068" s="91"/>
      <c r="V3068" s="141"/>
      <c r="Y3068" s="6"/>
      <c r="Z3068" s="16"/>
      <c r="AA3068" s="16"/>
      <c r="AB3068" s="16"/>
      <c r="AC3068" s="16"/>
      <c r="AD3068" s="16"/>
      <c r="AE3068" s="16"/>
      <c r="AF3068" s="16"/>
      <c r="AG3068" s="16"/>
      <c r="AH3068" s="16"/>
      <c r="AI3068" s="16"/>
      <c r="AJ3068" s="16"/>
      <c r="AK3068" s="16"/>
      <c r="AL3068" s="16"/>
      <c r="AM3068" s="16"/>
      <c r="AN3068" s="16"/>
      <c r="AO3068" s="16"/>
      <c r="AP3068" s="16"/>
      <c r="AQ3068" s="16"/>
      <c r="AR3068" s="16"/>
      <c r="AS3068" s="16"/>
      <c r="AT3068" s="16"/>
      <c r="AU3068" s="16"/>
      <c r="AV3068" s="16"/>
      <c r="AW3068" s="16"/>
      <c r="AX3068" s="16"/>
      <c r="AY3068" s="16"/>
      <c r="AZ3068" s="16"/>
      <c r="BA3068" s="16"/>
      <c r="BB3068" s="16"/>
    </row>
    <row r="3069" s="5" customFormat="1" spans="1:54">
      <c r="A3069" s="136"/>
      <c r="C3069" s="136"/>
      <c r="E3069" s="107"/>
      <c r="F3069" s="137"/>
      <c r="J3069" s="122"/>
      <c r="K3069" s="138"/>
      <c r="L3069" s="139"/>
      <c r="M3069" s="140"/>
      <c r="O3069" s="89"/>
      <c r="Q3069" s="138"/>
      <c r="R3069" s="91"/>
      <c r="S3069" s="138"/>
      <c r="T3069" s="138"/>
      <c r="U3069" s="91"/>
      <c r="V3069" s="141"/>
      <c r="Y3069" s="6"/>
      <c r="Z3069" s="16"/>
      <c r="AA3069" s="16"/>
      <c r="AB3069" s="16"/>
      <c r="AC3069" s="16"/>
      <c r="AD3069" s="16"/>
      <c r="AE3069" s="16"/>
      <c r="AF3069" s="16"/>
      <c r="AG3069" s="16"/>
      <c r="AH3069" s="16"/>
      <c r="AI3069" s="16"/>
      <c r="AJ3069" s="16"/>
      <c r="AK3069" s="16"/>
      <c r="AL3069" s="16"/>
      <c r="AM3069" s="16"/>
      <c r="AN3069" s="16"/>
      <c r="AO3069" s="16"/>
      <c r="AP3069" s="16"/>
      <c r="AQ3069" s="16"/>
      <c r="AR3069" s="16"/>
      <c r="AS3069" s="16"/>
      <c r="AT3069" s="16"/>
      <c r="AU3069" s="16"/>
      <c r="AV3069" s="16"/>
      <c r="AW3069" s="16"/>
      <c r="AX3069" s="16"/>
      <c r="AY3069" s="16"/>
      <c r="AZ3069" s="16"/>
      <c r="BA3069" s="16"/>
      <c r="BB3069" s="16"/>
    </row>
    <row r="3070" s="5" customFormat="1" spans="1:54">
      <c r="A3070" s="136"/>
      <c r="C3070" s="136"/>
      <c r="E3070" s="107"/>
      <c r="F3070" s="137"/>
      <c r="J3070" s="122"/>
      <c r="K3070" s="138"/>
      <c r="L3070" s="139"/>
      <c r="M3070" s="140"/>
      <c r="O3070" s="89"/>
      <c r="Q3070" s="138"/>
      <c r="R3070" s="91"/>
      <c r="S3070" s="138"/>
      <c r="T3070" s="138"/>
      <c r="U3070" s="91"/>
      <c r="V3070" s="141"/>
      <c r="Y3070" s="6"/>
      <c r="Z3070" s="16"/>
      <c r="AA3070" s="16"/>
      <c r="AB3070" s="16"/>
      <c r="AC3070" s="16"/>
      <c r="AD3070" s="16"/>
      <c r="AE3070" s="16"/>
      <c r="AF3070" s="16"/>
      <c r="AG3070" s="16"/>
      <c r="AH3070" s="16"/>
      <c r="AI3070" s="16"/>
      <c r="AJ3070" s="16"/>
      <c r="AK3070" s="16"/>
      <c r="AL3070" s="16"/>
      <c r="AM3070" s="16"/>
      <c r="AN3070" s="16"/>
      <c r="AO3070" s="16"/>
      <c r="AP3070" s="16"/>
      <c r="AQ3070" s="16"/>
      <c r="AR3070" s="16"/>
      <c r="AS3070" s="16"/>
      <c r="AT3070" s="16"/>
      <c r="AU3070" s="16"/>
      <c r="AV3070" s="16"/>
      <c r="AW3070" s="16"/>
      <c r="AX3070" s="16"/>
      <c r="AY3070" s="16"/>
      <c r="AZ3070" s="16"/>
      <c r="BA3070" s="16"/>
      <c r="BB3070" s="16"/>
    </row>
    <row r="3071" s="5" customFormat="1" spans="1:54">
      <c r="A3071" s="136"/>
      <c r="C3071" s="136"/>
      <c r="E3071" s="107"/>
      <c r="F3071" s="137"/>
      <c r="J3071" s="122"/>
      <c r="K3071" s="138"/>
      <c r="L3071" s="139"/>
      <c r="M3071" s="140"/>
      <c r="O3071" s="89"/>
      <c r="Q3071" s="138"/>
      <c r="R3071" s="91"/>
      <c r="S3071" s="138"/>
      <c r="T3071" s="138"/>
      <c r="U3071" s="91"/>
      <c r="V3071" s="141"/>
      <c r="Y3071" s="6"/>
      <c r="Z3071" s="16"/>
      <c r="AA3071" s="16"/>
      <c r="AB3071" s="16"/>
      <c r="AC3071" s="16"/>
      <c r="AD3071" s="16"/>
      <c r="AE3071" s="16"/>
      <c r="AF3071" s="16"/>
      <c r="AG3071" s="16"/>
      <c r="AH3071" s="16"/>
      <c r="AI3071" s="16"/>
      <c r="AJ3071" s="16"/>
      <c r="AK3071" s="16"/>
      <c r="AL3071" s="16"/>
      <c r="AM3071" s="16"/>
      <c r="AN3071" s="16"/>
      <c r="AO3071" s="16"/>
      <c r="AP3071" s="16"/>
      <c r="AQ3071" s="16"/>
      <c r="AR3071" s="16"/>
      <c r="AS3071" s="16"/>
      <c r="AT3071" s="16"/>
      <c r="AU3071" s="16"/>
      <c r="AV3071" s="16"/>
      <c r="AW3071" s="16"/>
      <c r="AX3071" s="16"/>
      <c r="AY3071" s="16"/>
      <c r="AZ3071" s="16"/>
      <c r="BA3071" s="16"/>
      <c r="BB3071" s="16"/>
    </row>
    <row r="3072" s="5" customFormat="1" spans="1:54">
      <c r="A3072" s="136"/>
      <c r="C3072" s="136"/>
      <c r="E3072" s="107"/>
      <c r="F3072" s="137"/>
      <c r="J3072" s="122"/>
      <c r="K3072" s="138"/>
      <c r="L3072" s="139"/>
      <c r="M3072" s="140"/>
      <c r="O3072" s="89"/>
      <c r="Q3072" s="138"/>
      <c r="R3072" s="91"/>
      <c r="S3072" s="138"/>
      <c r="T3072" s="138"/>
      <c r="U3072" s="91"/>
      <c r="V3072" s="141"/>
      <c r="Y3072" s="6"/>
      <c r="Z3072" s="16"/>
      <c r="AA3072" s="16"/>
      <c r="AB3072" s="16"/>
      <c r="AC3072" s="16"/>
      <c r="AD3072" s="16"/>
      <c r="AE3072" s="16"/>
      <c r="AF3072" s="16"/>
      <c r="AG3072" s="16"/>
      <c r="AH3072" s="16"/>
      <c r="AI3072" s="16"/>
      <c r="AJ3072" s="16"/>
      <c r="AK3072" s="16"/>
      <c r="AL3072" s="16"/>
      <c r="AM3072" s="16"/>
      <c r="AN3072" s="16"/>
      <c r="AO3072" s="16"/>
      <c r="AP3072" s="16"/>
      <c r="AQ3072" s="16"/>
      <c r="AR3072" s="16"/>
      <c r="AS3072" s="16"/>
      <c r="AT3072" s="16"/>
      <c r="AU3072" s="16"/>
      <c r="AV3072" s="16"/>
      <c r="AW3072" s="16"/>
      <c r="AX3072" s="16"/>
      <c r="AY3072" s="16"/>
      <c r="AZ3072" s="16"/>
      <c r="BA3072" s="16"/>
      <c r="BB3072" s="16"/>
    </row>
    <row r="3073" s="5" customFormat="1" spans="1:54">
      <c r="A3073" s="136"/>
      <c r="C3073" s="136"/>
      <c r="E3073" s="107"/>
      <c r="F3073" s="137"/>
      <c r="J3073" s="122"/>
      <c r="K3073" s="138"/>
      <c r="L3073" s="139"/>
      <c r="M3073" s="140"/>
      <c r="O3073" s="89"/>
      <c r="Q3073" s="138"/>
      <c r="R3073" s="91"/>
      <c r="S3073" s="138"/>
      <c r="T3073" s="138"/>
      <c r="U3073" s="91"/>
      <c r="V3073" s="141"/>
      <c r="Y3073" s="6"/>
      <c r="Z3073" s="16"/>
      <c r="AA3073" s="16"/>
      <c r="AB3073" s="16"/>
      <c r="AC3073" s="16"/>
      <c r="AD3073" s="16"/>
      <c r="AE3073" s="16"/>
      <c r="AF3073" s="16"/>
      <c r="AG3073" s="16"/>
      <c r="AH3073" s="16"/>
      <c r="AI3073" s="16"/>
      <c r="AJ3073" s="16"/>
      <c r="AK3073" s="16"/>
      <c r="AL3073" s="16"/>
      <c r="AM3073" s="16"/>
      <c r="AN3073" s="16"/>
      <c r="AO3073" s="16"/>
      <c r="AP3073" s="16"/>
      <c r="AQ3073" s="16"/>
      <c r="AR3073" s="16"/>
      <c r="AS3073" s="16"/>
      <c r="AT3073" s="16"/>
      <c r="AU3073" s="16"/>
      <c r="AV3073" s="16"/>
      <c r="AW3073" s="16"/>
      <c r="AX3073" s="16"/>
      <c r="AY3073" s="16"/>
      <c r="AZ3073" s="16"/>
      <c r="BA3073" s="16"/>
      <c r="BB3073" s="16"/>
    </row>
    <row r="3074" s="5" customFormat="1" spans="1:54">
      <c r="A3074" s="136"/>
      <c r="C3074" s="136"/>
      <c r="E3074" s="107"/>
      <c r="F3074" s="137"/>
      <c r="J3074" s="122"/>
      <c r="K3074" s="138"/>
      <c r="L3074" s="139"/>
      <c r="M3074" s="140"/>
      <c r="O3074" s="89"/>
      <c r="Q3074" s="138"/>
      <c r="R3074" s="91"/>
      <c r="S3074" s="138"/>
      <c r="T3074" s="138"/>
      <c r="U3074" s="91"/>
      <c r="V3074" s="141"/>
      <c r="Y3074" s="6"/>
      <c r="Z3074" s="16"/>
      <c r="AA3074" s="16"/>
      <c r="AB3074" s="16"/>
      <c r="AC3074" s="16"/>
      <c r="AD3074" s="16"/>
      <c r="AE3074" s="16"/>
      <c r="AF3074" s="16"/>
      <c r="AG3074" s="16"/>
      <c r="AH3074" s="16"/>
      <c r="AI3074" s="16"/>
      <c r="AJ3074" s="16"/>
      <c r="AK3074" s="16"/>
      <c r="AL3074" s="16"/>
      <c r="AM3074" s="16"/>
      <c r="AN3074" s="16"/>
      <c r="AO3074" s="16"/>
      <c r="AP3074" s="16"/>
      <c r="AQ3074" s="16"/>
      <c r="AR3074" s="16"/>
      <c r="AS3074" s="16"/>
      <c r="AT3074" s="16"/>
      <c r="AU3074" s="16"/>
      <c r="AV3074" s="16"/>
      <c r="AW3074" s="16"/>
      <c r="AX3074" s="16"/>
      <c r="AY3074" s="16"/>
      <c r="AZ3074" s="16"/>
      <c r="BA3074" s="16"/>
      <c r="BB3074" s="16"/>
    </row>
    <row r="3075" s="5" customFormat="1" spans="1:54">
      <c r="A3075" s="136"/>
      <c r="C3075" s="136"/>
      <c r="E3075" s="107"/>
      <c r="F3075" s="137"/>
      <c r="J3075" s="122"/>
      <c r="K3075" s="138"/>
      <c r="L3075" s="139"/>
      <c r="M3075" s="140"/>
      <c r="O3075" s="89"/>
      <c r="Q3075" s="138"/>
      <c r="R3075" s="91"/>
      <c r="S3075" s="138"/>
      <c r="T3075" s="138"/>
      <c r="U3075" s="91"/>
      <c r="V3075" s="141"/>
      <c r="Y3075" s="6"/>
      <c r="Z3075" s="16"/>
      <c r="AA3075" s="16"/>
      <c r="AB3075" s="16"/>
      <c r="AC3075" s="16"/>
      <c r="AD3075" s="16"/>
      <c r="AE3075" s="16"/>
      <c r="AF3075" s="16"/>
      <c r="AG3075" s="16"/>
      <c r="AH3075" s="16"/>
      <c r="AI3075" s="16"/>
      <c r="AJ3075" s="16"/>
      <c r="AK3075" s="16"/>
      <c r="AL3075" s="16"/>
      <c r="AM3075" s="16"/>
      <c r="AN3075" s="16"/>
      <c r="AO3075" s="16"/>
      <c r="AP3075" s="16"/>
      <c r="AQ3075" s="16"/>
      <c r="AR3075" s="16"/>
      <c r="AS3075" s="16"/>
      <c r="AT3075" s="16"/>
      <c r="AU3075" s="16"/>
      <c r="AV3075" s="16"/>
      <c r="AW3075" s="16"/>
      <c r="AX3075" s="16"/>
      <c r="AY3075" s="16"/>
      <c r="AZ3075" s="16"/>
      <c r="BA3075" s="16"/>
      <c r="BB3075" s="16"/>
    </row>
    <row r="3076" s="5" customFormat="1" spans="1:54">
      <c r="A3076" s="136"/>
      <c r="C3076" s="136"/>
      <c r="E3076" s="107"/>
      <c r="F3076" s="137"/>
      <c r="J3076" s="122"/>
      <c r="K3076" s="138"/>
      <c r="L3076" s="139"/>
      <c r="M3076" s="140"/>
      <c r="O3076" s="89"/>
      <c r="Q3076" s="138"/>
      <c r="R3076" s="91"/>
      <c r="S3076" s="138"/>
      <c r="T3076" s="138"/>
      <c r="U3076" s="91"/>
      <c r="V3076" s="141"/>
      <c r="Y3076" s="6"/>
      <c r="Z3076" s="16"/>
      <c r="AA3076" s="16"/>
      <c r="AB3076" s="16"/>
      <c r="AC3076" s="16"/>
      <c r="AD3076" s="16"/>
      <c r="AE3076" s="16"/>
      <c r="AF3076" s="16"/>
      <c r="AG3076" s="16"/>
      <c r="AH3076" s="16"/>
      <c r="AI3076" s="16"/>
      <c r="AJ3076" s="16"/>
      <c r="AK3076" s="16"/>
      <c r="AL3076" s="16"/>
      <c r="AM3076" s="16"/>
      <c r="AN3076" s="16"/>
      <c r="AO3076" s="16"/>
      <c r="AP3076" s="16"/>
      <c r="AQ3076" s="16"/>
      <c r="AR3076" s="16"/>
      <c r="AS3076" s="16"/>
      <c r="AT3076" s="16"/>
      <c r="AU3076" s="16"/>
      <c r="AV3076" s="16"/>
      <c r="AW3076" s="16"/>
      <c r="AX3076" s="16"/>
      <c r="AY3076" s="16"/>
      <c r="AZ3076" s="16"/>
      <c r="BA3076" s="16"/>
      <c r="BB3076" s="16"/>
    </row>
    <row r="3077" s="5" customFormat="1" spans="1:54">
      <c r="A3077" s="136"/>
      <c r="C3077" s="136"/>
      <c r="E3077" s="107"/>
      <c r="F3077" s="137"/>
      <c r="J3077" s="122"/>
      <c r="K3077" s="138"/>
      <c r="L3077" s="139"/>
      <c r="M3077" s="140"/>
      <c r="O3077" s="89"/>
      <c r="Q3077" s="138"/>
      <c r="R3077" s="91"/>
      <c r="S3077" s="138"/>
      <c r="T3077" s="138"/>
      <c r="U3077" s="91"/>
      <c r="V3077" s="141"/>
      <c r="Y3077" s="6"/>
      <c r="Z3077" s="16"/>
      <c r="AA3077" s="16"/>
      <c r="AB3077" s="16"/>
      <c r="AC3077" s="16"/>
      <c r="AD3077" s="16"/>
      <c r="AE3077" s="16"/>
      <c r="AF3077" s="16"/>
      <c r="AG3077" s="16"/>
      <c r="AH3077" s="16"/>
      <c r="AI3077" s="16"/>
      <c r="AJ3077" s="16"/>
      <c r="AK3077" s="16"/>
      <c r="AL3077" s="16"/>
      <c r="AM3077" s="16"/>
      <c r="AN3077" s="16"/>
      <c r="AO3077" s="16"/>
      <c r="AP3077" s="16"/>
      <c r="AQ3077" s="16"/>
      <c r="AR3077" s="16"/>
      <c r="AS3077" s="16"/>
      <c r="AT3077" s="16"/>
      <c r="AU3077" s="16"/>
      <c r="AV3077" s="16"/>
      <c r="AW3077" s="16"/>
      <c r="AX3077" s="16"/>
      <c r="AY3077" s="16"/>
      <c r="AZ3077" s="16"/>
      <c r="BA3077" s="16"/>
      <c r="BB3077" s="16"/>
    </row>
    <row r="3078" s="5" customFormat="1" spans="1:54">
      <c r="A3078" s="136"/>
      <c r="C3078" s="136"/>
      <c r="E3078" s="107"/>
      <c r="F3078" s="137"/>
      <c r="J3078" s="122"/>
      <c r="K3078" s="138"/>
      <c r="L3078" s="139"/>
      <c r="M3078" s="140"/>
      <c r="O3078" s="89"/>
      <c r="Q3078" s="138"/>
      <c r="R3078" s="91"/>
      <c r="S3078" s="138"/>
      <c r="T3078" s="138"/>
      <c r="U3078" s="91"/>
      <c r="V3078" s="141"/>
      <c r="Y3078" s="6"/>
      <c r="Z3078" s="16"/>
      <c r="AA3078" s="16"/>
      <c r="AB3078" s="16"/>
      <c r="AC3078" s="16"/>
      <c r="AD3078" s="16"/>
      <c r="AE3078" s="16"/>
      <c r="AF3078" s="16"/>
      <c r="AG3078" s="16"/>
      <c r="AH3078" s="16"/>
      <c r="AI3078" s="16"/>
      <c r="AJ3078" s="16"/>
      <c r="AK3078" s="16"/>
      <c r="AL3078" s="16"/>
      <c r="AM3078" s="16"/>
      <c r="AN3078" s="16"/>
      <c r="AO3078" s="16"/>
      <c r="AP3078" s="16"/>
      <c r="AQ3078" s="16"/>
      <c r="AR3078" s="16"/>
      <c r="AS3078" s="16"/>
      <c r="AT3078" s="16"/>
      <c r="AU3078" s="16"/>
      <c r="AV3078" s="16"/>
      <c r="AW3078" s="16"/>
      <c r="AX3078" s="16"/>
      <c r="AY3078" s="16"/>
      <c r="AZ3078" s="16"/>
      <c r="BA3078" s="16"/>
      <c r="BB3078" s="16"/>
    </row>
    <row r="3079" s="5" customFormat="1" spans="1:54">
      <c r="A3079" s="136"/>
      <c r="C3079" s="136"/>
      <c r="E3079" s="107"/>
      <c r="F3079" s="137"/>
      <c r="J3079" s="122"/>
      <c r="K3079" s="138"/>
      <c r="L3079" s="139"/>
      <c r="M3079" s="140"/>
      <c r="O3079" s="89"/>
      <c r="Q3079" s="138"/>
      <c r="R3079" s="91"/>
      <c r="S3079" s="138"/>
      <c r="T3079" s="138"/>
      <c r="U3079" s="91"/>
      <c r="V3079" s="141"/>
      <c r="Y3079" s="6"/>
      <c r="Z3079" s="16"/>
      <c r="AA3079" s="16"/>
      <c r="AB3079" s="16"/>
      <c r="AC3079" s="16"/>
      <c r="AD3079" s="16"/>
      <c r="AE3079" s="16"/>
      <c r="AF3079" s="16"/>
      <c r="AG3079" s="16"/>
      <c r="AH3079" s="16"/>
      <c r="AI3079" s="16"/>
      <c r="AJ3079" s="16"/>
      <c r="AK3079" s="16"/>
      <c r="AL3079" s="16"/>
      <c r="AM3079" s="16"/>
      <c r="AN3079" s="16"/>
      <c r="AO3079" s="16"/>
      <c r="AP3079" s="16"/>
      <c r="AQ3079" s="16"/>
      <c r="AR3079" s="16"/>
      <c r="AS3079" s="16"/>
      <c r="AT3079" s="16"/>
      <c r="AU3079" s="16"/>
      <c r="AV3079" s="16"/>
      <c r="AW3079" s="16"/>
      <c r="AX3079" s="16"/>
      <c r="AY3079" s="16"/>
      <c r="AZ3079" s="16"/>
      <c r="BA3079" s="16"/>
      <c r="BB3079" s="16"/>
    </row>
    <row r="3080" s="5" customFormat="1" spans="1:54">
      <c r="A3080" s="136"/>
      <c r="C3080" s="136"/>
      <c r="E3080" s="107"/>
      <c r="F3080" s="137"/>
      <c r="J3080" s="122"/>
      <c r="K3080" s="138"/>
      <c r="L3080" s="139"/>
      <c r="M3080" s="140"/>
      <c r="O3080" s="89"/>
      <c r="Q3080" s="138"/>
      <c r="R3080" s="91"/>
      <c r="S3080" s="138"/>
      <c r="T3080" s="138"/>
      <c r="U3080" s="91"/>
      <c r="V3080" s="141"/>
      <c r="Y3080" s="6"/>
      <c r="Z3080" s="16"/>
      <c r="AA3080" s="16"/>
      <c r="AB3080" s="16"/>
      <c r="AC3080" s="16"/>
      <c r="AD3080" s="16"/>
      <c r="AE3080" s="16"/>
      <c r="AF3080" s="16"/>
      <c r="AG3080" s="16"/>
      <c r="AH3080" s="16"/>
      <c r="AI3080" s="16"/>
      <c r="AJ3080" s="16"/>
      <c r="AK3080" s="16"/>
      <c r="AL3080" s="16"/>
      <c r="AM3080" s="16"/>
      <c r="AN3080" s="16"/>
      <c r="AO3080" s="16"/>
      <c r="AP3080" s="16"/>
      <c r="AQ3080" s="16"/>
      <c r="AR3080" s="16"/>
      <c r="AS3080" s="16"/>
      <c r="AT3080" s="16"/>
      <c r="AU3080" s="16"/>
      <c r="AV3080" s="16"/>
      <c r="AW3080" s="16"/>
      <c r="AX3080" s="16"/>
      <c r="AY3080" s="16"/>
      <c r="AZ3080" s="16"/>
      <c r="BA3080" s="16"/>
      <c r="BB3080" s="16"/>
    </row>
    <row r="3081" s="5" customFormat="1" spans="1:54">
      <c r="A3081" s="136"/>
      <c r="C3081" s="136"/>
      <c r="E3081" s="107"/>
      <c r="F3081" s="137"/>
      <c r="J3081" s="122"/>
      <c r="K3081" s="138"/>
      <c r="L3081" s="139"/>
      <c r="M3081" s="140"/>
      <c r="O3081" s="89"/>
      <c r="Q3081" s="138"/>
      <c r="R3081" s="91"/>
      <c r="S3081" s="138"/>
      <c r="T3081" s="138"/>
      <c r="U3081" s="91"/>
      <c r="V3081" s="141"/>
      <c r="Y3081" s="6"/>
      <c r="Z3081" s="16"/>
      <c r="AA3081" s="16"/>
      <c r="AB3081" s="16"/>
      <c r="AC3081" s="16"/>
      <c r="AD3081" s="16"/>
      <c r="AE3081" s="16"/>
      <c r="AF3081" s="16"/>
      <c r="AG3081" s="16"/>
      <c r="AH3081" s="16"/>
      <c r="AI3081" s="16"/>
      <c r="AJ3081" s="16"/>
      <c r="AK3081" s="16"/>
      <c r="AL3081" s="16"/>
      <c r="AM3081" s="16"/>
      <c r="AN3081" s="16"/>
      <c r="AO3081" s="16"/>
      <c r="AP3081" s="16"/>
      <c r="AQ3081" s="16"/>
      <c r="AR3081" s="16"/>
      <c r="AS3081" s="16"/>
      <c r="AT3081" s="16"/>
      <c r="AU3081" s="16"/>
      <c r="AV3081" s="16"/>
      <c r="AW3081" s="16"/>
      <c r="AX3081" s="16"/>
      <c r="AY3081" s="16"/>
      <c r="AZ3081" s="16"/>
      <c r="BA3081" s="16"/>
      <c r="BB3081" s="16"/>
    </row>
    <row r="3082" s="5" customFormat="1" spans="1:54">
      <c r="A3082" s="136"/>
      <c r="C3082" s="136"/>
      <c r="E3082" s="107"/>
      <c r="F3082" s="137"/>
      <c r="J3082" s="122"/>
      <c r="K3082" s="138"/>
      <c r="L3082" s="139"/>
      <c r="M3082" s="140"/>
      <c r="O3082" s="89"/>
      <c r="Q3082" s="138"/>
      <c r="R3082" s="91"/>
      <c r="S3082" s="138"/>
      <c r="T3082" s="138"/>
      <c r="U3082" s="91"/>
      <c r="V3082" s="141"/>
      <c r="Y3082" s="6"/>
      <c r="Z3082" s="16"/>
      <c r="AA3082" s="16"/>
      <c r="AB3082" s="16"/>
      <c r="AC3082" s="16"/>
      <c r="AD3082" s="16"/>
      <c r="AE3082" s="16"/>
      <c r="AF3082" s="16"/>
      <c r="AG3082" s="16"/>
      <c r="AH3082" s="16"/>
      <c r="AI3082" s="16"/>
      <c r="AJ3082" s="16"/>
      <c r="AK3082" s="16"/>
      <c r="AL3082" s="16"/>
      <c r="AM3082" s="16"/>
      <c r="AN3082" s="16"/>
      <c r="AO3082" s="16"/>
      <c r="AP3082" s="16"/>
      <c r="AQ3082" s="16"/>
      <c r="AR3082" s="16"/>
      <c r="AS3082" s="16"/>
      <c r="AT3082" s="16"/>
      <c r="AU3082" s="16"/>
      <c r="AV3082" s="16"/>
      <c r="AW3082" s="16"/>
      <c r="AX3082" s="16"/>
      <c r="AY3082" s="16"/>
      <c r="AZ3082" s="16"/>
      <c r="BA3082" s="16"/>
      <c r="BB3082" s="16"/>
    </row>
    <row r="3083" s="5" customFormat="1" spans="1:54">
      <c r="A3083" s="136"/>
      <c r="C3083" s="136"/>
      <c r="E3083" s="107"/>
      <c r="F3083" s="137"/>
      <c r="J3083" s="122"/>
      <c r="K3083" s="138"/>
      <c r="L3083" s="139"/>
      <c r="M3083" s="140"/>
      <c r="O3083" s="89"/>
      <c r="Q3083" s="138"/>
      <c r="R3083" s="91"/>
      <c r="S3083" s="138"/>
      <c r="T3083" s="138"/>
      <c r="U3083" s="91"/>
      <c r="V3083" s="141"/>
      <c r="Y3083" s="6"/>
      <c r="Z3083" s="16"/>
      <c r="AA3083" s="16"/>
      <c r="AB3083" s="16"/>
      <c r="AC3083" s="16"/>
      <c r="AD3083" s="16"/>
      <c r="AE3083" s="16"/>
      <c r="AF3083" s="16"/>
      <c r="AG3083" s="16"/>
      <c r="AH3083" s="16"/>
      <c r="AI3083" s="16"/>
      <c r="AJ3083" s="16"/>
      <c r="AK3083" s="16"/>
      <c r="AL3083" s="16"/>
      <c r="AM3083" s="16"/>
      <c r="AN3083" s="16"/>
      <c r="AO3083" s="16"/>
      <c r="AP3083" s="16"/>
      <c r="AQ3083" s="16"/>
      <c r="AR3083" s="16"/>
      <c r="AS3083" s="16"/>
      <c r="AT3083" s="16"/>
      <c r="AU3083" s="16"/>
      <c r="AV3083" s="16"/>
      <c r="AW3083" s="16"/>
      <c r="AX3083" s="16"/>
      <c r="AY3083" s="16"/>
      <c r="AZ3083" s="16"/>
      <c r="BA3083" s="16"/>
      <c r="BB3083" s="16"/>
    </row>
    <row r="3084" s="5" customFormat="1" spans="1:54">
      <c r="A3084" s="136"/>
      <c r="C3084" s="136"/>
      <c r="E3084" s="107"/>
      <c r="F3084" s="137"/>
      <c r="J3084" s="122"/>
      <c r="K3084" s="138"/>
      <c r="L3084" s="139"/>
      <c r="M3084" s="140"/>
      <c r="O3084" s="89"/>
      <c r="Q3084" s="138"/>
      <c r="R3084" s="91"/>
      <c r="S3084" s="138"/>
      <c r="T3084" s="138"/>
      <c r="U3084" s="91"/>
      <c r="V3084" s="141"/>
      <c r="Y3084" s="6"/>
      <c r="Z3084" s="16"/>
      <c r="AA3084" s="16"/>
      <c r="AB3084" s="16"/>
      <c r="AC3084" s="16"/>
      <c r="AD3084" s="16"/>
      <c r="AE3084" s="16"/>
      <c r="AF3084" s="16"/>
      <c r="AG3084" s="16"/>
      <c r="AH3084" s="16"/>
      <c r="AI3084" s="16"/>
      <c r="AJ3084" s="16"/>
      <c r="AK3084" s="16"/>
      <c r="AL3084" s="16"/>
      <c r="AM3084" s="16"/>
      <c r="AN3084" s="16"/>
      <c r="AO3084" s="16"/>
      <c r="AP3084" s="16"/>
      <c r="AQ3084" s="16"/>
      <c r="AR3084" s="16"/>
      <c r="AS3084" s="16"/>
      <c r="AT3084" s="16"/>
      <c r="AU3084" s="16"/>
      <c r="AV3084" s="16"/>
      <c r="AW3084" s="16"/>
      <c r="AX3084" s="16"/>
      <c r="AY3084" s="16"/>
      <c r="AZ3084" s="16"/>
      <c r="BA3084" s="16"/>
      <c r="BB3084" s="16"/>
    </row>
    <row r="3085" s="5" customFormat="1" spans="1:54">
      <c r="A3085" s="136"/>
      <c r="C3085" s="136"/>
      <c r="E3085" s="107"/>
      <c r="F3085" s="137"/>
      <c r="J3085" s="122"/>
      <c r="K3085" s="138"/>
      <c r="L3085" s="139"/>
      <c r="M3085" s="140"/>
      <c r="O3085" s="89"/>
      <c r="Q3085" s="138"/>
      <c r="R3085" s="91"/>
      <c r="S3085" s="138"/>
      <c r="T3085" s="138"/>
      <c r="U3085" s="91"/>
      <c r="V3085" s="141"/>
      <c r="Y3085" s="6"/>
      <c r="Z3085" s="16"/>
      <c r="AA3085" s="16"/>
      <c r="AB3085" s="16"/>
      <c r="AC3085" s="16"/>
      <c r="AD3085" s="16"/>
      <c r="AE3085" s="16"/>
      <c r="AF3085" s="16"/>
      <c r="AG3085" s="16"/>
      <c r="AH3085" s="16"/>
      <c r="AI3085" s="16"/>
      <c r="AJ3085" s="16"/>
      <c r="AK3085" s="16"/>
      <c r="AL3085" s="16"/>
      <c r="AM3085" s="16"/>
      <c r="AN3085" s="16"/>
      <c r="AO3085" s="16"/>
      <c r="AP3085" s="16"/>
      <c r="AQ3085" s="16"/>
      <c r="AR3085" s="16"/>
      <c r="AS3085" s="16"/>
      <c r="AT3085" s="16"/>
      <c r="AU3085" s="16"/>
      <c r="AV3085" s="16"/>
      <c r="AW3085" s="16"/>
      <c r="AX3085" s="16"/>
      <c r="AY3085" s="16"/>
      <c r="AZ3085" s="16"/>
      <c r="BA3085" s="16"/>
      <c r="BB3085" s="16"/>
    </row>
    <row r="3086" s="5" customFormat="1" spans="1:54">
      <c r="A3086" s="136"/>
      <c r="C3086" s="136"/>
      <c r="E3086" s="107"/>
      <c r="F3086" s="137"/>
      <c r="J3086" s="122"/>
      <c r="K3086" s="138"/>
      <c r="L3086" s="139"/>
      <c r="M3086" s="140"/>
      <c r="O3086" s="89"/>
      <c r="Q3086" s="138"/>
      <c r="R3086" s="91"/>
      <c r="S3086" s="138"/>
      <c r="T3086" s="138"/>
      <c r="U3086" s="91"/>
      <c r="V3086" s="141"/>
      <c r="Y3086" s="6"/>
      <c r="Z3086" s="16"/>
      <c r="AA3086" s="16"/>
      <c r="AB3086" s="16"/>
      <c r="AC3086" s="16"/>
      <c r="AD3086" s="16"/>
      <c r="AE3086" s="16"/>
      <c r="AF3086" s="16"/>
      <c r="AG3086" s="16"/>
      <c r="AH3086" s="16"/>
      <c r="AI3086" s="16"/>
      <c r="AJ3086" s="16"/>
      <c r="AK3086" s="16"/>
      <c r="AL3086" s="16"/>
      <c r="AM3086" s="16"/>
      <c r="AN3086" s="16"/>
      <c r="AO3086" s="16"/>
      <c r="AP3086" s="16"/>
      <c r="AQ3086" s="16"/>
      <c r="AR3086" s="16"/>
      <c r="AS3086" s="16"/>
      <c r="AT3086" s="16"/>
      <c r="AU3086" s="16"/>
      <c r="AV3086" s="16"/>
      <c r="AW3086" s="16"/>
      <c r="AX3086" s="16"/>
      <c r="AY3086" s="16"/>
      <c r="AZ3086" s="16"/>
      <c r="BA3086" s="16"/>
      <c r="BB3086" s="16"/>
    </row>
    <row r="3087" s="5" customFormat="1" spans="1:54">
      <c r="A3087" s="136"/>
      <c r="C3087" s="136"/>
      <c r="E3087" s="107"/>
      <c r="F3087" s="137"/>
      <c r="J3087" s="122"/>
      <c r="K3087" s="138"/>
      <c r="L3087" s="139"/>
      <c r="M3087" s="140"/>
      <c r="O3087" s="89"/>
      <c r="Q3087" s="138"/>
      <c r="R3087" s="91"/>
      <c r="S3087" s="138"/>
      <c r="T3087" s="138"/>
      <c r="U3087" s="91"/>
      <c r="V3087" s="141"/>
      <c r="Y3087" s="6"/>
      <c r="Z3087" s="16"/>
      <c r="AA3087" s="16"/>
      <c r="AB3087" s="16"/>
      <c r="AC3087" s="16"/>
      <c r="AD3087" s="16"/>
      <c r="AE3087" s="16"/>
      <c r="AF3087" s="16"/>
      <c r="AG3087" s="16"/>
      <c r="AH3087" s="16"/>
      <c r="AI3087" s="16"/>
      <c r="AJ3087" s="16"/>
      <c r="AK3087" s="16"/>
      <c r="AL3087" s="16"/>
      <c r="AM3087" s="16"/>
      <c r="AN3087" s="16"/>
      <c r="AO3087" s="16"/>
      <c r="AP3087" s="16"/>
      <c r="AQ3087" s="16"/>
      <c r="AR3087" s="16"/>
      <c r="AS3087" s="16"/>
      <c r="AT3087" s="16"/>
      <c r="AU3087" s="16"/>
      <c r="AV3087" s="16"/>
      <c r="AW3087" s="16"/>
      <c r="AX3087" s="16"/>
      <c r="AY3087" s="16"/>
      <c r="AZ3087" s="16"/>
      <c r="BA3087" s="16"/>
      <c r="BB3087" s="16"/>
    </row>
    <row r="3088" s="5" customFormat="1" spans="1:54">
      <c r="A3088" s="136"/>
      <c r="C3088" s="136"/>
      <c r="E3088" s="107"/>
      <c r="F3088" s="137"/>
      <c r="J3088" s="122"/>
      <c r="K3088" s="138"/>
      <c r="L3088" s="139"/>
      <c r="M3088" s="140"/>
      <c r="O3088" s="89"/>
      <c r="Q3088" s="138"/>
      <c r="R3088" s="91"/>
      <c r="S3088" s="138"/>
      <c r="T3088" s="138"/>
      <c r="U3088" s="91"/>
      <c r="V3088" s="141"/>
      <c r="Y3088" s="6"/>
      <c r="Z3088" s="16"/>
      <c r="AA3088" s="16"/>
      <c r="AB3088" s="16"/>
      <c r="AC3088" s="16"/>
      <c r="AD3088" s="16"/>
      <c r="AE3088" s="16"/>
      <c r="AF3088" s="16"/>
      <c r="AG3088" s="16"/>
      <c r="AH3088" s="16"/>
      <c r="AI3088" s="16"/>
      <c r="AJ3088" s="16"/>
      <c r="AK3088" s="16"/>
      <c r="AL3088" s="16"/>
      <c r="AM3088" s="16"/>
      <c r="AN3088" s="16"/>
      <c r="AO3088" s="16"/>
      <c r="AP3088" s="16"/>
      <c r="AQ3088" s="16"/>
      <c r="AR3088" s="16"/>
      <c r="AS3088" s="16"/>
      <c r="AT3088" s="16"/>
      <c r="AU3088" s="16"/>
      <c r="AV3088" s="16"/>
      <c r="AW3088" s="16"/>
      <c r="AX3088" s="16"/>
      <c r="AY3088" s="16"/>
      <c r="AZ3088" s="16"/>
      <c r="BA3088" s="16"/>
      <c r="BB3088" s="16"/>
    </row>
    <row r="3089" s="5" customFormat="1" spans="1:54">
      <c r="A3089" s="136"/>
      <c r="C3089" s="136"/>
      <c r="E3089" s="107"/>
      <c r="F3089" s="137"/>
      <c r="J3089" s="122"/>
      <c r="K3089" s="138"/>
      <c r="L3089" s="139"/>
      <c r="M3089" s="140"/>
      <c r="O3089" s="89"/>
      <c r="Q3089" s="138"/>
      <c r="R3089" s="91"/>
      <c r="S3089" s="138"/>
      <c r="T3089" s="138"/>
      <c r="U3089" s="91"/>
      <c r="V3089" s="141"/>
      <c r="Y3089" s="6"/>
      <c r="Z3089" s="16"/>
      <c r="AA3089" s="16"/>
      <c r="AB3089" s="16"/>
      <c r="AC3089" s="16"/>
      <c r="AD3089" s="16"/>
      <c r="AE3089" s="16"/>
      <c r="AF3089" s="16"/>
      <c r="AG3089" s="16"/>
      <c r="AH3089" s="16"/>
      <c r="AI3089" s="16"/>
      <c r="AJ3089" s="16"/>
      <c r="AK3089" s="16"/>
      <c r="AL3089" s="16"/>
      <c r="AM3089" s="16"/>
      <c r="AN3089" s="16"/>
      <c r="AO3089" s="16"/>
      <c r="AP3089" s="16"/>
      <c r="AQ3089" s="16"/>
      <c r="AR3089" s="16"/>
      <c r="AS3089" s="16"/>
      <c r="AT3089" s="16"/>
      <c r="AU3089" s="16"/>
      <c r="AV3089" s="16"/>
      <c r="AW3089" s="16"/>
      <c r="AX3089" s="16"/>
      <c r="AY3089" s="16"/>
      <c r="AZ3089" s="16"/>
      <c r="BA3089" s="16"/>
      <c r="BB3089" s="16"/>
    </row>
    <row r="3090" s="5" customFormat="1" spans="1:54">
      <c r="A3090" s="136"/>
      <c r="C3090" s="136"/>
      <c r="E3090" s="107"/>
      <c r="F3090" s="137"/>
      <c r="J3090" s="122"/>
      <c r="K3090" s="138"/>
      <c r="L3090" s="139"/>
      <c r="M3090" s="140"/>
      <c r="O3090" s="89"/>
      <c r="Q3090" s="138"/>
      <c r="R3090" s="91"/>
      <c r="S3090" s="138"/>
      <c r="T3090" s="138"/>
      <c r="U3090" s="91"/>
      <c r="V3090" s="141"/>
      <c r="Y3090" s="6"/>
      <c r="Z3090" s="16"/>
      <c r="AA3090" s="16"/>
      <c r="AB3090" s="16"/>
      <c r="AC3090" s="16"/>
      <c r="AD3090" s="16"/>
      <c r="AE3090" s="16"/>
      <c r="AF3090" s="16"/>
      <c r="AG3090" s="16"/>
      <c r="AH3090" s="16"/>
      <c r="AI3090" s="16"/>
      <c r="AJ3090" s="16"/>
      <c r="AK3090" s="16"/>
      <c r="AL3090" s="16"/>
      <c r="AM3090" s="16"/>
      <c r="AN3090" s="16"/>
      <c r="AO3090" s="16"/>
      <c r="AP3090" s="16"/>
      <c r="AQ3090" s="16"/>
      <c r="AR3090" s="16"/>
      <c r="AS3090" s="16"/>
      <c r="AT3090" s="16"/>
      <c r="AU3090" s="16"/>
      <c r="AV3090" s="16"/>
      <c r="AW3090" s="16"/>
      <c r="AX3090" s="16"/>
      <c r="AY3090" s="16"/>
      <c r="AZ3090" s="16"/>
      <c r="BA3090" s="16"/>
      <c r="BB3090" s="16"/>
    </row>
    <row r="3091" s="5" customFormat="1" spans="1:54">
      <c r="A3091" s="136"/>
      <c r="C3091" s="136"/>
      <c r="E3091" s="107"/>
      <c r="F3091" s="137"/>
      <c r="J3091" s="122"/>
      <c r="K3091" s="138"/>
      <c r="L3091" s="139"/>
      <c r="M3091" s="140"/>
      <c r="O3091" s="89"/>
      <c r="Q3091" s="138"/>
      <c r="R3091" s="91"/>
      <c r="S3091" s="138"/>
      <c r="T3091" s="138"/>
      <c r="U3091" s="91"/>
      <c r="V3091" s="141"/>
      <c r="Y3091" s="6"/>
      <c r="Z3091" s="16"/>
      <c r="AA3091" s="16"/>
      <c r="AB3091" s="16"/>
      <c r="AC3091" s="16"/>
      <c r="AD3091" s="16"/>
      <c r="AE3091" s="16"/>
      <c r="AF3091" s="16"/>
      <c r="AG3091" s="16"/>
      <c r="AH3091" s="16"/>
      <c r="AI3091" s="16"/>
      <c r="AJ3091" s="16"/>
      <c r="AK3091" s="16"/>
      <c r="AL3091" s="16"/>
      <c r="AM3091" s="16"/>
      <c r="AN3091" s="16"/>
      <c r="AO3091" s="16"/>
      <c r="AP3091" s="16"/>
      <c r="AQ3091" s="16"/>
      <c r="AR3091" s="16"/>
      <c r="AS3091" s="16"/>
      <c r="AT3091" s="16"/>
      <c r="AU3091" s="16"/>
      <c r="AV3091" s="16"/>
      <c r="AW3091" s="16"/>
      <c r="AX3091" s="16"/>
      <c r="AY3091" s="16"/>
      <c r="AZ3091" s="16"/>
      <c r="BA3091" s="16"/>
      <c r="BB3091" s="16"/>
    </row>
    <row r="3092" s="5" customFormat="1" spans="1:54">
      <c r="A3092" s="136"/>
      <c r="C3092" s="136"/>
      <c r="E3092" s="107"/>
      <c r="F3092" s="137"/>
      <c r="J3092" s="122"/>
      <c r="K3092" s="138"/>
      <c r="L3092" s="139"/>
      <c r="M3092" s="140"/>
      <c r="O3092" s="89"/>
      <c r="Q3092" s="138"/>
      <c r="R3092" s="91"/>
      <c r="S3092" s="138"/>
      <c r="T3092" s="138"/>
      <c r="U3092" s="91"/>
      <c r="V3092" s="141"/>
      <c r="Y3092" s="6"/>
      <c r="Z3092" s="16"/>
      <c r="AA3092" s="16"/>
      <c r="AB3092" s="16"/>
      <c r="AC3092" s="16"/>
      <c r="AD3092" s="16"/>
      <c r="AE3092" s="16"/>
      <c r="AF3092" s="16"/>
      <c r="AG3092" s="16"/>
      <c r="AH3092" s="16"/>
      <c r="AI3092" s="16"/>
      <c r="AJ3092" s="16"/>
      <c r="AK3092" s="16"/>
      <c r="AL3092" s="16"/>
      <c r="AM3092" s="16"/>
      <c r="AN3092" s="16"/>
      <c r="AO3092" s="16"/>
      <c r="AP3092" s="16"/>
      <c r="AQ3092" s="16"/>
      <c r="AR3092" s="16"/>
      <c r="AS3092" s="16"/>
      <c r="AT3092" s="16"/>
      <c r="AU3092" s="16"/>
      <c r="AV3092" s="16"/>
      <c r="AW3092" s="16"/>
      <c r="AX3092" s="16"/>
      <c r="AY3092" s="16"/>
      <c r="AZ3092" s="16"/>
      <c r="BA3092" s="16"/>
      <c r="BB3092" s="16"/>
    </row>
    <row r="3093" s="5" customFormat="1" spans="1:54">
      <c r="A3093" s="136"/>
      <c r="C3093" s="136"/>
      <c r="E3093" s="107"/>
      <c r="F3093" s="137"/>
      <c r="J3093" s="122"/>
      <c r="K3093" s="138"/>
      <c r="L3093" s="139"/>
      <c r="M3093" s="140"/>
      <c r="O3093" s="89"/>
      <c r="Q3093" s="138"/>
      <c r="R3093" s="91"/>
      <c r="S3093" s="138"/>
      <c r="T3093" s="138"/>
      <c r="U3093" s="91"/>
      <c r="V3093" s="141"/>
      <c r="Y3093" s="6"/>
      <c r="Z3093" s="16"/>
      <c r="AA3093" s="16"/>
      <c r="AB3093" s="16"/>
      <c r="AC3093" s="16"/>
      <c r="AD3093" s="16"/>
      <c r="AE3093" s="16"/>
      <c r="AF3093" s="16"/>
      <c r="AG3093" s="16"/>
      <c r="AH3093" s="16"/>
      <c r="AI3093" s="16"/>
      <c r="AJ3093" s="16"/>
      <c r="AK3093" s="16"/>
      <c r="AL3093" s="16"/>
      <c r="AM3093" s="16"/>
      <c r="AN3093" s="16"/>
      <c r="AO3093" s="16"/>
      <c r="AP3093" s="16"/>
      <c r="AQ3093" s="16"/>
      <c r="AR3093" s="16"/>
      <c r="AS3093" s="16"/>
      <c r="AT3093" s="16"/>
      <c r="AU3093" s="16"/>
      <c r="AV3093" s="16"/>
      <c r="AW3093" s="16"/>
      <c r="AX3093" s="16"/>
      <c r="AY3093" s="16"/>
      <c r="AZ3093" s="16"/>
      <c r="BA3093" s="16"/>
      <c r="BB3093" s="16"/>
    </row>
    <row r="3094" s="5" customFormat="1" spans="1:54">
      <c r="A3094" s="136"/>
      <c r="C3094" s="136"/>
      <c r="E3094" s="107"/>
      <c r="F3094" s="137"/>
      <c r="J3094" s="122"/>
      <c r="K3094" s="138"/>
      <c r="L3094" s="139"/>
      <c r="M3094" s="140"/>
      <c r="O3094" s="89"/>
      <c r="Q3094" s="138"/>
      <c r="R3094" s="91"/>
      <c r="S3094" s="138"/>
      <c r="T3094" s="138"/>
      <c r="U3094" s="91"/>
      <c r="V3094" s="141"/>
      <c r="Y3094" s="6"/>
      <c r="Z3094" s="16"/>
      <c r="AA3094" s="16"/>
      <c r="AB3094" s="16"/>
      <c r="AC3094" s="16"/>
      <c r="AD3094" s="16"/>
      <c r="AE3094" s="16"/>
      <c r="AF3094" s="16"/>
      <c r="AG3094" s="16"/>
      <c r="AH3094" s="16"/>
      <c r="AI3094" s="16"/>
      <c r="AJ3094" s="16"/>
      <c r="AK3094" s="16"/>
      <c r="AL3094" s="16"/>
      <c r="AM3094" s="16"/>
      <c r="AN3094" s="16"/>
      <c r="AO3094" s="16"/>
      <c r="AP3094" s="16"/>
      <c r="AQ3094" s="16"/>
      <c r="AR3094" s="16"/>
      <c r="AS3094" s="16"/>
      <c r="AT3094" s="16"/>
      <c r="AU3094" s="16"/>
      <c r="AV3094" s="16"/>
      <c r="AW3094" s="16"/>
      <c r="AX3094" s="16"/>
      <c r="AY3094" s="16"/>
      <c r="AZ3094" s="16"/>
      <c r="BA3094" s="16"/>
      <c r="BB3094" s="16"/>
    </row>
    <row r="3095" s="5" customFormat="1" spans="1:54">
      <c r="A3095" s="136"/>
      <c r="C3095" s="136"/>
      <c r="E3095" s="107"/>
      <c r="F3095" s="137"/>
      <c r="J3095" s="122"/>
      <c r="K3095" s="138"/>
      <c r="L3095" s="139"/>
      <c r="M3095" s="140"/>
      <c r="O3095" s="89"/>
      <c r="Q3095" s="138"/>
      <c r="R3095" s="91"/>
      <c r="S3095" s="138"/>
      <c r="T3095" s="138"/>
      <c r="U3095" s="91"/>
      <c r="V3095" s="141"/>
      <c r="Y3095" s="6"/>
      <c r="Z3095" s="16"/>
      <c r="AA3095" s="16"/>
      <c r="AB3095" s="16"/>
      <c r="AC3095" s="16"/>
      <c r="AD3095" s="16"/>
      <c r="AE3095" s="16"/>
      <c r="AF3095" s="16"/>
      <c r="AG3095" s="16"/>
      <c r="AH3095" s="16"/>
      <c r="AI3095" s="16"/>
      <c r="AJ3095" s="16"/>
      <c r="AK3095" s="16"/>
      <c r="AL3095" s="16"/>
      <c r="AM3095" s="16"/>
      <c r="AN3095" s="16"/>
      <c r="AO3095" s="16"/>
      <c r="AP3095" s="16"/>
      <c r="AQ3095" s="16"/>
      <c r="AR3095" s="16"/>
      <c r="AS3095" s="16"/>
      <c r="AT3095" s="16"/>
      <c r="AU3095" s="16"/>
      <c r="AV3095" s="16"/>
      <c r="AW3095" s="16"/>
      <c r="AX3095" s="16"/>
      <c r="AY3095" s="16"/>
      <c r="AZ3095" s="16"/>
      <c r="BA3095" s="16"/>
      <c r="BB3095" s="16"/>
    </row>
    <row r="3096" s="5" customFormat="1" spans="1:54">
      <c r="A3096" s="136"/>
      <c r="C3096" s="136"/>
      <c r="E3096" s="107"/>
      <c r="F3096" s="137"/>
      <c r="J3096" s="122"/>
      <c r="K3096" s="138"/>
      <c r="L3096" s="139"/>
      <c r="M3096" s="140"/>
      <c r="O3096" s="89"/>
      <c r="Q3096" s="138"/>
      <c r="R3096" s="91"/>
      <c r="S3096" s="138"/>
      <c r="T3096" s="138"/>
      <c r="U3096" s="91"/>
      <c r="V3096" s="141"/>
      <c r="Y3096" s="6"/>
      <c r="Z3096" s="16"/>
      <c r="AA3096" s="16"/>
      <c r="AB3096" s="16"/>
      <c r="AC3096" s="16"/>
      <c r="AD3096" s="16"/>
      <c r="AE3096" s="16"/>
      <c r="AF3096" s="16"/>
      <c r="AG3096" s="16"/>
      <c r="AH3096" s="16"/>
      <c r="AI3096" s="16"/>
      <c r="AJ3096" s="16"/>
      <c r="AK3096" s="16"/>
      <c r="AL3096" s="16"/>
      <c r="AM3096" s="16"/>
      <c r="AN3096" s="16"/>
      <c r="AO3096" s="16"/>
      <c r="AP3096" s="16"/>
      <c r="AQ3096" s="16"/>
      <c r="AR3096" s="16"/>
      <c r="AS3096" s="16"/>
      <c r="AT3096" s="16"/>
      <c r="AU3096" s="16"/>
      <c r="AV3096" s="16"/>
      <c r="AW3096" s="16"/>
      <c r="AX3096" s="16"/>
      <c r="AY3096" s="16"/>
      <c r="AZ3096" s="16"/>
      <c r="BA3096" s="16"/>
      <c r="BB3096" s="16"/>
    </row>
    <row r="3097" s="5" customFormat="1" spans="1:54">
      <c r="A3097" s="136"/>
      <c r="C3097" s="136"/>
      <c r="E3097" s="107"/>
      <c r="F3097" s="137"/>
      <c r="J3097" s="122"/>
      <c r="K3097" s="138"/>
      <c r="L3097" s="139"/>
      <c r="M3097" s="140"/>
      <c r="O3097" s="89"/>
      <c r="Q3097" s="138"/>
      <c r="R3097" s="91"/>
      <c r="S3097" s="138"/>
      <c r="T3097" s="138"/>
      <c r="U3097" s="91"/>
      <c r="V3097" s="141"/>
      <c r="Y3097" s="6"/>
      <c r="Z3097" s="16"/>
      <c r="AA3097" s="16"/>
      <c r="AB3097" s="16"/>
      <c r="AC3097" s="16"/>
      <c r="AD3097" s="16"/>
      <c r="AE3097" s="16"/>
      <c r="AF3097" s="16"/>
      <c r="AG3097" s="16"/>
      <c r="AH3097" s="16"/>
      <c r="AI3097" s="16"/>
      <c r="AJ3097" s="16"/>
      <c r="AK3097" s="16"/>
      <c r="AL3097" s="16"/>
      <c r="AM3097" s="16"/>
      <c r="AN3097" s="16"/>
      <c r="AO3097" s="16"/>
      <c r="AP3097" s="16"/>
      <c r="AQ3097" s="16"/>
      <c r="AR3097" s="16"/>
      <c r="AS3097" s="16"/>
      <c r="AT3097" s="16"/>
      <c r="AU3097" s="16"/>
      <c r="AV3097" s="16"/>
      <c r="AW3097" s="16"/>
      <c r="AX3097" s="16"/>
      <c r="AY3097" s="16"/>
      <c r="AZ3097" s="16"/>
      <c r="BA3097" s="16"/>
      <c r="BB3097" s="16"/>
    </row>
    <row r="3098" s="5" customFormat="1" spans="1:54">
      <c r="A3098" s="136"/>
      <c r="C3098" s="136"/>
      <c r="E3098" s="107"/>
      <c r="F3098" s="137"/>
      <c r="J3098" s="122"/>
      <c r="K3098" s="138"/>
      <c r="L3098" s="139"/>
      <c r="M3098" s="140"/>
      <c r="O3098" s="89"/>
      <c r="Q3098" s="138"/>
      <c r="R3098" s="91"/>
      <c r="S3098" s="138"/>
      <c r="T3098" s="138"/>
      <c r="U3098" s="91"/>
      <c r="V3098" s="141"/>
      <c r="Y3098" s="6"/>
      <c r="Z3098" s="16"/>
      <c r="AA3098" s="16"/>
      <c r="AB3098" s="16"/>
      <c r="AC3098" s="16"/>
      <c r="AD3098" s="16"/>
      <c r="AE3098" s="16"/>
      <c r="AF3098" s="16"/>
      <c r="AG3098" s="16"/>
      <c r="AH3098" s="16"/>
      <c r="AI3098" s="16"/>
      <c r="AJ3098" s="16"/>
      <c r="AK3098" s="16"/>
      <c r="AL3098" s="16"/>
      <c r="AM3098" s="16"/>
      <c r="AN3098" s="16"/>
      <c r="AO3098" s="16"/>
      <c r="AP3098" s="16"/>
      <c r="AQ3098" s="16"/>
      <c r="AR3098" s="16"/>
      <c r="AS3098" s="16"/>
      <c r="AT3098" s="16"/>
      <c r="AU3098" s="16"/>
      <c r="AV3098" s="16"/>
      <c r="AW3098" s="16"/>
      <c r="AX3098" s="16"/>
      <c r="AY3098" s="16"/>
      <c r="AZ3098" s="16"/>
      <c r="BA3098" s="16"/>
      <c r="BB3098" s="16"/>
    </row>
    <row r="3099" s="5" customFormat="1" spans="1:54">
      <c r="A3099" s="136"/>
      <c r="C3099" s="136"/>
      <c r="E3099" s="107"/>
      <c r="F3099" s="137"/>
      <c r="J3099" s="122"/>
      <c r="K3099" s="138"/>
      <c r="L3099" s="139"/>
      <c r="M3099" s="140"/>
      <c r="O3099" s="89"/>
      <c r="Q3099" s="138"/>
      <c r="R3099" s="91"/>
      <c r="S3099" s="138"/>
      <c r="T3099" s="138"/>
      <c r="U3099" s="91"/>
      <c r="V3099" s="141"/>
      <c r="Y3099" s="6"/>
      <c r="Z3099" s="16"/>
      <c r="AA3099" s="16"/>
      <c r="AB3099" s="16"/>
      <c r="AC3099" s="16"/>
      <c r="AD3099" s="16"/>
      <c r="AE3099" s="16"/>
      <c r="AF3099" s="16"/>
      <c r="AG3099" s="16"/>
      <c r="AH3099" s="16"/>
      <c r="AI3099" s="16"/>
      <c r="AJ3099" s="16"/>
      <c r="AK3099" s="16"/>
      <c r="AL3099" s="16"/>
      <c r="AM3099" s="16"/>
      <c r="AN3099" s="16"/>
      <c r="AO3099" s="16"/>
      <c r="AP3099" s="16"/>
      <c r="AQ3099" s="16"/>
      <c r="AR3099" s="16"/>
      <c r="AS3099" s="16"/>
      <c r="AT3099" s="16"/>
      <c r="AU3099" s="16"/>
      <c r="AV3099" s="16"/>
      <c r="AW3099" s="16"/>
      <c r="AX3099" s="16"/>
      <c r="AY3099" s="16"/>
      <c r="AZ3099" s="16"/>
      <c r="BA3099" s="16"/>
      <c r="BB3099" s="16"/>
    </row>
    <row r="3100" s="5" customFormat="1" spans="1:54">
      <c r="A3100" s="136"/>
      <c r="C3100" s="136"/>
      <c r="E3100" s="107"/>
      <c r="F3100" s="137"/>
      <c r="J3100" s="122"/>
      <c r="K3100" s="138"/>
      <c r="L3100" s="139"/>
      <c r="M3100" s="140"/>
      <c r="O3100" s="89"/>
      <c r="Q3100" s="138"/>
      <c r="R3100" s="91"/>
      <c r="S3100" s="138"/>
      <c r="T3100" s="138"/>
      <c r="U3100" s="91"/>
      <c r="V3100" s="141"/>
      <c r="Y3100" s="6"/>
      <c r="Z3100" s="16"/>
      <c r="AA3100" s="16"/>
      <c r="AB3100" s="16"/>
      <c r="AC3100" s="16"/>
      <c r="AD3100" s="16"/>
      <c r="AE3100" s="16"/>
      <c r="AF3100" s="16"/>
      <c r="AG3100" s="16"/>
      <c r="AH3100" s="16"/>
      <c r="AI3100" s="16"/>
      <c r="AJ3100" s="16"/>
      <c r="AK3100" s="16"/>
      <c r="AL3100" s="16"/>
      <c r="AM3100" s="16"/>
      <c r="AN3100" s="16"/>
      <c r="AO3100" s="16"/>
      <c r="AP3100" s="16"/>
      <c r="AQ3100" s="16"/>
      <c r="AR3100" s="16"/>
      <c r="AS3100" s="16"/>
      <c r="AT3100" s="16"/>
      <c r="AU3100" s="16"/>
      <c r="AV3100" s="16"/>
      <c r="AW3100" s="16"/>
      <c r="AX3100" s="16"/>
      <c r="AY3100" s="16"/>
      <c r="AZ3100" s="16"/>
      <c r="BA3100" s="16"/>
      <c r="BB3100" s="16"/>
    </row>
    <row r="3101" s="5" customFormat="1" spans="1:54">
      <c r="A3101" s="136"/>
      <c r="C3101" s="136"/>
      <c r="E3101" s="107"/>
      <c r="F3101" s="137"/>
      <c r="J3101" s="122"/>
      <c r="K3101" s="138"/>
      <c r="L3101" s="139"/>
      <c r="M3101" s="140"/>
      <c r="O3101" s="89"/>
      <c r="Q3101" s="138"/>
      <c r="R3101" s="91"/>
      <c r="S3101" s="138"/>
      <c r="T3101" s="138"/>
      <c r="U3101" s="91"/>
      <c r="V3101" s="141"/>
      <c r="Y3101" s="6"/>
      <c r="Z3101" s="16"/>
      <c r="AA3101" s="16"/>
      <c r="AB3101" s="16"/>
      <c r="AC3101" s="16"/>
      <c r="AD3101" s="16"/>
      <c r="AE3101" s="16"/>
      <c r="AF3101" s="16"/>
      <c r="AG3101" s="16"/>
      <c r="AH3101" s="16"/>
      <c r="AI3101" s="16"/>
      <c r="AJ3101" s="16"/>
      <c r="AK3101" s="16"/>
      <c r="AL3101" s="16"/>
      <c r="AM3101" s="16"/>
      <c r="AN3101" s="16"/>
      <c r="AO3101" s="16"/>
      <c r="AP3101" s="16"/>
      <c r="AQ3101" s="16"/>
      <c r="AR3101" s="16"/>
      <c r="AS3101" s="16"/>
      <c r="AT3101" s="16"/>
      <c r="AU3101" s="16"/>
      <c r="AV3101" s="16"/>
      <c r="AW3101" s="16"/>
      <c r="AX3101" s="16"/>
      <c r="AY3101" s="16"/>
      <c r="AZ3101" s="16"/>
      <c r="BA3101" s="16"/>
      <c r="BB3101" s="16"/>
    </row>
    <row r="3102" s="5" customFormat="1" spans="1:54">
      <c r="A3102" s="136"/>
      <c r="C3102" s="136"/>
      <c r="E3102" s="107"/>
      <c r="F3102" s="137"/>
      <c r="J3102" s="122"/>
      <c r="K3102" s="138"/>
      <c r="L3102" s="139"/>
      <c r="M3102" s="140"/>
      <c r="O3102" s="89"/>
      <c r="Q3102" s="138"/>
      <c r="R3102" s="91"/>
      <c r="S3102" s="138"/>
      <c r="T3102" s="138"/>
      <c r="U3102" s="91"/>
      <c r="V3102" s="141"/>
      <c r="Y3102" s="6"/>
      <c r="Z3102" s="16"/>
      <c r="AA3102" s="16"/>
      <c r="AB3102" s="16"/>
      <c r="AC3102" s="16"/>
      <c r="AD3102" s="16"/>
      <c r="AE3102" s="16"/>
      <c r="AF3102" s="16"/>
      <c r="AG3102" s="16"/>
      <c r="AH3102" s="16"/>
      <c r="AI3102" s="16"/>
      <c r="AJ3102" s="16"/>
      <c r="AK3102" s="16"/>
      <c r="AL3102" s="16"/>
      <c r="AM3102" s="16"/>
      <c r="AN3102" s="16"/>
      <c r="AO3102" s="16"/>
      <c r="AP3102" s="16"/>
      <c r="AQ3102" s="16"/>
      <c r="AR3102" s="16"/>
      <c r="AS3102" s="16"/>
      <c r="AT3102" s="16"/>
      <c r="AU3102" s="16"/>
      <c r="AV3102" s="16"/>
      <c r="AW3102" s="16"/>
      <c r="AX3102" s="16"/>
      <c r="AY3102" s="16"/>
      <c r="AZ3102" s="16"/>
      <c r="BA3102" s="16"/>
      <c r="BB3102" s="16"/>
    </row>
    <row r="3103" s="5" customFormat="1" spans="1:54">
      <c r="A3103" s="136"/>
      <c r="C3103" s="136"/>
      <c r="E3103" s="107"/>
      <c r="F3103" s="137"/>
      <c r="J3103" s="122"/>
      <c r="K3103" s="138"/>
      <c r="L3103" s="139"/>
      <c r="M3103" s="140"/>
      <c r="O3103" s="89"/>
      <c r="Q3103" s="138"/>
      <c r="R3103" s="91"/>
      <c r="S3103" s="138"/>
      <c r="T3103" s="138"/>
      <c r="U3103" s="91"/>
      <c r="V3103" s="141"/>
      <c r="Y3103" s="6"/>
      <c r="Z3103" s="16"/>
      <c r="AA3103" s="16"/>
      <c r="AB3103" s="16"/>
      <c r="AC3103" s="16"/>
      <c r="AD3103" s="16"/>
      <c r="AE3103" s="16"/>
      <c r="AF3103" s="16"/>
      <c r="AG3103" s="16"/>
      <c r="AH3103" s="16"/>
      <c r="AI3103" s="16"/>
      <c r="AJ3103" s="16"/>
      <c r="AK3103" s="16"/>
      <c r="AL3103" s="16"/>
      <c r="AM3103" s="16"/>
      <c r="AN3103" s="16"/>
      <c r="AO3103" s="16"/>
      <c r="AP3103" s="16"/>
      <c r="AQ3103" s="16"/>
      <c r="AR3103" s="16"/>
      <c r="AS3103" s="16"/>
      <c r="AT3103" s="16"/>
      <c r="AU3103" s="16"/>
      <c r="AV3103" s="16"/>
      <c r="AW3103" s="16"/>
      <c r="AX3103" s="16"/>
      <c r="AY3103" s="16"/>
      <c r="AZ3103" s="16"/>
      <c r="BA3103" s="16"/>
      <c r="BB3103" s="16"/>
    </row>
    <row r="3104" s="5" customFormat="1" spans="1:54">
      <c r="A3104" s="136"/>
      <c r="C3104" s="136"/>
      <c r="E3104" s="107"/>
      <c r="F3104" s="137"/>
      <c r="J3104" s="122"/>
      <c r="K3104" s="138"/>
      <c r="L3104" s="139"/>
      <c r="M3104" s="140"/>
      <c r="O3104" s="89"/>
      <c r="Q3104" s="138"/>
      <c r="R3104" s="91"/>
      <c r="S3104" s="138"/>
      <c r="T3104" s="138"/>
      <c r="U3104" s="91"/>
      <c r="V3104" s="141"/>
      <c r="Y3104" s="6"/>
      <c r="Z3104" s="16"/>
      <c r="AA3104" s="16"/>
      <c r="AB3104" s="16"/>
      <c r="AC3104" s="16"/>
      <c r="AD3104" s="16"/>
      <c r="AE3104" s="16"/>
      <c r="AF3104" s="16"/>
      <c r="AG3104" s="16"/>
      <c r="AH3104" s="16"/>
      <c r="AI3104" s="16"/>
      <c r="AJ3104" s="16"/>
      <c r="AK3104" s="16"/>
      <c r="AL3104" s="16"/>
      <c r="AM3104" s="16"/>
      <c r="AN3104" s="16"/>
      <c r="AO3104" s="16"/>
      <c r="AP3104" s="16"/>
      <c r="AQ3104" s="16"/>
      <c r="AR3104" s="16"/>
      <c r="AS3104" s="16"/>
      <c r="AT3104" s="16"/>
      <c r="AU3104" s="16"/>
      <c r="AV3104" s="16"/>
      <c r="AW3104" s="16"/>
      <c r="AX3104" s="16"/>
      <c r="AY3104" s="16"/>
      <c r="AZ3104" s="16"/>
      <c r="BA3104" s="16"/>
      <c r="BB3104" s="16"/>
    </row>
    <row r="3105" s="5" customFormat="1" spans="1:54">
      <c r="A3105" s="136"/>
      <c r="C3105" s="136"/>
      <c r="E3105" s="107"/>
      <c r="F3105" s="137"/>
      <c r="J3105" s="122"/>
      <c r="K3105" s="138"/>
      <c r="L3105" s="139"/>
      <c r="M3105" s="140"/>
      <c r="O3105" s="89"/>
      <c r="Q3105" s="138"/>
      <c r="R3105" s="91"/>
      <c r="S3105" s="138"/>
      <c r="T3105" s="138"/>
      <c r="U3105" s="91"/>
      <c r="V3105" s="141"/>
      <c r="Y3105" s="6"/>
      <c r="Z3105" s="16"/>
      <c r="AA3105" s="16"/>
      <c r="AB3105" s="16"/>
      <c r="AC3105" s="16"/>
      <c r="AD3105" s="16"/>
      <c r="AE3105" s="16"/>
      <c r="AF3105" s="16"/>
      <c r="AG3105" s="16"/>
      <c r="AH3105" s="16"/>
      <c r="AI3105" s="16"/>
      <c r="AJ3105" s="16"/>
      <c r="AK3105" s="16"/>
      <c r="AL3105" s="16"/>
      <c r="AM3105" s="16"/>
      <c r="AN3105" s="16"/>
      <c r="AO3105" s="16"/>
      <c r="AP3105" s="16"/>
      <c r="AQ3105" s="16"/>
      <c r="AR3105" s="16"/>
      <c r="AS3105" s="16"/>
      <c r="AT3105" s="16"/>
      <c r="AU3105" s="16"/>
      <c r="AV3105" s="16"/>
      <c r="AW3105" s="16"/>
      <c r="AX3105" s="16"/>
      <c r="AY3105" s="16"/>
      <c r="AZ3105" s="16"/>
      <c r="BA3105" s="16"/>
      <c r="BB3105" s="16"/>
    </row>
    <row r="3106" s="5" customFormat="1" spans="1:54">
      <c r="A3106" s="136"/>
      <c r="C3106" s="136"/>
      <c r="E3106" s="107"/>
      <c r="F3106" s="137"/>
      <c r="J3106" s="122"/>
      <c r="K3106" s="138"/>
      <c r="L3106" s="139"/>
      <c r="M3106" s="140"/>
      <c r="O3106" s="89"/>
      <c r="Q3106" s="138"/>
      <c r="R3106" s="91"/>
      <c r="S3106" s="138"/>
      <c r="T3106" s="138"/>
      <c r="U3106" s="91"/>
      <c r="V3106" s="141"/>
      <c r="Y3106" s="6"/>
      <c r="Z3106" s="16"/>
      <c r="AA3106" s="16"/>
      <c r="AB3106" s="16"/>
      <c r="AC3106" s="16"/>
      <c r="AD3106" s="16"/>
      <c r="AE3106" s="16"/>
      <c r="AF3106" s="16"/>
      <c r="AG3106" s="16"/>
      <c r="AH3106" s="16"/>
      <c r="AI3106" s="16"/>
      <c r="AJ3106" s="16"/>
      <c r="AK3106" s="16"/>
      <c r="AL3106" s="16"/>
      <c r="AM3106" s="16"/>
      <c r="AN3106" s="16"/>
      <c r="AO3106" s="16"/>
      <c r="AP3106" s="16"/>
      <c r="AQ3106" s="16"/>
      <c r="AR3106" s="16"/>
      <c r="AS3106" s="16"/>
      <c r="AT3106" s="16"/>
      <c r="AU3106" s="16"/>
      <c r="AV3106" s="16"/>
      <c r="AW3106" s="16"/>
      <c r="AX3106" s="16"/>
      <c r="AY3106" s="16"/>
      <c r="AZ3106" s="16"/>
      <c r="BA3106" s="16"/>
      <c r="BB3106" s="16"/>
    </row>
    <row r="3107" s="5" customFormat="1" spans="1:54">
      <c r="A3107" s="136"/>
      <c r="C3107" s="136"/>
      <c r="E3107" s="107"/>
      <c r="F3107" s="137"/>
      <c r="J3107" s="122"/>
      <c r="K3107" s="138"/>
      <c r="L3107" s="139"/>
      <c r="M3107" s="140"/>
      <c r="O3107" s="89"/>
      <c r="Q3107" s="138"/>
      <c r="R3107" s="91"/>
      <c r="S3107" s="138"/>
      <c r="T3107" s="138"/>
      <c r="U3107" s="91"/>
      <c r="V3107" s="141"/>
      <c r="Y3107" s="6"/>
      <c r="Z3107" s="16"/>
      <c r="AA3107" s="16"/>
      <c r="AB3107" s="16"/>
      <c r="AC3107" s="16"/>
      <c r="AD3107" s="16"/>
      <c r="AE3107" s="16"/>
      <c r="AF3107" s="16"/>
      <c r="AG3107" s="16"/>
      <c r="AH3107" s="16"/>
      <c r="AI3107" s="16"/>
      <c r="AJ3107" s="16"/>
      <c r="AK3107" s="16"/>
      <c r="AL3107" s="16"/>
      <c r="AM3107" s="16"/>
      <c r="AN3107" s="16"/>
      <c r="AO3107" s="16"/>
      <c r="AP3107" s="16"/>
      <c r="AQ3107" s="16"/>
      <c r="AR3107" s="16"/>
      <c r="AS3107" s="16"/>
      <c r="AT3107" s="16"/>
      <c r="AU3107" s="16"/>
      <c r="AV3107" s="16"/>
      <c r="AW3107" s="16"/>
      <c r="AX3107" s="16"/>
      <c r="AY3107" s="16"/>
      <c r="AZ3107" s="16"/>
      <c r="BA3107" s="16"/>
      <c r="BB3107" s="16"/>
    </row>
    <row r="3108" s="5" customFormat="1" spans="1:54">
      <c r="A3108" s="136"/>
      <c r="C3108" s="136"/>
      <c r="E3108" s="107"/>
      <c r="F3108" s="137"/>
      <c r="J3108" s="122"/>
      <c r="K3108" s="138"/>
      <c r="L3108" s="139"/>
      <c r="M3108" s="140"/>
      <c r="O3108" s="89"/>
      <c r="Q3108" s="138"/>
      <c r="R3108" s="91"/>
      <c r="S3108" s="138"/>
      <c r="T3108" s="138"/>
      <c r="U3108" s="91"/>
      <c r="V3108" s="141"/>
      <c r="Y3108" s="6"/>
      <c r="Z3108" s="16"/>
      <c r="AA3108" s="16"/>
      <c r="AB3108" s="16"/>
      <c r="AC3108" s="16"/>
      <c r="AD3108" s="16"/>
      <c r="AE3108" s="16"/>
      <c r="AF3108" s="16"/>
      <c r="AG3108" s="16"/>
      <c r="AH3108" s="16"/>
      <c r="AI3108" s="16"/>
      <c r="AJ3108" s="16"/>
      <c r="AK3108" s="16"/>
      <c r="AL3108" s="16"/>
      <c r="AM3108" s="16"/>
      <c r="AN3108" s="16"/>
      <c r="AO3108" s="16"/>
      <c r="AP3108" s="16"/>
      <c r="AQ3108" s="16"/>
      <c r="AR3108" s="16"/>
      <c r="AS3108" s="16"/>
      <c r="AT3108" s="16"/>
      <c r="AU3108" s="16"/>
      <c r="AV3108" s="16"/>
      <c r="AW3108" s="16"/>
      <c r="AX3108" s="16"/>
      <c r="AY3108" s="16"/>
      <c r="AZ3108" s="16"/>
      <c r="BA3108" s="16"/>
      <c r="BB3108" s="16"/>
    </row>
    <row r="3109" s="5" customFormat="1" spans="1:54">
      <c r="A3109" s="136"/>
      <c r="C3109" s="136"/>
      <c r="E3109" s="107"/>
      <c r="F3109" s="137"/>
      <c r="J3109" s="122"/>
      <c r="K3109" s="138"/>
      <c r="L3109" s="139"/>
      <c r="M3109" s="140"/>
      <c r="O3109" s="89"/>
      <c r="Q3109" s="138"/>
      <c r="R3109" s="91"/>
      <c r="S3109" s="138"/>
      <c r="T3109" s="138"/>
      <c r="U3109" s="91"/>
      <c r="V3109" s="141"/>
      <c r="Y3109" s="6"/>
      <c r="Z3109" s="16"/>
      <c r="AA3109" s="16"/>
      <c r="AB3109" s="16"/>
      <c r="AC3109" s="16"/>
      <c r="AD3109" s="16"/>
      <c r="AE3109" s="16"/>
      <c r="AF3109" s="16"/>
      <c r="AG3109" s="16"/>
      <c r="AH3109" s="16"/>
      <c r="AI3109" s="16"/>
      <c r="AJ3109" s="16"/>
      <c r="AK3109" s="16"/>
      <c r="AL3109" s="16"/>
      <c r="AM3109" s="16"/>
      <c r="AN3109" s="16"/>
      <c r="AO3109" s="16"/>
      <c r="AP3109" s="16"/>
      <c r="AQ3109" s="16"/>
      <c r="AR3109" s="16"/>
      <c r="AS3109" s="16"/>
      <c r="AT3109" s="16"/>
      <c r="AU3109" s="16"/>
      <c r="AV3109" s="16"/>
      <c r="AW3109" s="16"/>
      <c r="AX3109" s="16"/>
      <c r="AY3109" s="16"/>
      <c r="AZ3109" s="16"/>
      <c r="BA3109" s="16"/>
      <c r="BB3109" s="16"/>
    </row>
    <row r="3110" s="5" customFormat="1" spans="1:54">
      <c r="A3110" s="136"/>
      <c r="C3110" s="136"/>
      <c r="E3110" s="107"/>
      <c r="F3110" s="137"/>
      <c r="J3110" s="122"/>
      <c r="K3110" s="138"/>
      <c r="L3110" s="139"/>
      <c r="M3110" s="140"/>
      <c r="O3110" s="89"/>
      <c r="Q3110" s="138"/>
      <c r="R3110" s="91"/>
      <c r="S3110" s="138"/>
      <c r="T3110" s="138"/>
      <c r="U3110" s="91"/>
      <c r="V3110" s="141"/>
      <c r="Y3110" s="6"/>
      <c r="Z3110" s="16"/>
      <c r="AA3110" s="16"/>
      <c r="AB3110" s="16"/>
      <c r="AC3110" s="16"/>
      <c r="AD3110" s="16"/>
      <c r="AE3110" s="16"/>
      <c r="AF3110" s="16"/>
      <c r="AG3110" s="16"/>
      <c r="AH3110" s="16"/>
      <c r="AI3110" s="16"/>
      <c r="AJ3110" s="16"/>
      <c r="AK3110" s="16"/>
      <c r="AL3110" s="16"/>
      <c r="AM3110" s="16"/>
      <c r="AN3110" s="16"/>
      <c r="AO3110" s="16"/>
      <c r="AP3110" s="16"/>
      <c r="AQ3110" s="16"/>
      <c r="AR3110" s="16"/>
      <c r="AS3110" s="16"/>
      <c r="AT3110" s="16"/>
      <c r="AU3110" s="16"/>
      <c r="AV3110" s="16"/>
      <c r="AW3110" s="16"/>
      <c r="AX3110" s="16"/>
      <c r="AY3110" s="16"/>
      <c r="AZ3110" s="16"/>
      <c r="BA3110" s="16"/>
      <c r="BB3110" s="16"/>
    </row>
    <row r="3111" s="5" customFormat="1" spans="1:54">
      <c r="A3111" s="136"/>
      <c r="C3111" s="136"/>
      <c r="E3111" s="107"/>
      <c r="F3111" s="137"/>
      <c r="J3111" s="122"/>
      <c r="K3111" s="138"/>
      <c r="L3111" s="139"/>
      <c r="M3111" s="140"/>
      <c r="O3111" s="89"/>
      <c r="Q3111" s="138"/>
      <c r="R3111" s="91"/>
      <c r="S3111" s="138"/>
      <c r="T3111" s="138"/>
      <c r="U3111" s="91"/>
      <c r="V3111" s="141"/>
      <c r="Y3111" s="6"/>
      <c r="Z3111" s="16"/>
      <c r="AA3111" s="16"/>
      <c r="AB3111" s="16"/>
      <c r="AC3111" s="16"/>
      <c r="AD3111" s="16"/>
      <c r="AE3111" s="16"/>
      <c r="AF3111" s="16"/>
      <c r="AG3111" s="16"/>
      <c r="AH3111" s="16"/>
      <c r="AI3111" s="16"/>
      <c r="AJ3111" s="16"/>
      <c r="AK3111" s="16"/>
      <c r="AL3111" s="16"/>
      <c r="AM3111" s="16"/>
      <c r="AN3111" s="16"/>
      <c r="AO3111" s="16"/>
      <c r="AP3111" s="16"/>
      <c r="AQ3111" s="16"/>
      <c r="AR3111" s="16"/>
      <c r="AS3111" s="16"/>
      <c r="AT3111" s="16"/>
      <c r="AU3111" s="16"/>
      <c r="AV3111" s="16"/>
      <c r="AW3111" s="16"/>
      <c r="AX3111" s="16"/>
      <c r="AY3111" s="16"/>
      <c r="AZ3111" s="16"/>
      <c r="BA3111" s="16"/>
      <c r="BB3111" s="16"/>
    </row>
    <row r="3112" s="5" customFormat="1" spans="1:54">
      <c r="A3112" s="136"/>
      <c r="C3112" s="136"/>
      <c r="E3112" s="107"/>
      <c r="F3112" s="137"/>
      <c r="J3112" s="122"/>
      <c r="K3112" s="138"/>
      <c r="L3112" s="139"/>
      <c r="M3112" s="140"/>
      <c r="O3112" s="89"/>
      <c r="Q3112" s="138"/>
      <c r="R3112" s="91"/>
      <c r="S3112" s="138"/>
      <c r="T3112" s="138"/>
      <c r="U3112" s="91"/>
      <c r="V3112" s="141"/>
      <c r="Y3112" s="6"/>
      <c r="Z3112" s="16"/>
      <c r="AA3112" s="16"/>
      <c r="AB3112" s="16"/>
      <c r="AC3112" s="16"/>
      <c r="AD3112" s="16"/>
      <c r="AE3112" s="16"/>
      <c r="AF3112" s="16"/>
      <c r="AG3112" s="16"/>
      <c r="AH3112" s="16"/>
      <c r="AI3112" s="16"/>
      <c r="AJ3112" s="16"/>
      <c r="AK3112" s="16"/>
      <c r="AL3112" s="16"/>
      <c r="AM3112" s="16"/>
      <c r="AN3112" s="16"/>
      <c r="AO3112" s="16"/>
      <c r="AP3112" s="16"/>
      <c r="AQ3112" s="16"/>
      <c r="AR3112" s="16"/>
      <c r="AS3112" s="16"/>
      <c r="AT3112" s="16"/>
      <c r="AU3112" s="16"/>
      <c r="AV3112" s="16"/>
      <c r="AW3112" s="16"/>
      <c r="AX3112" s="16"/>
      <c r="AY3112" s="16"/>
      <c r="AZ3112" s="16"/>
      <c r="BA3112" s="16"/>
      <c r="BB3112" s="16"/>
    </row>
    <row r="3113" s="5" customFormat="1" spans="1:54">
      <c r="A3113" s="136"/>
      <c r="C3113" s="136"/>
      <c r="E3113" s="107"/>
      <c r="F3113" s="137"/>
      <c r="J3113" s="122"/>
      <c r="K3113" s="138"/>
      <c r="L3113" s="139"/>
      <c r="M3113" s="140"/>
      <c r="O3113" s="89"/>
      <c r="Q3113" s="138"/>
      <c r="R3113" s="91"/>
      <c r="S3113" s="138"/>
      <c r="T3113" s="138"/>
      <c r="U3113" s="91"/>
      <c r="V3113" s="141"/>
      <c r="Y3113" s="6"/>
      <c r="Z3113" s="16"/>
      <c r="AA3113" s="16"/>
      <c r="AB3113" s="16"/>
      <c r="AC3113" s="16"/>
      <c r="AD3113" s="16"/>
      <c r="AE3113" s="16"/>
      <c r="AF3113" s="16"/>
      <c r="AG3113" s="16"/>
      <c r="AH3113" s="16"/>
      <c r="AI3113" s="16"/>
      <c r="AJ3113" s="16"/>
      <c r="AK3113" s="16"/>
      <c r="AL3113" s="16"/>
      <c r="AM3113" s="16"/>
      <c r="AN3113" s="16"/>
      <c r="AO3113" s="16"/>
      <c r="AP3113" s="16"/>
      <c r="AQ3113" s="16"/>
      <c r="AR3113" s="16"/>
      <c r="AS3113" s="16"/>
      <c r="AT3113" s="16"/>
      <c r="AU3113" s="16"/>
      <c r="AV3113" s="16"/>
      <c r="AW3113" s="16"/>
      <c r="AX3113" s="16"/>
      <c r="AY3113" s="16"/>
      <c r="AZ3113" s="16"/>
      <c r="BA3113" s="16"/>
      <c r="BB3113" s="16"/>
    </row>
    <row r="3114" s="5" customFormat="1" spans="1:54">
      <c r="A3114" s="136"/>
      <c r="C3114" s="136"/>
      <c r="E3114" s="107"/>
      <c r="F3114" s="137"/>
      <c r="J3114" s="122"/>
      <c r="K3114" s="138"/>
      <c r="L3114" s="139"/>
      <c r="M3114" s="140"/>
      <c r="O3114" s="89"/>
      <c r="Q3114" s="138"/>
      <c r="R3114" s="91"/>
      <c r="S3114" s="138"/>
      <c r="T3114" s="138"/>
      <c r="U3114" s="91"/>
      <c r="V3114" s="141"/>
      <c r="Y3114" s="6"/>
      <c r="Z3114" s="16"/>
      <c r="AA3114" s="16"/>
      <c r="AB3114" s="16"/>
      <c r="AC3114" s="16"/>
      <c r="AD3114" s="16"/>
      <c r="AE3114" s="16"/>
      <c r="AF3114" s="16"/>
      <c r="AG3114" s="16"/>
      <c r="AH3114" s="16"/>
      <c r="AI3114" s="16"/>
      <c r="AJ3114" s="16"/>
      <c r="AK3114" s="16"/>
      <c r="AL3114" s="16"/>
      <c r="AM3114" s="16"/>
      <c r="AN3114" s="16"/>
      <c r="AO3114" s="16"/>
      <c r="AP3114" s="16"/>
      <c r="AQ3114" s="16"/>
      <c r="AR3114" s="16"/>
      <c r="AS3114" s="16"/>
      <c r="AT3114" s="16"/>
      <c r="AU3114" s="16"/>
      <c r="AV3114" s="16"/>
      <c r="AW3114" s="16"/>
      <c r="AX3114" s="16"/>
      <c r="AY3114" s="16"/>
      <c r="AZ3114" s="16"/>
      <c r="BA3114" s="16"/>
      <c r="BB3114" s="16"/>
    </row>
    <row r="3115" s="5" customFormat="1" spans="1:54">
      <c r="A3115" s="136"/>
      <c r="C3115" s="136"/>
      <c r="E3115" s="107"/>
      <c r="F3115" s="137"/>
      <c r="J3115" s="122"/>
      <c r="K3115" s="138"/>
      <c r="L3115" s="139"/>
      <c r="M3115" s="140"/>
      <c r="O3115" s="89"/>
      <c r="Q3115" s="138"/>
      <c r="R3115" s="91"/>
      <c r="S3115" s="138"/>
      <c r="T3115" s="138"/>
      <c r="U3115" s="91"/>
      <c r="V3115" s="141"/>
      <c r="Y3115" s="6"/>
      <c r="Z3115" s="16"/>
      <c r="AA3115" s="16"/>
      <c r="AB3115" s="16"/>
      <c r="AC3115" s="16"/>
      <c r="AD3115" s="16"/>
      <c r="AE3115" s="16"/>
      <c r="AF3115" s="16"/>
      <c r="AG3115" s="16"/>
      <c r="AH3115" s="16"/>
      <c r="AI3115" s="16"/>
      <c r="AJ3115" s="16"/>
      <c r="AK3115" s="16"/>
      <c r="AL3115" s="16"/>
      <c r="AM3115" s="16"/>
      <c r="AN3115" s="16"/>
      <c r="AO3115" s="16"/>
      <c r="AP3115" s="16"/>
      <c r="AQ3115" s="16"/>
      <c r="AR3115" s="16"/>
      <c r="AS3115" s="16"/>
      <c r="AT3115" s="16"/>
      <c r="AU3115" s="16"/>
      <c r="AV3115" s="16"/>
      <c r="AW3115" s="16"/>
      <c r="AX3115" s="16"/>
      <c r="AY3115" s="16"/>
      <c r="AZ3115" s="16"/>
      <c r="BA3115" s="16"/>
      <c r="BB3115" s="16"/>
    </row>
    <row r="3116" s="5" customFormat="1" spans="1:54">
      <c r="A3116" s="136"/>
      <c r="C3116" s="136"/>
      <c r="E3116" s="107"/>
      <c r="F3116" s="137"/>
      <c r="J3116" s="122"/>
      <c r="K3116" s="138"/>
      <c r="L3116" s="139"/>
      <c r="M3116" s="140"/>
      <c r="O3116" s="89"/>
      <c r="Q3116" s="138"/>
      <c r="R3116" s="91"/>
      <c r="S3116" s="138"/>
      <c r="T3116" s="138"/>
      <c r="U3116" s="91"/>
      <c r="V3116" s="141"/>
      <c r="Y3116" s="6"/>
      <c r="Z3116" s="16"/>
      <c r="AA3116" s="16"/>
      <c r="AB3116" s="16"/>
      <c r="AC3116" s="16"/>
      <c r="AD3116" s="16"/>
      <c r="AE3116" s="16"/>
      <c r="AF3116" s="16"/>
      <c r="AG3116" s="16"/>
      <c r="AH3116" s="16"/>
      <c r="AI3116" s="16"/>
      <c r="AJ3116" s="16"/>
      <c r="AK3116" s="16"/>
      <c r="AL3116" s="16"/>
      <c r="AM3116" s="16"/>
      <c r="AN3116" s="16"/>
      <c r="AO3116" s="16"/>
      <c r="AP3116" s="16"/>
      <c r="AQ3116" s="16"/>
      <c r="AR3116" s="16"/>
      <c r="AS3116" s="16"/>
      <c r="AT3116" s="16"/>
      <c r="AU3116" s="16"/>
      <c r="AV3116" s="16"/>
      <c r="AW3116" s="16"/>
      <c r="AX3116" s="16"/>
      <c r="AY3116" s="16"/>
      <c r="AZ3116" s="16"/>
      <c r="BA3116" s="16"/>
      <c r="BB3116" s="16"/>
    </row>
    <row r="3117" s="5" customFormat="1" spans="1:54">
      <c r="A3117" s="136"/>
      <c r="C3117" s="136"/>
      <c r="E3117" s="107"/>
      <c r="F3117" s="137"/>
      <c r="J3117" s="122"/>
      <c r="K3117" s="138"/>
      <c r="L3117" s="139"/>
      <c r="M3117" s="140"/>
      <c r="O3117" s="89"/>
      <c r="Q3117" s="138"/>
      <c r="R3117" s="91"/>
      <c r="S3117" s="138"/>
      <c r="T3117" s="138"/>
      <c r="U3117" s="91"/>
      <c r="V3117" s="141"/>
      <c r="Y3117" s="6"/>
      <c r="Z3117" s="16"/>
      <c r="AA3117" s="16"/>
      <c r="AB3117" s="16"/>
      <c r="AC3117" s="16"/>
      <c r="AD3117" s="16"/>
      <c r="AE3117" s="16"/>
      <c r="AF3117" s="16"/>
      <c r="AG3117" s="16"/>
      <c r="AH3117" s="16"/>
      <c r="AI3117" s="16"/>
      <c r="AJ3117" s="16"/>
      <c r="AK3117" s="16"/>
      <c r="AL3117" s="16"/>
      <c r="AM3117" s="16"/>
      <c r="AN3117" s="16"/>
      <c r="AO3117" s="16"/>
      <c r="AP3117" s="16"/>
      <c r="AQ3117" s="16"/>
      <c r="AR3117" s="16"/>
      <c r="AS3117" s="16"/>
      <c r="AT3117" s="16"/>
      <c r="AU3117" s="16"/>
      <c r="AV3117" s="16"/>
      <c r="AW3117" s="16"/>
      <c r="AX3117" s="16"/>
      <c r="AY3117" s="16"/>
      <c r="AZ3117" s="16"/>
      <c r="BA3117" s="16"/>
      <c r="BB3117" s="16"/>
    </row>
    <row r="3118" s="5" customFormat="1" spans="1:54">
      <c r="A3118" s="136"/>
      <c r="C3118" s="136"/>
      <c r="E3118" s="107"/>
      <c r="F3118" s="137"/>
      <c r="J3118" s="122"/>
      <c r="K3118" s="138"/>
      <c r="L3118" s="139"/>
      <c r="M3118" s="140"/>
      <c r="O3118" s="89"/>
      <c r="Q3118" s="138"/>
      <c r="R3118" s="91"/>
      <c r="S3118" s="138"/>
      <c r="T3118" s="138"/>
      <c r="U3118" s="91"/>
      <c r="V3118" s="141"/>
      <c r="Y3118" s="6"/>
      <c r="Z3118" s="16"/>
      <c r="AA3118" s="16"/>
      <c r="AB3118" s="16"/>
      <c r="AC3118" s="16"/>
      <c r="AD3118" s="16"/>
      <c r="AE3118" s="16"/>
      <c r="AF3118" s="16"/>
      <c r="AG3118" s="16"/>
      <c r="AH3118" s="16"/>
      <c r="AI3118" s="16"/>
      <c r="AJ3118" s="16"/>
      <c r="AK3118" s="16"/>
      <c r="AL3118" s="16"/>
      <c r="AM3118" s="16"/>
      <c r="AN3118" s="16"/>
      <c r="AO3118" s="16"/>
      <c r="AP3118" s="16"/>
      <c r="AQ3118" s="16"/>
      <c r="AR3118" s="16"/>
      <c r="AS3118" s="16"/>
      <c r="AT3118" s="16"/>
      <c r="AU3118" s="16"/>
      <c r="AV3118" s="16"/>
      <c r="AW3118" s="16"/>
      <c r="AX3118" s="16"/>
      <c r="AY3118" s="16"/>
      <c r="AZ3118" s="16"/>
      <c r="BA3118" s="16"/>
      <c r="BB3118" s="16"/>
    </row>
    <row r="3119" s="5" customFormat="1" spans="1:54">
      <c r="A3119" s="136"/>
      <c r="C3119" s="136"/>
      <c r="E3119" s="107"/>
      <c r="F3119" s="137"/>
      <c r="J3119" s="122"/>
      <c r="K3119" s="138"/>
      <c r="L3119" s="139"/>
      <c r="M3119" s="140"/>
      <c r="O3119" s="89"/>
      <c r="Q3119" s="138"/>
      <c r="R3119" s="91"/>
      <c r="S3119" s="138"/>
      <c r="T3119" s="138"/>
      <c r="U3119" s="91"/>
      <c r="V3119" s="141"/>
      <c r="Y3119" s="6"/>
      <c r="Z3119" s="16"/>
      <c r="AA3119" s="16"/>
      <c r="AB3119" s="16"/>
      <c r="AC3119" s="16"/>
      <c r="AD3119" s="16"/>
      <c r="AE3119" s="16"/>
      <c r="AF3119" s="16"/>
      <c r="AG3119" s="16"/>
      <c r="AH3119" s="16"/>
      <c r="AI3119" s="16"/>
      <c r="AJ3119" s="16"/>
      <c r="AK3119" s="16"/>
      <c r="AL3119" s="16"/>
      <c r="AM3119" s="16"/>
      <c r="AN3119" s="16"/>
      <c r="AO3119" s="16"/>
      <c r="AP3119" s="16"/>
      <c r="AQ3119" s="16"/>
      <c r="AR3119" s="16"/>
      <c r="AS3119" s="16"/>
      <c r="AT3119" s="16"/>
      <c r="AU3119" s="16"/>
      <c r="AV3119" s="16"/>
      <c r="AW3119" s="16"/>
      <c r="AX3119" s="16"/>
      <c r="AY3119" s="16"/>
      <c r="AZ3119" s="16"/>
      <c r="BA3119" s="16"/>
      <c r="BB3119" s="16"/>
    </row>
    <row r="3120" s="5" customFormat="1" spans="1:54">
      <c r="A3120" s="136"/>
      <c r="C3120" s="136"/>
      <c r="E3120" s="107"/>
      <c r="F3120" s="137"/>
      <c r="J3120" s="122"/>
      <c r="K3120" s="138"/>
      <c r="L3120" s="139"/>
      <c r="M3120" s="140"/>
      <c r="O3120" s="89"/>
      <c r="Q3120" s="138"/>
      <c r="R3120" s="91"/>
      <c r="S3120" s="138"/>
      <c r="T3120" s="138"/>
      <c r="U3120" s="91"/>
      <c r="V3120" s="141"/>
      <c r="Y3120" s="6"/>
      <c r="Z3120" s="16"/>
      <c r="AA3120" s="16"/>
      <c r="AB3120" s="16"/>
      <c r="AC3120" s="16"/>
      <c r="AD3120" s="16"/>
      <c r="AE3120" s="16"/>
      <c r="AF3120" s="16"/>
      <c r="AG3120" s="16"/>
      <c r="AH3120" s="16"/>
      <c r="AI3120" s="16"/>
      <c r="AJ3120" s="16"/>
      <c r="AK3120" s="16"/>
      <c r="AL3120" s="16"/>
      <c r="AM3120" s="16"/>
      <c r="AN3120" s="16"/>
      <c r="AO3120" s="16"/>
      <c r="AP3120" s="16"/>
      <c r="AQ3120" s="16"/>
      <c r="AR3120" s="16"/>
      <c r="AS3120" s="16"/>
      <c r="AT3120" s="16"/>
      <c r="AU3120" s="16"/>
      <c r="AV3120" s="16"/>
      <c r="AW3120" s="16"/>
      <c r="AX3120" s="16"/>
      <c r="AY3120" s="16"/>
      <c r="AZ3120" s="16"/>
      <c r="BA3120" s="16"/>
      <c r="BB3120" s="16"/>
    </row>
    <row r="3121" s="5" customFormat="1" spans="1:54">
      <c r="A3121" s="136"/>
      <c r="C3121" s="136"/>
      <c r="E3121" s="107"/>
      <c r="F3121" s="137"/>
      <c r="J3121" s="122"/>
      <c r="K3121" s="138"/>
      <c r="L3121" s="139"/>
      <c r="M3121" s="140"/>
      <c r="O3121" s="89"/>
      <c r="Q3121" s="138"/>
      <c r="R3121" s="91"/>
      <c r="S3121" s="138"/>
      <c r="T3121" s="138"/>
      <c r="U3121" s="91"/>
      <c r="V3121" s="141"/>
      <c r="Y3121" s="6"/>
      <c r="Z3121" s="16"/>
      <c r="AA3121" s="16"/>
      <c r="AB3121" s="16"/>
      <c r="AC3121" s="16"/>
      <c r="AD3121" s="16"/>
      <c r="AE3121" s="16"/>
      <c r="AF3121" s="16"/>
      <c r="AG3121" s="16"/>
      <c r="AH3121" s="16"/>
      <c r="AI3121" s="16"/>
      <c r="AJ3121" s="16"/>
      <c r="AK3121" s="16"/>
      <c r="AL3121" s="16"/>
      <c r="AM3121" s="16"/>
      <c r="AN3121" s="16"/>
      <c r="AO3121" s="16"/>
      <c r="AP3121" s="16"/>
      <c r="AQ3121" s="16"/>
      <c r="AR3121" s="16"/>
      <c r="AS3121" s="16"/>
      <c r="AT3121" s="16"/>
      <c r="AU3121" s="16"/>
      <c r="AV3121" s="16"/>
      <c r="AW3121" s="16"/>
      <c r="AX3121" s="16"/>
      <c r="AY3121" s="16"/>
      <c r="AZ3121" s="16"/>
      <c r="BA3121" s="16"/>
      <c r="BB3121" s="16"/>
    </row>
    <row r="3122" s="5" customFormat="1" spans="1:54">
      <c r="A3122" s="136"/>
      <c r="C3122" s="136"/>
      <c r="E3122" s="107"/>
      <c r="F3122" s="137"/>
      <c r="J3122" s="122"/>
      <c r="K3122" s="138"/>
      <c r="L3122" s="139"/>
      <c r="M3122" s="140"/>
      <c r="O3122" s="89"/>
      <c r="Q3122" s="138"/>
      <c r="R3122" s="91"/>
      <c r="S3122" s="138"/>
      <c r="T3122" s="138"/>
      <c r="U3122" s="91"/>
      <c r="V3122" s="141"/>
      <c r="Y3122" s="6"/>
      <c r="Z3122" s="16"/>
      <c r="AA3122" s="16"/>
      <c r="AB3122" s="16"/>
      <c r="AC3122" s="16"/>
      <c r="AD3122" s="16"/>
      <c r="AE3122" s="16"/>
      <c r="AF3122" s="16"/>
      <c r="AG3122" s="16"/>
      <c r="AH3122" s="16"/>
      <c r="AI3122" s="16"/>
      <c r="AJ3122" s="16"/>
      <c r="AK3122" s="16"/>
      <c r="AL3122" s="16"/>
      <c r="AM3122" s="16"/>
      <c r="AN3122" s="16"/>
      <c r="AO3122" s="16"/>
      <c r="AP3122" s="16"/>
      <c r="AQ3122" s="16"/>
      <c r="AR3122" s="16"/>
      <c r="AS3122" s="16"/>
      <c r="AT3122" s="16"/>
      <c r="AU3122" s="16"/>
      <c r="AV3122" s="16"/>
      <c r="AW3122" s="16"/>
      <c r="AX3122" s="16"/>
      <c r="AY3122" s="16"/>
      <c r="AZ3122" s="16"/>
      <c r="BA3122" s="16"/>
      <c r="BB3122" s="16"/>
    </row>
    <row r="3123" s="5" customFormat="1" spans="1:54">
      <c r="A3123" s="136"/>
      <c r="C3123" s="136"/>
      <c r="E3123" s="107"/>
      <c r="F3123" s="137"/>
      <c r="J3123" s="122"/>
      <c r="K3123" s="138"/>
      <c r="L3123" s="139"/>
      <c r="M3123" s="140"/>
      <c r="O3123" s="89"/>
      <c r="Q3123" s="138"/>
      <c r="R3123" s="91"/>
      <c r="S3123" s="138"/>
      <c r="T3123" s="138"/>
      <c r="U3123" s="91"/>
      <c r="V3123" s="141"/>
      <c r="Y3123" s="6"/>
      <c r="Z3123" s="16"/>
      <c r="AA3123" s="16"/>
      <c r="AB3123" s="16"/>
      <c r="AC3123" s="16"/>
      <c r="AD3123" s="16"/>
      <c r="AE3123" s="16"/>
      <c r="AF3123" s="16"/>
      <c r="AG3123" s="16"/>
      <c r="AH3123" s="16"/>
      <c r="AI3123" s="16"/>
      <c r="AJ3123" s="16"/>
      <c r="AK3123" s="16"/>
      <c r="AL3123" s="16"/>
      <c r="AM3123" s="16"/>
      <c r="AN3123" s="16"/>
      <c r="AO3123" s="16"/>
      <c r="AP3123" s="16"/>
      <c r="AQ3123" s="16"/>
      <c r="AR3123" s="16"/>
      <c r="AS3123" s="16"/>
      <c r="AT3123" s="16"/>
      <c r="AU3123" s="16"/>
      <c r="AV3123" s="16"/>
      <c r="AW3123" s="16"/>
      <c r="AX3123" s="16"/>
      <c r="AY3123" s="16"/>
      <c r="AZ3123" s="16"/>
      <c r="BA3123" s="16"/>
      <c r="BB3123" s="16"/>
    </row>
    <row r="3124" s="5" customFormat="1" spans="1:54">
      <c r="A3124" s="136"/>
      <c r="C3124" s="136"/>
      <c r="E3124" s="107"/>
      <c r="F3124" s="137"/>
      <c r="J3124" s="122"/>
      <c r="K3124" s="138"/>
      <c r="L3124" s="139"/>
      <c r="M3124" s="140"/>
      <c r="O3124" s="89"/>
      <c r="Q3124" s="138"/>
      <c r="R3124" s="91"/>
      <c r="S3124" s="138"/>
      <c r="T3124" s="138"/>
      <c r="U3124" s="91"/>
      <c r="V3124" s="141"/>
      <c r="Y3124" s="6"/>
      <c r="Z3124" s="16"/>
      <c r="AA3124" s="16"/>
      <c r="AB3124" s="16"/>
      <c r="AC3124" s="16"/>
      <c r="AD3124" s="16"/>
      <c r="AE3124" s="16"/>
      <c r="AF3124" s="16"/>
      <c r="AG3124" s="16"/>
      <c r="AH3124" s="16"/>
      <c r="AI3124" s="16"/>
      <c r="AJ3124" s="16"/>
      <c r="AK3124" s="16"/>
      <c r="AL3124" s="16"/>
      <c r="AM3124" s="16"/>
      <c r="AN3124" s="16"/>
      <c r="AO3124" s="16"/>
      <c r="AP3124" s="16"/>
      <c r="AQ3124" s="16"/>
      <c r="AR3124" s="16"/>
      <c r="AS3124" s="16"/>
      <c r="AT3124" s="16"/>
      <c r="AU3124" s="16"/>
      <c r="AV3124" s="16"/>
      <c r="AW3124" s="16"/>
      <c r="AX3124" s="16"/>
      <c r="AY3124" s="16"/>
      <c r="AZ3124" s="16"/>
      <c r="BA3124" s="16"/>
      <c r="BB3124" s="16"/>
    </row>
    <row r="3125" s="5" customFormat="1" spans="1:54">
      <c r="A3125" s="136"/>
      <c r="C3125" s="136"/>
      <c r="E3125" s="107"/>
      <c r="F3125" s="137"/>
      <c r="J3125" s="122"/>
      <c r="K3125" s="138"/>
      <c r="L3125" s="139"/>
      <c r="M3125" s="140"/>
      <c r="O3125" s="89"/>
      <c r="Q3125" s="138"/>
      <c r="R3125" s="91"/>
      <c r="S3125" s="138"/>
      <c r="T3125" s="138"/>
      <c r="U3125" s="91"/>
      <c r="V3125" s="141"/>
      <c r="Y3125" s="6"/>
      <c r="Z3125" s="16"/>
      <c r="AA3125" s="16"/>
      <c r="AB3125" s="16"/>
      <c r="AC3125" s="16"/>
      <c r="AD3125" s="16"/>
      <c r="AE3125" s="16"/>
      <c r="AF3125" s="16"/>
      <c r="AG3125" s="16"/>
      <c r="AH3125" s="16"/>
      <c r="AI3125" s="16"/>
      <c r="AJ3125" s="16"/>
      <c r="AK3125" s="16"/>
      <c r="AL3125" s="16"/>
      <c r="AM3125" s="16"/>
      <c r="AN3125" s="16"/>
      <c r="AO3125" s="16"/>
      <c r="AP3125" s="16"/>
      <c r="AQ3125" s="16"/>
      <c r="AR3125" s="16"/>
      <c r="AS3125" s="16"/>
      <c r="AT3125" s="16"/>
      <c r="AU3125" s="16"/>
      <c r="AV3125" s="16"/>
      <c r="AW3125" s="16"/>
      <c r="AX3125" s="16"/>
      <c r="AY3125" s="16"/>
      <c r="AZ3125" s="16"/>
      <c r="BA3125" s="16"/>
      <c r="BB3125" s="16"/>
    </row>
    <row r="3126" s="5" customFormat="1" spans="1:54">
      <c r="A3126" s="136"/>
      <c r="C3126" s="136"/>
      <c r="E3126" s="107"/>
      <c r="F3126" s="137"/>
      <c r="J3126" s="122"/>
      <c r="K3126" s="138"/>
      <c r="L3126" s="139"/>
      <c r="M3126" s="140"/>
      <c r="O3126" s="89"/>
      <c r="Q3126" s="138"/>
      <c r="R3126" s="91"/>
      <c r="S3126" s="138"/>
      <c r="T3126" s="138"/>
      <c r="U3126" s="91"/>
      <c r="V3126" s="141"/>
      <c r="Y3126" s="6"/>
      <c r="Z3126" s="16"/>
      <c r="AA3126" s="16"/>
      <c r="AB3126" s="16"/>
      <c r="AC3126" s="16"/>
      <c r="AD3126" s="16"/>
      <c r="AE3126" s="16"/>
      <c r="AF3126" s="16"/>
      <c r="AG3126" s="16"/>
      <c r="AH3126" s="16"/>
      <c r="AI3126" s="16"/>
      <c r="AJ3126" s="16"/>
      <c r="AK3126" s="16"/>
      <c r="AL3126" s="16"/>
      <c r="AM3126" s="16"/>
      <c r="AN3126" s="16"/>
      <c r="AO3126" s="16"/>
      <c r="AP3126" s="16"/>
      <c r="AQ3126" s="16"/>
      <c r="AR3126" s="16"/>
      <c r="AS3126" s="16"/>
      <c r="AT3126" s="16"/>
      <c r="AU3126" s="16"/>
      <c r="AV3126" s="16"/>
      <c r="AW3126" s="16"/>
      <c r="AX3126" s="16"/>
      <c r="AY3126" s="16"/>
      <c r="AZ3126" s="16"/>
      <c r="BA3126" s="16"/>
      <c r="BB3126" s="16"/>
    </row>
    <row r="3127" s="5" customFormat="1" spans="1:54">
      <c r="A3127" s="136"/>
      <c r="C3127" s="136"/>
      <c r="E3127" s="107"/>
      <c r="F3127" s="137"/>
      <c r="J3127" s="122"/>
      <c r="K3127" s="138"/>
      <c r="L3127" s="139"/>
      <c r="M3127" s="140"/>
      <c r="O3127" s="89"/>
      <c r="Q3127" s="138"/>
      <c r="R3127" s="91"/>
      <c r="S3127" s="138"/>
      <c r="T3127" s="138"/>
      <c r="U3127" s="91"/>
      <c r="V3127" s="141"/>
      <c r="Y3127" s="6"/>
      <c r="Z3127" s="16"/>
      <c r="AA3127" s="16"/>
      <c r="AB3127" s="16"/>
      <c r="AC3127" s="16"/>
      <c r="AD3127" s="16"/>
      <c r="AE3127" s="16"/>
      <c r="AF3127" s="16"/>
      <c r="AG3127" s="16"/>
      <c r="AH3127" s="16"/>
      <c r="AI3127" s="16"/>
      <c r="AJ3127" s="16"/>
      <c r="AK3127" s="16"/>
      <c r="AL3127" s="16"/>
      <c r="AM3127" s="16"/>
      <c r="AN3127" s="16"/>
      <c r="AO3127" s="16"/>
      <c r="AP3127" s="16"/>
      <c r="AQ3127" s="16"/>
      <c r="AR3127" s="16"/>
      <c r="AS3127" s="16"/>
      <c r="AT3127" s="16"/>
      <c r="AU3127" s="16"/>
      <c r="AV3127" s="16"/>
      <c r="AW3127" s="16"/>
      <c r="AX3127" s="16"/>
      <c r="AY3127" s="16"/>
      <c r="AZ3127" s="16"/>
      <c r="BA3127" s="16"/>
      <c r="BB3127" s="16"/>
    </row>
    <row r="3128" s="5" customFormat="1" spans="1:54">
      <c r="A3128" s="136"/>
      <c r="C3128" s="136"/>
      <c r="E3128" s="107"/>
      <c r="F3128" s="137"/>
      <c r="J3128" s="122"/>
      <c r="K3128" s="138"/>
      <c r="L3128" s="139"/>
      <c r="M3128" s="140"/>
      <c r="O3128" s="89"/>
      <c r="Q3128" s="138"/>
      <c r="R3128" s="91"/>
      <c r="S3128" s="138"/>
      <c r="T3128" s="138"/>
      <c r="U3128" s="91"/>
      <c r="V3128" s="141"/>
      <c r="Y3128" s="6"/>
      <c r="Z3128" s="16"/>
      <c r="AA3128" s="16"/>
      <c r="AB3128" s="16"/>
      <c r="AC3128" s="16"/>
      <c r="AD3128" s="16"/>
      <c r="AE3128" s="16"/>
      <c r="AF3128" s="16"/>
      <c r="AG3128" s="16"/>
      <c r="AH3128" s="16"/>
      <c r="AI3128" s="16"/>
      <c r="AJ3128" s="16"/>
      <c r="AK3128" s="16"/>
      <c r="AL3128" s="16"/>
      <c r="AM3128" s="16"/>
      <c r="AN3128" s="16"/>
      <c r="AO3128" s="16"/>
      <c r="AP3128" s="16"/>
      <c r="AQ3128" s="16"/>
      <c r="AR3128" s="16"/>
      <c r="AS3128" s="16"/>
      <c r="AT3128" s="16"/>
      <c r="AU3128" s="16"/>
      <c r="AV3128" s="16"/>
      <c r="AW3128" s="16"/>
      <c r="AX3128" s="16"/>
      <c r="AY3128" s="16"/>
      <c r="AZ3128" s="16"/>
      <c r="BA3128" s="16"/>
      <c r="BB3128" s="16"/>
    </row>
    <row r="3129" s="5" customFormat="1" spans="1:54">
      <c r="A3129" s="136"/>
      <c r="C3129" s="136"/>
      <c r="E3129" s="107"/>
      <c r="F3129" s="137"/>
      <c r="J3129" s="122"/>
      <c r="K3129" s="138"/>
      <c r="L3129" s="139"/>
      <c r="M3129" s="140"/>
      <c r="O3129" s="89"/>
      <c r="Q3129" s="138"/>
      <c r="R3129" s="91"/>
      <c r="S3129" s="138"/>
      <c r="T3129" s="138"/>
      <c r="U3129" s="91"/>
      <c r="V3129" s="141"/>
      <c r="Y3129" s="6"/>
      <c r="Z3129" s="16"/>
      <c r="AA3129" s="16"/>
      <c r="AB3129" s="16"/>
      <c r="AC3129" s="16"/>
      <c r="AD3129" s="16"/>
      <c r="AE3129" s="16"/>
      <c r="AF3129" s="16"/>
      <c r="AG3129" s="16"/>
      <c r="AH3129" s="16"/>
      <c r="AI3129" s="16"/>
      <c r="AJ3129" s="16"/>
      <c r="AK3129" s="16"/>
      <c r="AL3129" s="16"/>
      <c r="AM3129" s="16"/>
      <c r="AN3129" s="16"/>
      <c r="AO3129" s="16"/>
      <c r="AP3129" s="16"/>
      <c r="AQ3129" s="16"/>
      <c r="AR3129" s="16"/>
      <c r="AS3129" s="16"/>
      <c r="AT3129" s="16"/>
      <c r="AU3129" s="16"/>
      <c r="AV3129" s="16"/>
      <c r="AW3129" s="16"/>
      <c r="AX3129" s="16"/>
      <c r="AY3129" s="16"/>
      <c r="AZ3129" s="16"/>
      <c r="BA3129" s="16"/>
      <c r="BB3129" s="16"/>
    </row>
    <row r="3130" s="5" customFormat="1" spans="1:54">
      <c r="A3130" s="136"/>
      <c r="C3130" s="136"/>
      <c r="E3130" s="107"/>
      <c r="F3130" s="137"/>
      <c r="J3130" s="122"/>
      <c r="K3130" s="138"/>
      <c r="L3130" s="139"/>
      <c r="M3130" s="140"/>
      <c r="O3130" s="89"/>
      <c r="Q3130" s="138"/>
      <c r="R3130" s="91"/>
      <c r="S3130" s="138"/>
      <c r="T3130" s="138"/>
      <c r="U3130" s="91"/>
      <c r="V3130" s="141"/>
      <c r="Y3130" s="6"/>
      <c r="Z3130" s="16"/>
      <c r="AA3130" s="16"/>
      <c r="AB3130" s="16"/>
      <c r="AC3130" s="16"/>
      <c r="AD3130" s="16"/>
      <c r="AE3130" s="16"/>
      <c r="AF3130" s="16"/>
      <c r="AG3130" s="16"/>
      <c r="AH3130" s="16"/>
      <c r="AI3130" s="16"/>
      <c r="AJ3130" s="16"/>
      <c r="AK3130" s="16"/>
      <c r="AL3130" s="16"/>
      <c r="AM3130" s="16"/>
      <c r="AN3130" s="16"/>
      <c r="AO3130" s="16"/>
      <c r="AP3130" s="16"/>
      <c r="AQ3130" s="16"/>
      <c r="AR3130" s="16"/>
      <c r="AS3130" s="16"/>
      <c r="AT3130" s="16"/>
      <c r="AU3130" s="16"/>
      <c r="AV3130" s="16"/>
      <c r="AW3130" s="16"/>
      <c r="AX3130" s="16"/>
      <c r="AY3130" s="16"/>
      <c r="AZ3130" s="16"/>
      <c r="BA3130" s="16"/>
      <c r="BB3130" s="16"/>
    </row>
    <row r="3131" s="5" customFormat="1" spans="1:54">
      <c r="A3131" s="136"/>
      <c r="C3131" s="136"/>
      <c r="E3131" s="107"/>
      <c r="F3131" s="137"/>
      <c r="J3131" s="122"/>
      <c r="K3131" s="138"/>
      <c r="L3131" s="139"/>
      <c r="M3131" s="140"/>
      <c r="O3131" s="89"/>
      <c r="Q3131" s="138"/>
      <c r="R3131" s="91"/>
      <c r="S3131" s="138"/>
      <c r="T3131" s="138"/>
      <c r="U3131" s="91"/>
      <c r="V3131" s="141"/>
      <c r="Y3131" s="6"/>
      <c r="Z3131" s="16"/>
      <c r="AA3131" s="16"/>
      <c r="AB3131" s="16"/>
      <c r="AC3131" s="16"/>
      <c r="AD3131" s="16"/>
      <c r="AE3131" s="16"/>
      <c r="AF3131" s="16"/>
      <c r="AG3131" s="16"/>
      <c r="AH3131" s="16"/>
      <c r="AI3131" s="16"/>
      <c r="AJ3131" s="16"/>
      <c r="AK3131" s="16"/>
      <c r="AL3131" s="16"/>
      <c r="AM3131" s="16"/>
      <c r="AN3131" s="16"/>
      <c r="AO3131" s="16"/>
      <c r="AP3131" s="16"/>
      <c r="AQ3131" s="16"/>
      <c r="AR3131" s="16"/>
      <c r="AS3131" s="16"/>
      <c r="AT3131" s="16"/>
      <c r="AU3131" s="16"/>
      <c r="AV3131" s="16"/>
      <c r="AW3131" s="16"/>
      <c r="AX3131" s="16"/>
      <c r="AY3131" s="16"/>
      <c r="AZ3131" s="16"/>
      <c r="BA3131" s="16"/>
      <c r="BB3131" s="16"/>
    </row>
    <row r="3132" s="5" customFormat="1" spans="1:54">
      <c r="A3132" s="136"/>
      <c r="C3132" s="136"/>
      <c r="E3132" s="107"/>
      <c r="F3132" s="137"/>
      <c r="J3132" s="122"/>
      <c r="K3132" s="138"/>
      <c r="L3132" s="139"/>
      <c r="M3132" s="140"/>
      <c r="O3132" s="89"/>
      <c r="Q3132" s="138"/>
      <c r="R3132" s="91"/>
      <c r="S3132" s="138"/>
      <c r="T3132" s="138"/>
      <c r="U3132" s="91"/>
      <c r="V3132" s="141"/>
      <c r="Y3132" s="6"/>
      <c r="Z3132" s="16"/>
      <c r="AA3132" s="16"/>
      <c r="AB3132" s="16"/>
      <c r="AC3132" s="16"/>
      <c r="AD3132" s="16"/>
      <c r="AE3132" s="16"/>
      <c r="AF3132" s="16"/>
      <c r="AG3132" s="16"/>
      <c r="AH3132" s="16"/>
      <c r="AI3132" s="16"/>
      <c r="AJ3132" s="16"/>
      <c r="AK3132" s="16"/>
      <c r="AL3132" s="16"/>
      <c r="AM3132" s="16"/>
      <c r="AN3132" s="16"/>
      <c r="AO3132" s="16"/>
      <c r="AP3132" s="16"/>
      <c r="AQ3132" s="16"/>
      <c r="AR3132" s="16"/>
      <c r="AS3132" s="16"/>
      <c r="AT3132" s="16"/>
      <c r="AU3132" s="16"/>
      <c r="AV3132" s="16"/>
      <c r="AW3132" s="16"/>
      <c r="AX3132" s="16"/>
      <c r="AY3132" s="16"/>
      <c r="AZ3132" s="16"/>
      <c r="BA3132" s="16"/>
      <c r="BB3132" s="16"/>
    </row>
    <row r="3133" s="5" customFormat="1" spans="1:54">
      <c r="A3133" s="136"/>
      <c r="C3133" s="136"/>
      <c r="E3133" s="107"/>
      <c r="F3133" s="137"/>
      <c r="J3133" s="122"/>
      <c r="K3133" s="138"/>
      <c r="L3133" s="139"/>
      <c r="M3133" s="140"/>
      <c r="O3133" s="89"/>
      <c r="Q3133" s="138"/>
      <c r="R3133" s="91"/>
      <c r="S3133" s="138"/>
      <c r="T3133" s="138"/>
      <c r="U3133" s="91"/>
      <c r="V3133" s="141"/>
      <c r="Y3133" s="6"/>
      <c r="Z3133" s="16"/>
      <c r="AA3133" s="16"/>
      <c r="AB3133" s="16"/>
      <c r="AC3133" s="16"/>
      <c r="AD3133" s="16"/>
      <c r="AE3133" s="16"/>
      <c r="AF3133" s="16"/>
      <c r="AG3133" s="16"/>
      <c r="AH3133" s="16"/>
      <c r="AI3133" s="16"/>
      <c r="AJ3133" s="16"/>
      <c r="AK3133" s="16"/>
      <c r="AL3133" s="16"/>
      <c r="AM3133" s="16"/>
      <c r="AN3133" s="16"/>
      <c r="AO3133" s="16"/>
      <c r="AP3133" s="16"/>
      <c r="AQ3133" s="16"/>
      <c r="AR3133" s="16"/>
      <c r="AS3133" s="16"/>
      <c r="AT3133" s="16"/>
      <c r="AU3133" s="16"/>
      <c r="AV3133" s="16"/>
      <c r="AW3133" s="16"/>
      <c r="AX3133" s="16"/>
      <c r="AY3133" s="16"/>
      <c r="AZ3133" s="16"/>
      <c r="BA3133" s="16"/>
      <c r="BB3133" s="16"/>
    </row>
    <row r="3134" s="5" customFormat="1" spans="1:54">
      <c r="A3134" s="136"/>
      <c r="C3134" s="136"/>
      <c r="E3134" s="107"/>
      <c r="F3134" s="137"/>
      <c r="J3134" s="122"/>
      <c r="K3134" s="138"/>
      <c r="L3134" s="139"/>
      <c r="M3134" s="140"/>
      <c r="O3134" s="89"/>
      <c r="Q3134" s="138"/>
      <c r="R3134" s="91"/>
      <c r="S3134" s="138"/>
      <c r="T3134" s="138"/>
      <c r="U3134" s="91"/>
      <c r="V3134" s="141"/>
      <c r="Y3134" s="6"/>
      <c r="Z3134" s="16"/>
      <c r="AA3134" s="16"/>
      <c r="AB3134" s="16"/>
      <c r="AC3134" s="16"/>
      <c r="AD3134" s="16"/>
      <c r="AE3134" s="16"/>
      <c r="AF3134" s="16"/>
      <c r="AG3134" s="16"/>
      <c r="AH3134" s="16"/>
      <c r="AI3134" s="16"/>
      <c r="AJ3134" s="16"/>
      <c r="AK3134" s="16"/>
      <c r="AL3134" s="16"/>
      <c r="AM3134" s="16"/>
      <c r="AN3134" s="16"/>
      <c r="AO3134" s="16"/>
      <c r="AP3134" s="16"/>
      <c r="AQ3134" s="16"/>
      <c r="AR3134" s="16"/>
      <c r="AS3134" s="16"/>
      <c r="AT3134" s="16"/>
      <c r="AU3134" s="16"/>
      <c r="AV3134" s="16"/>
      <c r="AW3134" s="16"/>
      <c r="AX3134" s="16"/>
      <c r="AY3134" s="16"/>
      <c r="AZ3134" s="16"/>
      <c r="BA3134" s="16"/>
      <c r="BB3134" s="16"/>
    </row>
    <row r="3135" s="5" customFormat="1" spans="1:54">
      <c r="A3135" s="136"/>
      <c r="C3135" s="136"/>
      <c r="E3135" s="107"/>
      <c r="F3135" s="137"/>
      <c r="J3135" s="122"/>
      <c r="K3135" s="138"/>
      <c r="L3135" s="139"/>
      <c r="M3135" s="140"/>
      <c r="O3135" s="89"/>
      <c r="Q3135" s="138"/>
      <c r="R3135" s="91"/>
      <c r="S3135" s="138"/>
      <c r="T3135" s="138"/>
      <c r="U3135" s="91"/>
      <c r="V3135" s="141"/>
      <c r="Y3135" s="6"/>
      <c r="Z3135" s="16"/>
      <c r="AA3135" s="16"/>
      <c r="AB3135" s="16"/>
      <c r="AC3135" s="16"/>
      <c r="AD3135" s="16"/>
      <c r="AE3135" s="16"/>
      <c r="AF3135" s="16"/>
      <c r="AG3135" s="16"/>
      <c r="AH3135" s="16"/>
      <c r="AI3135" s="16"/>
      <c r="AJ3135" s="16"/>
      <c r="AK3135" s="16"/>
      <c r="AL3135" s="16"/>
      <c r="AM3135" s="16"/>
      <c r="AN3135" s="16"/>
      <c r="AO3135" s="16"/>
      <c r="AP3135" s="16"/>
      <c r="AQ3135" s="16"/>
      <c r="AR3135" s="16"/>
      <c r="AS3135" s="16"/>
      <c r="AT3135" s="16"/>
      <c r="AU3135" s="16"/>
      <c r="AV3135" s="16"/>
      <c r="AW3135" s="16"/>
      <c r="AX3135" s="16"/>
      <c r="AY3135" s="16"/>
      <c r="AZ3135" s="16"/>
      <c r="BA3135" s="16"/>
      <c r="BB3135" s="16"/>
    </row>
    <row r="3136" s="5" customFormat="1" spans="1:54">
      <c r="A3136" s="136"/>
      <c r="C3136" s="136"/>
      <c r="E3136" s="107"/>
      <c r="F3136" s="137"/>
      <c r="J3136" s="122"/>
      <c r="K3136" s="138"/>
      <c r="L3136" s="139"/>
      <c r="M3136" s="140"/>
      <c r="O3136" s="89"/>
      <c r="Q3136" s="138"/>
      <c r="R3136" s="91"/>
      <c r="S3136" s="138"/>
      <c r="T3136" s="138"/>
      <c r="U3136" s="91"/>
      <c r="V3136" s="141"/>
      <c r="Y3136" s="6"/>
      <c r="Z3136" s="16"/>
      <c r="AA3136" s="16"/>
      <c r="AB3136" s="16"/>
      <c r="AC3136" s="16"/>
      <c r="AD3136" s="16"/>
      <c r="AE3136" s="16"/>
      <c r="AF3136" s="16"/>
      <c r="AG3136" s="16"/>
      <c r="AH3136" s="16"/>
      <c r="AI3136" s="16"/>
      <c r="AJ3136" s="16"/>
      <c r="AK3136" s="16"/>
      <c r="AL3136" s="16"/>
      <c r="AM3136" s="16"/>
      <c r="AN3136" s="16"/>
      <c r="AO3136" s="16"/>
      <c r="AP3136" s="16"/>
      <c r="AQ3136" s="16"/>
      <c r="AR3136" s="16"/>
      <c r="AS3136" s="16"/>
      <c r="AT3136" s="16"/>
      <c r="AU3136" s="16"/>
      <c r="AV3136" s="16"/>
      <c r="AW3136" s="16"/>
      <c r="AX3136" s="16"/>
      <c r="AY3136" s="16"/>
      <c r="AZ3136" s="16"/>
      <c r="BA3136" s="16"/>
      <c r="BB3136" s="16"/>
    </row>
    <row r="3137" s="5" customFormat="1" spans="1:54">
      <c r="A3137" s="136"/>
      <c r="C3137" s="136"/>
      <c r="E3137" s="107"/>
      <c r="F3137" s="137"/>
      <c r="J3137" s="122"/>
      <c r="K3137" s="138"/>
      <c r="L3137" s="139"/>
      <c r="M3137" s="140"/>
      <c r="O3137" s="89"/>
      <c r="Q3137" s="138"/>
      <c r="R3137" s="91"/>
      <c r="S3137" s="138"/>
      <c r="T3137" s="138"/>
      <c r="U3137" s="91"/>
      <c r="V3137" s="141"/>
      <c r="Y3137" s="6"/>
      <c r="Z3137" s="16"/>
      <c r="AA3137" s="16"/>
      <c r="AB3137" s="16"/>
      <c r="AC3137" s="16"/>
      <c r="AD3137" s="16"/>
      <c r="AE3137" s="16"/>
      <c r="AF3137" s="16"/>
      <c r="AG3137" s="16"/>
      <c r="AH3137" s="16"/>
      <c r="AI3137" s="16"/>
      <c r="AJ3137" s="16"/>
      <c r="AK3137" s="16"/>
      <c r="AL3137" s="16"/>
      <c r="AM3137" s="16"/>
      <c r="AN3137" s="16"/>
      <c r="AO3137" s="16"/>
      <c r="AP3137" s="16"/>
      <c r="AQ3137" s="16"/>
      <c r="AR3137" s="16"/>
      <c r="AS3137" s="16"/>
      <c r="AT3137" s="16"/>
      <c r="AU3137" s="16"/>
      <c r="AV3137" s="16"/>
      <c r="AW3137" s="16"/>
      <c r="AX3137" s="16"/>
      <c r="AY3137" s="16"/>
      <c r="AZ3137" s="16"/>
      <c r="BA3137" s="16"/>
      <c r="BB3137" s="16"/>
    </row>
    <row r="3138" s="5" customFormat="1" spans="1:54">
      <c r="A3138" s="136"/>
      <c r="C3138" s="136"/>
      <c r="E3138" s="107"/>
      <c r="F3138" s="137"/>
      <c r="J3138" s="122"/>
      <c r="K3138" s="138"/>
      <c r="L3138" s="139"/>
      <c r="M3138" s="140"/>
      <c r="O3138" s="89"/>
      <c r="Q3138" s="138"/>
      <c r="R3138" s="91"/>
      <c r="S3138" s="138"/>
      <c r="T3138" s="138"/>
      <c r="U3138" s="91"/>
      <c r="V3138" s="141"/>
      <c r="Y3138" s="6"/>
      <c r="Z3138" s="16"/>
      <c r="AA3138" s="16"/>
      <c r="AB3138" s="16"/>
      <c r="AC3138" s="16"/>
      <c r="AD3138" s="16"/>
      <c r="AE3138" s="16"/>
      <c r="AF3138" s="16"/>
      <c r="AG3138" s="16"/>
      <c r="AH3138" s="16"/>
      <c r="AI3138" s="16"/>
      <c r="AJ3138" s="16"/>
      <c r="AK3138" s="16"/>
      <c r="AL3138" s="16"/>
      <c r="AM3138" s="16"/>
      <c r="AN3138" s="16"/>
      <c r="AO3138" s="16"/>
      <c r="AP3138" s="16"/>
      <c r="AQ3138" s="16"/>
      <c r="AR3138" s="16"/>
      <c r="AS3138" s="16"/>
      <c r="AT3138" s="16"/>
      <c r="AU3138" s="16"/>
      <c r="AV3138" s="16"/>
      <c r="AW3138" s="16"/>
      <c r="AX3138" s="16"/>
      <c r="AY3138" s="16"/>
      <c r="AZ3138" s="16"/>
      <c r="BA3138" s="16"/>
      <c r="BB3138" s="16"/>
    </row>
    <row r="3139" s="5" customFormat="1" spans="1:54">
      <c r="A3139" s="136"/>
      <c r="C3139" s="136"/>
      <c r="E3139" s="107"/>
      <c r="F3139" s="137"/>
      <c r="J3139" s="122"/>
      <c r="K3139" s="138"/>
      <c r="L3139" s="139"/>
      <c r="M3139" s="140"/>
      <c r="O3139" s="89"/>
      <c r="Q3139" s="138"/>
      <c r="R3139" s="91"/>
      <c r="S3139" s="138"/>
      <c r="T3139" s="138"/>
      <c r="U3139" s="91"/>
      <c r="V3139" s="141"/>
      <c r="Y3139" s="6"/>
      <c r="Z3139" s="16"/>
      <c r="AA3139" s="16"/>
      <c r="AB3139" s="16"/>
      <c r="AC3139" s="16"/>
      <c r="AD3139" s="16"/>
      <c r="AE3139" s="16"/>
      <c r="AF3139" s="16"/>
      <c r="AG3139" s="16"/>
      <c r="AH3139" s="16"/>
      <c r="AI3139" s="16"/>
      <c r="AJ3139" s="16"/>
      <c r="AK3139" s="16"/>
      <c r="AL3139" s="16"/>
      <c r="AM3139" s="16"/>
      <c r="AN3139" s="16"/>
      <c r="AO3139" s="16"/>
      <c r="AP3139" s="16"/>
      <c r="AQ3139" s="16"/>
      <c r="AR3139" s="16"/>
      <c r="AS3139" s="16"/>
      <c r="AT3139" s="16"/>
      <c r="AU3139" s="16"/>
      <c r="AV3139" s="16"/>
      <c r="AW3139" s="16"/>
      <c r="AX3139" s="16"/>
      <c r="AY3139" s="16"/>
      <c r="AZ3139" s="16"/>
      <c r="BA3139" s="16"/>
      <c r="BB3139" s="16"/>
    </row>
    <row r="3140" s="5" customFormat="1" spans="1:54">
      <c r="A3140" s="136"/>
      <c r="C3140" s="136"/>
      <c r="E3140" s="107"/>
      <c r="F3140" s="137"/>
      <c r="J3140" s="122"/>
      <c r="K3140" s="138"/>
      <c r="L3140" s="139"/>
      <c r="M3140" s="140"/>
      <c r="O3140" s="89"/>
      <c r="Q3140" s="138"/>
      <c r="R3140" s="91"/>
      <c r="S3140" s="138"/>
      <c r="T3140" s="138"/>
      <c r="U3140" s="91"/>
      <c r="V3140" s="141"/>
      <c r="Y3140" s="6"/>
      <c r="Z3140" s="16"/>
      <c r="AA3140" s="16"/>
      <c r="AB3140" s="16"/>
      <c r="AC3140" s="16"/>
      <c r="AD3140" s="16"/>
      <c r="AE3140" s="16"/>
      <c r="AF3140" s="16"/>
      <c r="AG3140" s="16"/>
      <c r="AH3140" s="16"/>
      <c r="AI3140" s="16"/>
      <c r="AJ3140" s="16"/>
      <c r="AK3140" s="16"/>
      <c r="AL3140" s="16"/>
      <c r="AM3140" s="16"/>
      <c r="AN3140" s="16"/>
      <c r="AO3140" s="16"/>
      <c r="AP3140" s="16"/>
      <c r="AQ3140" s="16"/>
      <c r="AR3140" s="16"/>
      <c r="AS3140" s="16"/>
      <c r="AT3140" s="16"/>
      <c r="AU3140" s="16"/>
      <c r="AV3140" s="16"/>
      <c r="AW3140" s="16"/>
      <c r="AX3140" s="16"/>
      <c r="AY3140" s="16"/>
      <c r="AZ3140" s="16"/>
      <c r="BA3140" s="16"/>
      <c r="BB3140" s="16"/>
    </row>
    <row r="3141" s="5" customFormat="1" spans="1:54">
      <c r="A3141" s="136"/>
      <c r="C3141" s="136"/>
      <c r="E3141" s="107"/>
      <c r="F3141" s="137"/>
      <c r="J3141" s="122"/>
      <c r="K3141" s="138"/>
      <c r="L3141" s="139"/>
      <c r="M3141" s="140"/>
      <c r="O3141" s="89"/>
      <c r="Q3141" s="138"/>
      <c r="R3141" s="91"/>
      <c r="S3141" s="138"/>
      <c r="T3141" s="138"/>
      <c r="U3141" s="91"/>
      <c r="V3141" s="141"/>
      <c r="Y3141" s="6"/>
      <c r="Z3141" s="16"/>
      <c r="AA3141" s="16"/>
      <c r="AB3141" s="16"/>
      <c r="AC3141" s="16"/>
      <c r="AD3141" s="16"/>
      <c r="AE3141" s="16"/>
      <c r="AF3141" s="16"/>
      <c r="AG3141" s="16"/>
      <c r="AH3141" s="16"/>
      <c r="AI3141" s="16"/>
      <c r="AJ3141" s="16"/>
      <c r="AK3141" s="16"/>
      <c r="AL3141" s="16"/>
      <c r="AM3141" s="16"/>
      <c r="AN3141" s="16"/>
      <c r="AO3141" s="16"/>
      <c r="AP3141" s="16"/>
      <c r="AQ3141" s="16"/>
      <c r="AR3141" s="16"/>
      <c r="AS3141" s="16"/>
      <c r="AT3141" s="16"/>
      <c r="AU3141" s="16"/>
      <c r="AV3141" s="16"/>
      <c r="AW3141" s="16"/>
      <c r="AX3141" s="16"/>
      <c r="AY3141" s="16"/>
      <c r="AZ3141" s="16"/>
      <c r="BA3141" s="16"/>
      <c r="BB3141" s="16"/>
    </row>
    <row r="3142" s="5" customFormat="1" spans="1:54">
      <c r="A3142" s="136"/>
      <c r="C3142" s="136"/>
      <c r="E3142" s="107"/>
      <c r="F3142" s="137"/>
      <c r="J3142" s="122"/>
      <c r="K3142" s="138"/>
      <c r="L3142" s="139"/>
      <c r="M3142" s="140"/>
      <c r="O3142" s="89"/>
      <c r="Q3142" s="138"/>
      <c r="R3142" s="91"/>
      <c r="S3142" s="138"/>
      <c r="T3142" s="138"/>
      <c r="U3142" s="91"/>
      <c r="V3142" s="141"/>
      <c r="Y3142" s="6"/>
      <c r="Z3142" s="16"/>
      <c r="AA3142" s="16"/>
      <c r="AB3142" s="16"/>
      <c r="AC3142" s="16"/>
      <c r="AD3142" s="16"/>
      <c r="AE3142" s="16"/>
      <c r="AF3142" s="16"/>
      <c r="AG3142" s="16"/>
      <c r="AH3142" s="16"/>
      <c r="AI3142" s="16"/>
      <c r="AJ3142" s="16"/>
      <c r="AK3142" s="16"/>
      <c r="AL3142" s="16"/>
      <c r="AM3142" s="16"/>
      <c r="AN3142" s="16"/>
      <c r="AO3142" s="16"/>
      <c r="AP3142" s="16"/>
      <c r="AQ3142" s="16"/>
      <c r="AR3142" s="16"/>
      <c r="AS3142" s="16"/>
      <c r="AT3142" s="16"/>
      <c r="AU3142" s="16"/>
      <c r="AV3142" s="16"/>
      <c r="AW3142" s="16"/>
      <c r="AX3142" s="16"/>
      <c r="AY3142" s="16"/>
      <c r="AZ3142" s="16"/>
      <c r="BA3142" s="16"/>
      <c r="BB3142" s="16"/>
    </row>
    <row r="3143" s="5" customFormat="1" spans="1:54">
      <c r="A3143" s="136"/>
      <c r="C3143" s="136"/>
      <c r="E3143" s="107"/>
      <c r="F3143" s="137"/>
      <c r="J3143" s="122"/>
      <c r="K3143" s="138"/>
      <c r="L3143" s="139"/>
      <c r="M3143" s="140"/>
      <c r="O3143" s="89"/>
      <c r="Q3143" s="138"/>
      <c r="R3143" s="91"/>
      <c r="S3143" s="138"/>
      <c r="T3143" s="138"/>
      <c r="U3143" s="91"/>
      <c r="V3143" s="141"/>
      <c r="Y3143" s="6"/>
      <c r="Z3143" s="16"/>
      <c r="AA3143" s="16"/>
      <c r="AB3143" s="16"/>
      <c r="AC3143" s="16"/>
      <c r="AD3143" s="16"/>
      <c r="AE3143" s="16"/>
      <c r="AF3143" s="16"/>
      <c r="AG3143" s="16"/>
      <c r="AH3143" s="16"/>
      <c r="AI3143" s="16"/>
      <c r="AJ3143" s="16"/>
      <c r="AK3143" s="16"/>
      <c r="AL3143" s="16"/>
      <c r="AM3143" s="16"/>
      <c r="AN3143" s="16"/>
      <c r="AO3143" s="16"/>
      <c r="AP3143" s="16"/>
      <c r="AQ3143" s="16"/>
      <c r="AR3143" s="16"/>
      <c r="AS3143" s="16"/>
      <c r="AT3143" s="16"/>
      <c r="AU3143" s="16"/>
      <c r="AV3143" s="16"/>
      <c r="AW3143" s="16"/>
      <c r="AX3143" s="16"/>
      <c r="AY3143" s="16"/>
      <c r="AZ3143" s="16"/>
      <c r="BA3143" s="16"/>
      <c r="BB3143" s="16"/>
    </row>
    <row r="3144" s="5" customFormat="1" spans="1:54">
      <c r="A3144" s="136"/>
      <c r="C3144" s="136"/>
      <c r="E3144" s="107"/>
      <c r="F3144" s="137"/>
      <c r="J3144" s="122"/>
      <c r="K3144" s="138"/>
      <c r="L3144" s="139"/>
      <c r="M3144" s="140"/>
      <c r="O3144" s="89"/>
      <c r="Q3144" s="138"/>
      <c r="R3144" s="91"/>
      <c r="S3144" s="138"/>
      <c r="T3144" s="138"/>
      <c r="U3144" s="91"/>
      <c r="V3144" s="141"/>
      <c r="Y3144" s="6"/>
      <c r="Z3144" s="16"/>
      <c r="AA3144" s="16"/>
      <c r="AB3144" s="16"/>
      <c r="AC3144" s="16"/>
      <c r="AD3144" s="16"/>
      <c r="AE3144" s="16"/>
      <c r="AF3144" s="16"/>
      <c r="AG3144" s="16"/>
      <c r="AH3144" s="16"/>
      <c r="AI3144" s="16"/>
      <c r="AJ3144" s="16"/>
      <c r="AK3144" s="16"/>
      <c r="AL3144" s="16"/>
      <c r="AM3144" s="16"/>
      <c r="AN3144" s="16"/>
      <c r="AO3144" s="16"/>
      <c r="AP3144" s="16"/>
      <c r="AQ3144" s="16"/>
      <c r="AR3144" s="16"/>
      <c r="AS3144" s="16"/>
      <c r="AT3144" s="16"/>
      <c r="AU3144" s="16"/>
      <c r="AV3144" s="16"/>
      <c r="AW3144" s="16"/>
      <c r="AX3144" s="16"/>
      <c r="AY3144" s="16"/>
      <c r="AZ3144" s="16"/>
      <c r="BA3144" s="16"/>
      <c r="BB3144" s="16"/>
    </row>
    <row r="3145" s="5" customFormat="1" spans="1:54">
      <c r="A3145" s="136"/>
      <c r="C3145" s="136"/>
      <c r="E3145" s="107"/>
      <c r="F3145" s="137"/>
      <c r="J3145" s="122"/>
      <c r="K3145" s="138"/>
      <c r="L3145" s="139"/>
      <c r="M3145" s="140"/>
      <c r="O3145" s="89"/>
      <c r="Q3145" s="138"/>
      <c r="R3145" s="91"/>
      <c r="S3145" s="138"/>
      <c r="T3145" s="138"/>
      <c r="U3145" s="91"/>
      <c r="V3145" s="141"/>
      <c r="Y3145" s="6"/>
      <c r="Z3145" s="16"/>
      <c r="AA3145" s="16"/>
      <c r="AB3145" s="16"/>
      <c r="AC3145" s="16"/>
      <c r="AD3145" s="16"/>
      <c r="AE3145" s="16"/>
      <c r="AF3145" s="16"/>
      <c r="AG3145" s="16"/>
      <c r="AH3145" s="16"/>
      <c r="AI3145" s="16"/>
      <c r="AJ3145" s="16"/>
      <c r="AK3145" s="16"/>
      <c r="AL3145" s="16"/>
      <c r="AM3145" s="16"/>
      <c r="AN3145" s="16"/>
      <c r="AO3145" s="16"/>
      <c r="AP3145" s="16"/>
      <c r="AQ3145" s="16"/>
      <c r="AR3145" s="16"/>
      <c r="AS3145" s="16"/>
      <c r="AT3145" s="16"/>
      <c r="AU3145" s="16"/>
      <c r="AV3145" s="16"/>
      <c r="AW3145" s="16"/>
      <c r="AX3145" s="16"/>
      <c r="AY3145" s="16"/>
      <c r="AZ3145" s="16"/>
      <c r="BA3145" s="16"/>
      <c r="BB3145" s="16"/>
    </row>
    <row r="3146" s="5" customFormat="1" spans="1:54">
      <c r="A3146" s="136"/>
      <c r="C3146" s="136"/>
      <c r="E3146" s="107"/>
      <c r="F3146" s="137"/>
      <c r="J3146" s="122"/>
      <c r="K3146" s="138"/>
      <c r="L3146" s="139"/>
      <c r="M3146" s="140"/>
      <c r="O3146" s="89"/>
      <c r="Q3146" s="138"/>
      <c r="R3146" s="91"/>
      <c r="S3146" s="138"/>
      <c r="T3146" s="138"/>
      <c r="U3146" s="91"/>
      <c r="V3146" s="141"/>
      <c r="Y3146" s="6"/>
      <c r="Z3146" s="16"/>
      <c r="AA3146" s="16"/>
      <c r="AB3146" s="16"/>
      <c r="AC3146" s="16"/>
      <c r="AD3146" s="16"/>
      <c r="AE3146" s="16"/>
      <c r="AF3146" s="16"/>
      <c r="AG3146" s="16"/>
      <c r="AH3146" s="16"/>
      <c r="AI3146" s="16"/>
      <c r="AJ3146" s="16"/>
      <c r="AK3146" s="16"/>
      <c r="AL3146" s="16"/>
      <c r="AM3146" s="16"/>
      <c r="AN3146" s="16"/>
      <c r="AO3146" s="16"/>
      <c r="AP3146" s="16"/>
      <c r="AQ3146" s="16"/>
      <c r="AR3146" s="16"/>
      <c r="AS3146" s="16"/>
      <c r="AT3146" s="16"/>
      <c r="AU3146" s="16"/>
      <c r="AV3146" s="16"/>
      <c r="AW3146" s="16"/>
      <c r="AX3146" s="16"/>
      <c r="AY3146" s="16"/>
      <c r="AZ3146" s="16"/>
      <c r="BA3146" s="16"/>
      <c r="BB3146" s="16"/>
    </row>
    <row r="3147" s="5" customFormat="1" spans="1:54">
      <c r="A3147" s="136"/>
      <c r="C3147" s="136"/>
      <c r="E3147" s="107"/>
      <c r="F3147" s="137"/>
      <c r="J3147" s="122"/>
      <c r="K3147" s="138"/>
      <c r="L3147" s="139"/>
      <c r="M3147" s="140"/>
      <c r="O3147" s="89"/>
      <c r="Q3147" s="138"/>
      <c r="R3147" s="91"/>
      <c r="S3147" s="138"/>
      <c r="T3147" s="138"/>
      <c r="U3147" s="91"/>
      <c r="V3147" s="141"/>
      <c r="Y3147" s="6"/>
      <c r="Z3147" s="16"/>
      <c r="AA3147" s="16"/>
      <c r="AB3147" s="16"/>
      <c r="AC3147" s="16"/>
      <c r="AD3147" s="16"/>
      <c r="AE3147" s="16"/>
      <c r="AF3147" s="16"/>
      <c r="AG3147" s="16"/>
      <c r="AH3147" s="16"/>
      <c r="AI3147" s="16"/>
      <c r="AJ3147" s="16"/>
      <c r="AK3147" s="16"/>
      <c r="AL3147" s="16"/>
      <c r="AM3147" s="16"/>
      <c r="AN3147" s="16"/>
      <c r="AO3147" s="16"/>
      <c r="AP3147" s="16"/>
      <c r="AQ3147" s="16"/>
      <c r="AR3147" s="16"/>
      <c r="AS3147" s="16"/>
      <c r="AT3147" s="16"/>
      <c r="AU3147" s="16"/>
      <c r="AV3147" s="16"/>
      <c r="AW3147" s="16"/>
      <c r="AX3147" s="16"/>
      <c r="AY3147" s="16"/>
      <c r="AZ3147" s="16"/>
      <c r="BA3147" s="16"/>
      <c r="BB3147" s="16"/>
    </row>
    <row r="3148" s="5" customFormat="1" spans="1:54">
      <c r="A3148" s="136"/>
      <c r="C3148" s="136"/>
      <c r="E3148" s="107"/>
      <c r="F3148" s="137"/>
      <c r="J3148" s="122"/>
      <c r="K3148" s="138"/>
      <c r="L3148" s="139"/>
      <c r="M3148" s="140"/>
      <c r="O3148" s="89"/>
      <c r="Q3148" s="138"/>
      <c r="R3148" s="91"/>
      <c r="S3148" s="138"/>
      <c r="T3148" s="138"/>
      <c r="U3148" s="91"/>
      <c r="V3148" s="141"/>
      <c r="Y3148" s="6"/>
      <c r="Z3148" s="16"/>
      <c r="AA3148" s="16"/>
      <c r="AB3148" s="16"/>
      <c r="AC3148" s="16"/>
      <c r="AD3148" s="16"/>
      <c r="AE3148" s="16"/>
      <c r="AF3148" s="16"/>
      <c r="AG3148" s="16"/>
      <c r="AH3148" s="16"/>
      <c r="AI3148" s="16"/>
      <c r="AJ3148" s="16"/>
      <c r="AK3148" s="16"/>
      <c r="AL3148" s="16"/>
      <c r="AM3148" s="16"/>
      <c r="AN3148" s="16"/>
      <c r="AO3148" s="16"/>
      <c r="AP3148" s="16"/>
      <c r="AQ3148" s="16"/>
      <c r="AR3148" s="16"/>
      <c r="AS3148" s="16"/>
      <c r="AT3148" s="16"/>
      <c r="AU3148" s="16"/>
      <c r="AV3148" s="16"/>
      <c r="AW3148" s="16"/>
      <c r="AX3148" s="16"/>
      <c r="AY3148" s="16"/>
      <c r="AZ3148" s="16"/>
      <c r="BA3148" s="16"/>
      <c r="BB3148" s="16"/>
    </row>
    <row r="3149" s="5" customFormat="1" spans="1:54">
      <c r="A3149" s="136"/>
      <c r="C3149" s="136"/>
      <c r="E3149" s="107"/>
      <c r="F3149" s="137"/>
      <c r="J3149" s="122"/>
      <c r="K3149" s="138"/>
      <c r="L3149" s="139"/>
      <c r="M3149" s="140"/>
      <c r="O3149" s="89"/>
      <c r="Q3149" s="138"/>
      <c r="R3149" s="91"/>
      <c r="S3149" s="138"/>
      <c r="T3149" s="138"/>
      <c r="U3149" s="91"/>
      <c r="V3149" s="141"/>
      <c r="Y3149" s="6"/>
      <c r="Z3149" s="16"/>
      <c r="AA3149" s="16"/>
      <c r="AB3149" s="16"/>
      <c r="AC3149" s="16"/>
      <c r="AD3149" s="16"/>
      <c r="AE3149" s="16"/>
      <c r="AF3149" s="16"/>
      <c r="AG3149" s="16"/>
      <c r="AH3149" s="16"/>
      <c r="AI3149" s="16"/>
      <c r="AJ3149" s="16"/>
      <c r="AK3149" s="16"/>
      <c r="AL3149" s="16"/>
      <c r="AM3149" s="16"/>
      <c r="AN3149" s="16"/>
      <c r="AO3149" s="16"/>
      <c r="AP3149" s="16"/>
      <c r="AQ3149" s="16"/>
      <c r="AR3149" s="16"/>
      <c r="AS3149" s="16"/>
      <c r="AT3149" s="16"/>
      <c r="AU3149" s="16"/>
      <c r="AV3149" s="16"/>
      <c r="AW3149" s="16"/>
      <c r="AX3149" s="16"/>
      <c r="AY3149" s="16"/>
      <c r="AZ3149" s="16"/>
      <c r="BA3149" s="16"/>
      <c r="BB3149" s="16"/>
    </row>
    <row r="3150" s="5" customFormat="1" spans="1:54">
      <c r="A3150" s="136"/>
      <c r="C3150" s="136"/>
      <c r="E3150" s="107"/>
      <c r="F3150" s="137"/>
      <c r="J3150" s="122"/>
      <c r="K3150" s="138"/>
      <c r="L3150" s="139"/>
      <c r="M3150" s="140"/>
      <c r="O3150" s="89"/>
      <c r="Q3150" s="138"/>
      <c r="R3150" s="91"/>
      <c r="S3150" s="138"/>
      <c r="T3150" s="138"/>
      <c r="U3150" s="91"/>
      <c r="V3150" s="141"/>
      <c r="Y3150" s="6"/>
      <c r="Z3150" s="16"/>
      <c r="AA3150" s="16"/>
      <c r="AB3150" s="16"/>
      <c r="AC3150" s="16"/>
      <c r="AD3150" s="16"/>
      <c r="AE3150" s="16"/>
      <c r="AF3150" s="16"/>
      <c r="AG3150" s="16"/>
      <c r="AH3150" s="16"/>
      <c r="AI3150" s="16"/>
      <c r="AJ3150" s="16"/>
      <c r="AK3150" s="16"/>
      <c r="AL3150" s="16"/>
      <c r="AM3150" s="16"/>
      <c r="AN3150" s="16"/>
      <c r="AO3150" s="16"/>
      <c r="AP3150" s="16"/>
      <c r="AQ3150" s="16"/>
      <c r="AR3150" s="16"/>
      <c r="AS3150" s="16"/>
      <c r="AT3150" s="16"/>
      <c r="AU3150" s="16"/>
      <c r="AV3150" s="16"/>
      <c r="AW3150" s="16"/>
      <c r="AX3150" s="16"/>
      <c r="AY3150" s="16"/>
      <c r="AZ3150" s="16"/>
      <c r="BA3150" s="16"/>
      <c r="BB3150" s="16"/>
    </row>
    <row r="3151" s="5" customFormat="1" spans="1:54">
      <c r="A3151" s="136"/>
      <c r="C3151" s="136"/>
      <c r="E3151" s="107"/>
      <c r="F3151" s="137"/>
      <c r="J3151" s="122"/>
      <c r="K3151" s="138"/>
      <c r="L3151" s="139"/>
      <c r="M3151" s="140"/>
      <c r="O3151" s="89"/>
      <c r="Q3151" s="138"/>
      <c r="R3151" s="91"/>
      <c r="S3151" s="138"/>
      <c r="T3151" s="138"/>
      <c r="U3151" s="91"/>
      <c r="V3151" s="141"/>
      <c r="Y3151" s="6"/>
      <c r="Z3151" s="16"/>
      <c r="AA3151" s="16"/>
      <c r="AB3151" s="16"/>
      <c r="AC3151" s="16"/>
      <c r="AD3151" s="16"/>
      <c r="AE3151" s="16"/>
      <c r="AF3151" s="16"/>
      <c r="AG3151" s="16"/>
      <c r="AH3151" s="16"/>
      <c r="AI3151" s="16"/>
      <c r="AJ3151" s="16"/>
      <c r="AK3151" s="16"/>
      <c r="AL3151" s="16"/>
      <c r="AM3151" s="16"/>
      <c r="AN3151" s="16"/>
      <c r="AO3151" s="16"/>
      <c r="AP3151" s="16"/>
      <c r="AQ3151" s="16"/>
      <c r="AR3151" s="16"/>
      <c r="AS3151" s="16"/>
      <c r="AT3151" s="16"/>
      <c r="AU3151" s="16"/>
      <c r="AV3151" s="16"/>
      <c r="AW3151" s="16"/>
      <c r="AX3151" s="16"/>
      <c r="AY3151" s="16"/>
      <c r="AZ3151" s="16"/>
      <c r="BA3151" s="16"/>
      <c r="BB3151" s="16"/>
    </row>
    <row r="3152" s="5" customFormat="1" spans="1:54">
      <c r="A3152" s="136"/>
      <c r="C3152" s="136"/>
      <c r="E3152" s="107"/>
      <c r="F3152" s="137"/>
      <c r="J3152" s="122"/>
      <c r="K3152" s="138"/>
      <c r="L3152" s="139"/>
      <c r="M3152" s="140"/>
      <c r="O3152" s="89"/>
      <c r="Q3152" s="138"/>
      <c r="R3152" s="91"/>
      <c r="S3152" s="138"/>
      <c r="T3152" s="138"/>
      <c r="U3152" s="91"/>
      <c r="V3152" s="141"/>
      <c r="Y3152" s="6"/>
      <c r="Z3152" s="16"/>
      <c r="AA3152" s="16"/>
      <c r="AB3152" s="16"/>
      <c r="AC3152" s="16"/>
      <c r="AD3152" s="16"/>
      <c r="AE3152" s="16"/>
      <c r="AF3152" s="16"/>
      <c r="AG3152" s="16"/>
      <c r="AH3152" s="16"/>
      <c r="AI3152" s="16"/>
      <c r="AJ3152" s="16"/>
      <c r="AK3152" s="16"/>
      <c r="AL3152" s="16"/>
      <c r="AM3152" s="16"/>
      <c r="AN3152" s="16"/>
      <c r="AO3152" s="16"/>
      <c r="AP3152" s="16"/>
      <c r="AQ3152" s="16"/>
      <c r="AR3152" s="16"/>
      <c r="AS3152" s="16"/>
      <c r="AT3152" s="16"/>
      <c r="AU3152" s="16"/>
      <c r="AV3152" s="16"/>
      <c r="AW3152" s="16"/>
      <c r="AX3152" s="16"/>
      <c r="AY3152" s="16"/>
      <c r="AZ3152" s="16"/>
      <c r="BA3152" s="16"/>
      <c r="BB3152" s="16"/>
    </row>
    <row r="3153" s="5" customFormat="1" spans="1:54">
      <c r="A3153" s="136"/>
      <c r="C3153" s="136"/>
      <c r="E3153" s="107"/>
      <c r="F3153" s="137"/>
      <c r="J3153" s="122"/>
      <c r="K3153" s="138"/>
      <c r="L3153" s="139"/>
      <c r="M3153" s="140"/>
      <c r="O3153" s="89"/>
      <c r="Q3153" s="138"/>
      <c r="R3153" s="91"/>
      <c r="S3153" s="138"/>
      <c r="T3153" s="138"/>
      <c r="U3153" s="91"/>
      <c r="V3153" s="141"/>
      <c r="Y3153" s="6"/>
      <c r="Z3153" s="16"/>
      <c r="AA3153" s="16"/>
      <c r="AB3153" s="16"/>
      <c r="AC3153" s="16"/>
      <c r="AD3153" s="16"/>
      <c r="AE3153" s="16"/>
      <c r="AF3153" s="16"/>
      <c r="AG3153" s="16"/>
      <c r="AH3153" s="16"/>
      <c r="AI3153" s="16"/>
      <c r="AJ3153" s="16"/>
      <c r="AK3153" s="16"/>
      <c r="AL3153" s="16"/>
      <c r="AM3153" s="16"/>
      <c r="AN3153" s="16"/>
      <c r="AO3153" s="16"/>
      <c r="AP3153" s="16"/>
      <c r="AQ3153" s="16"/>
      <c r="AR3153" s="16"/>
      <c r="AS3153" s="16"/>
      <c r="AT3153" s="16"/>
      <c r="AU3153" s="16"/>
      <c r="AV3153" s="16"/>
      <c r="AW3153" s="16"/>
      <c r="AX3153" s="16"/>
      <c r="AY3153" s="16"/>
      <c r="AZ3153" s="16"/>
      <c r="BA3153" s="16"/>
      <c r="BB3153" s="16"/>
    </row>
    <row r="3154" s="5" customFormat="1" spans="1:54">
      <c r="A3154" s="136"/>
      <c r="C3154" s="136"/>
      <c r="E3154" s="107"/>
      <c r="F3154" s="137"/>
      <c r="J3154" s="122"/>
      <c r="K3154" s="138"/>
      <c r="L3154" s="139"/>
      <c r="M3154" s="140"/>
      <c r="O3154" s="89"/>
      <c r="Q3154" s="138"/>
      <c r="R3154" s="91"/>
      <c r="S3154" s="138"/>
      <c r="T3154" s="138"/>
      <c r="U3154" s="91"/>
      <c r="V3154" s="141"/>
      <c r="Y3154" s="6"/>
      <c r="Z3154" s="16"/>
      <c r="AA3154" s="16"/>
      <c r="AB3154" s="16"/>
      <c r="AC3154" s="16"/>
      <c r="AD3154" s="16"/>
      <c r="AE3154" s="16"/>
      <c r="AF3154" s="16"/>
      <c r="AG3154" s="16"/>
      <c r="AH3154" s="16"/>
      <c r="AI3154" s="16"/>
      <c r="AJ3154" s="16"/>
      <c r="AK3154" s="16"/>
      <c r="AL3154" s="16"/>
      <c r="AM3154" s="16"/>
      <c r="AN3154" s="16"/>
      <c r="AO3154" s="16"/>
      <c r="AP3154" s="16"/>
      <c r="AQ3154" s="16"/>
      <c r="AR3154" s="16"/>
      <c r="AS3154" s="16"/>
      <c r="AT3154" s="16"/>
      <c r="AU3154" s="16"/>
      <c r="AV3154" s="16"/>
      <c r="AW3154" s="16"/>
      <c r="AX3154" s="16"/>
      <c r="AY3154" s="16"/>
      <c r="AZ3154" s="16"/>
      <c r="BA3154" s="16"/>
      <c r="BB3154" s="16"/>
    </row>
    <row r="3155" s="5" customFormat="1" spans="1:54">
      <c r="A3155" s="136"/>
      <c r="C3155" s="136"/>
      <c r="E3155" s="107"/>
      <c r="F3155" s="137"/>
      <c r="J3155" s="122"/>
      <c r="K3155" s="138"/>
      <c r="L3155" s="139"/>
      <c r="M3155" s="140"/>
      <c r="O3155" s="89"/>
      <c r="Q3155" s="138"/>
      <c r="R3155" s="91"/>
      <c r="S3155" s="138"/>
      <c r="T3155" s="138"/>
      <c r="U3155" s="91"/>
      <c r="V3155" s="141"/>
      <c r="Y3155" s="6"/>
      <c r="Z3155" s="16"/>
      <c r="AA3155" s="16"/>
      <c r="AB3155" s="16"/>
      <c r="AC3155" s="16"/>
      <c r="AD3155" s="16"/>
      <c r="AE3155" s="16"/>
      <c r="AF3155" s="16"/>
      <c r="AG3155" s="16"/>
      <c r="AH3155" s="16"/>
      <c r="AI3155" s="16"/>
      <c r="AJ3155" s="16"/>
      <c r="AK3155" s="16"/>
      <c r="AL3155" s="16"/>
      <c r="AM3155" s="16"/>
      <c r="AN3155" s="16"/>
      <c r="AO3155" s="16"/>
      <c r="AP3155" s="16"/>
      <c r="AQ3155" s="16"/>
      <c r="AR3155" s="16"/>
      <c r="AS3155" s="16"/>
      <c r="AT3155" s="16"/>
      <c r="AU3155" s="16"/>
      <c r="AV3155" s="16"/>
      <c r="AW3155" s="16"/>
      <c r="AX3155" s="16"/>
      <c r="AY3155" s="16"/>
      <c r="AZ3155" s="16"/>
      <c r="BA3155" s="16"/>
      <c r="BB3155" s="16"/>
    </row>
    <row r="3156" s="5" customFormat="1" spans="1:54">
      <c r="A3156" s="136"/>
      <c r="C3156" s="136"/>
      <c r="E3156" s="107"/>
      <c r="F3156" s="137"/>
      <c r="J3156" s="122"/>
      <c r="K3156" s="138"/>
      <c r="L3156" s="139"/>
      <c r="M3156" s="140"/>
      <c r="O3156" s="89"/>
      <c r="Q3156" s="138"/>
      <c r="R3156" s="91"/>
      <c r="S3156" s="138"/>
      <c r="T3156" s="138"/>
      <c r="U3156" s="91"/>
      <c r="V3156" s="141"/>
      <c r="Y3156" s="6"/>
      <c r="Z3156" s="16"/>
      <c r="AA3156" s="16"/>
      <c r="AB3156" s="16"/>
      <c r="AC3156" s="16"/>
      <c r="AD3156" s="16"/>
      <c r="AE3156" s="16"/>
      <c r="AF3156" s="16"/>
      <c r="AG3156" s="16"/>
      <c r="AH3156" s="16"/>
      <c r="AI3156" s="16"/>
      <c r="AJ3156" s="16"/>
      <c r="AK3156" s="16"/>
      <c r="AL3156" s="16"/>
      <c r="AM3156" s="16"/>
      <c r="AN3156" s="16"/>
      <c r="AO3156" s="16"/>
      <c r="AP3156" s="16"/>
      <c r="AQ3156" s="16"/>
      <c r="AR3156" s="16"/>
      <c r="AS3156" s="16"/>
      <c r="AT3156" s="16"/>
      <c r="AU3156" s="16"/>
      <c r="AV3156" s="16"/>
      <c r="AW3156" s="16"/>
      <c r="AX3156" s="16"/>
      <c r="AY3156" s="16"/>
      <c r="AZ3156" s="16"/>
      <c r="BA3156" s="16"/>
      <c r="BB3156" s="16"/>
    </row>
    <row r="3157" s="5" customFormat="1" spans="1:54">
      <c r="A3157" s="136"/>
      <c r="C3157" s="136"/>
      <c r="E3157" s="107"/>
      <c r="F3157" s="137"/>
      <c r="J3157" s="122"/>
      <c r="K3157" s="138"/>
      <c r="L3157" s="139"/>
      <c r="M3157" s="140"/>
      <c r="O3157" s="89"/>
      <c r="Q3157" s="138"/>
      <c r="R3157" s="91"/>
      <c r="S3157" s="138"/>
      <c r="T3157" s="138"/>
      <c r="U3157" s="91"/>
      <c r="V3157" s="141"/>
      <c r="Y3157" s="6"/>
      <c r="Z3157" s="16"/>
      <c r="AA3157" s="16"/>
      <c r="AB3157" s="16"/>
      <c r="AC3157" s="16"/>
      <c r="AD3157" s="16"/>
      <c r="AE3157" s="16"/>
      <c r="AF3157" s="16"/>
      <c r="AG3157" s="16"/>
      <c r="AH3157" s="16"/>
      <c r="AI3157" s="16"/>
      <c r="AJ3157" s="16"/>
      <c r="AK3157" s="16"/>
      <c r="AL3157" s="16"/>
      <c r="AM3157" s="16"/>
      <c r="AN3157" s="16"/>
      <c r="AO3157" s="16"/>
      <c r="AP3157" s="16"/>
      <c r="AQ3157" s="16"/>
      <c r="AR3157" s="16"/>
      <c r="AS3157" s="16"/>
      <c r="AT3157" s="16"/>
      <c r="AU3157" s="16"/>
      <c r="AV3157" s="16"/>
      <c r="AW3157" s="16"/>
      <c r="AX3157" s="16"/>
      <c r="AY3157" s="16"/>
      <c r="AZ3157" s="16"/>
      <c r="BA3157" s="16"/>
      <c r="BB3157" s="16"/>
    </row>
    <row r="3158" s="5" customFormat="1" spans="1:54">
      <c r="A3158" s="136"/>
      <c r="C3158" s="136"/>
      <c r="E3158" s="107"/>
      <c r="F3158" s="137"/>
      <c r="J3158" s="122"/>
      <c r="K3158" s="138"/>
      <c r="L3158" s="139"/>
      <c r="M3158" s="140"/>
      <c r="O3158" s="89"/>
      <c r="Q3158" s="138"/>
      <c r="R3158" s="91"/>
      <c r="S3158" s="138"/>
      <c r="T3158" s="138"/>
      <c r="U3158" s="91"/>
      <c r="V3158" s="141"/>
      <c r="Y3158" s="6"/>
      <c r="Z3158" s="16"/>
      <c r="AA3158" s="16"/>
      <c r="AB3158" s="16"/>
      <c r="AC3158" s="16"/>
      <c r="AD3158" s="16"/>
      <c r="AE3158" s="16"/>
      <c r="AF3158" s="16"/>
      <c r="AG3158" s="16"/>
      <c r="AH3158" s="16"/>
      <c r="AI3158" s="16"/>
      <c r="AJ3158" s="16"/>
      <c r="AK3158" s="16"/>
      <c r="AL3158" s="16"/>
      <c r="AM3158" s="16"/>
      <c r="AN3158" s="16"/>
      <c r="AO3158" s="16"/>
      <c r="AP3158" s="16"/>
      <c r="AQ3158" s="16"/>
      <c r="AR3158" s="16"/>
      <c r="AS3158" s="16"/>
      <c r="AT3158" s="16"/>
      <c r="AU3158" s="16"/>
      <c r="AV3158" s="16"/>
      <c r="AW3158" s="16"/>
      <c r="AX3158" s="16"/>
      <c r="AY3158" s="16"/>
      <c r="AZ3158" s="16"/>
      <c r="BA3158" s="16"/>
      <c r="BB3158" s="16"/>
    </row>
    <row r="3159" s="5" customFormat="1" spans="1:54">
      <c r="A3159" s="136"/>
      <c r="C3159" s="136"/>
      <c r="E3159" s="107"/>
      <c r="F3159" s="137"/>
      <c r="J3159" s="122"/>
      <c r="K3159" s="138"/>
      <c r="L3159" s="139"/>
      <c r="M3159" s="140"/>
      <c r="O3159" s="89"/>
      <c r="Q3159" s="138"/>
      <c r="R3159" s="91"/>
      <c r="S3159" s="138"/>
      <c r="T3159" s="138"/>
      <c r="U3159" s="91"/>
      <c r="V3159" s="141"/>
      <c r="Y3159" s="6"/>
      <c r="Z3159" s="16"/>
      <c r="AA3159" s="16"/>
      <c r="AB3159" s="16"/>
      <c r="AC3159" s="16"/>
      <c r="AD3159" s="16"/>
      <c r="AE3159" s="16"/>
      <c r="AF3159" s="16"/>
      <c r="AG3159" s="16"/>
      <c r="AH3159" s="16"/>
      <c r="AI3159" s="16"/>
      <c r="AJ3159" s="16"/>
      <c r="AK3159" s="16"/>
      <c r="AL3159" s="16"/>
      <c r="AM3159" s="16"/>
      <c r="AN3159" s="16"/>
      <c r="AO3159" s="16"/>
      <c r="AP3159" s="16"/>
      <c r="AQ3159" s="16"/>
      <c r="AR3159" s="16"/>
      <c r="AS3159" s="16"/>
      <c r="AT3159" s="16"/>
      <c r="AU3159" s="16"/>
      <c r="AV3159" s="16"/>
      <c r="AW3159" s="16"/>
      <c r="AX3159" s="16"/>
      <c r="AY3159" s="16"/>
      <c r="AZ3159" s="16"/>
      <c r="BA3159" s="16"/>
      <c r="BB3159" s="16"/>
    </row>
    <row r="3160" s="5" customFormat="1" spans="1:54">
      <c r="A3160" s="136"/>
      <c r="C3160" s="136"/>
      <c r="E3160" s="107"/>
      <c r="F3160" s="137"/>
      <c r="J3160" s="122"/>
      <c r="K3160" s="138"/>
      <c r="L3160" s="139"/>
      <c r="M3160" s="140"/>
      <c r="O3160" s="89"/>
      <c r="Q3160" s="138"/>
      <c r="R3160" s="91"/>
      <c r="S3160" s="138"/>
      <c r="T3160" s="138"/>
      <c r="U3160" s="91"/>
      <c r="V3160" s="141"/>
      <c r="Y3160" s="6"/>
      <c r="Z3160" s="16"/>
      <c r="AA3160" s="16"/>
      <c r="AB3160" s="16"/>
      <c r="AC3160" s="16"/>
      <c r="AD3160" s="16"/>
      <c r="AE3160" s="16"/>
      <c r="AF3160" s="16"/>
      <c r="AG3160" s="16"/>
      <c r="AH3160" s="16"/>
      <c r="AI3160" s="16"/>
      <c r="AJ3160" s="16"/>
      <c r="AK3160" s="16"/>
      <c r="AL3160" s="16"/>
      <c r="AM3160" s="16"/>
      <c r="AN3160" s="16"/>
      <c r="AO3160" s="16"/>
      <c r="AP3160" s="16"/>
      <c r="AQ3160" s="16"/>
      <c r="AR3160" s="16"/>
      <c r="AS3160" s="16"/>
      <c r="AT3160" s="16"/>
      <c r="AU3160" s="16"/>
      <c r="AV3160" s="16"/>
      <c r="AW3160" s="16"/>
      <c r="AX3160" s="16"/>
      <c r="AY3160" s="16"/>
      <c r="AZ3160" s="16"/>
      <c r="BA3160" s="16"/>
      <c r="BB3160" s="16"/>
    </row>
    <row r="3161" s="5" customFormat="1" spans="1:54">
      <c r="A3161" s="136"/>
      <c r="C3161" s="136"/>
      <c r="E3161" s="107"/>
      <c r="F3161" s="137"/>
      <c r="J3161" s="122"/>
      <c r="K3161" s="138"/>
      <c r="L3161" s="139"/>
      <c r="M3161" s="140"/>
      <c r="O3161" s="89"/>
      <c r="Q3161" s="138"/>
      <c r="R3161" s="91"/>
      <c r="S3161" s="138"/>
      <c r="T3161" s="138"/>
      <c r="U3161" s="91"/>
      <c r="V3161" s="141"/>
      <c r="Y3161" s="6"/>
      <c r="Z3161" s="16"/>
      <c r="AA3161" s="16"/>
      <c r="AB3161" s="16"/>
      <c r="AC3161" s="16"/>
      <c r="AD3161" s="16"/>
      <c r="AE3161" s="16"/>
      <c r="AF3161" s="16"/>
      <c r="AG3161" s="16"/>
      <c r="AH3161" s="16"/>
      <c r="AI3161" s="16"/>
      <c r="AJ3161" s="16"/>
      <c r="AK3161" s="16"/>
      <c r="AL3161" s="16"/>
      <c r="AM3161" s="16"/>
      <c r="AN3161" s="16"/>
      <c r="AO3161" s="16"/>
      <c r="AP3161" s="16"/>
      <c r="AQ3161" s="16"/>
      <c r="AR3161" s="16"/>
      <c r="AS3161" s="16"/>
      <c r="AT3161" s="16"/>
      <c r="AU3161" s="16"/>
      <c r="AV3161" s="16"/>
      <c r="AW3161" s="16"/>
      <c r="AX3161" s="16"/>
      <c r="AY3161" s="16"/>
      <c r="AZ3161" s="16"/>
      <c r="BA3161" s="16"/>
      <c r="BB3161" s="16"/>
    </row>
    <row r="3162" s="5" customFormat="1" spans="1:54">
      <c r="A3162" s="136"/>
      <c r="C3162" s="136"/>
      <c r="E3162" s="107"/>
      <c r="F3162" s="137"/>
      <c r="J3162" s="122"/>
      <c r="K3162" s="138"/>
      <c r="L3162" s="139"/>
      <c r="M3162" s="140"/>
      <c r="O3162" s="89"/>
      <c r="Q3162" s="138"/>
      <c r="R3162" s="91"/>
      <c r="S3162" s="138"/>
      <c r="T3162" s="138"/>
      <c r="U3162" s="91"/>
      <c r="V3162" s="141"/>
      <c r="Y3162" s="6"/>
      <c r="Z3162" s="16"/>
      <c r="AA3162" s="16"/>
      <c r="AB3162" s="16"/>
      <c r="AC3162" s="16"/>
      <c r="AD3162" s="16"/>
      <c r="AE3162" s="16"/>
      <c r="AF3162" s="16"/>
      <c r="AG3162" s="16"/>
      <c r="AH3162" s="16"/>
      <c r="AI3162" s="16"/>
      <c r="AJ3162" s="16"/>
      <c r="AK3162" s="16"/>
      <c r="AL3162" s="16"/>
      <c r="AM3162" s="16"/>
      <c r="AN3162" s="16"/>
      <c r="AO3162" s="16"/>
      <c r="AP3162" s="16"/>
      <c r="AQ3162" s="16"/>
      <c r="AR3162" s="16"/>
      <c r="AS3162" s="16"/>
      <c r="AT3162" s="16"/>
      <c r="AU3162" s="16"/>
      <c r="AV3162" s="16"/>
      <c r="AW3162" s="16"/>
      <c r="AX3162" s="16"/>
      <c r="AY3162" s="16"/>
      <c r="AZ3162" s="16"/>
      <c r="BA3162" s="16"/>
      <c r="BB3162" s="16"/>
    </row>
    <row r="3163" s="5" customFormat="1" spans="1:54">
      <c r="A3163" s="136"/>
      <c r="C3163" s="136"/>
      <c r="E3163" s="107"/>
      <c r="F3163" s="137"/>
      <c r="J3163" s="122"/>
      <c r="K3163" s="138"/>
      <c r="L3163" s="139"/>
      <c r="M3163" s="140"/>
      <c r="O3163" s="89"/>
      <c r="Q3163" s="138"/>
      <c r="R3163" s="91"/>
      <c r="S3163" s="138"/>
      <c r="T3163" s="138"/>
      <c r="U3163" s="91"/>
      <c r="V3163" s="141"/>
      <c r="Y3163" s="6"/>
      <c r="Z3163" s="16"/>
      <c r="AA3163" s="16"/>
      <c r="AB3163" s="16"/>
      <c r="AC3163" s="16"/>
      <c r="AD3163" s="16"/>
      <c r="AE3163" s="16"/>
      <c r="AF3163" s="16"/>
      <c r="AG3163" s="16"/>
      <c r="AH3163" s="16"/>
      <c r="AI3163" s="16"/>
      <c r="AJ3163" s="16"/>
      <c r="AK3163" s="16"/>
      <c r="AL3163" s="16"/>
      <c r="AM3163" s="16"/>
      <c r="AN3163" s="16"/>
      <c r="AO3163" s="16"/>
      <c r="AP3163" s="16"/>
      <c r="AQ3163" s="16"/>
      <c r="AR3163" s="16"/>
      <c r="AS3163" s="16"/>
      <c r="AT3163" s="16"/>
      <c r="AU3163" s="16"/>
      <c r="AV3163" s="16"/>
      <c r="AW3163" s="16"/>
      <c r="AX3163" s="16"/>
      <c r="AY3163" s="16"/>
      <c r="AZ3163" s="16"/>
      <c r="BA3163" s="16"/>
      <c r="BB3163" s="16"/>
    </row>
    <row r="3164" s="5" customFormat="1" spans="1:54">
      <c r="A3164" s="136"/>
      <c r="C3164" s="136"/>
      <c r="E3164" s="107"/>
      <c r="F3164" s="137"/>
      <c r="J3164" s="122"/>
      <c r="K3164" s="138"/>
      <c r="L3164" s="139"/>
      <c r="M3164" s="140"/>
      <c r="O3164" s="89"/>
      <c r="Q3164" s="138"/>
      <c r="R3164" s="91"/>
      <c r="S3164" s="138"/>
      <c r="T3164" s="138"/>
      <c r="U3164" s="91"/>
      <c r="V3164" s="141"/>
      <c r="Y3164" s="6"/>
      <c r="Z3164" s="16"/>
      <c r="AA3164" s="16"/>
      <c r="AB3164" s="16"/>
      <c r="AC3164" s="16"/>
      <c r="AD3164" s="16"/>
      <c r="AE3164" s="16"/>
      <c r="AF3164" s="16"/>
      <c r="AG3164" s="16"/>
      <c r="AH3164" s="16"/>
      <c r="AI3164" s="16"/>
      <c r="AJ3164" s="16"/>
      <c r="AK3164" s="16"/>
      <c r="AL3164" s="16"/>
      <c r="AM3164" s="16"/>
      <c r="AN3164" s="16"/>
      <c r="AO3164" s="16"/>
      <c r="AP3164" s="16"/>
      <c r="AQ3164" s="16"/>
      <c r="AR3164" s="16"/>
      <c r="AS3164" s="16"/>
      <c r="AT3164" s="16"/>
      <c r="AU3164" s="16"/>
      <c r="AV3164" s="16"/>
      <c r="AW3164" s="16"/>
      <c r="AX3164" s="16"/>
      <c r="AY3164" s="16"/>
      <c r="AZ3164" s="16"/>
      <c r="BA3164" s="16"/>
      <c r="BB3164" s="16"/>
    </row>
    <row r="3165" s="5" customFormat="1" spans="1:54">
      <c r="A3165" s="136"/>
      <c r="C3165" s="136"/>
      <c r="E3165" s="107"/>
      <c r="F3165" s="137"/>
      <c r="J3165" s="122"/>
      <c r="K3165" s="138"/>
      <c r="L3165" s="139"/>
      <c r="M3165" s="140"/>
      <c r="O3165" s="89"/>
      <c r="Q3165" s="138"/>
      <c r="R3165" s="91"/>
      <c r="S3165" s="138"/>
      <c r="T3165" s="138"/>
      <c r="U3165" s="91"/>
      <c r="V3165" s="141"/>
      <c r="Y3165" s="6"/>
      <c r="Z3165" s="16"/>
      <c r="AA3165" s="16"/>
      <c r="AB3165" s="16"/>
      <c r="AC3165" s="16"/>
      <c r="AD3165" s="16"/>
      <c r="AE3165" s="16"/>
      <c r="AF3165" s="16"/>
      <c r="AG3165" s="16"/>
      <c r="AH3165" s="16"/>
      <c r="AI3165" s="16"/>
      <c r="AJ3165" s="16"/>
      <c r="AK3165" s="16"/>
      <c r="AL3165" s="16"/>
      <c r="AM3165" s="16"/>
      <c r="AN3165" s="16"/>
      <c r="AO3165" s="16"/>
      <c r="AP3165" s="16"/>
      <c r="AQ3165" s="16"/>
      <c r="AR3165" s="16"/>
      <c r="AS3165" s="16"/>
      <c r="AT3165" s="16"/>
      <c r="AU3165" s="16"/>
      <c r="AV3165" s="16"/>
      <c r="AW3165" s="16"/>
      <c r="AX3165" s="16"/>
      <c r="AY3165" s="16"/>
      <c r="AZ3165" s="16"/>
      <c r="BA3165" s="16"/>
      <c r="BB3165" s="16"/>
    </row>
    <row r="3166" s="5" customFormat="1" spans="1:54">
      <c r="A3166" s="136"/>
      <c r="C3166" s="136"/>
      <c r="E3166" s="107"/>
      <c r="F3166" s="137"/>
      <c r="J3166" s="122"/>
      <c r="K3166" s="138"/>
      <c r="L3166" s="139"/>
      <c r="M3166" s="140"/>
      <c r="O3166" s="89"/>
      <c r="Q3166" s="138"/>
      <c r="R3166" s="91"/>
      <c r="S3166" s="138"/>
      <c r="T3166" s="138"/>
      <c r="U3166" s="91"/>
      <c r="V3166" s="141"/>
      <c r="Y3166" s="6"/>
      <c r="Z3166" s="16"/>
      <c r="AA3166" s="16"/>
      <c r="AB3166" s="16"/>
      <c r="AC3166" s="16"/>
      <c r="AD3166" s="16"/>
      <c r="AE3166" s="16"/>
      <c r="AF3166" s="16"/>
      <c r="AG3166" s="16"/>
      <c r="AH3166" s="16"/>
      <c r="AI3166" s="16"/>
      <c r="AJ3166" s="16"/>
      <c r="AK3166" s="16"/>
      <c r="AL3166" s="16"/>
      <c r="AM3166" s="16"/>
      <c r="AN3166" s="16"/>
      <c r="AO3166" s="16"/>
      <c r="AP3166" s="16"/>
      <c r="AQ3166" s="16"/>
      <c r="AR3166" s="16"/>
      <c r="AS3166" s="16"/>
      <c r="AT3166" s="16"/>
      <c r="AU3166" s="16"/>
      <c r="AV3166" s="16"/>
      <c r="AW3166" s="16"/>
      <c r="AX3166" s="16"/>
      <c r="AY3166" s="16"/>
      <c r="AZ3166" s="16"/>
      <c r="BA3166" s="16"/>
      <c r="BB3166" s="16"/>
    </row>
    <row r="3167" s="5" customFormat="1" spans="1:54">
      <c r="A3167" s="136"/>
      <c r="C3167" s="136"/>
      <c r="E3167" s="107"/>
      <c r="F3167" s="137"/>
      <c r="J3167" s="122"/>
      <c r="K3167" s="138"/>
      <c r="L3167" s="139"/>
      <c r="M3167" s="140"/>
      <c r="O3167" s="89"/>
      <c r="Q3167" s="138"/>
      <c r="R3167" s="91"/>
      <c r="S3167" s="138"/>
      <c r="T3167" s="138"/>
      <c r="U3167" s="91"/>
      <c r="V3167" s="141"/>
      <c r="Y3167" s="6"/>
      <c r="Z3167" s="16"/>
      <c r="AA3167" s="16"/>
      <c r="AB3167" s="16"/>
      <c r="AC3167" s="16"/>
      <c r="AD3167" s="16"/>
      <c r="AE3167" s="16"/>
      <c r="AF3167" s="16"/>
      <c r="AG3167" s="16"/>
      <c r="AH3167" s="16"/>
      <c r="AI3167" s="16"/>
      <c r="AJ3167" s="16"/>
      <c r="AK3167" s="16"/>
      <c r="AL3167" s="16"/>
      <c r="AM3167" s="16"/>
      <c r="AN3167" s="16"/>
      <c r="AO3167" s="16"/>
      <c r="AP3167" s="16"/>
      <c r="AQ3167" s="16"/>
      <c r="AR3167" s="16"/>
      <c r="AS3167" s="16"/>
      <c r="AT3167" s="16"/>
      <c r="AU3167" s="16"/>
      <c r="AV3167" s="16"/>
      <c r="AW3167" s="16"/>
      <c r="AX3167" s="16"/>
      <c r="AY3167" s="16"/>
      <c r="AZ3167" s="16"/>
      <c r="BA3167" s="16"/>
      <c r="BB3167" s="16"/>
    </row>
    <row r="3168" s="5" customFormat="1" spans="1:54">
      <c r="A3168" s="136"/>
      <c r="C3168" s="136"/>
      <c r="E3168" s="107"/>
      <c r="F3168" s="137"/>
      <c r="J3168" s="122"/>
      <c r="K3168" s="138"/>
      <c r="L3168" s="139"/>
      <c r="M3168" s="140"/>
      <c r="O3168" s="89"/>
      <c r="Q3168" s="138"/>
      <c r="R3168" s="91"/>
      <c r="S3168" s="138"/>
      <c r="T3168" s="138"/>
      <c r="U3168" s="91"/>
      <c r="V3168" s="141"/>
      <c r="Y3168" s="6"/>
      <c r="Z3168" s="16"/>
      <c r="AA3168" s="16"/>
      <c r="AB3168" s="16"/>
      <c r="AC3168" s="16"/>
      <c r="AD3168" s="16"/>
      <c r="AE3168" s="16"/>
      <c r="AF3168" s="16"/>
      <c r="AG3168" s="16"/>
      <c r="AH3168" s="16"/>
      <c r="AI3168" s="16"/>
      <c r="AJ3168" s="16"/>
      <c r="AK3168" s="16"/>
      <c r="AL3168" s="16"/>
      <c r="AM3168" s="16"/>
      <c r="AN3168" s="16"/>
      <c r="AO3168" s="16"/>
      <c r="AP3168" s="16"/>
      <c r="AQ3168" s="16"/>
      <c r="AR3168" s="16"/>
      <c r="AS3168" s="16"/>
      <c r="AT3168" s="16"/>
      <c r="AU3168" s="16"/>
      <c r="AV3168" s="16"/>
      <c r="AW3168" s="16"/>
      <c r="AX3168" s="16"/>
      <c r="AY3168" s="16"/>
      <c r="AZ3168" s="16"/>
      <c r="BA3168" s="16"/>
      <c r="BB3168" s="16"/>
    </row>
    <row r="3169" s="5" customFormat="1" spans="1:54">
      <c r="A3169" s="136"/>
      <c r="C3169" s="136"/>
      <c r="E3169" s="107"/>
      <c r="F3169" s="137"/>
      <c r="J3169" s="122"/>
      <c r="K3169" s="138"/>
      <c r="L3169" s="139"/>
      <c r="M3169" s="140"/>
      <c r="O3169" s="89"/>
      <c r="Q3169" s="138"/>
      <c r="R3169" s="91"/>
      <c r="S3169" s="138"/>
      <c r="T3169" s="138"/>
      <c r="U3169" s="91"/>
      <c r="V3169" s="141"/>
      <c r="Y3169" s="6"/>
      <c r="Z3169" s="16"/>
      <c r="AA3169" s="16"/>
      <c r="AB3169" s="16"/>
      <c r="AC3169" s="16"/>
      <c r="AD3169" s="16"/>
      <c r="AE3169" s="16"/>
      <c r="AF3169" s="16"/>
      <c r="AG3169" s="16"/>
      <c r="AH3169" s="16"/>
      <c r="AI3169" s="16"/>
      <c r="AJ3169" s="16"/>
      <c r="AK3169" s="16"/>
      <c r="AL3169" s="16"/>
      <c r="AM3169" s="16"/>
      <c r="AN3169" s="16"/>
      <c r="AO3169" s="16"/>
      <c r="AP3169" s="16"/>
      <c r="AQ3169" s="16"/>
      <c r="AR3169" s="16"/>
      <c r="AS3169" s="16"/>
      <c r="AT3169" s="16"/>
      <c r="AU3169" s="16"/>
      <c r="AV3169" s="16"/>
      <c r="AW3169" s="16"/>
      <c r="AX3169" s="16"/>
      <c r="AY3169" s="16"/>
      <c r="AZ3169" s="16"/>
      <c r="BA3169" s="16"/>
      <c r="BB3169" s="16"/>
    </row>
    <row r="3170" s="5" customFormat="1" spans="1:54">
      <c r="A3170" s="136"/>
      <c r="C3170" s="136"/>
      <c r="E3170" s="107"/>
      <c r="F3170" s="137"/>
      <c r="J3170" s="122"/>
      <c r="K3170" s="138"/>
      <c r="L3170" s="139"/>
      <c r="M3170" s="140"/>
      <c r="O3170" s="89"/>
      <c r="Q3170" s="138"/>
      <c r="R3170" s="91"/>
      <c r="S3170" s="138"/>
      <c r="T3170" s="138"/>
      <c r="U3170" s="91"/>
      <c r="V3170" s="141"/>
      <c r="Y3170" s="6"/>
      <c r="Z3170" s="16"/>
      <c r="AA3170" s="16"/>
      <c r="AB3170" s="16"/>
      <c r="AC3170" s="16"/>
      <c r="AD3170" s="16"/>
      <c r="AE3170" s="16"/>
      <c r="AF3170" s="16"/>
      <c r="AG3170" s="16"/>
      <c r="AH3170" s="16"/>
      <c r="AI3170" s="16"/>
      <c r="AJ3170" s="16"/>
      <c r="AK3170" s="16"/>
      <c r="AL3170" s="16"/>
      <c r="AM3170" s="16"/>
      <c r="AN3170" s="16"/>
      <c r="AO3170" s="16"/>
      <c r="AP3170" s="16"/>
      <c r="AQ3170" s="16"/>
      <c r="AR3170" s="16"/>
      <c r="AS3170" s="16"/>
      <c r="AT3170" s="16"/>
      <c r="AU3170" s="16"/>
      <c r="AV3170" s="16"/>
      <c r="AW3170" s="16"/>
      <c r="AX3170" s="16"/>
      <c r="AY3170" s="16"/>
      <c r="AZ3170" s="16"/>
      <c r="BA3170" s="16"/>
      <c r="BB3170" s="16"/>
    </row>
    <row r="3171" s="5" customFormat="1" spans="1:54">
      <c r="A3171" s="136"/>
      <c r="C3171" s="136"/>
      <c r="E3171" s="107"/>
      <c r="F3171" s="137"/>
      <c r="J3171" s="122"/>
      <c r="K3171" s="138"/>
      <c r="L3171" s="139"/>
      <c r="M3171" s="140"/>
      <c r="O3171" s="89"/>
      <c r="Q3171" s="138"/>
      <c r="R3171" s="91"/>
      <c r="S3171" s="138"/>
      <c r="T3171" s="138"/>
      <c r="U3171" s="91"/>
      <c r="V3171" s="141"/>
      <c r="Y3171" s="6"/>
      <c r="Z3171" s="16"/>
      <c r="AA3171" s="16"/>
      <c r="AB3171" s="16"/>
      <c r="AC3171" s="16"/>
      <c r="AD3171" s="16"/>
      <c r="AE3171" s="16"/>
      <c r="AF3171" s="16"/>
      <c r="AG3171" s="16"/>
      <c r="AH3171" s="16"/>
      <c r="AI3171" s="16"/>
      <c r="AJ3171" s="16"/>
      <c r="AK3171" s="16"/>
      <c r="AL3171" s="16"/>
      <c r="AM3171" s="16"/>
      <c r="AN3171" s="16"/>
      <c r="AO3171" s="16"/>
      <c r="AP3171" s="16"/>
      <c r="AQ3171" s="16"/>
      <c r="AR3171" s="16"/>
      <c r="AS3171" s="16"/>
      <c r="AT3171" s="16"/>
      <c r="AU3171" s="16"/>
      <c r="AV3171" s="16"/>
      <c r="AW3171" s="16"/>
      <c r="AX3171" s="16"/>
      <c r="AY3171" s="16"/>
      <c r="AZ3171" s="16"/>
      <c r="BA3171" s="16"/>
      <c r="BB3171" s="16"/>
    </row>
    <row r="3172" s="5" customFormat="1" spans="1:54">
      <c r="A3172" s="136"/>
      <c r="C3172" s="136"/>
      <c r="E3172" s="107"/>
      <c r="F3172" s="137"/>
      <c r="J3172" s="122"/>
      <c r="K3172" s="138"/>
      <c r="L3172" s="139"/>
      <c r="M3172" s="140"/>
      <c r="O3172" s="89"/>
      <c r="Q3172" s="138"/>
      <c r="R3172" s="91"/>
      <c r="S3172" s="138"/>
      <c r="T3172" s="138"/>
      <c r="U3172" s="91"/>
      <c r="V3172" s="141"/>
      <c r="Y3172" s="6"/>
      <c r="Z3172" s="16"/>
      <c r="AA3172" s="16"/>
      <c r="AB3172" s="16"/>
      <c r="AC3172" s="16"/>
      <c r="AD3172" s="16"/>
      <c r="AE3172" s="16"/>
      <c r="AF3172" s="16"/>
      <c r="AG3172" s="16"/>
      <c r="AH3172" s="16"/>
      <c r="AI3172" s="16"/>
      <c r="AJ3172" s="16"/>
      <c r="AK3172" s="16"/>
      <c r="AL3172" s="16"/>
      <c r="AM3172" s="16"/>
      <c r="AN3172" s="16"/>
      <c r="AO3172" s="16"/>
      <c r="AP3172" s="16"/>
      <c r="AQ3172" s="16"/>
      <c r="AR3172" s="16"/>
      <c r="AS3172" s="16"/>
      <c r="AT3172" s="16"/>
      <c r="AU3172" s="16"/>
      <c r="AV3172" s="16"/>
      <c r="AW3172" s="16"/>
      <c r="AX3172" s="16"/>
      <c r="AY3172" s="16"/>
      <c r="AZ3172" s="16"/>
      <c r="BA3172" s="16"/>
      <c r="BB3172" s="16"/>
    </row>
    <row r="3173" s="5" customFormat="1" spans="1:54">
      <c r="A3173" s="136"/>
      <c r="C3173" s="136"/>
      <c r="E3173" s="107"/>
      <c r="F3173" s="137"/>
      <c r="J3173" s="122"/>
      <c r="K3173" s="138"/>
      <c r="L3173" s="139"/>
      <c r="M3173" s="140"/>
      <c r="O3173" s="89"/>
      <c r="Q3173" s="138"/>
      <c r="R3173" s="91"/>
      <c r="S3173" s="138"/>
      <c r="T3173" s="138"/>
      <c r="U3173" s="91"/>
      <c r="V3173" s="141"/>
      <c r="Y3173" s="6"/>
      <c r="Z3173" s="16"/>
      <c r="AA3173" s="16"/>
      <c r="AB3173" s="16"/>
      <c r="AC3173" s="16"/>
      <c r="AD3173" s="16"/>
      <c r="AE3173" s="16"/>
      <c r="AF3173" s="16"/>
      <c r="AG3173" s="16"/>
      <c r="AH3173" s="16"/>
      <c r="AI3173" s="16"/>
      <c r="AJ3173" s="16"/>
      <c r="AK3173" s="16"/>
      <c r="AL3173" s="16"/>
      <c r="AM3173" s="16"/>
      <c r="AN3173" s="16"/>
      <c r="AO3173" s="16"/>
      <c r="AP3173" s="16"/>
      <c r="AQ3173" s="16"/>
      <c r="AR3173" s="16"/>
      <c r="AS3173" s="16"/>
      <c r="AT3173" s="16"/>
      <c r="AU3173" s="16"/>
      <c r="AV3173" s="16"/>
      <c r="AW3173" s="16"/>
      <c r="AX3173" s="16"/>
      <c r="AY3173" s="16"/>
      <c r="AZ3173" s="16"/>
      <c r="BA3173" s="16"/>
      <c r="BB3173" s="16"/>
    </row>
    <row r="3174" s="5" customFormat="1" spans="1:54">
      <c r="A3174" s="136"/>
      <c r="C3174" s="136"/>
      <c r="E3174" s="107"/>
      <c r="F3174" s="137"/>
      <c r="J3174" s="122"/>
      <c r="K3174" s="138"/>
      <c r="L3174" s="139"/>
      <c r="M3174" s="140"/>
      <c r="O3174" s="89"/>
      <c r="Q3174" s="138"/>
      <c r="R3174" s="91"/>
      <c r="S3174" s="138"/>
      <c r="T3174" s="138"/>
      <c r="U3174" s="91"/>
      <c r="V3174" s="141"/>
      <c r="Y3174" s="6"/>
      <c r="Z3174" s="16"/>
      <c r="AA3174" s="16"/>
      <c r="AB3174" s="16"/>
      <c r="AC3174" s="16"/>
      <c r="AD3174" s="16"/>
      <c r="AE3174" s="16"/>
      <c r="AF3174" s="16"/>
      <c r="AG3174" s="16"/>
      <c r="AH3174" s="16"/>
      <c r="AI3174" s="16"/>
      <c r="AJ3174" s="16"/>
      <c r="AK3174" s="16"/>
      <c r="AL3174" s="16"/>
      <c r="AM3174" s="16"/>
      <c r="AN3174" s="16"/>
      <c r="AO3174" s="16"/>
      <c r="AP3174" s="16"/>
      <c r="AQ3174" s="16"/>
      <c r="AR3174" s="16"/>
      <c r="AS3174" s="16"/>
      <c r="AT3174" s="16"/>
      <c r="AU3174" s="16"/>
      <c r="AV3174" s="16"/>
      <c r="AW3174" s="16"/>
      <c r="AX3174" s="16"/>
      <c r="AY3174" s="16"/>
      <c r="AZ3174" s="16"/>
      <c r="BA3174" s="16"/>
      <c r="BB3174" s="16"/>
    </row>
    <row r="3175" s="5" customFormat="1" spans="1:54">
      <c r="A3175" s="136"/>
      <c r="C3175" s="136"/>
      <c r="E3175" s="107"/>
      <c r="F3175" s="137"/>
      <c r="J3175" s="122"/>
      <c r="K3175" s="138"/>
      <c r="L3175" s="139"/>
      <c r="M3175" s="140"/>
      <c r="O3175" s="89"/>
      <c r="Q3175" s="138"/>
      <c r="R3175" s="91"/>
      <c r="S3175" s="138"/>
      <c r="T3175" s="138"/>
      <c r="U3175" s="91"/>
      <c r="V3175" s="141"/>
      <c r="Y3175" s="6"/>
      <c r="Z3175" s="16"/>
      <c r="AA3175" s="16"/>
      <c r="AB3175" s="16"/>
      <c r="AC3175" s="16"/>
      <c r="AD3175" s="16"/>
      <c r="AE3175" s="16"/>
      <c r="AF3175" s="16"/>
      <c r="AG3175" s="16"/>
      <c r="AH3175" s="16"/>
      <c r="AI3175" s="16"/>
      <c r="AJ3175" s="16"/>
      <c r="AK3175" s="16"/>
      <c r="AL3175" s="16"/>
      <c r="AM3175" s="16"/>
      <c r="AN3175" s="16"/>
      <c r="AO3175" s="16"/>
      <c r="AP3175" s="16"/>
      <c r="AQ3175" s="16"/>
      <c r="AR3175" s="16"/>
      <c r="AS3175" s="16"/>
      <c r="AT3175" s="16"/>
      <c r="AU3175" s="16"/>
      <c r="AV3175" s="16"/>
      <c r="AW3175" s="16"/>
      <c r="AX3175" s="16"/>
      <c r="AY3175" s="16"/>
      <c r="AZ3175" s="16"/>
      <c r="BA3175" s="16"/>
      <c r="BB3175" s="16"/>
    </row>
    <row r="3176" s="5" customFormat="1" spans="1:54">
      <c r="A3176" s="136"/>
      <c r="C3176" s="136"/>
      <c r="E3176" s="107"/>
      <c r="F3176" s="137"/>
      <c r="J3176" s="122"/>
      <c r="K3176" s="138"/>
      <c r="L3176" s="139"/>
      <c r="M3176" s="140"/>
      <c r="O3176" s="89"/>
      <c r="Q3176" s="138"/>
      <c r="R3176" s="91"/>
      <c r="S3176" s="138"/>
      <c r="T3176" s="138"/>
      <c r="U3176" s="91"/>
      <c r="V3176" s="141"/>
      <c r="Y3176" s="6"/>
      <c r="Z3176" s="16"/>
      <c r="AA3176" s="16"/>
      <c r="AB3176" s="16"/>
      <c r="AC3176" s="16"/>
      <c r="AD3176" s="16"/>
      <c r="AE3176" s="16"/>
      <c r="AF3176" s="16"/>
      <c r="AG3176" s="16"/>
      <c r="AH3176" s="16"/>
      <c r="AI3176" s="16"/>
      <c r="AJ3176" s="16"/>
      <c r="AK3176" s="16"/>
      <c r="AL3176" s="16"/>
      <c r="AM3176" s="16"/>
      <c r="AN3176" s="16"/>
      <c r="AO3176" s="16"/>
      <c r="AP3176" s="16"/>
      <c r="AQ3176" s="16"/>
      <c r="AR3176" s="16"/>
      <c r="AS3176" s="16"/>
      <c r="AT3176" s="16"/>
      <c r="AU3176" s="16"/>
      <c r="AV3176" s="16"/>
      <c r="AW3176" s="16"/>
      <c r="AX3176" s="16"/>
      <c r="AY3176" s="16"/>
      <c r="AZ3176" s="16"/>
      <c r="BA3176" s="16"/>
      <c r="BB3176" s="16"/>
    </row>
    <row r="3177" s="5" customFormat="1" spans="1:54">
      <c r="A3177" s="136"/>
      <c r="C3177" s="136"/>
      <c r="E3177" s="107"/>
      <c r="F3177" s="137"/>
      <c r="J3177" s="122"/>
      <c r="K3177" s="138"/>
      <c r="L3177" s="139"/>
      <c r="M3177" s="140"/>
      <c r="O3177" s="89"/>
      <c r="Q3177" s="138"/>
      <c r="R3177" s="91"/>
      <c r="S3177" s="138"/>
      <c r="T3177" s="138"/>
      <c r="U3177" s="91"/>
      <c r="V3177" s="141"/>
      <c r="Y3177" s="6"/>
      <c r="Z3177" s="16"/>
      <c r="AA3177" s="16"/>
      <c r="AB3177" s="16"/>
      <c r="AC3177" s="16"/>
      <c r="AD3177" s="16"/>
      <c r="AE3177" s="16"/>
      <c r="AF3177" s="16"/>
      <c r="AG3177" s="16"/>
      <c r="AH3177" s="16"/>
      <c r="AI3177" s="16"/>
      <c r="AJ3177" s="16"/>
      <c r="AK3177" s="16"/>
      <c r="AL3177" s="16"/>
      <c r="AM3177" s="16"/>
      <c r="AN3177" s="16"/>
      <c r="AO3177" s="16"/>
      <c r="AP3177" s="16"/>
      <c r="AQ3177" s="16"/>
      <c r="AR3177" s="16"/>
      <c r="AS3177" s="16"/>
      <c r="AT3177" s="16"/>
      <c r="AU3177" s="16"/>
      <c r="AV3177" s="16"/>
      <c r="AW3177" s="16"/>
      <c r="AX3177" s="16"/>
      <c r="AY3177" s="16"/>
      <c r="AZ3177" s="16"/>
      <c r="BA3177" s="16"/>
      <c r="BB3177" s="16"/>
    </row>
    <row r="3178" s="5" customFormat="1" spans="1:54">
      <c r="A3178" s="136"/>
      <c r="C3178" s="136"/>
      <c r="E3178" s="107"/>
      <c r="F3178" s="137"/>
      <c r="J3178" s="122"/>
      <c r="K3178" s="138"/>
      <c r="L3178" s="139"/>
      <c r="M3178" s="140"/>
      <c r="O3178" s="89"/>
      <c r="Q3178" s="138"/>
      <c r="R3178" s="91"/>
      <c r="S3178" s="138"/>
      <c r="T3178" s="138"/>
      <c r="U3178" s="91"/>
      <c r="V3178" s="141"/>
      <c r="Y3178" s="6"/>
      <c r="Z3178" s="16"/>
      <c r="AA3178" s="16"/>
      <c r="AB3178" s="16"/>
      <c r="AC3178" s="16"/>
      <c r="AD3178" s="16"/>
      <c r="AE3178" s="16"/>
      <c r="AF3178" s="16"/>
      <c r="AG3178" s="16"/>
      <c r="AH3178" s="16"/>
      <c r="AI3178" s="16"/>
      <c r="AJ3178" s="16"/>
      <c r="AK3178" s="16"/>
      <c r="AL3178" s="16"/>
      <c r="AM3178" s="16"/>
      <c r="AN3178" s="16"/>
      <c r="AO3178" s="16"/>
      <c r="AP3178" s="16"/>
      <c r="AQ3178" s="16"/>
      <c r="AR3178" s="16"/>
      <c r="AS3178" s="16"/>
      <c r="AT3178" s="16"/>
      <c r="AU3178" s="16"/>
      <c r="AV3178" s="16"/>
      <c r="AW3178" s="16"/>
      <c r="AX3178" s="16"/>
      <c r="AY3178" s="16"/>
      <c r="AZ3178" s="16"/>
      <c r="BA3178" s="16"/>
      <c r="BB3178" s="16"/>
    </row>
    <row r="3179" s="5" customFormat="1" spans="1:54">
      <c r="A3179" s="136"/>
      <c r="C3179" s="136"/>
      <c r="E3179" s="107"/>
      <c r="F3179" s="137"/>
      <c r="J3179" s="122"/>
      <c r="K3179" s="138"/>
      <c r="L3179" s="139"/>
      <c r="M3179" s="140"/>
      <c r="O3179" s="89"/>
      <c r="Q3179" s="138"/>
      <c r="R3179" s="91"/>
      <c r="S3179" s="138"/>
      <c r="T3179" s="138"/>
      <c r="U3179" s="91"/>
      <c r="V3179" s="141"/>
      <c r="Y3179" s="6"/>
      <c r="Z3179" s="16"/>
      <c r="AA3179" s="16"/>
      <c r="AB3179" s="16"/>
      <c r="AC3179" s="16"/>
      <c r="AD3179" s="16"/>
      <c r="AE3179" s="16"/>
      <c r="AF3179" s="16"/>
      <c r="AG3179" s="16"/>
      <c r="AH3179" s="16"/>
      <c r="AI3179" s="16"/>
      <c r="AJ3179" s="16"/>
      <c r="AK3179" s="16"/>
      <c r="AL3179" s="16"/>
      <c r="AM3179" s="16"/>
      <c r="AN3179" s="16"/>
      <c r="AO3179" s="16"/>
      <c r="AP3179" s="16"/>
      <c r="AQ3179" s="16"/>
      <c r="AR3179" s="16"/>
      <c r="AS3179" s="16"/>
      <c r="AT3179" s="16"/>
      <c r="AU3179" s="16"/>
      <c r="AV3179" s="16"/>
      <c r="AW3179" s="16"/>
      <c r="AX3179" s="16"/>
      <c r="AY3179" s="16"/>
      <c r="AZ3179" s="16"/>
      <c r="BA3179" s="16"/>
      <c r="BB3179" s="16"/>
    </row>
    <row r="3180" s="5" customFormat="1" spans="1:54">
      <c r="A3180" s="136"/>
      <c r="C3180" s="136"/>
      <c r="E3180" s="107"/>
      <c r="F3180" s="137"/>
      <c r="J3180" s="122"/>
      <c r="K3180" s="138"/>
      <c r="L3180" s="139"/>
      <c r="M3180" s="140"/>
      <c r="O3180" s="89"/>
      <c r="Q3180" s="138"/>
      <c r="R3180" s="91"/>
      <c r="S3180" s="138"/>
      <c r="T3180" s="138"/>
      <c r="U3180" s="91"/>
      <c r="V3180" s="141"/>
      <c r="Y3180" s="6"/>
      <c r="Z3180" s="16"/>
      <c r="AA3180" s="16"/>
      <c r="AB3180" s="16"/>
      <c r="AC3180" s="16"/>
      <c r="AD3180" s="16"/>
      <c r="AE3180" s="16"/>
      <c r="AF3180" s="16"/>
      <c r="AG3180" s="16"/>
      <c r="AH3180" s="16"/>
      <c r="AI3180" s="16"/>
      <c r="AJ3180" s="16"/>
      <c r="AK3180" s="16"/>
      <c r="AL3180" s="16"/>
      <c r="AM3180" s="16"/>
      <c r="AN3180" s="16"/>
      <c r="AO3180" s="16"/>
      <c r="AP3180" s="16"/>
      <c r="AQ3180" s="16"/>
      <c r="AR3180" s="16"/>
      <c r="AS3180" s="16"/>
      <c r="AT3180" s="16"/>
      <c r="AU3180" s="16"/>
      <c r="AV3180" s="16"/>
      <c r="AW3180" s="16"/>
      <c r="AX3180" s="16"/>
      <c r="AY3180" s="16"/>
      <c r="AZ3180" s="16"/>
      <c r="BA3180" s="16"/>
      <c r="BB3180" s="16"/>
    </row>
    <row r="3181" s="5" customFormat="1" spans="1:54">
      <c r="A3181" s="136"/>
      <c r="C3181" s="136"/>
      <c r="E3181" s="107"/>
      <c r="F3181" s="137"/>
      <c r="J3181" s="122"/>
      <c r="K3181" s="138"/>
      <c r="L3181" s="139"/>
      <c r="M3181" s="140"/>
      <c r="O3181" s="89"/>
      <c r="Q3181" s="138"/>
      <c r="R3181" s="91"/>
      <c r="S3181" s="138"/>
      <c r="T3181" s="138"/>
      <c r="U3181" s="91"/>
      <c r="V3181" s="141"/>
      <c r="Y3181" s="6"/>
      <c r="Z3181" s="16"/>
      <c r="AA3181" s="16"/>
      <c r="AB3181" s="16"/>
      <c r="AC3181" s="16"/>
      <c r="AD3181" s="16"/>
      <c r="AE3181" s="16"/>
      <c r="AF3181" s="16"/>
      <c r="AG3181" s="16"/>
      <c r="AH3181" s="16"/>
      <c r="AI3181" s="16"/>
      <c r="AJ3181" s="16"/>
      <c r="AK3181" s="16"/>
      <c r="AL3181" s="16"/>
      <c r="AM3181" s="16"/>
      <c r="AN3181" s="16"/>
      <c r="AO3181" s="16"/>
      <c r="AP3181" s="16"/>
      <c r="AQ3181" s="16"/>
      <c r="AR3181" s="16"/>
      <c r="AS3181" s="16"/>
      <c r="AT3181" s="16"/>
      <c r="AU3181" s="16"/>
      <c r="AV3181" s="16"/>
      <c r="AW3181" s="16"/>
      <c r="AX3181" s="16"/>
      <c r="AY3181" s="16"/>
      <c r="AZ3181" s="16"/>
      <c r="BA3181" s="16"/>
      <c r="BB3181" s="16"/>
    </row>
    <row r="3182" s="5" customFormat="1" spans="1:54">
      <c r="A3182" s="136"/>
      <c r="C3182" s="136"/>
      <c r="E3182" s="107"/>
      <c r="F3182" s="137"/>
      <c r="J3182" s="122"/>
      <c r="K3182" s="138"/>
      <c r="L3182" s="139"/>
      <c r="M3182" s="140"/>
      <c r="O3182" s="89"/>
      <c r="Q3182" s="138"/>
      <c r="R3182" s="91"/>
      <c r="S3182" s="138"/>
      <c r="T3182" s="138"/>
      <c r="U3182" s="91"/>
      <c r="V3182" s="141"/>
      <c r="Y3182" s="6"/>
      <c r="Z3182" s="16"/>
      <c r="AA3182" s="16"/>
      <c r="AB3182" s="16"/>
      <c r="AC3182" s="16"/>
      <c r="AD3182" s="16"/>
      <c r="AE3182" s="16"/>
      <c r="AF3182" s="16"/>
      <c r="AG3182" s="16"/>
      <c r="AH3182" s="16"/>
      <c r="AI3182" s="16"/>
      <c r="AJ3182" s="16"/>
      <c r="AK3182" s="16"/>
      <c r="AL3182" s="16"/>
      <c r="AM3182" s="16"/>
      <c r="AN3182" s="16"/>
      <c r="AO3182" s="16"/>
      <c r="AP3182" s="16"/>
      <c r="AQ3182" s="16"/>
      <c r="AR3182" s="16"/>
      <c r="AS3182" s="16"/>
      <c r="AT3182" s="16"/>
      <c r="AU3182" s="16"/>
      <c r="AV3182" s="16"/>
      <c r="AW3182" s="16"/>
      <c r="AX3182" s="16"/>
      <c r="AY3182" s="16"/>
      <c r="AZ3182" s="16"/>
      <c r="BA3182" s="16"/>
      <c r="BB3182" s="16"/>
    </row>
    <row r="3183" s="5" customFormat="1" spans="1:54">
      <c r="A3183" s="136"/>
      <c r="C3183" s="136"/>
      <c r="E3183" s="107"/>
      <c r="F3183" s="137"/>
      <c r="J3183" s="122"/>
      <c r="K3183" s="138"/>
      <c r="L3183" s="139"/>
      <c r="M3183" s="140"/>
      <c r="O3183" s="89"/>
      <c r="Q3183" s="138"/>
      <c r="R3183" s="91"/>
      <c r="S3183" s="138"/>
      <c r="T3183" s="138"/>
      <c r="U3183" s="91"/>
      <c r="V3183" s="141"/>
      <c r="Y3183" s="6"/>
      <c r="Z3183" s="16"/>
      <c r="AA3183" s="16"/>
      <c r="AB3183" s="16"/>
      <c r="AC3183" s="16"/>
      <c r="AD3183" s="16"/>
      <c r="AE3183" s="16"/>
      <c r="AF3183" s="16"/>
      <c r="AG3183" s="16"/>
      <c r="AH3183" s="16"/>
      <c r="AI3183" s="16"/>
      <c r="AJ3183" s="16"/>
      <c r="AK3183" s="16"/>
      <c r="AL3183" s="16"/>
      <c r="AM3183" s="16"/>
      <c r="AN3183" s="16"/>
      <c r="AO3183" s="16"/>
      <c r="AP3183" s="16"/>
      <c r="AQ3183" s="16"/>
      <c r="AR3183" s="16"/>
      <c r="AS3183" s="16"/>
      <c r="AT3183" s="16"/>
      <c r="AU3183" s="16"/>
      <c r="AV3183" s="16"/>
      <c r="AW3183" s="16"/>
      <c r="AX3183" s="16"/>
      <c r="AY3183" s="16"/>
      <c r="AZ3183" s="16"/>
      <c r="BA3183" s="16"/>
      <c r="BB3183" s="16"/>
    </row>
    <row r="3184" s="5" customFormat="1" spans="1:54">
      <c r="A3184" s="136"/>
      <c r="C3184" s="136"/>
      <c r="E3184" s="107"/>
      <c r="F3184" s="137"/>
      <c r="J3184" s="122"/>
      <c r="K3184" s="138"/>
      <c r="L3184" s="139"/>
      <c r="M3184" s="140"/>
      <c r="O3184" s="89"/>
      <c r="Q3184" s="138"/>
      <c r="R3184" s="91"/>
      <c r="S3184" s="138"/>
      <c r="T3184" s="138"/>
      <c r="U3184" s="91"/>
      <c r="V3184" s="141"/>
      <c r="Y3184" s="6"/>
      <c r="Z3184" s="16"/>
      <c r="AA3184" s="16"/>
      <c r="AB3184" s="16"/>
      <c r="AC3184" s="16"/>
      <c r="AD3184" s="16"/>
      <c r="AE3184" s="16"/>
      <c r="AF3184" s="16"/>
      <c r="AG3184" s="16"/>
      <c r="AH3184" s="16"/>
      <c r="AI3184" s="16"/>
      <c r="AJ3184" s="16"/>
      <c r="AK3184" s="16"/>
      <c r="AL3184" s="16"/>
      <c r="AM3184" s="16"/>
      <c r="AN3184" s="16"/>
      <c r="AO3184" s="16"/>
      <c r="AP3184" s="16"/>
      <c r="AQ3184" s="16"/>
      <c r="AR3184" s="16"/>
      <c r="AS3184" s="16"/>
      <c r="AT3184" s="16"/>
      <c r="AU3184" s="16"/>
      <c r="AV3184" s="16"/>
      <c r="AW3184" s="16"/>
      <c r="AX3184" s="16"/>
      <c r="AY3184" s="16"/>
      <c r="AZ3184" s="16"/>
      <c r="BA3184" s="16"/>
      <c r="BB3184" s="16"/>
    </row>
    <row r="3185" s="5" customFormat="1" spans="1:54">
      <c r="A3185" s="136"/>
      <c r="C3185" s="136"/>
      <c r="E3185" s="107"/>
      <c r="F3185" s="137"/>
      <c r="J3185" s="122"/>
      <c r="K3185" s="138"/>
      <c r="L3185" s="139"/>
      <c r="M3185" s="140"/>
      <c r="O3185" s="89"/>
      <c r="Q3185" s="138"/>
      <c r="R3185" s="91"/>
      <c r="S3185" s="138"/>
      <c r="T3185" s="138"/>
      <c r="U3185" s="91"/>
      <c r="V3185" s="141"/>
      <c r="Y3185" s="6"/>
      <c r="Z3185" s="16"/>
      <c r="AA3185" s="16"/>
      <c r="AB3185" s="16"/>
      <c r="AC3185" s="16"/>
      <c r="AD3185" s="16"/>
      <c r="AE3185" s="16"/>
      <c r="AF3185" s="16"/>
      <c r="AG3185" s="16"/>
      <c r="AH3185" s="16"/>
      <c r="AI3185" s="16"/>
      <c r="AJ3185" s="16"/>
      <c r="AK3185" s="16"/>
      <c r="AL3185" s="16"/>
      <c r="AM3185" s="16"/>
      <c r="AN3185" s="16"/>
      <c r="AO3185" s="16"/>
      <c r="AP3185" s="16"/>
      <c r="AQ3185" s="16"/>
      <c r="AR3185" s="16"/>
      <c r="AS3185" s="16"/>
      <c r="AT3185" s="16"/>
      <c r="AU3185" s="16"/>
      <c r="AV3185" s="16"/>
      <c r="AW3185" s="16"/>
      <c r="AX3185" s="16"/>
      <c r="AY3185" s="16"/>
      <c r="AZ3185" s="16"/>
      <c r="BA3185" s="16"/>
      <c r="BB3185" s="16"/>
    </row>
    <row r="3186" s="5" customFormat="1" spans="1:54">
      <c r="A3186" s="136"/>
      <c r="C3186" s="136"/>
      <c r="E3186" s="107"/>
      <c r="F3186" s="137"/>
      <c r="J3186" s="122"/>
      <c r="K3186" s="138"/>
      <c r="L3186" s="139"/>
      <c r="M3186" s="140"/>
      <c r="O3186" s="89"/>
      <c r="Q3186" s="138"/>
      <c r="R3186" s="91"/>
      <c r="S3186" s="138"/>
      <c r="T3186" s="138"/>
      <c r="U3186" s="91"/>
      <c r="V3186" s="141"/>
      <c r="Y3186" s="6"/>
      <c r="Z3186" s="16"/>
      <c r="AA3186" s="16"/>
      <c r="AB3186" s="16"/>
      <c r="AC3186" s="16"/>
      <c r="AD3186" s="16"/>
      <c r="AE3186" s="16"/>
      <c r="AF3186" s="16"/>
      <c r="AG3186" s="16"/>
      <c r="AH3186" s="16"/>
      <c r="AI3186" s="16"/>
      <c r="AJ3186" s="16"/>
      <c r="AK3186" s="16"/>
      <c r="AL3186" s="16"/>
      <c r="AM3186" s="16"/>
      <c r="AN3186" s="16"/>
      <c r="AO3186" s="16"/>
      <c r="AP3186" s="16"/>
      <c r="AQ3186" s="16"/>
      <c r="AR3186" s="16"/>
      <c r="AS3186" s="16"/>
      <c r="AT3186" s="16"/>
      <c r="AU3186" s="16"/>
      <c r="AV3186" s="16"/>
      <c r="AW3186" s="16"/>
      <c r="AX3186" s="16"/>
      <c r="AY3186" s="16"/>
      <c r="AZ3186" s="16"/>
      <c r="BA3186" s="16"/>
      <c r="BB3186" s="16"/>
    </row>
    <row r="3187" s="5" customFormat="1" spans="1:54">
      <c r="A3187" s="136"/>
      <c r="C3187" s="136"/>
      <c r="E3187" s="107"/>
      <c r="F3187" s="137"/>
      <c r="J3187" s="122"/>
      <c r="K3187" s="138"/>
      <c r="L3187" s="139"/>
      <c r="M3187" s="140"/>
      <c r="O3187" s="89"/>
      <c r="Q3187" s="138"/>
      <c r="R3187" s="91"/>
      <c r="S3187" s="138"/>
      <c r="T3187" s="138"/>
      <c r="U3187" s="91"/>
      <c r="V3187" s="141"/>
      <c r="Y3187" s="6"/>
      <c r="Z3187" s="16"/>
      <c r="AA3187" s="16"/>
      <c r="AB3187" s="16"/>
      <c r="AC3187" s="16"/>
      <c r="AD3187" s="16"/>
      <c r="AE3187" s="16"/>
      <c r="AF3187" s="16"/>
      <c r="AG3187" s="16"/>
      <c r="AH3187" s="16"/>
      <c r="AI3187" s="16"/>
      <c r="AJ3187" s="16"/>
      <c r="AK3187" s="16"/>
      <c r="AL3187" s="16"/>
      <c r="AM3187" s="16"/>
      <c r="AN3187" s="16"/>
      <c r="AO3187" s="16"/>
      <c r="AP3187" s="16"/>
      <c r="AQ3187" s="16"/>
      <c r="AR3187" s="16"/>
      <c r="AS3187" s="16"/>
      <c r="AT3187" s="16"/>
      <c r="AU3187" s="16"/>
      <c r="AV3187" s="16"/>
      <c r="AW3187" s="16"/>
      <c r="AX3187" s="16"/>
      <c r="AY3187" s="16"/>
      <c r="AZ3187" s="16"/>
      <c r="BA3187" s="16"/>
      <c r="BB3187" s="16"/>
    </row>
    <row r="3188" s="5" customFormat="1" spans="1:54">
      <c r="A3188" s="136"/>
      <c r="C3188" s="136"/>
      <c r="E3188" s="107"/>
      <c r="F3188" s="137"/>
      <c r="J3188" s="122"/>
      <c r="K3188" s="138"/>
      <c r="L3188" s="139"/>
      <c r="M3188" s="140"/>
      <c r="O3188" s="89"/>
      <c r="Q3188" s="138"/>
      <c r="R3188" s="91"/>
      <c r="S3188" s="138"/>
      <c r="T3188" s="138"/>
      <c r="U3188" s="91"/>
      <c r="V3188" s="141"/>
      <c r="Y3188" s="6"/>
      <c r="Z3188" s="16"/>
      <c r="AA3188" s="16"/>
      <c r="AB3188" s="16"/>
      <c r="AC3188" s="16"/>
      <c r="AD3188" s="16"/>
      <c r="AE3188" s="16"/>
      <c r="AF3188" s="16"/>
      <c r="AG3188" s="16"/>
      <c r="AH3188" s="16"/>
      <c r="AI3188" s="16"/>
      <c r="AJ3188" s="16"/>
      <c r="AK3188" s="16"/>
      <c r="AL3188" s="16"/>
      <c r="AM3188" s="16"/>
      <c r="AN3188" s="16"/>
      <c r="AO3188" s="16"/>
      <c r="AP3188" s="16"/>
      <c r="AQ3188" s="16"/>
      <c r="AR3188" s="16"/>
      <c r="AS3188" s="16"/>
      <c r="AT3188" s="16"/>
      <c r="AU3188" s="16"/>
      <c r="AV3188" s="16"/>
      <c r="AW3188" s="16"/>
      <c r="AX3188" s="16"/>
      <c r="AY3188" s="16"/>
      <c r="AZ3188" s="16"/>
      <c r="BA3188" s="16"/>
      <c r="BB3188" s="16"/>
    </row>
    <row r="3189" s="5" customFormat="1" spans="1:54">
      <c r="A3189" s="136"/>
      <c r="C3189" s="136"/>
      <c r="E3189" s="107"/>
      <c r="F3189" s="137"/>
      <c r="J3189" s="122"/>
      <c r="K3189" s="138"/>
      <c r="L3189" s="139"/>
      <c r="M3189" s="140"/>
      <c r="O3189" s="89"/>
      <c r="Q3189" s="138"/>
      <c r="R3189" s="91"/>
      <c r="S3189" s="138"/>
      <c r="T3189" s="138"/>
      <c r="U3189" s="91"/>
      <c r="V3189" s="141"/>
      <c r="Y3189" s="6"/>
      <c r="Z3189" s="16"/>
      <c r="AA3189" s="16"/>
      <c r="AB3189" s="16"/>
      <c r="AC3189" s="16"/>
      <c r="AD3189" s="16"/>
      <c r="AE3189" s="16"/>
      <c r="AF3189" s="16"/>
      <c r="AG3189" s="16"/>
      <c r="AH3189" s="16"/>
      <c r="AI3189" s="16"/>
      <c r="AJ3189" s="16"/>
      <c r="AK3189" s="16"/>
      <c r="AL3189" s="16"/>
      <c r="AM3189" s="16"/>
      <c r="AN3189" s="16"/>
      <c r="AO3189" s="16"/>
      <c r="AP3189" s="16"/>
      <c r="AQ3189" s="16"/>
      <c r="AR3189" s="16"/>
      <c r="AS3189" s="16"/>
      <c r="AT3189" s="16"/>
      <c r="AU3189" s="16"/>
      <c r="AV3189" s="16"/>
      <c r="AW3189" s="16"/>
      <c r="AX3189" s="16"/>
      <c r="AY3189" s="16"/>
      <c r="AZ3189" s="16"/>
      <c r="BA3189" s="16"/>
      <c r="BB3189" s="16"/>
    </row>
    <row r="3190" s="5" customFormat="1" spans="1:54">
      <c r="A3190" s="136"/>
      <c r="C3190" s="136"/>
      <c r="E3190" s="107"/>
      <c r="F3190" s="137"/>
      <c r="J3190" s="122"/>
      <c r="K3190" s="138"/>
      <c r="L3190" s="139"/>
      <c r="M3190" s="140"/>
      <c r="O3190" s="89"/>
      <c r="Q3190" s="138"/>
      <c r="R3190" s="91"/>
      <c r="S3190" s="138"/>
      <c r="T3190" s="138"/>
      <c r="U3190" s="91"/>
      <c r="V3190" s="141"/>
      <c r="Y3190" s="6"/>
      <c r="Z3190" s="16"/>
      <c r="AA3190" s="16"/>
      <c r="AB3190" s="16"/>
      <c r="AC3190" s="16"/>
      <c r="AD3190" s="16"/>
      <c r="AE3190" s="16"/>
      <c r="AF3190" s="16"/>
      <c r="AG3190" s="16"/>
      <c r="AH3190" s="16"/>
      <c r="AI3190" s="16"/>
      <c r="AJ3190" s="16"/>
      <c r="AK3190" s="16"/>
      <c r="AL3190" s="16"/>
      <c r="AM3190" s="16"/>
      <c r="AN3190" s="16"/>
      <c r="AO3190" s="16"/>
      <c r="AP3190" s="16"/>
      <c r="AQ3190" s="16"/>
      <c r="AR3190" s="16"/>
      <c r="AS3190" s="16"/>
      <c r="AT3190" s="16"/>
      <c r="AU3190" s="16"/>
      <c r="AV3190" s="16"/>
      <c r="AW3190" s="16"/>
      <c r="AX3190" s="16"/>
      <c r="AY3190" s="16"/>
      <c r="AZ3190" s="16"/>
      <c r="BA3190" s="16"/>
      <c r="BB3190" s="16"/>
    </row>
    <row r="3191" s="5" customFormat="1" spans="1:54">
      <c r="A3191" s="136"/>
      <c r="C3191" s="136"/>
      <c r="E3191" s="107"/>
      <c r="F3191" s="137"/>
      <c r="J3191" s="122"/>
      <c r="K3191" s="138"/>
      <c r="L3191" s="139"/>
      <c r="M3191" s="140"/>
      <c r="O3191" s="89"/>
      <c r="Q3191" s="138"/>
      <c r="R3191" s="91"/>
      <c r="S3191" s="138"/>
      <c r="T3191" s="138"/>
      <c r="U3191" s="91"/>
      <c r="V3191" s="141"/>
      <c r="Y3191" s="6"/>
      <c r="Z3191" s="16"/>
      <c r="AA3191" s="16"/>
      <c r="AB3191" s="16"/>
      <c r="AC3191" s="16"/>
      <c r="AD3191" s="16"/>
      <c r="AE3191" s="16"/>
      <c r="AF3191" s="16"/>
      <c r="AG3191" s="16"/>
      <c r="AH3191" s="16"/>
      <c r="AI3191" s="16"/>
      <c r="AJ3191" s="16"/>
      <c r="AK3191" s="16"/>
      <c r="AL3191" s="16"/>
      <c r="AM3191" s="16"/>
      <c r="AN3191" s="16"/>
      <c r="AO3191" s="16"/>
      <c r="AP3191" s="16"/>
      <c r="AQ3191" s="16"/>
      <c r="AR3191" s="16"/>
      <c r="AS3191" s="16"/>
      <c r="AT3191" s="16"/>
      <c r="AU3191" s="16"/>
      <c r="AV3191" s="16"/>
      <c r="AW3191" s="16"/>
      <c r="AX3191" s="16"/>
      <c r="AY3191" s="16"/>
      <c r="AZ3191" s="16"/>
      <c r="BA3191" s="16"/>
      <c r="BB3191" s="16"/>
    </row>
    <row r="3192" s="5" customFormat="1" spans="1:54">
      <c r="A3192" s="136"/>
      <c r="C3192" s="136"/>
      <c r="E3192" s="107"/>
      <c r="F3192" s="137"/>
      <c r="J3192" s="122"/>
      <c r="K3192" s="138"/>
      <c r="L3192" s="139"/>
      <c r="M3192" s="140"/>
      <c r="O3192" s="89"/>
      <c r="Q3192" s="138"/>
      <c r="R3192" s="91"/>
      <c r="S3192" s="138"/>
      <c r="T3192" s="138"/>
      <c r="U3192" s="91"/>
      <c r="V3192" s="141"/>
      <c r="Y3192" s="6"/>
      <c r="Z3192" s="16"/>
      <c r="AA3192" s="16"/>
      <c r="AB3192" s="16"/>
      <c r="AC3192" s="16"/>
      <c r="AD3192" s="16"/>
      <c r="AE3192" s="16"/>
      <c r="AF3192" s="16"/>
      <c r="AG3192" s="16"/>
      <c r="AH3192" s="16"/>
      <c r="AI3192" s="16"/>
      <c r="AJ3192" s="16"/>
      <c r="AK3192" s="16"/>
      <c r="AL3192" s="16"/>
      <c r="AM3192" s="16"/>
      <c r="AN3192" s="16"/>
      <c r="AO3192" s="16"/>
      <c r="AP3192" s="16"/>
      <c r="AQ3192" s="16"/>
      <c r="AR3192" s="16"/>
      <c r="AS3192" s="16"/>
      <c r="AT3192" s="16"/>
      <c r="AU3192" s="16"/>
      <c r="AV3192" s="16"/>
      <c r="AW3192" s="16"/>
      <c r="AX3192" s="16"/>
      <c r="AY3192" s="16"/>
      <c r="AZ3192" s="16"/>
      <c r="BA3192" s="16"/>
      <c r="BB3192" s="16"/>
    </row>
    <row r="3193" s="5" customFormat="1" spans="1:54">
      <c r="A3193" s="136"/>
      <c r="C3193" s="136"/>
      <c r="E3193" s="107"/>
      <c r="F3193" s="137"/>
      <c r="J3193" s="122"/>
      <c r="K3193" s="138"/>
      <c r="L3193" s="139"/>
      <c r="M3193" s="140"/>
      <c r="O3193" s="89"/>
      <c r="Q3193" s="138"/>
      <c r="R3193" s="91"/>
      <c r="S3193" s="138"/>
      <c r="T3193" s="138"/>
      <c r="U3193" s="91"/>
      <c r="V3193" s="141"/>
      <c r="Y3193" s="6"/>
      <c r="Z3193" s="16"/>
      <c r="AA3193" s="16"/>
      <c r="AB3193" s="16"/>
      <c r="AC3193" s="16"/>
      <c r="AD3193" s="16"/>
      <c r="AE3193" s="16"/>
      <c r="AF3193" s="16"/>
      <c r="AG3193" s="16"/>
      <c r="AH3193" s="16"/>
      <c r="AI3193" s="16"/>
      <c r="AJ3193" s="16"/>
      <c r="AK3193" s="16"/>
      <c r="AL3193" s="16"/>
      <c r="AM3193" s="16"/>
      <c r="AN3193" s="16"/>
      <c r="AO3193" s="16"/>
      <c r="AP3193" s="16"/>
      <c r="AQ3193" s="16"/>
      <c r="AR3193" s="16"/>
      <c r="AS3193" s="16"/>
      <c r="AT3193" s="16"/>
      <c r="AU3193" s="16"/>
      <c r="AV3193" s="16"/>
      <c r="AW3193" s="16"/>
      <c r="AX3193" s="16"/>
      <c r="AY3193" s="16"/>
      <c r="AZ3193" s="16"/>
      <c r="BA3193" s="16"/>
      <c r="BB3193" s="16"/>
    </row>
    <row r="3194" s="5" customFormat="1" spans="1:54">
      <c r="A3194" s="136"/>
      <c r="C3194" s="136"/>
      <c r="E3194" s="107"/>
      <c r="F3194" s="137"/>
      <c r="J3194" s="122"/>
      <c r="K3194" s="138"/>
      <c r="L3194" s="139"/>
      <c r="M3194" s="140"/>
      <c r="O3194" s="89"/>
      <c r="Q3194" s="138"/>
      <c r="R3194" s="91"/>
      <c r="S3194" s="138"/>
      <c r="T3194" s="138"/>
      <c r="U3194" s="91"/>
      <c r="V3194" s="141"/>
      <c r="Y3194" s="6"/>
      <c r="Z3194" s="16"/>
      <c r="AA3194" s="16"/>
      <c r="AB3194" s="16"/>
      <c r="AC3194" s="16"/>
      <c r="AD3194" s="16"/>
      <c r="AE3194" s="16"/>
      <c r="AF3194" s="16"/>
      <c r="AG3194" s="16"/>
      <c r="AH3194" s="16"/>
      <c r="AI3194" s="16"/>
      <c r="AJ3194" s="16"/>
      <c r="AK3194" s="16"/>
      <c r="AL3194" s="16"/>
      <c r="AM3194" s="16"/>
      <c r="AN3194" s="16"/>
      <c r="AO3194" s="16"/>
      <c r="AP3194" s="16"/>
      <c r="AQ3194" s="16"/>
      <c r="AR3194" s="16"/>
      <c r="AS3194" s="16"/>
      <c r="AT3194" s="16"/>
      <c r="AU3194" s="16"/>
      <c r="AV3194" s="16"/>
      <c r="AW3194" s="16"/>
      <c r="AX3194" s="16"/>
      <c r="AY3194" s="16"/>
      <c r="AZ3194" s="16"/>
      <c r="BA3194" s="16"/>
      <c r="BB3194" s="16"/>
    </row>
    <row r="3195" s="5" customFormat="1" spans="1:54">
      <c r="A3195" s="136"/>
      <c r="C3195" s="136"/>
      <c r="E3195" s="107"/>
      <c r="F3195" s="137"/>
      <c r="J3195" s="122"/>
      <c r="K3195" s="138"/>
      <c r="L3195" s="139"/>
      <c r="M3195" s="140"/>
      <c r="O3195" s="89"/>
      <c r="Q3195" s="138"/>
      <c r="R3195" s="91"/>
      <c r="S3195" s="138"/>
      <c r="T3195" s="138"/>
      <c r="U3195" s="91"/>
      <c r="V3195" s="141"/>
      <c r="Y3195" s="6"/>
      <c r="Z3195" s="16"/>
      <c r="AA3195" s="16"/>
      <c r="AB3195" s="16"/>
      <c r="AC3195" s="16"/>
      <c r="AD3195" s="16"/>
      <c r="AE3195" s="16"/>
      <c r="AF3195" s="16"/>
      <c r="AG3195" s="16"/>
      <c r="AH3195" s="16"/>
      <c r="AI3195" s="16"/>
      <c r="AJ3195" s="16"/>
      <c r="AK3195" s="16"/>
      <c r="AL3195" s="16"/>
      <c r="AM3195" s="16"/>
      <c r="AN3195" s="16"/>
      <c r="AO3195" s="16"/>
      <c r="AP3195" s="16"/>
      <c r="AQ3195" s="16"/>
      <c r="AR3195" s="16"/>
      <c r="AS3195" s="16"/>
      <c r="AT3195" s="16"/>
      <c r="AU3195" s="16"/>
      <c r="AV3195" s="16"/>
      <c r="AW3195" s="16"/>
      <c r="AX3195" s="16"/>
      <c r="AY3195" s="16"/>
      <c r="AZ3195" s="16"/>
      <c r="BA3195" s="16"/>
      <c r="BB3195" s="16"/>
    </row>
    <row r="3196" s="5" customFormat="1" spans="1:54">
      <c r="A3196" s="136"/>
      <c r="C3196" s="136"/>
      <c r="E3196" s="107"/>
      <c r="F3196" s="137"/>
      <c r="J3196" s="122"/>
      <c r="K3196" s="138"/>
      <c r="L3196" s="139"/>
      <c r="M3196" s="140"/>
      <c r="O3196" s="89"/>
      <c r="Q3196" s="138"/>
      <c r="R3196" s="91"/>
      <c r="S3196" s="138"/>
      <c r="T3196" s="138"/>
      <c r="U3196" s="91"/>
      <c r="V3196" s="141"/>
      <c r="Y3196" s="6"/>
      <c r="Z3196" s="16"/>
      <c r="AA3196" s="16"/>
      <c r="AB3196" s="16"/>
      <c r="AC3196" s="16"/>
      <c r="AD3196" s="16"/>
      <c r="AE3196" s="16"/>
      <c r="AF3196" s="16"/>
      <c r="AG3196" s="16"/>
      <c r="AH3196" s="16"/>
      <c r="AI3196" s="16"/>
      <c r="AJ3196" s="16"/>
      <c r="AK3196" s="16"/>
      <c r="AL3196" s="16"/>
      <c r="AM3196" s="16"/>
      <c r="AN3196" s="16"/>
      <c r="AO3196" s="16"/>
      <c r="AP3196" s="16"/>
      <c r="AQ3196" s="16"/>
      <c r="AR3196" s="16"/>
      <c r="AS3196" s="16"/>
      <c r="AT3196" s="16"/>
      <c r="AU3196" s="16"/>
      <c r="AV3196" s="16"/>
      <c r="AW3196" s="16"/>
      <c r="AX3196" s="16"/>
      <c r="AY3196" s="16"/>
      <c r="AZ3196" s="16"/>
      <c r="BA3196" s="16"/>
      <c r="BB3196" s="16"/>
    </row>
    <row r="3197" s="5" customFormat="1" spans="1:54">
      <c r="A3197" s="136"/>
      <c r="C3197" s="136"/>
      <c r="E3197" s="107"/>
      <c r="F3197" s="137"/>
      <c r="J3197" s="122"/>
      <c r="K3197" s="138"/>
      <c r="L3197" s="139"/>
      <c r="M3197" s="140"/>
      <c r="O3197" s="89"/>
      <c r="Q3197" s="138"/>
      <c r="R3197" s="91"/>
      <c r="S3197" s="138"/>
      <c r="T3197" s="138"/>
      <c r="U3197" s="91"/>
      <c r="V3197" s="141"/>
      <c r="Y3197" s="6"/>
      <c r="Z3197" s="16"/>
      <c r="AA3197" s="16"/>
      <c r="AB3197" s="16"/>
      <c r="AC3197" s="16"/>
      <c r="AD3197" s="16"/>
      <c r="AE3197" s="16"/>
      <c r="AF3197" s="16"/>
      <c r="AG3197" s="16"/>
      <c r="AH3197" s="16"/>
      <c r="AI3197" s="16"/>
      <c r="AJ3197" s="16"/>
      <c r="AK3197" s="16"/>
      <c r="AL3197" s="16"/>
      <c r="AM3197" s="16"/>
      <c r="AN3197" s="16"/>
      <c r="AO3197" s="16"/>
      <c r="AP3197" s="16"/>
      <c r="AQ3197" s="16"/>
      <c r="AR3197" s="16"/>
      <c r="AS3197" s="16"/>
      <c r="AT3197" s="16"/>
      <c r="AU3197" s="16"/>
      <c r="AV3197" s="16"/>
      <c r="AW3197" s="16"/>
      <c r="AX3197" s="16"/>
      <c r="AY3197" s="16"/>
      <c r="AZ3197" s="16"/>
      <c r="BA3197" s="16"/>
      <c r="BB3197" s="16"/>
    </row>
    <row r="3198" s="5" customFormat="1" spans="1:54">
      <c r="A3198" s="136"/>
      <c r="C3198" s="136"/>
      <c r="E3198" s="107"/>
      <c r="F3198" s="137"/>
      <c r="J3198" s="122"/>
      <c r="K3198" s="138"/>
      <c r="L3198" s="139"/>
      <c r="M3198" s="140"/>
      <c r="O3198" s="89"/>
      <c r="Q3198" s="138"/>
      <c r="R3198" s="91"/>
      <c r="S3198" s="138"/>
      <c r="T3198" s="138"/>
      <c r="U3198" s="91"/>
      <c r="V3198" s="141"/>
      <c r="Y3198" s="6"/>
      <c r="Z3198" s="16"/>
      <c r="AA3198" s="16"/>
      <c r="AB3198" s="16"/>
      <c r="AC3198" s="16"/>
      <c r="AD3198" s="16"/>
      <c r="AE3198" s="16"/>
      <c r="AF3198" s="16"/>
      <c r="AG3198" s="16"/>
      <c r="AH3198" s="16"/>
      <c r="AI3198" s="16"/>
      <c r="AJ3198" s="16"/>
      <c r="AK3198" s="16"/>
      <c r="AL3198" s="16"/>
      <c r="AM3198" s="16"/>
      <c r="AN3198" s="16"/>
      <c r="AO3198" s="16"/>
      <c r="AP3198" s="16"/>
      <c r="AQ3198" s="16"/>
      <c r="AR3198" s="16"/>
      <c r="AS3198" s="16"/>
      <c r="AT3198" s="16"/>
      <c r="AU3198" s="16"/>
      <c r="AV3198" s="16"/>
      <c r="AW3198" s="16"/>
      <c r="AX3198" s="16"/>
      <c r="AY3198" s="16"/>
      <c r="AZ3198" s="16"/>
      <c r="BA3198" s="16"/>
      <c r="BB3198" s="16"/>
    </row>
    <row r="3199" s="5" customFormat="1" spans="1:54">
      <c r="A3199" s="136"/>
      <c r="C3199" s="136"/>
      <c r="E3199" s="107"/>
      <c r="F3199" s="137"/>
      <c r="J3199" s="122"/>
      <c r="K3199" s="138"/>
      <c r="L3199" s="139"/>
      <c r="M3199" s="140"/>
      <c r="O3199" s="89"/>
      <c r="Q3199" s="138"/>
      <c r="R3199" s="91"/>
      <c r="S3199" s="138"/>
      <c r="T3199" s="138"/>
      <c r="U3199" s="91"/>
      <c r="V3199" s="141"/>
      <c r="Y3199" s="6"/>
      <c r="Z3199" s="16"/>
      <c r="AA3199" s="16"/>
      <c r="AB3199" s="16"/>
      <c r="AC3199" s="16"/>
      <c r="AD3199" s="16"/>
      <c r="AE3199" s="16"/>
      <c r="AF3199" s="16"/>
      <c r="AG3199" s="16"/>
      <c r="AH3199" s="16"/>
      <c r="AI3199" s="16"/>
      <c r="AJ3199" s="16"/>
      <c r="AK3199" s="16"/>
      <c r="AL3199" s="16"/>
      <c r="AM3199" s="16"/>
      <c r="AN3199" s="16"/>
      <c r="AO3199" s="16"/>
      <c r="AP3199" s="16"/>
      <c r="AQ3199" s="16"/>
      <c r="AR3199" s="16"/>
      <c r="AS3199" s="16"/>
      <c r="AT3199" s="16"/>
      <c r="AU3199" s="16"/>
      <c r="AV3199" s="16"/>
      <c r="AW3199" s="16"/>
      <c r="AX3199" s="16"/>
      <c r="AY3199" s="16"/>
      <c r="AZ3199" s="16"/>
      <c r="BA3199" s="16"/>
      <c r="BB3199" s="16"/>
    </row>
    <row r="3200" s="5" customFormat="1" spans="1:54">
      <c r="A3200" s="136"/>
      <c r="C3200" s="136"/>
      <c r="E3200" s="107"/>
      <c r="F3200" s="137"/>
      <c r="J3200" s="122"/>
      <c r="K3200" s="138"/>
      <c r="L3200" s="139"/>
      <c r="M3200" s="140"/>
      <c r="O3200" s="89"/>
      <c r="Q3200" s="138"/>
      <c r="R3200" s="91"/>
      <c r="S3200" s="138"/>
      <c r="T3200" s="138"/>
      <c r="U3200" s="91"/>
      <c r="V3200" s="141"/>
      <c r="Y3200" s="6"/>
      <c r="Z3200" s="16"/>
      <c r="AA3200" s="16"/>
      <c r="AB3200" s="16"/>
      <c r="AC3200" s="16"/>
      <c r="AD3200" s="16"/>
      <c r="AE3200" s="16"/>
      <c r="AF3200" s="16"/>
      <c r="AG3200" s="16"/>
      <c r="AH3200" s="16"/>
      <c r="AI3200" s="16"/>
      <c r="AJ3200" s="16"/>
      <c r="AK3200" s="16"/>
      <c r="AL3200" s="16"/>
      <c r="AM3200" s="16"/>
      <c r="AN3200" s="16"/>
      <c r="AO3200" s="16"/>
      <c r="AP3200" s="16"/>
      <c r="AQ3200" s="16"/>
      <c r="AR3200" s="16"/>
      <c r="AS3200" s="16"/>
      <c r="AT3200" s="16"/>
      <c r="AU3200" s="16"/>
      <c r="AV3200" s="16"/>
      <c r="AW3200" s="16"/>
      <c r="AX3200" s="16"/>
      <c r="AY3200" s="16"/>
      <c r="AZ3200" s="16"/>
      <c r="BA3200" s="16"/>
      <c r="BB3200" s="16"/>
    </row>
    <row r="3201" s="5" customFormat="1" spans="1:54">
      <c r="A3201" s="136"/>
      <c r="C3201" s="136"/>
      <c r="E3201" s="107"/>
      <c r="F3201" s="137"/>
      <c r="J3201" s="122"/>
      <c r="K3201" s="138"/>
      <c r="L3201" s="139"/>
      <c r="M3201" s="140"/>
      <c r="O3201" s="89"/>
      <c r="Q3201" s="138"/>
      <c r="R3201" s="91"/>
      <c r="S3201" s="138"/>
      <c r="T3201" s="138"/>
      <c r="U3201" s="91"/>
      <c r="V3201" s="141"/>
      <c r="Y3201" s="6"/>
      <c r="Z3201" s="16"/>
      <c r="AA3201" s="16"/>
      <c r="AB3201" s="16"/>
      <c r="AC3201" s="16"/>
      <c r="AD3201" s="16"/>
      <c r="AE3201" s="16"/>
      <c r="AF3201" s="16"/>
      <c r="AG3201" s="16"/>
      <c r="AH3201" s="16"/>
      <c r="AI3201" s="16"/>
      <c r="AJ3201" s="16"/>
      <c r="AK3201" s="16"/>
      <c r="AL3201" s="16"/>
      <c r="AM3201" s="16"/>
      <c r="AN3201" s="16"/>
      <c r="AO3201" s="16"/>
      <c r="AP3201" s="16"/>
      <c r="AQ3201" s="16"/>
      <c r="AR3201" s="16"/>
      <c r="AS3201" s="16"/>
      <c r="AT3201" s="16"/>
      <c r="AU3201" s="16"/>
      <c r="AV3201" s="16"/>
      <c r="AW3201" s="16"/>
      <c r="AX3201" s="16"/>
      <c r="AY3201" s="16"/>
      <c r="AZ3201" s="16"/>
      <c r="BA3201" s="16"/>
      <c r="BB3201" s="16"/>
    </row>
    <row r="3202" s="5" customFormat="1" spans="1:54">
      <c r="A3202" s="136"/>
      <c r="C3202" s="136"/>
      <c r="E3202" s="107"/>
      <c r="F3202" s="137"/>
      <c r="J3202" s="122"/>
      <c r="K3202" s="138"/>
      <c r="L3202" s="139"/>
      <c r="M3202" s="140"/>
      <c r="O3202" s="89"/>
      <c r="Q3202" s="138"/>
      <c r="R3202" s="91"/>
      <c r="S3202" s="138"/>
      <c r="T3202" s="138"/>
      <c r="U3202" s="91"/>
      <c r="V3202" s="141"/>
      <c r="Y3202" s="6"/>
      <c r="Z3202" s="16"/>
      <c r="AA3202" s="16"/>
      <c r="AB3202" s="16"/>
      <c r="AC3202" s="16"/>
      <c r="AD3202" s="16"/>
      <c r="AE3202" s="16"/>
      <c r="AF3202" s="16"/>
      <c r="AG3202" s="16"/>
      <c r="AH3202" s="16"/>
      <c r="AI3202" s="16"/>
      <c r="AJ3202" s="16"/>
      <c r="AK3202" s="16"/>
      <c r="AL3202" s="16"/>
      <c r="AM3202" s="16"/>
      <c r="AN3202" s="16"/>
      <c r="AO3202" s="16"/>
      <c r="AP3202" s="16"/>
      <c r="AQ3202" s="16"/>
      <c r="AR3202" s="16"/>
      <c r="AS3202" s="16"/>
      <c r="AT3202" s="16"/>
      <c r="AU3202" s="16"/>
      <c r="AV3202" s="16"/>
      <c r="AW3202" s="16"/>
      <c r="AX3202" s="16"/>
      <c r="AY3202" s="16"/>
      <c r="AZ3202" s="16"/>
      <c r="BA3202" s="16"/>
      <c r="BB3202" s="16"/>
    </row>
    <row r="3203" s="5" customFormat="1" spans="1:54">
      <c r="A3203" s="136"/>
      <c r="C3203" s="136"/>
      <c r="E3203" s="107"/>
      <c r="F3203" s="137"/>
      <c r="J3203" s="122"/>
      <c r="K3203" s="138"/>
      <c r="L3203" s="139"/>
      <c r="M3203" s="140"/>
      <c r="O3203" s="89"/>
      <c r="Q3203" s="138"/>
      <c r="R3203" s="91"/>
      <c r="S3203" s="138"/>
      <c r="T3203" s="138"/>
      <c r="U3203" s="91"/>
      <c r="V3203" s="141"/>
      <c r="Y3203" s="6"/>
      <c r="Z3203" s="16"/>
      <c r="AA3203" s="16"/>
      <c r="AB3203" s="16"/>
      <c r="AC3203" s="16"/>
      <c r="AD3203" s="16"/>
      <c r="AE3203" s="16"/>
      <c r="AF3203" s="16"/>
      <c r="AG3203" s="16"/>
      <c r="AH3203" s="16"/>
      <c r="AI3203" s="16"/>
      <c r="AJ3203" s="16"/>
      <c r="AK3203" s="16"/>
      <c r="AL3203" s="16"/>
      <c r="AM3203" s="16"/>
      <c r="AN3203" s="16"/>
      <c r="AO3203" s="16"/>
      <c r="AP3203" s="16"/>
      <c r="AQ3203" s="16"/>
      <c r="AR3203" s="16"/>
      <c r="AS3203" s="16"/>
      <c r="AT3203" s="16"/>
      <c r="AU3203" s="16"/>
      <c r="AV3203" s="16"/>
      <c r="AW3203" s="16"/>
      <c r="AX3203" s="16"/>
      <c r="AY3203" s="16"/>
      <c r="AZ3203" s="16"/>
      <c r="BA3203" s="16"/>
      <c r="BB3203" s="16"/>
    </row>
    <row r="3204" s="5" customFormat="1" spans="1:54">
      <c r="A3204" s="136"/>
      <c r="C3204" s="136"/>
      <c r="E3204" s="107"/>
      <c r="F3204" s="137"/>
      <c r="J3204" s="122"/>
      <c r="K3204" s="138"/>
      <c r="L3204" s="139"/>
      <c r="M3204" s="140"/>
      <c r="O3204" s="89"/>
      <c r="Q3204" s="138"/>
      <c r="R3204" s="91"/>
      <c r="S3204" s="138"/>
      <c r="T3204" s="138"/>
      <c r="U3204" s="91"/>
      <c r="V3204" s="141"/>
      <c r="Y3204" s="6"/>
      <c r="Z3204" s="16"/>
      <c r="AA3204" s="16"/>
      <c r="AB3204" s="16"/>
      <c r="AC3204" s="16"/>
      <c r="AD3204" s="16"/>
      <c r="AE3204" s="16"/>
      <c r="AF3204" s="16"/>
      <c r="AG3204" s="16"/>
      <c r="AH3204" s="16"/>
      <c r="AI3204" s="16"/>
      <c r="AJ3204" s="16"/>
      <c r="AK3204" s="16"/>
      <c r="AL3204" s="16"/>
      <c r="AM3204" s="16"/>
      <c r="AN3204" s="16"/>
      <c r="AO3204" s="16"/>
      <c r="AP3204" s="16"/>
      <c r="AQ3204" s="16"/>
      <c r="AR3204" s="16"/>
      <c r="AS3204" s="16"/>
      <c r="AT3204" s="16"/>
      <c r="AU3204" s="16"/>
      <c r="AV3204" s="16"/>
      <c r="AW3204" s="16"/>
      <c r="AX3204" s="16"/>
      <c r="AY3204" s="16"/>
      <c r="AZ3204" s="16"/>
      <c r="BA3204" s="16"/>
      <c r="BB3204" s="16"/>
    </row>
    <row r="3205" s="5" customFormat="1" spans="1:54">
      <c r="A3205" s="136"/>
      <c r="C3205" s="136"/>
      <c r="E3205" s="107"/>
      <c r="F3205" s="137"/>
      <c r="J3205" s="122"/>
      <c r="K3205" s="138"/>
      <c r="L3205" s="139"/>
      <c r="M3205" s="140"/>
      <c r="O3205" s="89"/>
      <c r="Q3205" s="138"/>
      <c r="R3205" s="91"/>
      <c r="S3205" s="138"/>
      <c r="T3205" s="138"/>
      <c r="U3205" s="91"/>
      <c r="V3205" s="141"/>
      <c r="Y3205" s="6"/>
      <c r="Z3205" s="16"/>
      <c r="AA3205" s="16"/>
      <c r="AB3205" s="16"/>
      <c r="AC3205" s="16"/>
      <c r="AD3205" s="16"/>
      <c r="AE3205" s="16"/>
      <c r="AF3205" s="16"/>
      <c r="AG3205" s="16"/>
      <c r="AH3205" s="16"/>
      <c r="AI3205" s="16"/>
      <c r="AJ3205" s="16"/>
      <c r="AK3205" s="16"/>
      <c r="AL3205" s="16"/>
      <c r="AM3205" s="16"/>
      <c r="AN3205" s="16"/>
      <c r="AO3205" s="16"/>
      <c r="AP3205" s="16"/>
      <c r="AQ3205" s="16"/>
      <c r="AR3205" s="16"/>
      <c r="AS3205" s="16"/>
      <c r="AT3205" s="16"/>
      <c r="AU3205" s="16"/>
      <c r="AV3205" s="16"/>
      <c r="AW3205" s="16"/>
      <c r="AX3205" s="16"/>
      <c r="AY3205" s="16"/>
      <c r="AZ3205" s="16"/>
      <c r="BA3205" s="16"/>
      <c r="BB3205" s="16"/>
    </row>
    <row r="3206" s="5" customFormat="1" spans="1:54">
      <c r="A3206" s="136"/>
      <c r="C3206" s="136"/>
      <c r="E3206" s="107"/>
      <c r="F3206" s="137"/>
      <c r="J3206" s="122"/>
      <c r="K3206" s="138"/>
      <c r="L3206" s="139"/>
      <c r="M3206" s="140"/>
      <c r="O3206" s="89"/>
      <c r="Q3206" s="138"/>
      <c r="R3206" s="91"/>
      <c r="S3206" s="138"/>
      <c r="T3206" s="138"/>
      <c r="U3206" s="91"/>
      <c r="V3206" s="141"/>
      <c r="Y3206" s="6"/>
      <c r="Z3206" s="16"/>
      <c r="AA3206" s="16"/>
      <c r="AB3206" s="16"/>
      <c r="AC3206" s="16"/>
      <c r="AD3206" s="16"/>
      <c r="AE3206" s="16"/>
      <c r="AF3206" s="16"/>
      <c r="AG3206" s="16"/>
      <c r="AH3206" s="16"/>
      <c r="AI3206" s="16"/>
      <c r="AJ3206" s="16"/>
      <c r="AK3206" s="16"/>
      <c r="AL3206" s="16"/>
      <c r="AM3206" s="16"/>
      <c r="AN3206" s="16"/>
      <c r="AO3206" s="16"/>
      <c r="AP3206" s="16"/>
      <c r="AQ3206" s="16"/>
      <c r="AR3206" s="16"/>
      <c r="AS3206" s="16"/>
      <c r="AT3206" s="16"/>
      <c r="AU3206" s="16"/>
      <c r="AV3206" s="16"/>
      <c r="AW3206" s="16"/>
      <c r="AX3206" s="16"/>
      <c r="AY3206" s="16"/>
      <c r="AZ3206" s="16"/>
      <c r="BA3206" s="16"/>
      <c r="BB3206" s="16"/>
    </row>
    <row r="3207" s="5" customFormat="1" spans="1:54">
      <c r="A3207" s="136"/>
      <c r="C3207" s="136"/>
      <c r="E3207" s="107"/>
      <c r="F3207" s="137"/>
      <c r="J3207" s="122"/>
      <c r="K3207" s="138"/>
      <c r="L3207" s="139"/>
      <c r="M3207" s="140"/>
      <c r="O3207" s="89"/>
      <c r="Q3207" s="138"/>
      <c r="R3207" s="91"/>
      <c r="S3207" s="138"/>
      <c r="T3207" s="138"/>
      <c r="U3207" s="91"/>
      <c r="V3207" s="141"/>
      <c r="Y3207" s="6"/>
      <c r="Z3207" s="16"/>
      <c r="AA3207" s="16"/>
      <c r="AB3207" s="16"/>
      <c r="AC3207" s="16"/>
      <c r="AD3207" s="16"/>
      <c r="AE3207" s="16"/>
      <c r="AF3207" s="16"/>
      <c r="AG3207" s="16"/>
      <c r="AH3207" s="16"/>
      <c r="AI3207" s="16"/>
      <c r="AJ3207" s="16"/>
      <c r="AK3207" s="16"/>
      <c r="AL3207" s="16"/>
      <c r="AM3207" s="16"/>
      <c r="AN3207" s="16"/>
      <c r="AO3207" s="16"/>
      <c r="AP3207" s="16"/>
      <c r="AQ3207" s="16"/>
      <c r="AR3207" s="16"/>
      <c r="AS3207" s="16"/>
      <c r="AT3207" s="16"/>
      <c r="AU3207" s="16"/>
      <c r="AV3207" s="16"/>
      <c r="AW3207" s="16"/>
      <c r="AX3207" s="16"/>
      <c r="AY3207" s="16"/>
      <c r="AZ3207" s="16"/>
      <c r="BA3207" s="16"/>
      <c r="BB3207" s="16"/>
    </row>
    <row r="3208" s="5" customFormat="1" spans="1:54">
      <c r="A3208" s="136"/>
      <c r="C3208" s="136"/>
      <c r="E3208" s="107"/>
      <c r="F3208" s="137"/>
      <c r="J3208" s="122"/>
      <c r="K3208" s="138"/>
      <c r="L3208" s="139"/>
      <c r="M3208" s="140"/>
      <c r="O3208" s="89"/>
      <c r="Q3208" s="138"/>
      <c r="R3208" s="91"/>
      <c r="S3208" s="138"/>
      <c r="T3208" s="138"/>
      <c r="U3208" s="91"/>
      <c r="V3208" s="141"/>
      <c r="Y3208" s="6"/>
      <c r="Z3208" s="16"/>
      <c r="AA3208" s="16"/>
      <c r="AB3208" s="16"/>
      <c r="AC3208" s="16"/>
      <c r="AD3208" s="16"/>
      <c r="AE3208" s="16"/>
      <c r="AF3208" s="16"/>
      <c r="AG3208" s="16"/>
      <c r="AH3208" s="16"/>
      <c r="AI3208" s="16"/>
      <c r="AJ3208" s="16"/>
      <c r="AK3208" s="16"/>
      <c r="AL3208" s="16"/>
      <c r="AM3208" s="16"/>
      <c r="AN3208" s="16"/>
      <c r="AO3208" s="16"/>
      <c r="AP3208" s="16"/>
      <c r="AQ3208" s="16"/>
      <c r="AR3208" s="16"/>
      <c r="AS3208" s="16"/>
      <c r="AT3208" s="16"/>
      <c r="AU3208" s="16"/>
      <c r="AV3208" s="16"/>
      <c r="AW3208" s="16"/>
      <c r="AX3208" s="16"/>
      <c r="AY3208" s="16"/>
      <c r="AZ3208" s="16"/>
      <c r="BA3208" s="16"/>
      <c r="BB3208" s="16"/>
    </row>
    <row r="3209" s="5" customFormat="1" spans="1:54">
      <c r="A3209" s="136"/>
      <c r="C3209" s="136"/>
      <c r="E3209" s="107"/>
      <c r="F3209" s="137"/>
      <c r="J3209" s="122"/>
      <c r="K3209" s="138"/>
      <c r="L3209" s="139"/>
      <c r="M3209" s="140"/>
      <c r="O3209" s="89"/>
      <c r="Q3209" s="138"/>
      <c r="R3209" s="91"/>
      <c r="S3209" s="138"/>
      <c r="T3209" s="138"/>
      <c r="U3209" s="91"/>
      <c r="V3209" s="141"/>
      <c r="Y3209" s="6"/>
      <c r="Z3209" s="16"/>
      <c r="AA3209" s="16"/>
      <c r="AB3209" s="16"/>
      <c r="AC3209" s="16"/>
      <c r="AD3209" s="16"/>
      <c r="AE3209" s="16"/>
      <c r="AF3209" s="16"/>
      <c r="AG3209" s="16"/>
      <c r="AH3209" s="16"/>
      <c r="AI3209" s="16"/>
      <c r="AJ3209" s="16"/>
      <c r="AK3209" s="16"/>
      <c r="AL3209" s="16"/>
      <c r="AM3209" s="16"/>
      <c r="AN3209" s="16"/>
      <c r="AO3209" s="16"/>
      <c r="AP3209" s="16"/>
      <c r="AQ3209" s="16"/>
      <c r="AR3209" s="16"/>
      <c r="AS3209" s="16"/>
      <c r="AT3209" s="16"/>
      <c r="AU3209" s="16"/>
      <c r="AV3209" s="16"/>
      <c r="AW3209" s="16"/>
      <c r="AX3209" s="16"/>
      <c r="AY3209" s="16"/>
      <c r="AZ3209" s="16"/>
      <c r="BA3209" s="16"/>
      <c r="BB3209" s="16"/>
    </row>
    <row r="3210" s="5" customFormat="1" spans="1:54">
      <c r="A3210" s="136"/>
      <c r="C3210" s="136"/>
      <c r="E3210" s="107"/>
      <c r="F3210" s="137"/>
      <c r="J3210" s="122"/>
      <c r="K3210" s="138"/>
      <c r="L3210" s="139"/>
      <c r="M3210" s="140"/>
      <c r="O3210" s="89"/>
      <c r="Q3210" s="138"/>
      <c r="R3210" s="91"/>
      <c r="S3210" s="138"/>
      <c r="T3210" s="138"/>
      <c r="U3210" s="91"/>
      <c r="V3210" s="141"/>
      <c r="Y3210" s="6"/>
      <c r="Z3210" s="16"/>
      <c r="AA3210" s="16"/>
      <c r="AB3210" s="16"/>
      <c r="AC3210" s="16"/>
      <c r="AD3210" s="16"/>
      <c r="AE3210" s="16"/>
      <c r="AF3210" s="16"/>
      <c r="AG3210" s="16"/>
      <c r="AH3210" s="16"/>
      <c r="AI3210" s="16"/>
      <c r="AJ3210" s="16"/>
      <c r="AK3210" s="16"/>
      <c r="AL3210" s="16"/>
      <c r="AM3210" s="16"/>
      <c r="AN3210" s="16"/>
      <c r="AO3210" s="16"/>
      <c r="AP3210" s="16"/>
      <c r="AQ3210" s="16"/>
      <c r="AR3210" s="16"/>
      <c r="AS3210" s="16"/>
      <c r="AT3210" s="16"/>
      <c r="AU3210" s="16"/>
      <c r="AV3210" s="16"/>
      <c r="AW3210" s="16"/>
      <c r="AX3210" s="16"/>
      <c r="AY3210" s="16"/>
      <c r="AZ3210" s="16"/>
      <c r="BA3210" s="16"/>
      <c r="BB3210" s="16"/>
    </row>
    <row r="3211" s="5" customFormat="1" spans="1:54">
      <c r="A3211" s="136"/>
      <c r="C3211" s="136"/>
      <c r="E3211" s="107"/>
      <c r="F3211" s="137"/>
      <c r="J3211" s="122"/>
      <c r="K3211" s="138"/>
      <c r="L3211" s="139"/>
      <c r="M3211" s="140"/>
      <c r="O3211" s="89"/>
      <c r="Q3211" s="138"/>
      <c r="R3211" s="91"/>
      <c r="S3211" s="138"/>
      <c r="T3211" s="138"/>
      <c r="U3211" s="91"/>
      <c r="V3211" s="141"/>
      <c r="Y3211" s="6"/>
      <c r="Z3211" s="16"/>
      <c r="AA3211" s="16"/>
      <c r="AB3211" s="16"/>
      <c r="AC3211" s="16"/>
      <c r="AD3211" s="16"/>
      <c r="AE3211" s="16"/>
      <c r="AF3211" s="16"/>
      <c r="AG3211" s="16"/>
      <c r="AH3211" s="16"/>
      <c r="AI3211" s="16"/>
      <c r="AJ3211" s="16"/>
      <c r="AK3211" s="16"/>
      <c r="AL3211" s="16"/>
      <c r="AM3211" s="16"/>
      <c r="AN3211" s="16"/>
      <c r="AO3211" s="16"/>
      <c r="AP3211" s="16"/>
      <c r="AQ3211" s="16"/>
      <c r="AR3211" s="16"/>
      <c r="AS3211" s="16"/>
      <c r="AT3211" s="16"/>
      <c r="AU3211" s="16"/>
      <c r="AV3211" s="16"/>
      <c r="AW3211" s="16"/>
      <c r="AX3211" s="16"/>
      <c r="AY3211" s="16"/>
      <c r="AZ3211" s="16"/>
      <c r="BA3211" s="16"/>
      <c r="BB3211" s="16"/>
    </row>
    <row r="3212" s="5" customFormat="1" spans="1:54">
      <c r="A3212" s="136"/>
      <c r="C3212" s="136"/>
      <c r="E3212" s="107"/>
      <c r="F3212" s="137"/>
      <c r="J3212" s="122"/>
      <c r="K3212" s="138"/>
      <c r="L3212" s="139"/>
      <c r="M3212" s="140"/>
      <c r="O3212" s="89"/>
      <c r="Q3212" s="138"/>
      <c r="R3212" s="91"/>
      <c r="S3212" s="138"/>
      <c r="T3212" s="138"/>
      <c r="U3212" s="91"/>
      <c r="V3212" s="141"/>
      <c r="Y3212" s="6"/>
      <c r="Z3212" s="16"/>
      <c r="AA3212" s="16"/>
      <c r="AB3212" s="16"/>
      <c r="AC3212" s="16"/>
      <c r="AD3212" s="16"/>
      <c r="AE3212" s="16"/>
      <c r="AF3212" s="16"/>
      <c r="AG3212" s="16"/>
      <c r="AH3212" s="16"/>
      <c r="AI3212" s="16"/>
      <c r="AJ3212" s="16"/>
      <c r="AK3212" s="16"/>
      <c r="AL3212" s="16"/>
      <c r="AM3212" s="16"/>
      <c r="AN3212" s="16"/>
      <c r="AO3212" s="16"/>
      <c r="AP3212" s="16"/>
      <c r="AQ3212" s="16"/>
      <c r="AR3212" s="16"/>
      <c r="AS3212" s="16"/>
      <c r="AT3212" s="16"/>
      <c r="AU3212" s="16"/>
      <c r="AV3212" s="16"/>
      <c r="AW3212" s="16"/>
      <c r="AX3212" s="16"/>
      <c r="AY3212" s="16"/>
      <c r="AZ3212" s="16"/>
      <c r="BA3212" s="16"/>
      <c r="BB3212" s="16"/>
    </row>
    <row r="3213" s="5" customFormat="1" spans="1:54">
      <c r="A3213" s="136"/>
      <c r="C3213" s="136"/>
      <c r="E3213" s="107"/>
      <c r="F3213" s="137"/>
      <c r="J3213" s="122"/>
      <c r="K3213" s="138"/>
      <c r="L3213" s="139"/>
      <c r="M3213" s="140"/>
      <c r="O3213" s="89"/>
      <c r="Q3213" s="138"/>
      <c r="R3213" s="91"/>
      <c r="S3213" s="138"/>
      <c r="T3213" s="138"/>
      <c r="U3213" s="91"/>
      <c r="V3213" s="141"/>
      <c r="Y3213" s="6"/>
      <c r="Z3213" s="16"/>
      <c r="AA3213" s="16"/>
      <c r="AB3213" s="16"/>
      <c r="AC3213" s="16"/>
      <c r="AD3213" s="16"/>
      <c r="AE3213" s="16"/>
      <c r="AF3213" s="16"/>
      <c r="AG3213" s="16"/>
      <c r="AH3213" s="16"/>
      <c r="AI3213" s="16"/>
      <c r="AJ3213" s="16"/>
      <c r="AK3213" s="16"/>
      <c r="AL3213" s="16"/>
      <c r="AM3213" s="16"/>
      <c r="AN3213" s="16"/>
      <c r="AO3213" s="16"/>
      <c r="AP3213" s="16"/>
      <c r="AQ3213" s="16"/>
      <c r="AR3213" s="16"/>
      <c r="AS3213" s="16"/>
      <c r="AT3213" s="16"/>
      <c r="AU3213" s="16"/>
      <c r="AV3213" s="16"/>
      <c r="AW3213" s="16"/>
      <c r="AX3213" s="16"/>
      <c r="AY3213" s="16"/>
      <c r="AZ3213" s="16"/>
      <c r="BA3213" s="16"/>
      <c r="BB3213" s="16"/>
    </row>
    <row r="3214" s="5" customFormat="1" spans="1:54">
      <c r="A3214" s="136"/>
      <c r="C3214" s="136"/>
      <c r="E3214" s="107"/>
      <c r="F3214" s="137"/>
      <c r="J3214" s="122"/>
      <c r="K3214" s="138"/>
      <c r="L3214" s="139"/>
      <c r="M3214" s="140"/>
      <c r="O3214" s="89"/>
      <c r="Q3214" s="138"/>
      <c r="R3214" s="91"/>
      <c r="S3214" s="138"/>
      <c r="T3214" s="138"/>
      <c r="U3214" s="91"/>
      <c r="V3214" s="141"/>
      <c r="Y3214" s="6"/>
      <c r="Z3214" s="16"/>
      <c r="AA3214" s="16"/>
      <c r="AB3214" s="16"/>
      <c r="AC3214" s="16"/>
      <c r="AD3214" s="16"/>
      <c r="AE3214" s="16"/>
      <c r="AF3214" s="16"/>
      <c r="AG3214" s="16"/>
      <c r="AH3214" s="16"/>
      <c r="AI3214" s="16"/>
      <c r="AJ3214" s="16"/>
      <c r="AK3214" s="16"/>
      <c r="AL3214" s="16"/>
      <c r="AM3214" s="16"/>
      <c r="AN3214" s="16"/>
      <c r="AO3214" s="16"/>
      <c r="AP3214" s="16"/>
      <c r="AQ3214" s="16"/>
      <c r="AR3214" s="16"/>
      <c r="AS3214" s="16"/>
      <c r="AT3214" s="16"/>
      <c r="AU3214" s="16"/>
      <c r="AV3214" s="16"/>
      <c r="AW3214" s="16"/>
      <c r="AX3214" s="16"/>
      <c r="AY3214" s="16"/>
      <c r="AZ3214" s="16"/>
      <c r="BA3214" s="16"/>
      <c r="BB3214" s="16"/>
    </row>
    <row r="3215" s="5" customFormat="1" spans="1:54">
      <c r="A3215" s="136"/>
      <c r="C3215" s="136"/>
      <c r="E3215" s="107"/>
      <c r="F3215" s="137"/>
      <c r="J3215" s="122"/>
      <c r="K3215" s="138"/>
      <c r="L3215" s="139"/>
      <c r="M3215" s="140"/>
      <c r="O3215" s="89"/>
      <c r="Q3215" s="138"/>
      <c r="R3215" s="91"/>
      <c r="S3215" s="138"/>
      <c r="T3215" s="138"/>
      <c r="U3215" s="91"/>
      <c r="V3215" s="141"/>
      <c r="Y3215" s="6"/>
      <c r="Z3215" s="16"/>
      <c r="AA3215" s="16"/>
      <c r="AB3215" s="16"/>
      <c r="AC3215" s="16"/>
      <c r="AD3215" s="16"/>
      <c r="AE3215" s="16"/>
      <c r="AF3215" s="16"/>
      <c r="AG3215" s="16"/>
      <c r="AH3215" s="16"/>
      <c r="AI3215" s="16"/>
      <c r="AJ3215" s="16"/>
      <c r="AK3215" s="16"/>
      <c r="AL3215" s="16"/>
      <c r="AM3215" s="16"/>
      <c r="AN3215" s="16"/>
      <c r="AO3215" s="16"/>
      <c r="AP3215" s="16"/>
      <c r="AQ3215" s="16"/>
      <c r="AR3215" s="16"/>
      <c r="AS3215" s="16"/>
      <c r="AT3215" s="16"/>
      <c r="AU3215" s="16"/>
      <c r="AV3215" s="16"/>
      <c r="AW3215" s="16"/>
      <c r="AX3215" s="16"/>
      <c r="AY3215" s="16"/>
      <c r="AZ3215" s="16"/>
      <c r="BA3215" s="16"/>
      <c r="BB3215" s="16"/>
    </row>
    <row r="3216" s="5" customFormat="1" spans="1:54">
      <c r="A3216" s="136"/>
      <c r="C3216" s="136"/>
      <c r="E3216" s="107"/>
      <c r="F3216" s="137"/>
      <c r="J3216" s="122"/>
      <c r="K3216" s="138"/>
      <c r="L3216" s="139"/>
      <c r="M3216" s="140"/>
      <c r="O3216" s="89"/>
      <c r="Q3216" s="138"/>
      <c r="R3216" s="91"/>
      <c r="S3216" s="138"/>
      <c r="T3216" s="138"/>
      <c r="U3216" s="91"/>
      <c r="V3216" s="141"/>
      <c r="Y3216" s="6"/>
      <c r="Z3216" s="16"/>
      <c r="AA3216" s="16"/>
      <c r="AB3216" s="16"/>
      <c r="AC3216" s="16"/>
      <c r="AD3216" s="16"/>
      <c r="AE3216" s="16"/>
      <c r="AF3216" s="16"/>
      <c r="AG3216" s="16"/>
      <c r="AH3216" s="16"/>
      <c r="AI3216" s="16"/>
      <c r="AJ3216" s="16"/>
      <c r="AK3216" s="16"/>
      <c r="AL3216" s="16"/>
      <c r="AM3216" s="16"/>
      <c r="AN3216" s="16"/>
      <c r="AO3216" s="16"/>
      <c r="AP3216" s="16"/>
      <c r="AQ3216" s="16"/>
      <c r="AR3216" s="16"/>
      <c r="AS3216" s="16"/>
      <c r="AT3216" s="16"/>
      <c r="AU3216" s="16"/>
      <c r="AV3216" s="16"/>
      <c r="AW3216" s="16"/>
      <c r="AX3216" s="16"/>
      <c r="AY3216" s="16"/>
      <c r="AZ3216" s="16"/>
      <c r="BA3216" s="16"/>
      <c r="BB3216" s="16"/>
    </row>
    <row r="3217" s="5" customFormat="1" spans="1:54">
      <c r="A3217" s="136"/>
      <c r="C3217" s="136"/>
      <c r="E3217" s="107"/>
      <c r="F3217" s="137"/>
      <c r="J3217" s="122"/>
      <c r="K3217" s="138"/>
      <c r="L3217" s="139"/>
      <c r="M3217" s="140"/>
      <c r="O3217" s="89"/>
      <c r="Q3217" s="138"/>
      <c r="R3217" s="91"/>
      <c r="S3217" s="138"/>
      <c r="T3217" s="138"/>
      <c r="U3217" s="91"/>
      <c r="V3217" s="141"/>
      <c r="Y3217" s="6"/>
      <c r="Z3217" s="16"/>
      <c r="AA3217" s="16"/>
      <c r="AB3217" s="16"/>
      <c r="AC3217" s="16"/>
      <c r="AD3217" s="16"/>
      <c r="AE3217" s="16"/>
      <c r="AF3217" s="16"/>
      <c r="AG3217" s="16"/>
      <c r="AH3217" s="16"/>
      <c r="AI3217" s="16"/>
      <c r="AJ3217" s="16"/>
      <c r="AK3217" s="16"/>
      <c r="AL3217" s="16"/>
      <c r="AM3217" s="16"/>
      <c r="AN3217" s="16"/>
      <c r="AO3217" s="16"/>
      <c r="AP3217" s="16"/>
      <c r="AQ3217" s="16"/>
      <c r="AR3217" s="16"/>
      <c r="AS3217" s="16"/>
      <c r="AT3217" s="16"/>
      <c r="AU3217" s="16"/>
      <c r="AV3217" s="16"/>
      <c r="AW3217" s="16"/>
      <c r="AX3217" s="16"/>
      <c r="AY3217" s="16"/>
      <c r="AZ3217" s="16"/>
      <c r="BA3217" s="16"/>
      <c r="BB3217" s="16"/>
    </row>
    <row r="3218" s="5" customFormat="1" spans="1:54">
      <c r="A3218" s="136"/>
      <c r="C3218" s="136"/>
      <c r="E3218" s="107"/>
      <c r="F3218" s="137"/>
      <c r="J3218" s="122"/>
      <c r="K3218" s="138"/>
      <c r="L3218" s="139"/>
      <c r="M3218" s="140"/>
      <c r="O3218" s="89"/>
      <c r="Q3218" s="138"/>
      <c r="R3218" s="91"/>
      <c r="S3218" s="138"/>
      <c r="T3218" s="138"/>
      <c r="U3218" s="91"/>
      <c r="V3218" s="141"/>
      <c r="Y3218" s="6"/>
      <c r="Z3218" s="16"/>
      <c r="AA3218" s="16"/>
      <c r="AB3218" s="16"/>
      <c r="AC3218" s="16"/>
      <c r="AD3218" s="16"/>
      <c r="AE3218" s="16"/>
      <c r="AF3218" s="16"/>
      <c r="AG3218" s="16"/>
      <c r="AH3218" s="16"/>
      <c r="AI3218" s="16"/>
      <c r="AJ3218" s="16"/>
      <c r="AK3218" s="16"/>
      <c r="AL3218" s="16"/>
      <c r="AM3218" s="16"/>
      <c r="AN3218" s="16"/>
      <c r="AO3218" s="16"/>
      <c r="AP3218" s="16"/>
      <c r="AQ3218" s="16"/>
      <c r="AR3218" s="16"/>
      <c r="AS3218" s="16"/>
      <c r="AT3218" s="16"/>
      <c r="AU3218" s="16"/>
      <c r="AV3218" s="16"/>
      <c r="AW3218" s="16"/>
      <c r="AX3218" s="16"/>
      <c r="AY3218" s="16"/>
      <c r="AZ3218" s="16"/>
      <c r="BA3218" s="16"/>
      <c r="BB3218" s="16"/>
    </row>
    <row r="3219" s="5" customFormat="1" spans="1:54">
      <c r="A3219" s="136"/>
      <c r="C3219" s="136"/>
      <c r="E3219" s="107"/>
      <c r="F3219" s="137"/>
      <c r="J3219" s="122"/>
      <c r="K3219" s="138"/>
      <c r="L3219" s="139"/>
      <c r="M3219" s="140"/>
      <c r="O3219" s="89"/>
      <c r="Q3219" s="138"/>
      <c r="R3219" s="91"/>
      <c r="S3219" s="138"/>
      <c r="T3219" s="138"/>
      <c r="U3219" s="91"/>
      <c r="V3219" s="141"/>
      <c r="Y3219" s="6"/>
      <c r="Z3219" s="16"/>
      <c r="AA3219" s="16"/>
      <c r="AB3219" s="16"/>
      <c r="AC3219" s="16"/>
      <c r="AD3219" s="16"/>
      <c r="AE3219" s="16"/>
      <c r="AF3219" s="16"/>
      <c r="AG3219" s="16"/>
      <c r="AH3219" s="16"/>
      <c r="AI3219" s="16"/>
      <c r="AJ3219" s="16"/>
      <c r="AK3219" s="16"/>
      <c r="AL3219" s="16"/>
      <c r="AM3219" s="16"/>
      <c r="AN3219" s="16"/>
      <c r="AO3219" s="16"/>
      <c r="AP3219" s="16"/>
      <c r="AQ3219" s="16"/>
      <c r="AR3219" s="16"/>
      <c r="AS3219" s="16"/>
      <c r="AT3219" s="16"/>
      <c r="AU3219" s="16"/>
      <c r="AV3219" s="16"/>
      <c r="AW3219" s="16"/>
      <c r="AX3219" s="16"/>
      <c r="AY3219" s="16"/>
      <c r="AZ3219" s="16"/>
      <c r="BA3219" s="16"/>
      <c r="BB3219" s="16"/>
    </row>
    <row r="3220" s="5" customFormat="1" spans="1:54">
      <c r="A3220" s="136"/>
      <c r="C3220" s="136"/>
      <c r="E3220" s="107"/>
      <c r="F3220" s="137"/>
      <c r="J3220" s="122"/>
      <c r="K3220" s="138"/>
      <c r="L3220" s="139"/>
      <c r="M3220" s="140"/>
      <c r="O3220" s="89"/>
      <c r="Q3220" s="138"/>
      <c r="R3220" s="91"/>
      <c r="S3220" s="138"/>
      <c r="T3220" s="138"/>
      <c r="U3220" s="91"/>
      <c r="V3220" s="141"/>
      <c r="Y3220" s="6"/>
      <c r="Z3220" s="16"/>
      <c r="AA3220" s="16"/>
      <c r="AB3220" s="16"/>
      <c r="AC3220" s="16"/>
      <c r="AD3220" s="16"/>
      <c r="AE3220" s="16"/>
      <c r="AF3220" s="16"/>
      <c r="AG3220" s="16"/>
      <c r="AH3220" s="16"/>
      <c r="AI3220" s="16"/>
      <c r="AJ3220" s="16"/>
      <c r="AK3220" s="16"/>
      <c r="AL3220" s="16"/>
      <c r="AM3220" s="16"/>
      <c r="AN3220" s="16"/>
      <c r="AO3220" s="16"/>
      <c r="AP3220" s="16"/>
      <c r="AQ3220" s="16"/>
      <c r="AR3220" s="16"/>
      <c r="AS3220" s="16"/>
      <c r="AT3220" s="16"/>
      <c r="AU3220" s="16"/>
      <c r="AV3220" s="16"/>
      <c r="AW3220" s="16"/>
      <c r="AX3220" s="16"/>
      <c r="AY3220" s="16"/>
      <c r="AZ3220" s="16"/>
      <c r="BA3220" s="16"/>
      <c r="BB3220" s="16"/>
    </row>
    <row r="3221" s="5" customFormat="1" spans="1:54">
      <c r="A3221" s="136"/>
      <c r="C3221" s="136"/>
      <c r="E3221" s="107"/>
      <c r="F3221" s="137"/>
      <c r="J3221" s="122"/>
      <c r="K3221" s="138"/>
      <c r="L3221" s="139"/>
      <c r="M3221" s="140"/>
      <c r="O3221" s="89"/>
      <c r="Q3221" s="138"/>
      <c r="R3221" s="91"/>
      <c r="S3221" s="138"/>
      <c r="T3221" s="138"/>
      <c r="U3221" s="91"/>
      <c r="V3221" s="141"/>
      <c r="Y3221" s="6"/>
      <c r="Z3221" s="16"/>
      <c r="AA3221" s="16"/>
      <c r="AB3221" s="16"/>
      <c r="AC3221" s="16"/>
      <c r="AD3221" s="16"/>
      <c r="AE3221" s="16"/>
      <c r="AF3221" s="16"/>
      <c r="AG3221" s="16"/>
      <c r="AH3221" s="16"/>
      <c r="AI3221" s="16"/>
      <c r="AJ3221" s="16"/>
      <c r="AK3221" s="16"/>
      <c r="AL3221" s="16"/>
      <c r="AM3221" s="16"/>
      <c r="AN3221" s="16"/>
      <c r="AO3221" s="16"/>
      <c r="AP3221" s="16"/>
      <c r="AQ3221" s="16"/>
      <c r="AR3221" s="16"/>
      <c r="AS3221" s="16"/>
      <c r="AT3221" s="16"/>
      <c r="AU3221" s="16"/>
      <c r="AV3221" s="16"/>
      <c r="AW3221" s="16"/>
      <c r="AX3221" s="16"/>
      <c r="AY3221" s="16"/>
      <c r="AZ3221" s="16"/>
      <c r="BA3221" s="16"/>
      <c r="BB3221" s="16"/>
    </row>
    <row r="3222" s="5" customFormat="1" spans="1:54">
      <c r="A3222" s="136"/>
      <c r="C3222" s="136"/>
      <c r="E3222" s="107"/>
      <c r="F3222" s="137"/>
      <c r="J3222" s="122"/>
      <c r="K3222" s="138"/>
      <c r="L3222" s="139"/>
      <c r="M3222" s="140"/>
      <c r="O3222" s="89"/>
      <c r="Q3222" s="138"/>
      <c r="R3222" s="91"/>
      <c r="S3222" s="138"/>
      <c r="T3222" s="138"/>
      <c r="U3222" s="91"/>
      <c r="V3222" s="141"/>
      <c r="Y3222" s="6"/>
      <c r="Z3222" s="16"/>
      <c r="AA3222" s="16"/>
      <c r="AB3222" s="16"/>
      <c r="AC3222" s="16"/>
      <c r="AD3222" s="16"/>
      <c r="AE3222" s="16"/>
      <c r="AF3222" s="16"/>
      <c r="AG3222" s="16"/>
      <c r="AH3222" s="16"/>
      <c r="AI3222" s="16"/>
      <c r="AJ3222" s="16"/>
      <c r="AK3222" s="16"/>
      <c r="AL3222" s="16"/>
      <c r="AM3222" s="16"/>
      <c r="AN3222" s="16"/>
      <c r="AO3222" s="16"/>
      <c r="AP3222" s="16"/>
      <c r="AQ3222" s="16"/>
      <c r="AR3222" s="16"/>
      <c r="AS3222" s="16"/>
      <c r="AT3222" s="16"/>
      <c r="AU3222" s="16"/>
      <c r="AV3222" s="16"/>
      <c r="AW3222" s="16"/>
      <c r="AX3222" s="16"/>
      <c r="AY3222" s="16"/>
      <c r="AZ3222" s="16"/>
      <c r="BA3222" s="16"/>
      <c r="BB3222" s="16"/>
    </row>
    <row r="3223" s="5" customFormat="1" spans="1:54">
      <c r="A3223" s="136"/>
      <c r="C3223" s="136"/>
      <c r="E3223" s="107"/>
      <c r="F3223" s="137"/>
      <c r="J3223" s="122"/>
      <c r="K3223" s="138"/>
      <c r="L3223" s="139"/>
      <c r="M3223" s="140"/>
      <c r="O3223" s="89"/>
      <c r="Q3223" s="138"/>
      <c r="R3223" s="91"/>
      <c r="S3223" s="138"/>
      <c r="T3223" s="138"/>
      <c r="U3223" s="91"/>
      <c r="V3223" s="141"/>
      <c r="Y3223" s="6"/>
      <c r="Z3223" s="16"/>
      <c r="AA3223" s="16"/>
      <c r="AB3223" s="16"/>
      <c r="AC3223" s="16"/>
      <c r="AD3223" s="16"/>
      <c r="AE3223" s="16"/>
      <c r="AF3223" s="16"/>
      <c r="AG3223" s="16"/>
      <c r="AH3223" s="16"/>
      <c r="AI3223" s="16"/>
      <c r="AJ3223" s="16"/>
      <c r="AK3223" s="16"/>
      <c r="AL3223" s="16"/>
      <c r="AM3223" s="16"/>
      <c r="AN3223" s="16"/>
      <c r="AO3223" s="16"/>
      <c r="AP3223" s="16"/>
      <c r="AQ3223" s="16"/>
      <c r="AR3223" s="16"/>
      <c r="AS3223" s="16"/>
      <c r="AT3223" s="16"/>
      <c r="AU3223" s="16"/>
      <c r="AV3223" s="16"/>
      <c r="AW3223" s="16"/>
      <c r="AX3223" s="16"/>
      <c r="AY3223" s="16"/>
      <c r="AZ3223" s="16"/>
      <c r="BA3223" s="16"/>
      <c r="BB3223" s="16"/>
    </row>
    <row r="3224" s="5" customFormat="1" spans="1:54">
      <c r="A3224" s="136"/>
      <c r="C3224" s="136"/>
      <c r="E3224" s="107"/>
      <c r="F3224" s="137"/>
      <c r="J3224" s="122"/>
      <c r="K3224" s="138"/>
      <c r="L3224" s="139"/>
      <c r="M3224" s="140"/>
      <c r="O3224" s="89"/>
      <c r="Q3224" s="138"/>
      <c r="R3224" s="91"/>
      <c r="S3224" s="138"/>
      <c r="T3224" s="138"/>
      <c r="U3224" s="91"/>
      <c r="V3224" s="141"/>
      <c r="Y3224" s="6"/>
      <c r="Z3224" s="16"/>
      <c r="AA3224" s="16"/>
      <c r="AB3224" s="16"/>
      <c r="AC3224" s="16"/>
      <c r="AD3224" s="16"/>
      <c r="AE3224" s="16"/>
      <c r="AF3224" s="16"/>
      <c r="AG3224" s="16"/>
      <c r="AH3224" s="16"/>
      <c r="AI3224" s="16"/>
      <c r="AJ3224" s="16"/>
      <c r="AK3224" s="16"/>
      <c r="AL3224" s="16"/>
      <c r="AM3224" s="16"/>
      <c r="AN3224" s="16"/>
      <c r="AO3224" s="16"/>
      <c r="AP3224" s="16"/>
      <c r="AQ3224" s="16"/>
      <c r="AR3224" s="16"/>
      <c r="AS3224" s="16"/>
      <c r="AT3224" s="16"/>
      <c r="AU3224" s="16"/>
      <c r="AV3224" s="16"/>
      <c r="AW3224" s="16"/>
      <c r="AX3224" s="16"/>
      <c r="AY3224" s="16"/>
      <c r="AZ3224" s="16"/>
      <c r="BA3224" s="16"/>
      <c r="BB3224" s="16"/>
    </row>
    <row r="3225" s="5" customFormat="1" spans="1:54">
      <c r="A3225" s="136"/>
      <c r="C3225" s="136"/>
      <c r="E3225" s="107"/>
      <c r="F3225" s="137"/>
      <c r="J3225" s="122"/>
      <c r="K3225" s="138"/>
      <c r="L3225" s="139"/>
      <c r="M3225" s="140"/>
      <c r="O3225" s="89"/>
      <c r="Q3225" s="138"/>
      <c r="R3225" s="91"/>
      <c r="S3225" s="138"/>
      <c r="T3225" s="138"/>
      <c r="U3225" s="91"/>
      <c r="V3225" s="141"/>
      <c r="Y3225" s="6"/>
      <c r="Z3225" s="16"/>
      <c r="AA3225" s="16"/>
      <c r="AB3225" s="16"/>
      <c r="AC3225" s="16"/>
      <c r="AD3225" s="16"/>
      <c r="AE3225" s="16"/>
      <c r="AF3225" s="16"/>
      <c r="AG3225" s="16"/>
      <c r="AH3225" s="16"/>
      <c r="AI3225" s="16"/>
      <c r="AJ3225" s="16"/>
      <c r="AK3225" s="16"/>
      <c r="AL3225" s="16"/>
      <c r="AM3225" s="16"/>
      <c r="AN3225" s="16"/>
      <c r="AO3225" s="16"/>
      <c r="AP3225" s="16"/>
      <c r="AQ3225" s="16"/>
      <c r="AR3225" s="16"/>
      <c r="AS3225" s="16"/>
      <c r="AT3225" s="16"/>
      <c r="AU3225" s="16"/>
      <c r="AV3225" s="16"/>
      <c r="AW3225" s="16"/>
      <c r="AX3225" s="16"/>
      <c r="AY3225" s="16"/>
      <c r="AZ3225" s="16"/>
      <c r="BA3225" s="16"/>
      <c r="BB3225" s="16"/>
    </row>
    <row r="3226" s="5" customFormat="1" spans="1:54">
      <c r="A3226" s="136"/>
      <c r="C3226" s="136"/>
      <c r="E3226" s="107"/>
      <c r="F3226" s="137"/>
      <c r="J3226" s="122"/>
      <c r="K3226" s="138"/>
      <c r="L3226" s="139"/>
      <c r="M3226" s="140"/>
      <c r="O3226" s="89"/>
      <c r="Q3226" s="138"/>
      <c r="R3226" s="91"/>
      <c r="S3226" s="138"/>
      <c r="T3226" s="138"/>
      <c r="U3226" s="91"/>
      <c r="V3226" s="141"/>
      <c r="Y3226" s="6"/>
      <c r="Z3226" s="16"/>
      <c r="AA3226" s="16"/>
      <c r="AB3226" s="16"/>
      <c r="AC3226" s="16"/>
      <c r="AD3226" s="16"/>
      <c r="AE3226" s="16"/>
      <c r="AF3226" s="16"/>
      <c r="AG3226" s="16"/>
      <c r="AH3226" s="16"/>
      <c r="AI3226" s="16"/>
      <c r="AJ3226" s="16"/>
      <c r="AK3226" s="16"/>
      <c r="AL3226" s="16"/>
      <c r="AM3226" s="16"/>
      <c r="AN3226" s="16"/>
      <c r="AO3226" s="16"/>
      <c r="AP3226" s="16"/>
      <c r="AQ3226" s="16"/>
      <c r="AR3226" s="16"/>
      <c r="AS3226" s="16"/>
      <c r="AT3226" s="16"/>
      <c r="AU3226" s="16"/>
      <c r="AV3226" s="16"/>
      <c r="AW3226" s="16"/>
      <c r="AX3226" s="16"/>
      <c r="AY3226" s="16"/>
      <c r="AZ3226" s="16"/>
      <c r="BA3226" s="16"/>
      <c r="BB3226" s="16"/>
    </row>
    <row r="3227" s="5" customFormat="1" spans="1:54">
      <c r="A3227" s="136"/>
      <c r="C3227" s="136"/>
      <c r="E3227" s="107"/>
      <c r="F3227" s="137"/>
      <c r="J3227" s="122"/>
      <c r="K3227" s="138"/>
      <c r="L3227" s="139"/>
      <c r="M3227" s="140"/>
      <c r="O3227" s="89"/>
      <c r="Q3227" s="138"/>
      <c r="R3227" s="91"/>
      <c r="S3227" s="138"/>
      <c r="T3227" s="138"/>
      <c r="U3227" s="91"/>
      <c r="V3227" s="141"/>
      <c r="Y3227" s="6"/>
      <c r="Z3227" s="16"/>
      <c r="AA3227" s="16"/>
      <c r="AB3227" s="16"/>
      <c r="AC3227" s="16"/>
      <c r="AD3227" s="16"/>
      <c r="AE3227" s="16"/>
      <c r="AF3227" s="16"/>
      <c r="AG3227" s="16"/>
      <c r="AH3227" s="16"/>
      <c r="AI3227" s="16"/>
      <c r="AJ3227" s="16"/>
      <c r="AK3227" s="16"/>
      <c r="AL3227" s="16"/>
      <c r="AM3227" s="16"/>
      <c r="AN3227" s="16"/>
      <c r="AO3227" s="16"/>
      <c r="AP3227" s="16"/>
      <c r="AQ3227" s="16"/>
      <c r="AR3227" s="16"/>
      <c r="AS3227" s="16"/>
      <c r="AT3227" s="16"/>
      <c r="AU3227" s="16"/>
      <c r="AV3227" s="16"/>
      <c r="AW3227" s="16"/>
      <c r="AX3227" s="16"/>
      <c r="AY3227" s="16"/>
      <c r="AZ3227" s="16"/>
      <c r="BA3227" s="16"/>
      <c r="BB3227" s="16"/>
    </row>
    <row r="3228" s="5" customFormat="1" spans="1:54">
      <c r="A3228" s="136"/>
      <c r="C3228" s="136"/>
      <c r="E3228" s="107"/>
      <c r="F3228" s="137"/>
      <c r="J3228" s="122"/>
      <c r="K3228" s="138"/>
      <c r="L3228" s="139"/>
      <c r="M3228" s="140"/>
      <c r="O3228" s="89"/>
      <c r="Q3228" s="138"/>
      <c r="R3228" s="91"/>
      <c r="S3228" s="138"/>
      <c r="T3228" s="138"/>
      <c r="U3228" s="91"/>
      <c r="V3228" s="141"/>
      <c r="Y3228" s="6"/>
      <c r="Z3228" s="16"/>
      <c r="AA3228" s="16"/>
      <c r="AB3228" s="16"/>
      <c r="AC3228" s="16"/>
      <c r="AD3228" s="16"/>
      <c r="AE3228" s="16"/>
      <c r="AF3228" s="16"/>
      <c r="AG3228" s="16"/>
      <c r="AH3228" s="16"/>
      <c r="AI3228" s="16"/>
      <c r="AJ3228" s="16"/>
      <c r="AK3228" s="16"/>
      <c r="AL3228" s="16"/>
      <c r="AM3228" s="16"/>
      <c r="AN3228" s="16"/>
      <c r="AO3228" s="16"/>
      <c r="AP3228" s="16"/>
      <c r="AQ3228" s="16"/>
      <c r="AR3228" s="16"/>
      <c r="AS3228" s="16"/>
      <c r="AT3228" s="16"/>
      <c r="AU3228" s="16"/>
      <c r="AV3228" s="16"/>
      <c r="AW3228" s="16"/>
      <c r="AX3228" s="16"/>
      <c r="AY3228" s="16"/>
      <c r="AZ3228" s="16"/>
      <c r="BA3228" s="16"/>
      <c r="BB3228" s="16"/>
    </row>
    <row r="3229" s="5" customFormat="1" spans="1:54">
      <c r="A3229" s="136"/>
      <c r="C3229" s="136"/>
      <c r="E3229" s="107"/>
      <c r="F3229" s="137"/>
      <c r="J3229" s="122"/>
      <c r="K3229" s="138"/>
      <c r="L3229" s="139"/>
      <c r="M3229" s="140"/>
      <c r="O3229" s="89"/>
      <c r="Q3229" s="138"/>
      <c r="R3229" s="91"/>
      <c r="S3229" s="138"/>
      <c r="T3229" s="138"/>
      <c r="U3229" s="91"/>
      <c r="V3229" s="141"/>
      <c r="Y3229" s="6"/>
      <c r="Z3229" s="16"/>
      <c r="AA3229" s="16"/>
      <c r="AB3229" s="16"/>
      <c r="AC3229" s="16"/>
      <c r="AD3229" s="16"/>
      <c r="AE3229" s="16"/>
      <c r="AF3229" s="16"/>
      <c r="AG3229" s="16"/>
      <c r="AH3229" s="16"/>
      <c r="AI3229" s="16"/>
      <c r="AJ3229" s="16"/>
      <c r="AK3229" s="16"/>
      <c r="AL3229" s="16"/>
      <c r="AM3229" s="16"/>
      <c r="AN3229" s="16"/>
      <c r="AO3229" s="16"/>
      <c r="AP3229" s="16"/>
      <c r="AQ3229" s="16"/>
      <c r="AR3229" s="16"/>
      <c r="AS3229" s="16"/>
      <c r="AT3229" s="16"/>
      <c r="AU3229" s="16"/>
      <c r="AV3229" s="16"/>
      <c r="AW3229" s="16"/>
      <c r="AX3229" s="16"/>
      <c r="AY3229" s="16"/>
      <c r="AZ3229" s="16"/>
      <c r="BA3229" s="16"/>
      <c r="BB3229" s="16"/>
    </row>
    <row r="3230" s="5" customFormat="1" spans="1:54">
      <c r="A3230" s="136"/>
      <c r="C3230" s="136"/>
      <c r="E3230" s="107"/>
      <c r="F3230" s="137"/>
      <c r="J3230" s="122"/>
      <c r="K3230" s="138"/>
      <c r="L3230" s="139"/>
      <c r="M3230" s="140"/>
      <c r="O3230" s="89"/>
      <c r="Q3230" s="138"/>
      <c r="R3230" s="91"/>
      <c r="S3230" s="138"/>
      <c r="T3230" s="138"/>
      <c r="U3230" s="91"/>
      <c r="V3230" s="141"/>
      <c r="Y3230" s="6"/>
      <c r="Z3230" s="16"/>
      <c r="AA3230" s="16"/>
      <c r="AB3230" s="16"/>
      <c r="AC3230" s="16"/>
      <c r="AD3230" s="16"/>
      <c r="AE3230" s="16"/>
      <c r="AF3230" s="16"/>
      <c r="AG3230" s="16"/>
      <c r="AH3230" s="16"/>
      <c r="AI3230" s="16"/>
      <c r="AJ3230" s="16"/>
      <c r="AK3230" s="16"/>
      <c r="AL3230" s="16"/>
      <c r="AM3230" s="16"/>
      <c r="AN3230" s="16"/>
      <c r="AO3230" s="16"/>
      <c r="AP3230" s="16"/>
      <c r="AQ3230" s="16"/>
      <c r="AR3230" s="16"/>
      <c r="AS3230" s="16"/>
      <c r="AT3230" s="16"/>
      <c r="AU3230" s="16"/>
      <c r="AV3230" s="16"/>
      <c r="AW3230" s="16"/>
      <c r="AX3230" s="16"/>
      <c r="AY3230" s="16"/>
      <c r="AZ3230" s="16"/>
      <c r="BA3230" s="16"/>
      <c r="BB3230" s="16"/>
    </row>
    <row r="3231" s="5" customFormat="1" spans="1:54">
      <c r="A3231" s="136"/>
      <c r="C3231" s="136"/>
      <c r="E3231" s="107"/>
      <c r="F3231" s="137"/>
      <c r="J3231" s="122"/>
      <c r="K3231" s="138"/>
      <c r="L3231" s="139"/>
      <c r="M3231" s="140"/>
      <c r="O3231" s="89"/>
      <c r="Q3231" s="138"/>
      <c r="R3231" s="91"/>
      <c r="S3231" s="138"/>
      <c r="T3231" s="138"/>
      <c r="U3231" s="91"/>
      <c r="V3231" s="141"/>
      <c r="Y3231" s="6"/>
      <c r="Z3231" s="16"/>
      <c r="AA3231" s="16"/>
      <c r="AB3231" s="16"/>
      <c r="AC3231" s="16"/>
      <c r="AD3231" s="16"/>
      <c r="AE3231" s="16"/>
      <c r="AF3231" s="16"/>
      <c r="AG3231" s="16"/>
      <c r="AH3231" s="16"/>
      <c r="AI3231" s="16"/>
      <c r="AJ3231" s="16"/>
      <c r="AK3231" s="16"/>
      <c r="AL3231" s="16"/>
      <c r="AM3231" s="16"/>
      <c r="AN3231" s="16"/>
      <c r="AO3231" s="16"/>
      <c r="AP3231" s="16"/>
      <c r="AQ3231" s="16"/>
      <c r="AR3231" s="16"/>
      <c r="AS3231" s="16"/>
      <c r="AT3231" s="16"/>
      <c r="AU3231" s="16"/>
      <c r="AV3231" s="16"/>
      <c r="AW3231" s="16"/>
      <c r="AX3231" s="16"/>
      <c r="AY3231" s="16"/>
      <c r="AZ3231" s="16"/>
      <c r="BA3231" s="16"/>
      <c r="BB3231" s="16"/>
    </row>
    <row r="3232" s="5" customFormat="1" spans="1:54">
      <c r="A3232" s="136"/>
      <c r="C3232" s="136"/>
      <c r="E3232" s="107"/>
      <c r="F3232" s="137"/>
      <c r="J3232" s="122"/>
      <c r="K3232" s="138"/>
      <c r="L3232" s="139"/>
      <c r="M3232" s="140"/>
      <c r="O3232" s="89"/>
      <c r="Q3232" s="138"/>
      <c r="R3232" s="91"/>
      <c r="S3232" s="138"/>
      <c r="T3232" s="138"/>
      <c r="U3232" s="91"/>
      <c r="V3232" s="141"/>
      <c r="Y3232" s="6"/>
      <c r="Z3232" s="16"/>
      <c r="AA3232" s="16"/>
      <c r="AB3232" s="16"/>
      <c r="AC3232" s="16"/>
      <c r="AD3232" s="16"/>
      <c r="AE3232" s="16"/>
      <c r="AF3232" s="16"/>
      <c r="AG3232" s="16"/>
      <c r="AH3232" s="16"/>
      <c r="AI3232" s="16"/>
      <c r="AJ3232" s="16"/>
      <c r="AK3232" s="16"/>
      <c r="AL3232" s="16"/>
      <c r="AM3232" s="16"/>
      <c r="AN3232" s="16"/>
      <c r="AO3232" s="16"/>
      <c r="AP3232" s="16"/>
      <c r="AQ3232" s="16"/>
      <c r="AR3232" s="16"/>
      <c r="AS3232" s="16"/>
      <c r="AT3232" s="16"/>
      <c r="AU3232" s="16"/>
      <c r="AV3232" s="16"/>
      <c r="AW3232" s="16"/>
      <c r="AX3232" s="16"/>
      <c r="AY3232" s="16"/>
      <c r="AZ3232" s="16"/>
      <c r="BA3232" s="16"/>
      <c r="BB3232" s="16"/>
    </row>
    <row r="3233" s="5" customFormat="1" spans="1:54">
      <c r="A3233" s="136"/>
      <c r="C3233" s="136"/>
      <c r="E3233" s="107"/>
      <c r="F3233" s="137"/>
      <c r="J3233" s="122"/>
      <c r="K3233" s="138"/>
      <c r="L3233" s="139"/>
      <c r="M3233" s="140"/>
      <c r="O3233" s="89"/>
      <c r="Q3233" s="138"/>
      <c r="R3233" s="91"/>
      <c r="S3233" s="138"/>
      <c r="T3233" s="138"/>
      <c r="U3233" s="91"/>
      <c r="V3233" s="141"/>
      <c r="Y3233" s="6"/>
      <c r="Z3233" s="16"/>
      <c r="AA3233" s="16"/>
      <c r="AB3233" s="16"/>
      <c r="AC3233" s="16"/>
      <c r="AD3233" s="16"/>
      <c r="AE3233" s="16"/>
      <c r="AF3233" s="16"/>
      <c r="AG3233" s="16"/>
      <c r="AH3233" s="16"/>
      <c r="AI3233" s="16"/>
      <c r="AJ3233" s="16"/>
      <c r="AK3233" s="16"/>
      <c r="AL3233" s="16"/>
      <c r="AM3233" s="16"/>
      <c r="AN3233" s="16"/>
      <c r="AO3233" s="16"/>
      <c r="AP3233" s="16"/>
      <c r="AQ3233" s="16"/>
      <c r="AR3233" s="16"/>
      <c r="AS3233" s="16"/>
      <c r="AT3233" s="16"/>
      <c r="AU3233" s="16"/>
      <c r="AV3233" s="16"/>
      <c r="AW3233" s="16"/>
      <c r="AX3233" s="16"/>
      <c r="AY3233" s="16"/>
      <c r="AZ3233" s="16"/>
      <c r="BA3233" s="16"/>
      <c r="BB3233" s="16"/>
    </row>
    <row r="3234" s="5" customFormat="1" spans="1:54">
      <c r="A3234" s="136"/>
      <c r="C3234" s="136"/>
      <c r="E3234" s="107"/>
      <c r="F3234" s="137"/>
      <c r="J3234" s="122"/>
      <c r="K3234" s="138"/>
      <c r="L3234" s="139"/>
      <c r="M3234" s="140"/>
      <c r="O3234" s="89"/>
      <c r="Q3234" s="138"/>
      <c r="R3234" s="91"/>
      <c r="S3234" s="138"/>
      <c r="T3234" s="138"/>
      <c r="U3234" s="91"/>
      <c r="V3234" s="141"/>
      <c r="Y3234" s="6"/>
      <c r="Z3234" s="16"/>
      <c r="AA3234" s="16"/>
      <c r="AB3234" s="16"/>
      <c r="AC3234" s="16"/>
      <c r="AD3234" s="16"/>
      <c r="AE3234" s="16"/>
      <c r="AF3234" s="16"/>
      <c r="AG3234" s="16"/>
      <c r="AH3234" s="16"/>
      <c r="AI3234" s="16"/>
      <c r="AJ3234" s="16"/>
      <c r="AK3234" s="16"/>
      <c r="AL3234" s="16"/>
      <c r="AM3234" s="16"/>
      <c r="AN3234" s="16"/>
      <c r="AO3234" s="16"/>
      <c r="AP3234" s="16"/>
      <c r="AQ3234" s="16"/>
      <c r="AR3234" s="16"/>
      <c r="AS3234" s="16"/>
      <c r="AT3234" s="16"/>
      <c r="AU3234" s="16"/>
      <c r="AV3234" s="16"/>
      <c r="AW3234" s="16"/>
      <c r="AX3234" s="16"/>
      <c r="AY3234" s="16"/>
      <c r="AZ3234" s="16"/>
      <c r="BA3234" s="16"/>
      <c r="BB3234" s="16"/>
    </row>
    <row r="3235" s="5" customFormat="1" spans="1:54">
      <c r="A3235" s="136"/>
      <c r="C3235" s="136"/>
      <c r="E3235" s="107"/>
      <c r="F3235" s="137"/>
      <c r="J3235" s="122"/>
      <c r="K3235" s="138"/>
      <c r="L3235" s="139"/>
      <c r="M3235" s="140"/>
      <c r="O3235" s="89"/>
      <c r="Q3235" s="138"/>
      <c r="R3235" s="91"/>
      <c r="S3235" s="138"/>
      <c r="T3235" s="138"/>
      <c r="U3235" s="91"/>
      <c r="V3235" s="141"/>
      <c r="Y3235" s="6"/>
      <c r="Z3235" s="16"/>
      <c r="AA3235" s="16"/>
      <c r="AB3235" s="16"/>
      <c r="AC3235" s="16"/>
      <c r="AD3235" s="16"/>
      <c r="AE3235" s="16"/>
      <c r="AF3235" s="16"/>
      <c r="AG3235" s="16"/>
      <c r="AH3235" s="16"/>
      <c r="AI3235" s="16"/>
      <c r="AJ3235" s="16"/>
      <c r="AK3235" s="16"/>
      <c r="AL3235" s="16"/>
      <c r="AM3235" s="16"/>
      <c r="AN3235" s="16"/>
      <c r="AO3235" s="16"/>
      <c r="AP3235" s="16"/>
      <c r="AQ3235" s="16"/>
      <c r="AR3235" s="16"/>
      <c r="AS3235" s="16"/>
      <c r="AT3235" s="16"/>
      <c r="AU3235" s="16"/>
      <c r="AV3235" s="16"/>
      <c r="AW3235" s="16"/>
      <c r="AX3235" s="16"/>
      <c r="AY3235" s="16"/>
      <c r="AZ3235" s="16"/>
      <c r="BA3235" s="16"/>
      <c r="BB3235" s="16"/>
    </row>
    <row r="3236" s="5" customFormat="1" spans="1:54">
      <c r="A3236" s="136"/>
      <c r="C3236" s="136"/>
      <c r="E3236" s="107"/>
      <c r="F3236" s="137"/>
      <c r="J3236" s="122"/>
      <c r="K3236" s="138"/>
      <c r="L3236" s="139"/>
      <c r="M3236" s="140"/>
      <c r="O3236" s="89"/>
      <c r="Q3236" s="138"/>
      <c r="R3236" s="91"/>
      <c r="S3236" s="138"/>
      <c r="T3236" s="138"/>
      <c r="U3236" s="91"/>
      <c r="V3236" s="141"/>
      <c r="Y3236" s="6"/>
      <c r="Z3236" s="16"/>
      <c r="AA3236" s="16"/>
      <c r="AB3236" s="16"/>
      <c r="AC3236" s="16"/>
      <c r="AD3236" s="16"/>
      <c r="AE3236" s="16"/>
      <c r="AF3236" s="16"/>
      <c r="AG3236" s="16"/>
      <c r="AH3236" s="16"/>
      <c r="AI3236" s="16"/>
      <c r="AJ3236" s="16"/>
      <c r="AK3236" s="16"/>
      <c r="AL3236" s="16"/>
      <c r="AM3236" s="16"/>
      <c r="AN3236" s="16"/>
      <c r="AO3236" s="16"/>
      <c r="AP3236" s="16"/>
      <c r="AQ3236" s="16"/>
      <c r="AR3236" s="16"/>
      <c r="AS3236" s="16"/>
      <c r="AT3236" s="16"/>
      <c r="AU3236" s="16"/>
      <c r="AV3236" s="16"/>
      <c r="AW3236" s="16"/>
      <c r="AX3236" s="16"/>
      <c r="AY3236" s="16"/>
      <c r="AZ3236" s="16"/>
      <c r="BA3236" s="16"/>
      <c r="BB3236" s="16"/>
    </row>
    <row r="3237" s="5" customFormat="1" spans="1:54">
      <c r="A3237" s="136"/>
      <c r="C3237" s="136"/>
      <c r="E3237" s="107"/>
      <c r="F3237" s="137"/>
      <c r="J3237" s="122"/>
      <c r="K3237" s="138"/>
      <c r="L3237" s="139"/>
      <c r="M3237" s="140"/>
      <c r="O3237" s="89"/>
      <c r="Q3237" s="138"/>
      <c r="R3237" s="91"/>
      <c r="S3237" s="138"/>
      <c r="T3237" s="138"/>
      <c r="U3237" s="91"/>
      <c r="V3237" s="141"/>
      <c r="Y3237" s="6"/>
      <c r="Z3237" s="16"/>
      <c r="AA3237" s="16"/>
      <c r="AB3237" s="16"/>
      <c r="AC3237" s="16"/>
      <c r="AD3237" s="16"/>
      <c r="AE3237" s="16"/>
      <c r="AF3237" s="16"/>
      <c r="AG3237" s="16"/>
      <c r="AH3237" s="16"/>
      <c r="AI3237" s="16"/>
      <c r="AJ3237" s="16"/>
      <c r="AK3237" s="16"/>
      <c r="AL3237" s="16"/>
      <c r="AM3237" s="16"/>
      <c r="AN3237" s="16"/>
      <c r="AO3237" s="16"/>
      <c r="AP3237" s="16"/>
      <c r="AQ3237" s="16"/>
      <c r="AR3237" s="16"/>
      <c r="AS3237" s="16"/>
      <c r="AT3237" s="16"/>
      <c r="AU3237" s="16"/>
      <c r="AV3237" s="16"/>
      <c r="AW3237" s="16"/>
      <c r="AX3237" s="16"/>
      <c r="AY3237" s="16"/>
      <c r="AZ3237" s="16"/>
      <c r="BA3237" s="16"/>
      <c r="BB3237" s="16"/>
    </row>
    <row r="3238" s="5" customFormat="1" spans="1:54">
      <c r="A3238" s="136"/>
      <c r="C3238" s="136"/>
      <c r="E3238" s="107"/>
      <c r="F3238" s="137"/>
      <c r="J3238" s="122"/>
      <c r="K3238" s="138"/>
      <c r="L3238" s="139"/>
      <c r="M3238" s="140"/>
      <c r="O3238" s="89"/>
      <c r="Q3238" s="138"/>
      <c r="R3238" s="91"/>
      <c r="S3238" s="138"/>
      <c r="T3238" s="138"/>
      <c r="U3238" s="91"/>
      <c r="V3238" s="141"/>
      <c r="Y3238" s="6"/>
      <c r="Z3238" s="16"/>
      <c r="AA3238" s="16"/>
      <c r="AB3238" s="16"/>
      <c r="AC3238" s="16"/>
      <c r="AD3238" s="16"/>
      <c r="AE3238" s="16"/>
      <c r="AF3238" s="16"/>
      <c r="AG3238" s="16"/>
      <c r="AH3238" s="16"/>
      <c r="AI3238" s="16"/>
      <c r="AJ3238" s="16"/>
      <c r="AK3238" s="16"/>
      <c r="AL3238" s="16"/>
      <c r="AM3238" s="16"/>
      <c r="AN3238" s="16"/>
      <c r="AO3238" s="16"/>
      <c r="AP3238" s="16"/>
      <c r="AQ3238" s="16"/>
      <c r="AR3238" s="16"/>
      <c r="AS3238" s="16"/>
      <c r="AT3238" s="16"/>
      <c r="AU3238" s="16"/>
      <c r="AV3238" s="16"/>
      <c r="AW3238" s="16"/>
      <c r="AX3238" s="16"/>
      <c r="AY3238" s="16"/>
      <c r="AZ3238" s="16"/>
      <c r="BA3238" s="16"/>
      <c r="BB3238" s="16"/>
    </row>
    <row r="3239" s="5" customFormat="1" spans="1:54">
      <c r="A3239" s="136"/>
      <c r="C3239" s="136"/>
      <c r="E3239" s="107"/>
      <c r="F3239" s="137"/>
      <c r="J3239" s="122"/>
      <c r="K3239" s="138"/>
      <c r="L3239" s="139"/>
      <c r="M3239" s="140"/>
      <c r="O3239" s="89"/>
      <c r="Q3239" s="138"/>
      <c r="R3239" s="91"/>
      <c r="S3239" s="138"/>
      <c r="T3239" s="138"/>
      <c r="U3239" s="91"/>
      <c r="V3239" s="141"/>
      <c r="Y3239" s="6"/>
      <c r="Z3239" s="16"/>
      <c r="AA3239" s="16"/>
      <c r="AB3239" s="16"/>
      <c r="AC3239" s="16"/>
      <c r="AD3239" s="16"/>
      <c r="AE3239" s="16"/>
      <c r="AF3239" s="16"/>
      <c r="AG3239" s="16"/>
      <c r="AH3239" s="16"/>
      <c r="AI3239" s="16"/>
      <c r="AJ3239" s="16"/>
      <c r="AK3239" s="16"/>
      <c r="AL3239" s="16"/>
      <c r="AM3239" s="16"/>
      <c r="AN3239" s="16"/>
      <c r="AO3239" s="16"/>
      <c r="AP3239" s="16"/>
      <c r="AQ3239" s="16"/>
      <c r="AR3239" s="16"/>
      <c r="AS3239" s="16"/>
      <c r="AT3239" s="16"/>
      <c r="AU3239" s="16"/>
      <c r="AV3239" s="16"/>
      <c r="AW3239" s="16"/>
      <c r="AX3239" s="16"/>
      <c r="AY3239" s="16"/>
      <c r="AZ3239" s="16"/>
      <c r="BA3239" s="16"/>
      <c r="BB3239" s="16"/>
    </row>
    <row r="3240" s="5" customFormat="1" spans="1:54">
      <c r="A3240" s="136"/>
      <c r="C3240" s="136"/>
      <c r="E3240" s="107"/>
      <c r="F3240" s="137"/>
      <c r="J3240" s="122"/>
      <c r="K3240" s="138"/>
      <c r="L3240" s="139"/>
      <c r="M3240" s="140"/>
      <c r="O3240" s="89"/>
      <c r="Q3240" s="138"/>
      <c r="R3240" s="91"/>
      <c r="S3240" s="138"/>
      <c r="T3240" s="138"/>
      <c r="U3240" s="91"/>
      <c r="V3240" s="141"/>
      <c r="Y3240" s="6"/>
      <c r="Z3240" s="16"/>
      <c r="AA3240" s="16"/>
      <c r="AB3240" s="16"/>
      <c r="AC3240" s="16"/>
      <c r="AD3240" s="16"/>
      <c r="AE3240" s="16"/>
      <c r="AF3240" s="16"/>
      <c r="AG3240" s="16"/>
      <c r="AH3240" s="16"/>
      <c r="AI3240" s="16"/>
      <c r="AJ3240" s="16"/>
      <c r="AK3240" s="16"/>
      <c r="AL3240" s="16"/>
      <c r="AM3240" s="16"/>
      <c r="AN3240" s="16"/>
      <c r="AO3240" s="16"/>
      <c r="AP3240" s="16"/>
      <c r="AQ3240" s="16"/>
      <c r="AR3240" s="16"/>
      <c r="AS3240" s="16"/>
      <c r="AT3240" s="16"/>
      <c r="AU3240" s="16"/>
      <c r="AV3240" s="16"/>
      <c r="AW3240" s="16"/>
      <c r="AX3240" s="16"/>
      <c r="AY3240" s="16"/>
      <c r="AZ3240" s="16"/>
      <c r="BA3240" s="16"/>
      <c r="BB3240" s="16"/>
    </row>
    <row r="3241" s="5" customFormat="1" spans="1:54">
      <c r="A3241" s="136"/>
      <c r="C3241" s="136"/>
      <c r="E3241" s="107"/>
      <c r="F3241" s="137"/>
      <c r="J3241" s="122"/>
      <c r="K3241" s="138"/>
      <c r="L3241" s="139"/>
      <c r="M3241" s="140"/>
      <c r="O3241" s="89"/>
      <c r="Q3241" s="138"/>
      <c r="R3241" s="91"/>
      <c r="S3241" s="138"/>
      <c r="T3241" s="138"/>
      <c r="U3241" s="91"/>
      <c r="V3241" s="141"/>
      <c r="Y3241" s="6"/>
      <c r="Z3241" s="16"/>
      <c r="AA3241" s="16"/>
      <c r="AB3241" s="16"/>
      <c r="AC3241" s="16"/>
      <c r="AD3241" s="16"/>
      <c r="AE3241" s="16"/>
      <c r="AF3241" s="16"/>
      <c r="AG3241" s="16"/>
      <c r="AH3241" s="16"/>
      <c r="AI3241" s="16"/>
      <c r="AJ3241" s="16"/>
      <c r="AK3241" s="16"/>
      <c r="AL3241" s="16"/>
      <c r="AM3241" s="16"/>
      <c r="AN3241" s="16"/>
      <c r="AO3241" s="16"/>
      <c r="AP3241" s="16"/>
      <c r="AQ3241" s="16"/>
      <c r="AR3241" s="16"/>
      <c r="AS3241" s="16"/>
      <c r="AT3241" s="16"/>
      <c r="AU3241" s="16"/>
      <c r="AV3241" s="16"/>
      <c r="AW3241" s="16"/>
      <c r="AX3241" s="16"/>
      <c r="AY3241" s="16"/>
      <c r="AZ3241" s="16"/>
      <c r="BA3241" s="16"/>
      <c r="BB3241" s="16"/>
    </row>
    <row r="3242" s="5" customFormat="1" spans="1:54">
      <c r="A3242" s="136"/>
      <c r="C3242" s="136"/>
      <c r="E3242" s="107"/>
      <c r="F3242" s="137"/>
      <c r="J3242" s="122"/>
      <c r="K3242" s="138"/>
      <c r="L3242" s="139"/>
      <c r="M3242" s="140"/>
      <c r="O3242" s="89"/>
      <c r="Q3242" s="138"/>
      <c r="R3242" s="91"/>
      <c r="S3242" s="138"/>
      <c r="T3242" s="138"/>
      <c r="U3242" s="91"/>
      <c r="V3242" s="141"/>
      <c r="Y3242" s="6"/>
      <c r="Z3242" s="16"/>
      <c r="AA3242" s="16"/>
      <c r="AB3242" s="16"/>
      <c r="AC3242" s="16"/>
      <c r="AD3242" s="16"/>
      <c r="AE3242" s="16"/>
      <c r="AF3242" s="16"/>
      <c r="AG3242" s="16"/>
      <c r="AH3242" s="16"/>
      <c r="AI3242" s="16"/>
      <c r="AJ3242" s="16"/>
      <c r="AK3242" s="16"/>
      <c r="AL3242" s="16"/>
      <c r="AM3242" s="16"/>
      <c r="AN3242" s="16"/>
      <c r="AO3242" s="16"/>
      <c r="AP3242" s="16"/>
      <c r="AQ3242" s="16"/>
      <c r="AR3242" s="16"/>
      <c r="AS3242" s="16"/>
      <c r="AT3242" s="16"/>
      <c r="AU3242" s="16"/>
      <c r="AV3242" s="16"/>
      <c r="AW3242" s="16"/>
      <c r="AX3242" s="16"/>
      <c r="AY3242" s="16"/>
      <c r="AZ3242" s="16"/>
      <c r="BA3242" s="16"/>
      <c r="BB3242" s="16"/>
    </row>
    <row r="3243" s="5" customFormat="1" spans="1:54">
      <c r="A3243" s="136"/>
      <c r="C3243" s="136"/>
      <c r="E3243" s="107"/>
      <c r="F3243" s="137"/>
      <c r="J3243" s="122"/>
      <c r="K3243" s="138"/>
      <c r="L3243" s="139"/>
      <c r="M3243" s="140"/>
      <c r="O3243" s="89"/>
      <c r="Q3243" s="138"/>
      <c r="R3243" s="91"/>
      <c r="S3243" s="138"/>
      <c r="T3243" s="138"/>
      <c r="U3243" s="91"/>
      <c r="V3243" s="141"/>
      <c r="Y3243" s="6"/>
      <c r="Z3243" s="16"/>
      <c r="AA3243" s="16"/>
      <c r="AB3243" s="16"/>
      <c r="AC3243" s="16"/>
      <c r="AD3243" s="16"/>
      <c r="AE3243" s="16"/>
      <c r="AF3243" s="16"/>
      <c r="AG3243" s="16"/>
      <c r="AH3243" s="16"/>
      <c r="AI3243" s="16"/>
      <c r="AJ3243" s="16"/>
      <c r="AK3243" s="16"/>
      <c r="AL3243" s="16"/>
      <c r="AM3243" s="16"/>
      <c r="AN3243" s="16"/>
      <c r="AO3243" s="16"/>
      <c r="AP3243" s="16"/>
      <c r="AQ3243" s="16"/>
      <c r="AR3243" s="16"/>
      <c r="AS3243" s="16"/>
      <c r="AT3243" s="16"/>
      <c r="AU3243" s="16"/>
      <c r="AV3243" s="16"/>
      <c r="AW3243" s="16"/>
      <c r="AX3243" s="16"/>
      <c r="AY3243" s="16"/>
      <c r="AZ3243" s="16"/>
      <c r="BA3243" s="16"/>
      <c r="BB3243" s="16"/>
    </row>
    <row r="3244" s="5" customFormat="1" spans="1:54">
      <c r="A3244" s="136"/>
      <c r="C3244" s="136"/>
      <c r="E3244" s="107"/>
      <c r="F3244" s="137"/>
      <c r="J3244" s="122"/>
      <c r="K3244" s="138"/>
      <c r="L3244" s="139"/>
      <c r="M3244" s="140"/>
      <c r="O3244" s="89"/>
      <c r="Q3244" s="138"/>
      <c r="R3244" s="91"/>
      <c r="S3244" s="138"/>
      <c r="T3244" s="138"/>
      <c r="U3244" s="91"/>
      <c r="V3244" s="141"/>
      <c r="Y3244" s="6"/>
      <c r="Z3244" s="16"/>
      <c r="AA3244" s="16"/>
      <c r="AB3244" s="16"/>
      <c r="AC3244" s="16"/>
      <c r="AD3244" s="16"/>
      <c r="AE3244" s="16"/>
      <c r="AF3244" s="16"/>
      <c r="AG3244" s="16"/>
      <c r="AH3244" s="16"/>
      <c r="AI3244" s="16"/>
      <c r="AJ3244" s="16"/>
      <c r="AK3244" s="16"/>
      <c r="AL3244" s="16"/>
      <c r="AM3244" s="16"/>
      <c r="AN3244" s="16"/>
      <c r="AO3244" s="16"/>
      <c r="AP3244" s="16"/>
      <c r="AQ3244" s="16"/>
      <c r="AR3244" s="16"/>
      <c r="AS3244" s="16"/>
      <c r="AT3244" s="16"/>
      <c r="AU3244" s="16"/>
      <c r="AV3244" s="16"/>
      <c r="AW3244" s="16"/>
      <c r="AX3244" s="16"/>
      <c r="AY3244" s="16"/>
      <c r="AZ3244" s="16"/>
      <c r="BA3244" s="16"/>
      <c r="BB3244" s="16"/>
    </row>
    <row r="3245" s="5" customFormat="1" spans="1:54">
      <c r="A3245" s="136"/>
      <c r="C3245" s="136"/>
      <c r="E3245" s="107"/>
      <c r="F3245" s="137"/>
      <c r="J3245" s="122"/>
      <c r="K3245" s="138"/>
      <c r="L3245" s="139"/>
      <c r="M3245" s="140"/>
      <c r="O3245" s="89"/>
      <c r="Q3245" s="138"/>
      <c r="R3245" s="91"/>
      <c r="S3245" s="138"/>
      <c r="T3245" s="138"/>
      <c r="U3245" s="91"/>
      <c r="V3245" s="141"/>
      <c r="Y3245" s="6"/>
      <c r="Z3245" s="16"/>
      <c r="AA3245" s="16"/>
      <c r="AB3245" s="16"/>
      <c r="AC3245" s="16"/>
      <c r="AD3245" s="16"/>
      <c r="AE3245" s="16"/>
      <c r="AF3245" s="16"/>
      <c r="AG3245" s="16"/>
      <c r="AH3245" s="16"/>
      <c r="AI3245" s="16"/>
      <c r="AJ3245" s="16"/>
      <c r="AK3245" s="16"/>
      <c r="AL3245" s="16"/>
      <c r="AM3245" s="16"/>
      <c r="AN3245" s="16"/>
      <c r="AO3245" s="16"/>
      <c r="AP3245" s="16"/>
      <c r="AQ3245" s="16"/>
      <c r="AR3245" s="16"/>
      <c r="AS3245" s="16"/>
      <c r="AT3245" s="16"/>
      <c r="AU3245" s="16"/>
      <c r="AV3245" s="16"/>
      <c r="AW3245" s="16"/>
      <c r="AX3245" s="16"/>
      <c r="AY3245" s="16"/>
      <c r="AZ3245" s="16"/>
      <c r="BA3245" s="16"/>
      <c r="BB3245" s="16"/>
    </row>
    <row r="3246" s="5" customFormat="1" spans="1:54">
      <c r="A3246" s="136"/>
      <c r="C3246" s="136"/>
      <c r="E3246" s="107"/>
      <c r="F3246" s="137"/>
      <c r="J3246" s="122"/>
      <c r="K3246" s="138"/>
      <c r="L3246" s="139"/>
      <c r="M3246" s="140"/>
      <c r="O3246" s="89"/>
      <c r="Q3246" s="138"/>
      <c r="R3246" s="91"/>
      <c r="S3246" s="138"/>
      <c r="T3246" s="138"/>
      <c r="U3246" s="91"/>
      <c r="V3246" s="141"/>
      <c r="Y3246" s="6"/>
      <c r="Z3246" s="16"/>
      <c r="AA3246" s="16"/>
      <c r="AB3246" s="16"/>
      <c r="AC3246" s="16"/>
      <c r="AD3246" s="16"/>
      <c r="AE3246" s="16"/>
      <c r="AF3246" s="16"/>
      <c r="AG3246" s="16"/>
      <c r="AH3246" s="16"/>
      <c r="AI3246" s="16"/>
      <c r="AJ3246" s="16"/>
      <c r="AK3246" s="16"/>
      <c r="AL3246" s="16"/>
      <c r="AM3246" s="16"/>
      <c r="AN3246" s="16"/>
      <c r="AO3246" s="16"/>
      <c r="AP3246" s="16"/>
      <c r="AQ3246" s="16"/>
      <c r="AR3246" s="16"/>
      <c r="AS3246" s="16"/>
      <c r="AT3246" s="16"/>
      <c r="AU3246" s="16"/>
      <c r="AV3246" s="16"/>
      <c r="AW3246" s="16"/>
      <c r="AX3246" s="16"/>
      <c r="AY3246" s="16"/>
      <c r="AZ3246" s="16"/>
      <c r="BA3246" s="16"/>
      <c r="BB3246" s="16"/>
    </row>
    <row r="3247" s="5" customFormat="1" spans="1:54">
      <c r="A3247" s="136"/>
      <c r="C3247" s="136"/>
      <c r="E3247" s="107"/>
      <c r="F3247" s="137"/>
      <c r="J3247" s="122"/>
      <c r="K3247" s="138"/>
      <c r="L3247" s="139"/>
      <c r="M3247" s="140"/>
      <c r="O3247" s="89"/>
      <c r="Q3247" s="138"/>
      <c r="R3247" s="91"/>
      <c r="S3247" s="138"/>
      <c r="T3247" s="138"/>
      <c r="U3247" s="91"/>
      <c r="V3247" s="141"/>
      <c r="Y3247" s="6"/>
      <c r="Z3247" s="16"/>
      <c r="AA3247" s="16"/>
      <c r="AB3247" s="16"/>
      <c r="AC3247" s="16"/>
      <c r="AD3247" s="16"/>
      <c r="AE3247" s="16"/>
      <c r="AF3247" s="16"/>
      <c r="AG3247" s="16"/>
      <c r="AH3247" s="16"/>
      <c r="AI3247" s="16"/>
      <c r="AJ3247" s="16"/>
      <c r="AK3247" s="16"/>
      <c r="AL3247" s="16"/>
      <c r="AM3247" s="16"/>
      <c r="AN3247" s="16"/>
      <c r="AO3247" s="16"/>
      <c r="AP3247" s="16"/>
      <c r="AQ3247" s="16"/>
      <c r="AR3247" s="16"/>
      <c r="AS3247" s="16"/>
      <c r="AT3247" s="16"/>
      <c r="AU3247" s="16"/>
      <c r="AV3247" s="16"/>
      <c r="AW3247" s="16"/>
      <c r="AX3247" s="16"/>
      <c r="AY3247" s="16"/>
      <c r="AZ3247" s="16"/>
      <c r="BA3247" s="16"/>
      <c r="BB3247" s="16"/>
    </row>
    <row r="3248" s="5" customFormat="1" spans="1:54">
      <c r="A3248" s="136"/>
      <c r="C3248" s="136"/>
      <c r="E3248" s="107"/>
      <c r="F3248" s="137"/>
      <c r="J3248" s="122"/>
      <c r="K3248" s="138"/>
      <c r="L3248" s="139"/>
      <c r="M3248" s="140"/>
      <c r="O3248" s="89"/>
      <c r="Q3248" s="138"/>
      <c r="R3248" s="91"/>
      <c r="S3248" s="138"/>
      <c r="T3248" s="138"/>
      <c r="U3248" s="91"/>
      <c r="V3248" s="141"/>
      <c r="Y3248" s="6"/>
      <c r="Z3248" s="16"/>
      <c r="AA3248" s="16"/>
      <c r="AB3248" s="16"/>
      <c r="AC3248" s="16"/>
      <c r="AD3248" s="16"/>
      <c r="AE3248" s="16"/>
      <c r="AF3248" s="16"/>
      <c r="AG3248" s="16"/>
      <c r="AH3248" s="16"/>
      <c r="AI3248" s="16"/>
      <c r="AJ3248" s="16"/>
      <c r="AK3248" s="16"/>
      <c r="AL3248" s="16"/>
      <c r="AM3248" s="16"/>
      <c r="AN3248" s="16"/>
      <c r="AO3248" s="16"/>
      <c r="AP3248" s="16"/>
      <c r="AQ3248" s="16"/>
      <c r="AR3248" s="16"/>
      <c r="AS3248" s="16"/>
      <c r="AT3248" s="16"/>
      <c r="AU3248" s="16"/>
      <c r="AV3248" s="16"/>
      <c r="AW3248" s="16"/>
      <c r="AX3248" s="16"/>
      <c r="AY3248" s="16"/>
      <c r="AZ3248" s="16"/>
      <c r="BA3248" s="16"/>
      <c r="BB3248" s="16"/>
    </row>
    <row r="3249" s="5" customFormat="1" spans="1:54">
      <c r="A3249" s="136"/>
      <c r="C3249" s="136"/>
      <c r="E3249" s="107"/>
      <c r="F3249" s="137"/>
      <c r="J3249" s="122"/>
      <c r="K3249" s="138"/>
      <c r="L3249" s="139"/>
      <c r="M3249" s="140"/>
      <c r="O3249" s="89"/>
      <c r="Q3249" s="138"/>
      <c r="R3249" s="91"/>
      <c r="S3249" s="138"/>
      <c r="T3249" s="138"/>
      <c r="U3249" s="91"/>
      <c r="V3249" s="141"/>
      <c r="Y3249" s="6"/>
      <c r="Z3249" s="16"/>
      <c r="AA3249" s="16"/>
      <c r="AB3249" s="16"/>
      <c r="AC3249" s="16"/>
      <c r="AD3249" s="16"/>
      <c r="AE3249" s="16"/>
      <c r="AF3249" s="16"/>
      <c r="AG3249" s="16"/>
      <c r="AH3249" s="16"/>
      <c r="AI3249" s="16"/>
      <c r="AJ3249" s="16"/>
      <c r="AK3249" s="16"/>
      <c r="AL3249" s="16"/>
      <c r="AM3249" s="16"/>
      <c r="AN3249" s="16"/>
      <c r="AO3249" s="16"/>
      <c r="AP3249" s="16"/>
      <c r="AQ3249" s="16"/>
      <c r="AR3249" s="16"/>
      <c r="AS3249" s="16"/>
      <c r="AT3249" s="16"/>
      <c r="AU3249" s="16"/>
      <c r="AV3249" s="16"/>
      <c r="AW3249" s="16"/>
      <c r="AX3249" s="16"/>
      <c r="AY3249" s="16"/>
      <c r="AZ3249" s="16"/>
      <c r="BA3249" s="16"/>
      <c r="BB3249" s="16"/>
    </row>
    <row r="3250" s="5" customFormat="1" spans="1:54">
      <c r="A3250" s="136"/>
      <c r="C3250" s="136"/>
      <c r="E3250" s="107"/>
      <c r="F3250" s="137"/>
      <c r="J3250" s="122"/>
      <c r="K3250" s="138"/>
      <c r="L3250" s="139"/>
      <c r="M3250" s="140"/>
      <c r="O3250" s="89"/>
      <c r="Q3250" s="138"/>
      <c r="R3250" s="91"/>
      <c r="S3250" s="138"/>
      <c r="T3250" s="138"/>
      <c r="U3250" s="91"/>
      <c r="V3250" s="141"/>
      <c r="Y3250" s="6"/>
      <c r="Z3250" s="16"/>
      <c r="AA3250" s="16"/>
      <c r="AB3250" s="16"/>
      <c r="AC3250" s="16"/>
      <c r="AD3250" s="16"/>
      <c r="AE3250" s="16"/>
      <c r="AF3250" s="16"/>
      <c r="AG3250" s="16"/>
      <c r="AH3250" s="16"/>
      <c r="AI3250" s="16"/>
      <c r="AJ3250" s="16"/>
      <c r="AK3250" s="16"/>
      <c r="AL3250" s="16"/>
      <c r="AM3250" s="16"/>
      <c r="AN3250" s="16"/>
      <c r="AO3250" s="16"/>
      <c r="AP3250" s="16"/>
      <c r="AQ3250" s="16"/>
      <c r="AR3250" s="16"/>
      <c r="AS3250" s="16"/>
      <c r="AT3250" s="16"/>
      <c r="AU3250" s="16"/>
      <c r="AV3250" s="16"/>
      <c r="AW3250" s="16"/>
      <c r="AX3250" s="16"/>
      <c r="AY3250" s="16"/>
      <c r="AZ3250" s="16"/>
      <c r="BA3250" s="16"/>
      <c r="BB3250" s="16"/>
    </row>
    <row r="3251" s="5" customFormat="1" spans="1:54">
      <c r="A3251" s="136"/>
      <c r="C3251" s="136"/>
      <c r="E3251" s="107"/>
      <c r="F3251" s="137"/>
      <c r="J3251" s="122"/>
      <c r="K3251" s="138"/>
      <c r="L3251" s="139"/>
      <c r="M3251" s="140"/>
      <c r="O3251" s="89"/>
      <c r="Q3251" s="138"/>
      <c r="R3251" s="91"/>
      <c r="S3251" s="138"/>
      <c r="T3251" s="138"/>
      <c r="U3251" s="91"/>
      <c r="V3251" s="141"/>
      <c r="Y3251" s="6"/>
      <c r="Z3251" s="16"/>
      <c r="AA3251" s="16"/>
      <c r="AB3251" s="16"/>
      <c r="AC3251" s="16"/>
      <c r="AD3251" s="16"/>
      <c r="AE3251" s="16"/>
      <c r="AF3251" s="16"/>
      <c r="AG3251" s="16"/>
      <c r="AH3251" s="16"/>
      <c r="AI3251" s="16"/>
      <c r="AJ3251" s="16"/>
      <c r="AK3251" s="16"/>
      <c r="AL3251" s="16"/>
      <c r="AM3251" s="16"/>
      <c r="AN3251" s="16"/>
      <c r="AO3251" s="16"/>
      <c r="AP3251" s="16"/>
      <c r="AQ3251" s="16"/>
      <c r="AR3251" s="16"/>
      <c r="AS3251" s="16"/>
      <c r="AT3251" s="16"/>
      <c r="AU3251" s="16"/>
      <c r="AV3251" s="16"/>
      <c r="AW3251" s="16"/>
      <c r="AX3251" s="16"/>
      <c r="AY3251" s="16"/>
      <c r="AZ3251" s="16"/>
      <c r="BA3251" s="16"/>
      <c r="BB3251" s="16"/>
    </row>
    <row r="3252" s="5" customFormat="1" spans="1:54">
      <c r="A3252" s="136"/>
      <c r="C3252" s="136"/>
      <c r="E3252" s="107"/>
      <c r="F3252" s="137"/>
      <c r="J3252" s="122"/>
      <c r="K3252" s="138"/>
      <c r="L3252" s="139"/>
      <c r="M3252" s="140"/>
      <c r="O3252" s="89"/>
      <c r="Q3252" s="138"/>
      <c r="R3252" s="91"/>
      <c r="S3252" s="138"/>
      <c r="T3252" s="138"/>
      <c r="U3252" s="91"/>
      <c r="V3252" s="141"/>
      <c r="Y3252" s="6"/>
      <c r="Z3252" s="16"/>
      <c r="AA3252" s="16"/>
      <c r="AB3252" s="16"/>
      <c r="AC3252" s="16"/>
      <c r="AD3252" s="16"/>
      <c r="AE3252" s="16"/>
      <c r="AF3252" s="16"/>
      <c r="AG3252" s="16"/>
      <c r="AH3252" s="16"/>
      <c r="AI3252" s="16"/>
      <c r="AJ3252" s="16"/>
      <c r="AK3252" s="16"/>
      <c r="AL3252" s="16"/>
      <c r="AM3252" s="16"/>
      <c r="AN3252" s="16"/>
      <c r="AO3252" s="16"/>
      <c r="AP3252" s="16"/>
      <c r="AQ3252" s="16"/>
      <c r="AR3252" s="16"/>
      <c r="AS3252" s="16"/>
      <c r="AT3252" s="16"/>
      <c r="AU3252" s="16"/>
      <c r="AV3252" s="16"/>
      <c r="AW3252" s="16"/>
      <c r="AX3252" s="16"/>
      <c r="AY3252" s="16"/>
      <c r="AZ3252" s="16"/>
      <c r="BA3252" s="16"/>
      <c r="BB3252" s="16"/>
    </row>
    <row r="3253" s="5" customFormat="1" spans="1:54">
      <c r="A3253" s="136"/>
      <c r="C3253" s="136"/>
      <c r="E3253" s="107"/>
      <c r="F3253" s="137"/>
      <c r="J3253" s="122"/>
      <c r="K3253" s="138"/>
      <c r="L3253" s="139"/>
      <c r="M3253" s="140"/>
      <c r="O3253" s="89"/>
      <c r="Q3253" s="138"/>
      <c r="R3253" s="91"/>
      <c r="S3253" s="138"/>
      <c r="T3253" s="138"/>
      <c r="U3253" s="91"/>
      <c r="V3253" s="141"/>
      <c r="Y3253" s="6"/>
      <c r="Z3253" s="16"/>
      <c r="AA3253" s="16"/>
      <c r="AB3253" s="16"/>
      <c r="AC3253" s="16"/>
      <c r="AD3253" s="16"/>
      <c r="AE3253" s="16"/>
      <c r="AF3253" s="16"/>
      <c r="AG3253" s="16"/>
      <c r="AH3253" s="16"/>
      <c r="AI3253" s="16"/>
      <c r="AJ3253" s="16"/>
      <c r="AK3253" s="16"/>
      <c r="AL3253" s="16"/>
      <c r="AM3253" s="16"/>
      <c r="AN3253" s="16"/>
      <c r="AO3253" s="16"/>
      <c r="AP3253" s="16"/>
      <c r="AQ3253" s="16"/>
      <c r="AR3253" s="16"/>
      <c r="AS3253" s="16"/>
      <c r="AT3253" s="16"/>
      <c r="AU3253" s="16"/>
      <c r="AV3253" s="16"/>
      <c r="AW3253" s="16"/>
      <c r="AX3253" s="16"/>
      <c r="AY3253" s="16"/>
      <c r="AZ3253" s="16"/>
      <c r="BA3253" s="16"/>
      <c r="BB3253" s="16"/>
    </row>
    <row r="3254" s="5" customFormat="1" spans="1:54">
      <c r="A3254" s="136"/>
      <c r="C3254" s="136"/>
      <c r="E3254" s="107"/>
      <c r="F3254" s="137"/>
      <c r="J3254" s="122"/>
      <c r="K3254" s="138"/>
      <c r="L3254" s="139"/>
      <c r="M3254" s="140"/>
      <c r="O3254" s="89"/>
      <c r="Q3254" s="138"/>
      <c r="R3254" s="91"/>
      <c r="S3254" s="138"/>
      <c r="T3254" s="138"/>
      <c r="U3254" s="91"/>
      <c r="V3254" s="141"/>
      <c r="Y3254" s="6"/>
      <c r="Z3254" s="16"/>
      <c r="AA3254" s="16"/>
      <c r="AB3254" s="16"/>
      <c r="AC3254" s="16"/>
      <c r="AD3254" s="16"/>
      <c r="AE3254" s="16"/>
      <c r="AF3254" s="16"/>
      <c r="AG3254" s="16"/>
      <c r="AH3254" s="16"/>
      <c r="AI3254" s="16"/>
      <c r="AJ3254" s="16"/>
      <c r="AK3254" s="16"/>
      <c r="AL3254" s="16"/>
      <c r="AM3254" s="16"/>
      <c r="AN3254" s="16"/>
      <c r="AO3254" s="16"/>
      <c r="AP3254" s="16"/>
      <c r="AQ3254" s="16"/>
      <c r="AR3254" s="16"/>
      <c r="AS3254" s="16"/>
      <c r="AT3254" s="16"/>
      <c r="AU3254" s="16"/>
      <c r="AV3254" s="16"/>
      <c r="AW3254" s="16"/>
      <c r="AX3254" s="16"/>
      <c r="AY3254" s="16"/>
      <c r="AZ3254" s="16"/>
      <c r="BA3254" s="16"/>
      <c r="BB3254" s="16"/>
    </row>
    <row r="3255" s="5" customFormat="1" spans="1:54">
      <c r="A3255" s="136"/>
      <c r="C3255" s="136"/>
      <c r="E3255" s="107"/>
      <c r="F3255" s="137"/>
      <c r="J3255" s="122"/>
      <c r="K3255" s="138"/>
      <c r="L3255" s="139"/>
      <c r="M3255" s="140"/>
      <c r="O3255" s="89"/>
      <c r="Q3255" s="138"/>
      <c r="R3255" s="91"/>
      <c r="S3255" s="138"/>
      <c r="T3255" s="138"/>
      <c r="U3255" s="91"/>
      <c r="V3255" s="141"/>
      <c r="Y3255" s="6"/>
      <c r="Z3255" s="16"/>
      <c r="AA3255" s="16"/>
      <c r="AB3255" s="16"/>
      <c r="AC3255" s="16"/>
      <c r="AD3255" s="16"/>
      <c r="AE3255" s="16"/>
      <c r="AF3255" s="16"/>
      <c r="AG3255" s="16"/>
      <c r="AH3255" s="16"/>
      <c r="AI3255" s="16"/>
      <c r="AJ3255" s="16"/>
      <c r="AK3255" s="16"/>
      <c r="AL3255" s="16"/>
      <c r="AM3255" s="16"/>
      <c r="AN3255" s="16"/>
      <c r="AO3255" s="16"/>
      <c r="AP3255" s="16"/>
      <c r="AQ3255" s="16"/>
      <c r="AR3255" s="16"/>
      <c r="AS3255" s="16"/>
      <c r="AT3255" s="16"/>
      <c r="AU3255" s="16"/>
      <c r="AV3255" s="16"/>
      <c r="AW3255" s="16"/>
      <c r="AX3255" s="16"/>
      <c r="AY3255" s="16"/>
      <c r="AZ3255" s="16"/>
      <c r="BA3255" s="16"/>
      <c r="BB3255" s="16"/>
    </row>
    <row r="3256" s="5" customFormat="1" spans="1:54">
      <c r="A3256" s="136"/>
      <c r="C3256" s="136"/>
      <c r="E3256" s="107"/>
      <c r="F3256" s="137"/>
      <c r="J3256" s="122"/>
      <c r="K3256" s="138"/>
      <c r="L3256" s="139"/>
      <c r="M3256" s="140"/>
      <c r="O3256" s="89"/>
      <c r="Q3256" s="138"/>
      <c r="R3256" s="91"/>
      <c r="S3256" s="138"/>
      <c r="T3256" s="138"/>
      <c r="U3256" s="91"/>
      <c r="V3256" s="141"/>
      <c r="Y3256" s="6"/>
      <c r="Z3256" s="16"/>
      <c r="AA3256" s="16"/>
      <c r="AB3256" s="16"/>
      <c r="AC3256" s="16"/>
      <c r="AD3256" s="16"/>
      <c r="AE3256" s="16"/>
      <c r="AF3256" s="16"/>
      <c r="AG3256" s="16"/>
      <c r="AH3256" s="16"/>
      <c r="AI3256" s="16"/>
      <c r="AJ3256" s="16"/>
      <c r="AK3256" s="16"/>
      <c r="AL3256" s="16"/>
      <c r="AM3256" s="16"/>
      <c r="AN3256" s="16"/>
      <c r="AO3256" s="16"/>
      <c r="AP3256" s="16"/>
      <c r="AQ3256" s="16"/>
      <c r="AR3256" s="16"/>
      <c r="AS3256" s="16"/>
      <c r="AT3256" s="16"/>
      <c r="AU3256" s="16"/>
      <c r="AV3256" s="16"/>
      <c r="AW3256" s="16"/>
      <c r="AX3256" s="16"/>
      <c r="AY3256" s="16"/>
      <c r="AZ3256" s="16"/>
      <c r="BA3256" s="16"/>
      <c r="BB3256" s="16"/>
    </row>
    <row r="3257" s="5" customFormat="1" spans="1:54">
      <c r="A3257" s="136"/>
      <c r="C3257" s="136"/>
      <c r="E3257" s="107"/>
      <c r="F3257" s="137"/>
      <c r="J3257" s="122"/>
      <c r="K3257" s="138"/>
      <c r="L3257" s="139"/>
      <c r="M3257" s="140"/>
      <c r="O3257" s="89"/>
      <c r="Q3257" s="138"/>
      <c r="R3257" s="91"/>
      <c r="S3257" s="138"/>
      <c r="T3257" s="138"/>
      <c r="U3257" s="91"/>
      <c r="V3257" s="141"/>
      <c r="Y3257" s="6"/>
      <c r="Z3257" s="16"/>
      <c r="AA3257" s="16"/>
      <c r="AB3257" s="16"/>
      <c r="AC3257" s="16"/>
      <c r="AD3257" s="16"/>
      <c r="AE3257" s="16"/>
      <c r="AF3257" s="16"/>
      <c r="AG3257" s="16"/>
      <c r="AH3257" s="16"/>
      <c r="AI3257" s="16"/>
      <c r="AJ3257" s="16"/>
      <c r="AK3257" s="16"/>
      <c r="AL3257" s="16"/>
      <c r="AM3257" s="16"/>
      <c r="AN3257" s="16"/>
      <c r="AO3257" s="16"/>
      <c r="AP3257" s="16"/>
      <c r="AQ3257" s="16"/>
      <c r="AR3257" s="16"/>
      <c r="AS3257" s="16"/>
      <c r="AT3257" s="16"/>
      <c r="AU3257" s="16"/>
      <c r="AV3257" s="16"/>
      <c r="AW3257" s="16"/>
      <c r="AX3257" s="16"/>
      <c r="AY3257" s="16"/>
      <c r="AZ3257" s="16"/>
      <c r="BA3257" s="16"/>
      <c r="BB3257" s="16"/>
    </row>
    <row r="3258" s="5" customFormat="1" spans="1:54">
      <c r="A3258" s="136"/>
      <c r="C3258" s="136"/>
      <c r="E3258" s="107"/>
      <c r="F3258" s="137"/>
      <c r="J3258" s="122"/>
      <c r="K3258" s="138"/>
      <c r="L3258" s="139"/>
      <c r="M3258" s="140"/>
      <c r="O3258" s="89"/>
      <c r="Q3258" s="138"/>
      <c r="R3258" s="91"/>
      <c r="S3258" s="138"/>
      <c r="T3258" s="138"/>
      <c r="U3258" s="91"/>
      <c r="V3258" s="141"/>
      <c r="Y3258" s="6"/>
      <c r="Z3258" s="16"/>
      <c r="AA3258" s="16"/>
      <c r="AB3258" s="16"/>
      <c r="AC3258" s="16"/>
      <c r="AD3258" s="16"/>
      <c r="AE3258" s="16"/>
      <c r="AF3258" s="16"/>
      <c r="AG3258" s="16"/>
      <c r="AH3258" s="16"/>
      <c r="AI3258" s="16"/>
      <c r="AJ3258" s="16"/>
      <c r="AK3258" s="16"/>
      <c r="AL3258" s="16"/>
      <c r="AM3258" s="16"/>
      <c r="AN3258" s="16"/>
      <c r="AO3258" s="16"/>
      <c r="AP3258" s="16"/>
      <c r="AQ3258" s="16"/>
      <c r="AR3258" s="16"/>
      <c r="AS3258" s="16"/>
      <c r="AT3258" s="16"/>
      <c r="AU3258" s="16"/>
      <c r="AV3258" s="16"/>
      <c r="AW3258" s="16"/>
      <c r="AX3258" s="16"/>
      <c r="AY3258" s="16"/>
      <c r="AZ3258" s="16"/>
      <c r="BA3258" s="16"/>
      <c r="BB3258" s="16"/>
    </row>
    <row r="3259" s="5" customFormat="1" spans="1:54">
      <c r="A3259" s="136"/>
      <c r="C3259" s="136"/>
      <c r="E3259" s="107"/>
      <c r="F3259" s="137"/>
      <c r="J3259" s="122"/>
      <c r="K3259" s="138"/>
      <c r="L3259" s="139"/>
      <c r="M3259" s="140"/>
      <c r="O3259" s="89"/>
      <c r="Q3259" s="138"/>
      <c r="R3259" s="91"/>
      <c r="S3259" s="138"/>
      <c r="T3259" s="138"/>
      <c r="U3259" s="91"/>
      <c r="V3259" s="141"/>
      <c r="Y3259" s="6"/>
      <c r="Z3259" s="16"/>
      <c r="AA3259" s="16"/>
      <c r="AB3259" s="16"/>
      <c r="AC3259" s="16"/>
      <c r="AD3259" s="16"/>
      <c r="AE3259" s="16"/>
      <c r="AF3259" s="16"/>
      <c r="AG3259" s="16"/>
      <c r="AH3259" s="16"/>
      <c r="AI3259" s="16"/>
      <c r="AJ3259" s="16"/>
      <c r="AK3259" s="16"/>
      <c r="AL3259" s="16"/>
      <c r="AM3259" s="16"/>
      <c r="AN3259" s="16"/>
      <c r="AO3259" s="16"/>
      <c r="AP3259" s="16"/>
      <c r="AQ3259" s="16"/>
      <c r="AR3259" s="16"/>
      <c r="AS3259" s="16"/>
      <c r="AT3259" s="16"/>
      <c r="AU3259" s="16"/>
      <c r="AV3259" s="16"/>
      <c r="AW3259" s="16"/>
      <c r="AX3259" s="16"/>
      <c r="AY3259" s="16"/>
      <c r="AZ3259" s="16"/>
      <c r="BA3259" s="16"/>
      <c r="BB3259" s="16"/>
    </row>
    <row r="3260" s="5" customFormat="1" spans="1:54">
      <c r="A3260" s="136"/>
      <c r="C3260" s="136"/>
      <c r="E3260" s="107"/>
      <c r="F3260" s="137"/>
      <c r="J3260" s="122"/>
      <c r="K3260" s="138"/>
      <c r="L3260" s="139"/>
      <c r="M3260" s="140"/>
      <c r="O3260" s="89"/>
      <c r="Q3260" s="138"/>
      <c r="R3260" s="91"/>
      <c r="S3260" s="138"/>
      <c r="T3260" s="138"/>
      <c r="U3260" s="91"/>
      <c r="V3260" s="141"/>
      <c r="Y3260" s="6"/>
      <c r="Z3260" s="16"/>
      <c r="AA3260" s="16"/>
      <c r="AB3260" s="16"/>
      <c r="AC3260" s="16"/>
      <c r="AD3260" s="16"/>
      <c r="AE3260" s="16"/>
      <c r="AF3260" s="16"/>
      <c r="AG3260" s="16"/>
      <c r="AH3260" s="16"/>
      <c r="AI3260" s="16"/>
      <c r="AJ3260" s="16"/>
      <c r="AK3260" s="16"/>
      <c r="AL3260" s="16"/>
      <c r="AM3260" s="16"/>
      <c r="AN3260" s="16"/>
      <c r="AO3260" s="16"/>
      <c r="AP3260" s="16"/>
      <c r="AQ3260" s="16"/>
      <c r="AR3260" s="16"/>
      <c r="AS3260" s="16"/>
      <c r="AT3260" s="16"/>
      <c r="AU3260" s="16"/>
      <c r="AV3260" s="16"/>
      <c r="AW3260" s="16"/>
      <c r="AX3260" s="16"/>
      <c r="AY3260" s="16"/>
      <c r="AZ3260" s="16"/>
      <c r="BA3260" s="16"/>
      <c r="BB3260" s="16"/>
    </row>
    <row r="3261" s="5" customFormat="1" spans="1:54">
      <c r="A3261" s="136"/>
      <c r="C3261" s="136"/>
      <c r="E3261" s="107"/>
      <c r="F3261" s="137"/>
      <c r="J3261" s="122"/>
      <c r="K3261" s="138"/>
      <c r="L3261" s="139"/>
      <c r="M3261" s="140"/>
      <c r="O3261" s="89"/>
      <c r="Q3261" s="138"/>
      <c r="R3261" s="91"/>
      <c r="S3261" s="138"/>
      <c r="T3261" s="138"/>
      <c r="U3261" s="91"/>
      <c r="V3261" s="141"/>
      <c r="Y3261" s="6"/>
      <c r="Z3261" s="16"/>
      <c r="AA3261" s="16"/>
      <c r="AB3261" s="16"/>
      <c r="AC3261" s="16"/>
      <c r="AD3261" s="16"/>
      <c r="AE3261" s="16"/>
      <c r="AF3261" s="16"/>
      <c r="AG3261" s="16"/>
      <c r="AH3261" s="16"/>
      <c r="AI3261" s="16"/>
      <c r="AJ3261" s="16"/>
      <c r="AK3261" s="16"/>
      <c r="AL3261" s="16"/>
      <c r="AM3261" s="16"/>
      <c r="AN3261" s="16"/>
      <c r="AO3261" s="16"/>
      <c r="AP3261" s="16"/>
      <c r="AQ3261" s="16"/>
      <c r="AR3261" s="16"/>
      <c r="AS3261" s="16"/>
      <c r="AT3261" s="16"/>
      <c r="AU3261" s="16"/>
      <c r="AV3261" s="16"/>
      <c r="AW3261" s="16"/>
      <c r="AX3261" s="16"/>
      <c r="AY3261" s="16"/>
      <c r="AZ3261" s="16"/>
      <c r="BA3261" s="16"/>
      <c r="BB3261" s="16"/>
    </row>
    <row r="3262" s="5" customFormat="1" spans="1:54">
      <c r="A3262" s="136"/>
      <c r="C3262" s="136"/>
      <c r="E3262" s="107"/>
      <c r="F3262" s="137"/>
      <c r="J3262" s="122"/>
      <c r="K3262" s="138"/>
      <c r="L3262" s="139"/>
      <c r="M3262" s="140"/>
      <c r="O3262" s="89"/>
      <c r="Q3262" s="138"/>
      <c r="R3262" s="91"/>
      <c r="S3262" s="138"/>
      <c r="T3262" s="138"/>
      <c r="U3262" s="91"/>
      <c r="V3262" s="141"/>
      <c r="Y3262" s="6"/>
      <c r="Z3262" s="16"/>
      <c r="AA3262" s="16"/>
      <c r="AB3262" s="16"/>
      <c r="AC3262" s="16"/>
      <c r="AD3262" s="16"/>
      <c r="AE3262" s="16"/>
      <c r="AF3262" s="16"/>
      <c r="AG3262" s="16"/>
      <c r="AH3262" s="16"/>
      <c r="AI3262" s="16"/>
      <c r="AJ3262" s="16"/>
      <c r="AK3262" s="16"/>
      <c r="AL3262" s="16"/>
      <c r="AM3262" s="16"/>
      <c r="AN3262" s="16"/>
      <c r="AO3262" s="16"/>
      <c r="AP3262" s="16"/>
      <c r="AQ3262" s="16"/>
      <c r="AR3262" s="16"/>
      <c r="AS3262" s="16"/>
      <c r="AT3262" s="16"/>
      <c r="AU3262" s="16"/>
      <c r="AV3262" s="16"/>
      <c r="AW3262" s="16"/>
      <c r="AX3262" s="16"/>
      <c r="AY3262" s="16"/>
      <c r="AZ3262" s="16"/>
      <c r="BA3262" s="16"/>
      <c r="BB3262" s="16"/>
    </row>
    <row r="3263" s="5" customFormat="1" spans="1:54">
      <c r="A3263" s="136"/>
      <c r="C3263" s="136"/>
      <c r="E3263" s="107"/>
      <c r="F3263" s="137"/>
      <c r="J3263" s="122"/>
      <c r="K3263" s="138"/>
      <c r="L3263" s="139"/>
      <c r="M3263" s="140"/>
      <c r="O3263" s="89"/>
      <c r="Q3263" s="138"/>
      <c r="R3263" s="91"/>
      <c r="S3263" s="138"/>
      <c r="T3263" s="138"/>
      <c r="U3263" s="91"/>
      <c r="V3263" s="141"/>
      <c r="Y3263" s="6"/>
      <c r="Z3263" s="16"/>
      <c r="AA3263" s="16"/>
      <c r="AB3263" s="16"/>
      <c r="AC3263" s="16"/>
      <c r="AD3263" s="16"/>
      <c r="AE3263" s="16"/>
      <c r="AF3263" s="16"/>
      <c r="AG3263" s="16"/>
      <c r="AH3263" s="16"/>
      <c r="AI3263" s="16"/>
      <c r="AJ3263" s="16"/>
      <c r="AK3263" s="16"/>
      <c r="AL3263" s="16"/>
      <c r="AM3263" s="16"/>
      <c r="AN3263" s="16"/>
      <c r="AO3263" s="16"/>
      <c r="AP3263" s="16"/>
      <c r="AQ3263" s="16"/>
      <c r="AR3263" s="16"/>
      <c r="AS3263" s="16"/>
      <c r="AT3263" s="16"/>
      <c r="AU3263" s="16"/>
      <c r="AV3263" s="16"/>
      <c r="AW3263" s="16"/>
      <c r="AX3263" s="16"/>
      <c r="AY3263" s="16"/>
      <c r="AZ3263" s="16"/>
      <c r="BA3263" s="16"/>
      <c r="BB3263" s="16"/>
    </row>
    <row r="3264" s="5" customFormat="1" spans="1:54">
      <c r="A3264" s="136"/>
      <c r="C3264" s="136"/>
      <c r="E3264" s="107"/>
      <c r="F3264" s="137"/>
      <c r="J3264" s="122"/>
      <c r="K3264" s="138"/>
      <c r="L3264" s="139"/>
      <c r="M3264" s="140"/>
      <c r="O3264" s="89"/>
      <c r="Q3264" s="138"/>
      <c r="R3264" s="91"/>
      <c r="S3264" s="138"/>
      <c r="T3264" s="138"/>
      <c r="U3264" s="91"/>
      <c r="V3264" s="141"/>
      <c r="Y3264" s="6"/>
      <c r="Z3264" s="16"/>
      <c r="AA3264" s="16"/>
      <c r="AB3264" s="16"/>
      <c r="AC3264" s="16"/>
      <c r="AD3264" s="16"/>
      <c r="AE3264" s="16"/>
      <c r="AF3264" s="16"/>
      <c r="AG3264" s="16"/>
      <c r="AH3264" s="16"/>
      <c r="AI3264" s="16"/>
      <c r="AJ3264" s="16"/>
      <c r="AK3264" s="16"/>
      <c r="AL3264" s="16"/>
      <c r="AM3264" s="16"/>
      <c r="AN3264" s="16"/>
      <c r="AO3264" s="16"/>
      <c r="AP3264" s="16"/>
      <c r="AQ3264" s="16"/>
      <c r="AR3264" s="16"/>
      <c r="AS3264" s="16"/>
      <c r="AT3264" s="16"/>
      <c r="AU3264" s="16"/>
      <c r="AV3264" s="16"/>
      <c r="AW3264" s="16"/>
      <c r="AX3264" s="16"/>
      <c r="AY3264" s="16"/>
      <c r="AZ3264" s="16"/>
      <c r="BA3264" s="16"/>
      <c r="BB3264" s="16"/>
    </row>
    <row r="3265" s="5" customFormat="1" spans="1:54">
      <c r="A3265" s="136"/>
      <c r="C3265" s="136"/>
      <c r="E3265" s="107"/>
      <c r="F3265" s="137"/>
      <c r="J3265" s="122"/>
      <c r="K3265" s="138"/>
      <c r="L3265" s="139"/>
      <c r="M3265" s="140"/>
      <c r="O3265" s="89"/>
      <c r="Q3265" s="138"/>
      <c r="R3265" s="91"/>
      <c r="S3265" s="138"/>
      <c r="T3265" s="138"/>
      <c r="U3265" s="91"/>
      <c r="V3265" s="141"/>
      <c r="Y3265" s="6"/>
      <c r="Z3265" s="16"/>
      <c r="AA3265" s="16"/>
      <c r="AB3265" s="16"/>
      <c r="AC3265" s="16"/>
      <c r="AD3265" s="16"/>
      <c r="AE3265" s="16"/>
      <c r="AF3265" s="16"/>
      <c r="AG3265" s="16"/>
      <c r="AH3265" s="16"/>
      <c r="AI3265" s="16"/>
      <c r="AJ3265" s="16"/>
      <c r="AK3265" s="16"/>
      <c r="AL3265" s="16"/>
      <c r="AM3265" s="16"/>
      <c r="AN3265" s="16"/>
      <c r="AO3265" s="16"/>
      <c r="AP3265" s="16"/>
      <c r="AQ3265" s="16"/>
      <c r="AR3265" s="16"/>
      <c r="AS3265" s="16"/>
      <c r="AT3265" s="16"/>
      <c r="AU3265" s="16"/>
      <c r="AV3265" s="16"/>
      <c r="AW3265" s="16"/>
      <c r="AX3265" s="16"/>
      <c r="AY3265" s="16"/>
      <c r="AZ3265" s="16"/>
      <c r="BA3265" s="16"/>
      <c r="BB3265" s="16"/>
    </row>
    <row r="3266" s="5" customFormat="1" spans="1:54">
      <c r="A3266" s="136"/>
      <c r="C3266" s="136"/>
      <c r="E3266" s="107"/>
      <c r="F3266" s="137"/>
      <c r="J3266" s="122"/>
      <c r="K3266" s="138"/>
      <c r="L3266" s="139"/>
      <c r="M3266" s="140"/>
      <c r="O3266" s="89"/>
      <c r="Q3266" s="138"/>
      <c r="R3266" s="91"/>
      <c r="S3266" s="138"/>
      <c r="T3266" s="138"/>
      <c r="U3266" s="91"/>
      <c r="V3266" s="141"/>
      <c r="Y3266" s="6"/>
      <c r="Z3266" s="16"/>
      <c r="AA3266" s="16"/>
      <c r="AB3266" s="16"/>
      <c r="AC3266" s="16"/>
      <c r="AD3266" s="16"/>
      <c r="AE3266" s="16"/>
      <c r="AF3266" s="16"/>
      <c r="AG3266" s="16"/>
      <c r="AH3266" s="16"/>
      <c r="AI3266" s="16"/>
      <c r="AJ3266" s="16"/>
      <c r="AK3266" s="16"/>
      <c r="AL3266" s="16"/>
      <c r="AM3266" s="16"/>
      <c r="AN3266" s="16"/>
      <c r="AO3266" s="16"/>
      <c r="AP3266" s="16"/>
      <c r="AQ3266" s="16"/>
      <c r="AR3266" s="16"/>
      <c r="AS3266" s="16"/>
      <c r="AT3266" s="16"/>
      <c r="AU3266" s="16"/>
      <c r="AV3266" s="16"/>
      <c r="AW3266" s="16"/>
      <c r="AX3266" s="16"/>
      <c r="AY3266" s="16"/>
      <c r="AZ3266" s="16"/>
      <c r="BA3266" s="16"/>
      <c r="BB3266" s="16"/>
    </row>
    <row r="3267" s="5" customFormat="1" spans="1:54">
      <c r="A3267" s="136"/>
      <c r="C3267" s="136"/>
      <c r="E3267" s="107"/>
      <c r="F3267" s="137"/>
      <c r="J3267" s="122"/>
      <c r="K3267" s="138"/>
      <c r="L3267" s="139"/>
      <c r="M3267" s="140"/>
      <c r="O3267" s="89"/>
      <c r="Q3267" s="138"/>
      <c r="R3267" s="91"/>
      <c r="S3267" s="138"/>
      <c r="T3267" s="138"/>
      <c r="U3267" s="91"/>
      <c r="V3267" s="141"/>
      <c r="Y3267" s="6"/>
      <c r="Z3267" s="16"/>
      <c r="AA3267" s="16"/>
      <c r="AB3267" s="16"/>
      <c r="AC3267" s="16"/>
      <c r="AD3267" s="16"/>
      <c r="AE3267" s="16"/>
      <c r="AF3267" s="16"/>
      <c r="AG3267" s="16"/>
      <c r="AH3267" s="16"/>
      <c r="AI3267" s="16"/>
      <c r="AJ3267" s="16"/>
      <c r="AK3267" s="16"/>
      <c r="AL3267" s="16"/>
      <c r="AM3267" s="16"/>
      <c r="AN3267" s="16"/>
      <c r="AO3267" s="16"/>
      <c r="AP3267" s="16"/>
      <c r="AQ3267" s="16"/>
      <c r="AR3267" s="16"/>
      <c r="AS3267" s="16"/>
      <c r="AT3267" s="16"/>
      <c r="AU3267" s="16"/>
      <c r="AV3267" s="16"/>
      <c r="AW3267" s="16"/>
      <c r="AX3267" s="16"/>
      <c r="AY3267" s="16"/>
      <c r="AZ3267" s="16"/>
      <c r="BA3267" s="16"/>
      <c r="BB3267" s="16"/>
    </row>
    <row r="3268" s="5" customFormat="1" spans="1:54">
      <c r="A3268" s="136"/>
      <c r="C3268" s="136"/>
      <c r="E3268" s="107"/>
      <c r="F3268" s="137"/>
      <c r="J3268" s="122"/>
      <c r="K3268" s="138"/>
      <c r="L3268" s="139"/>
      <c r="M3268" s="140"/>
      <c r="O3268" s="89"/>
      <c r="Q3268" s="138"/>
      <c r="R3268" s="91"/>
      <c r="S3268" s="138"/>
      <c r="T3268" s="138"/>
      <c r="U3268" s="91"/>
      <c r="V3268" s="141"/>
      <c r="Y3268" s="6"/>
      <c r="Z3268" s="16"/>
      <c r="AA3268" s="16"/>
      <c r="AB3268" s="16"/>
      <c r="AC3268" s="16"/>
      <c r="AD3268" s="16"/>
      <c r="AE3268" s="16"/>
      <c r="AF3268" s="16"/>
      <c r="AG3268" s="16"/>
      <c r="AH3268" s="16"/>
      <c r="AI3268" s="16"/>
      <c r="AJ3268" s="16"/>
      <c r="AK3268" s="16"/>
      <c r="AL3268" s="16"/>
      <c r="AM3268" s="16"/>
      <c r="AN3268" s="16"/>
      <c r="AO3268" s="16"/>
      <c r="AP3268" s="16"/>
      <c r="AQ3268" s="16"/>
      <c r="AR3268" s="16"/>
      <c r="AS3268" s="16"/>
      <c r="AT3268" s="16"/>
      <c r="AU3268" s="16"/>
      <c r="AV3268" s="16"/>
      <c r="AW3268" s="16"/>
      <c r="AX3268" s="16"/>
      <c r="AY3268" s="16"/>
      <c r="AZ3268" s="16"/>
      <c r="BA3268" s="16"/>
      <c r="BB3268" s="16"/>
    </row>
    <row r="3269" s="5" customFormat="1" spans="1:54">
      <c r="A3269" s="136"/>
      <c r="C3269" s="136"/>
      <c r="E3269" s="107"/>
      <c r="F3269" s="137"/>
      <c r="J3269" s="122"/>
      <c r="K3269" s="138"/>
      <c r="L3269" s="139"/>
      <c r="M3269" s="140"/>
      <c r="O3269" s="89"/>
      <c r="Q3269" s="138"/>
      <c r="R3269" s="91"/>
      <c r="S3269" s="138"/>
      <c r="T3269" s="138"/>
      <c r="U3269" s="91"/>
      <c r="V3269" s="141"/>
      <c r="Y3269" s="6"/>
      <c r="Z3269" s="16"/>
      <c r="AA3269" s="16"/>
      <c r="AB3269" s="16"/>
      <c r="AC3269" s="16"/>
      <c r="AD3269" s="16"/>
      <c r="AE3269" s="16"/>
      <c r="AF3269" s="16"/>
      <c r="AG3269" s="16"/>
      <c r="AH3269" s="16"/>
      <c r="AI3269" s="16"/>
      <c r="AJ3269" s="16"/>
      <c r="AK3269" s="16"/>
      <c r="AL3269" s="16"/>
      <c r="AM3269" s="16"/>
      <c r="AN3269" s="16"/>
      <c r="AO3269" s="16"/>
      <c r="AP3269" s="16"/>
      <c r="AQ3269" s="16"/>
      <c r="AR3269" s="16"/>
      <c r="AS3269" s="16"/>
      <c r="AT3269" s="16"/>
      <c r="AU3269" s="16"/>
      <c r="AV3269" s="16"/>
      <c r="AW3269" s="16"/>
      <c r="AX3269" s="16"/>
      <c r="AY3269" s="16"/>
      <c r="AZ3269" s="16"/>
      <c r="BA3269" s="16"/>
      <c r="BB3269" s="16"/>
    </row>
    <row r="3270" s="5" customFormat="1" spans="1:54">
      <c r="A3270" s="136"/>
      <c r="C3270" s="136"/>
      <c r="E3270" s="107"/>
      <c r="F3270" s="137"/>
      <c r="J3270" s="122"/>
      <c r="K3270" s="138"/>
      <c r="L3270" s="139"/>
      <c r="M3270" s="140"/>
      <c r="O3270" s="89"/>
      <c r="Q3270" s="138"/>
      <c r="R3270" s="91"/>
      <c r="S3270" s="138"/>
      <c r="T3270" s="138"/>
      <c r="U3270" s="91"/>
      <c r="V3270" s="141"/>
      <c r="Y3270" s="6"/>
      <c r="Z3270" s="16"/>
      <c r="AA3270" s="16"/>
      <c r="AB3270" s="16"/>
      <c r="AC3270" s="16"/>
      <c r="AD3270" s="16"/>
      <c r="AE3270" s="16"/>
      <c r="AF3270" s="16"/>
      <c r="AG3270" s="16"/>
      <c r="AH3270" s="16"/>
      <c r="AI3270" s="16"/>
      <c r="AJ3270" s="16"/>
      <c r="AK3270" s="16"/>
      <c r="AL3270" s="16"/>
      <c r="AM3270" s="16"/>
      <c r="AN3270" s="16"/>
      <c r="AO3270" s="16"/>
      <c r="AP3270" s="16"/>
      <c r="AQ3270" s="16"/>
      <c r="AR3270" s="16"/>
      <c r="AS3270" s="16"/>
      <c r="AT3270" s="16"/>
      <c r="AU3270" s="16"/>
      <c r="AV3270" s="16"/>
      <c r="AW3270" s="16"/>
      <c r="AX3270" s="16"/>
      <c r="AY3270" s="16"/>
      <c r="AZ3270" s="16"/>
      <c r="BA3270" s="16"/>
      <c r="BB3270" s="16"/>
    </row>
    <row r="3271" s="5" customFormat="1" spans="1:54">
      <c r="A3271" s="136"/>
      <c r="C3271" s="136"/>
      <c r="E3271" s="107"/>
      <c r="F3271" s="137"/>
      <c r="J3271" s="122"/>
      <c r="K3271" s="138"/>
      <c r="L3271" s="139"/>
      <c r="M3271" s="140"/>
      <c r="O3271" s="89"/>
      <c r="Q3271" s="138"/>
      <c r="R3271" s="91"/>
      <c r="S3271" s="138"/>
      <c r="T3271" s="138"/>
      <c r="U3271" s="91"/>
      <c r="V3271" s="141"/>
      <c r="Y3271" s="6"/>
      <c r="Z3271" s="16"/>
      <c r="AA3271" s="16"/>
      <c r="AB3271" s="16"/>
      <c r="AC3271" s="16"/>
      <c r="AD3271" s="16"/>
      <c r="AE3271" s="16"/>
      <c r="AF3271" s="16"/>
      <c r="AG3271" s="16"/>
      <c r="AH3271" s="16"/>
      <c r="AI3271" s="16"/>
      <c r="AJ3271" s="16"/>
      <c r="AK3271" s="16"/>
      <c r="AL3271" s="16"/>
      <c r="AM3271" s="16"/>
      <c r="AN3271" s="16"/>
      <c r="AO3271" s="16"/>
      <c r="AP3271" s="16"/>
      <c r="AQ3271" s="16"/>
      <c r="AR3271" s="16"/>
      <c r="AS3271" s="16"/>
      <c r="AT3271" s="16"/>
      <c r="AU3271" s="16"/>
      <c r="AV3271" s="16"/>
      <c r="AW3271" s="16"/>
      <c r="AX3271" s="16"/>
      <c r="AY3271" s="16"/>
      <c r="AZ3271" s="16"/>
      <c r="BA3271" s="16"/>
      <c r="BB3271" s="16"/>
    </row>
    <row r="3272" s="5" customFormat="1" spans="1:54">
      <c r="A3272" s="136"/>
      <c r="C3272" s="136"/>
      <c r="E3272" s="107"/>
      <c r="F3272" s="137"/>
      <c r="J3272" s="122"/>
      <c r="K3272" s="138"/>
      <c r="L3272" s="139"/>
      <c r="M3272" s="140"/>
      <c r="O3272" s="89"/>
      <c r="Q3272" s="138"/>
      <c r="R3272" s="91"/>
      <c r="S3272" s="138"/>
      <c r="T3272" s="138"/>
      <c r="U3272" s="91"/>
      <c r="V3272" s="141"/>
      <c r="Y3272" s="6"/>
      <c r="Z3272" s="16"/>
      <c r="AA3272" s="16"/>
      <c r="AB3272" s="16"/>
      <c r="AC3272" s="16"/>
      <c r="AD3272" s="16"/>
      <c r="AE3272" s="16"/>
      <c r="AF3272" s="16"/>
      <c r="AG3272" s="16"/>
      <c r="AH3272" s="16"/>
      <c r="AI3272" s="16"/>
      <c r="AJ3272" s="16"/>
      <c r="AK3272" s="16"/>
      <c r="AL3272" s="16"/>
      <c r="AM3272" s="16"/>
      <c r="AN3272" s="16"/>
      <c r="AO3272" s="16"/>
      <c r="AP3272" s="16"/>
      <c r="AQ3272" s="16"/>
      <c r="AR3272" s="16"/>
      <c r="AS3272" s="16"/>
      <c r="AT3272" s="16"/>
      <c r="AU3272" s="16"/>
      <c r="AV3272" s="16"/>
      <c r="AW3272" s="16"/>
      <c r="AX3272" s="16"/>
      <c r="AY3272" s="16"/>
      <c r="AZ3272" s="16"/>
      <c r="BA3272" s="16"/>
      <c r="BB3272" s="16"/>
    </row>
    <row r="3273" s="5" customFormat="1" spans="1:54">
      <c r="A3273" s="136"/>
      <c r="C3273" s="136"/>
      <c r="E3273" s="107"/>
      <c r="F3273" s="137"/>
      <c r="J3273" s="122"/>
      <c r="K3273" s="138"/>
      <c r="L3273" s="139"/>
      <c r="M3273" s="140"/>
      <c r="O3273" s="89"/>
      <c r="Q3273" s="138"/>
      <c r="R3273" s="91"/>
      <c r="S3273" s="138"/>
      <c r="T3273" s="138"/>
      <c r="U3273" s="91"/>
      <c r="V3273" s="141"/>
      <c r="Y3273" s="6"/>
      <c r="Z3273" s="16"/>
      <c r="AA3273" s="16"/>
      <c r="AB3273" s="16"/>
      <c r="AC3273" s="16"/>
      <c r="AD3273" s="16"/>
      <c r="AE3273" s="16"/>
      <c r="AF3273" s="16"/>
      <c r="AG3273" s="16"/>
      <c r="AH3273" s="16"/>
      <c r="AI3273" s="16"/>
      <c r="AJ3273" s="16"/>
      <c r="AK3273" s="16"/>
      <c r="AL3273" s="16"/>
      <c r="AM3273" s="16"/>
      <c r="AN3273" s="16"/>
      <c r="AO3273" s="16"/>
      <c r="AP3273" s="16"/>
      <c r="AQ3273" s="16"/>
      <c r="AR3273" s="16"/>
      <c r="AS3273" s="16"/>
      <c r="AT3273" s="16"/>
      <c r="AU3273" s="16"/>
      <c r="AV3273" s="16"/>
      <c r="AW3273" s="16"/>
      <c r="AX3273" s="16"/>
      <c r="AY3273" s="16"/>
      <c r="AZ3273" s="16"/>
      <c r="BA3273" s="16"/>
      <c r="BB3273" s="16"/>
    </row>
    <row r="3274" s="5" customFormat="1" spans="1:54">
      <c r="A3274" s="136"/>
      <c r="C3274" s="136"/>
      <c r="E3274" s="107"/>
      <c r="F3274" s="137"/>
      <c r="J3274" s="122"/>
      <c r="K3274" s="138"/>
      <c r="L3274" s="139"/>
      <c r="M3274" s="140"/>
      <c r="O3274" s="89"/>
      <c r="Q3274" s="138"/>
      <c r="R3274" s="91"/>
      <c r="S3274" s="138"/>
      <c r="T3274" s="138"/>
      <c r="U3274" s="91"/>
      <c r="V3274" s="141"/>
      <c r="Y3274" s="6"/>
      <c r="Z3274" s="16"/>
      <c r="AA3274" s="16"/>
      <c r="AB3274" s="16"/>
      <c r="AC3274" s="16"/>
      <c r="AD3274" s="16"/>
      <c r="AE3274" s="16"/>
      <c r="AF3274" s="16"/>
      <c r="AG3274" s="16"/>
      <c r="AH3274" s="16"/>
      <c r="AI3274" s="16"/>
      <c r="AJ3274" s="16"/>
      <c r="AK3274" s="16"/>
      <c r="AL3274" s="16"/>
      <c r="AM3274" s="16"/>
      <c r="AN3274" s="16"/>
      <c r="AO3274" s="16"/>
      <c r="AP3274" s="16"/>
      <c r="AQ3274" s="16"/>
      <c r="AR3274" s="16"/>
      <c r="AS3274" s="16"/>
      <c r="AT3274" s="16"/>
      <c r="AU3274" s="16"/>
      <c r="AV3274" s="16"/>
      <c r="AW3274" s="16"/>
      <c r="AX3274" s="16"/>
      <c r="AY3274" s="16"/>
      <c r="AZ3274" s="16"/>
      <c r="BA3274" s="16"/>
      <c r="BB3274" s="16"/>
    </row>
    <row r="3275" s="5" customFormat="1" spans="1:54">
      <c r="A3275" s="136"/>
      <c r="C3275" s="136"/>
      <c r="E3275" s="107"/>
      <c r="F3275" s="137"/>
      <c r="J3275" s="122"/>
      <c r="K3275" s="138"/>
      <c r="L3275" s="139"/>
      <c r="M3275" s="140"/>
      <c r="O3275" s="89"/>
      <c r="Q3275" s="138"/>
      <c r="R3275" s="91"/>
      <c r="S3275" s="138"/>
      <c r="T3275" s="138"/>
      <c r="U3275" s="91"/>
      <c r="V3275" s="141"/>
      <c r="Y3275" s="6"/>
      <c r="Z3275" s="16"/>
      <c r="AA3275" s="16"/>
      <c r="AB3275" s="16"/>
      <c r="AC3275" s="16"/>
      <c r="AD3275" s="16"/>
      <c r="AE3275" s="16"/>
      <c r="AF3275" s="16"/>
      <c r="AG3275" s="16"/>
      <c r="AH3275" s="16"/>
      <c r="AI3275" s="16"/>
      <c r="AJ3275" s="16"/>
      <c r="AK3275" s="16"/>
      <c r="AL3275" s="16"/>
      <c r="AM3275" s="16"/>
      <c r="AN3275" s="16"/>
      <c r="AO3275" s="16"/>
      <c r="AP3275" s="16"/>
      <c r="AQ3275" s="16"/>
      <c r="AR3275" s="16"/>
      <c r="AS3275" s="16"/>
      <c r="AT3275" s="16"/>
      <c r="AU3275" s="16"/>
      <c r="AV3275" s="16"/>
      <c r="AW3275" s="16"/>
      <c r="AX3275" s="16"/>
      <c r="AY3275" s="16"/>
      <c r="AZ3275" s="16"/>
      <c r="BA3275" s="16"/>
      <c r="BB3275" s="16"/>
    </row>
    <row r="3276" s="5" customFormat="1" spans="1:54">
      <c r="A3276" s="136"/>
      <c r="C3276" s="136"/>
      <c r="E3276" s="107"/>
      <c r="F3276" s="137"/>
      <c r="J3276" s="122"/>
      <c r="K3276" s="138"/>
      <c r="L3276" s="139"/>
      <c r="M3276" s="140"/>
      <c r="O3276" s="89"/>
      <c r="Q3276" s="138"/>
      <c r="R3276" s="91"/>
      <c r="S3276" s="138"/>
      <c r="T3276" s="138"/>
      <c r="U3276" s="91"/>
      <c r="V3276" s="141"/>
      <c r="Y3276" s="6"/>
      <c r="Z3276" s="16"/>
      <c r="AA3276" s="16"/>
      <c r="AB3276" s="16"/>
      <c r="AC3276" s="16"/>
      <c r="AD3276" s="16"/>
      <c r="AE3276" s="16"/>
      <c r="AF3276" s="16"/>
      <c r="AG3276" s="16"/>
      <c r="AH3276" s="16"/>
      <c r="AI3276" s="16"/>
      <c r="AJ3276" s="16"/>
      <c r="AK3276" s="16"/>
      <c r="AL3276" s="16"/>
      <c r="AM3276" s="16"/>
      <c r="AN3276" s="16"/>
      <c r="AO3276" s="16"/>
      <c r="AP3276" s="16"/>
      <c r="AQ3276" s="16"/>
      <c r="AR3276" s="16"/>
      <c r="AS3276" s="16"/>
      <c r="AT3276" s="16"/>
      <c r="AU3276" s="16"/>
      <c r="AV3276" s="16"/>
      <c r="AW3276" s="16"/>
      <c r="AX3276" s="16"/>
      <c r="AY3276" s="16"/>
      <c r="AZ3276" s="16"/>
      <c r="BA3276" s="16"/>
      <c r="BB3276" s="16"/>
    </row>
    <row r="3277" s="5" customFormat="1" spans="1:54">
      <c r="A3277" s="136"/>
      <c r="C3277" s="136"/>
      <c r="E3277" s="107"/>
      <c r="F3277" s="137"/>
      <c r="J3277" s="122"/>
      <c r="K3277" s="138"/>
      <c r="L3277" s="139"/>
      <c r="M3277" s="140"/>
      <c r="O3277" s="89"/>
      <c r="Q3277" s="138"/>
      <c r="R3277" s="91"/>
      <c r="S3277" s="138"/>
      <c r="T3277" s="138"/>
      <c r="U3277" s="91"/>
      <c r="V3277" s="141"/>
      <c r="Y3277" s="6"/>
      <c r="Z3277" s="16"/>
      <c r="AA3277" s="16"/>
      <c r="AB3277" s="16"/>
      <c r="AC3277" s="16"/>
      <c r="AD3277" s="16"/>
      <c r="AE3277" s="16"/>
      <c r="AF3277" s="16"/>
      <c r="AG3277" s="16"/>
      <c r="AH3277" s="16"/>
      <c r="AI3277" s="16"/>
      <c r="AJ3277" s="16"/>
      <c r="AK3277" s="16"/>
      <c r="AL3277" s="16"/>
      <c r="AM3277" s="16"/>
      <c r="AN3277" s="16"/>
      <c r="AO3277" s="16"/>
      <c r="AP3277" s="16"/>
      <c r="AQ3277" s="16"/>
      <c r="AR3277" s="16"/>
      <c r="AS3277" s="16"/>
      <c r="AT3277" s="16"/>
      <c r="AU3277" s="16"/>
      <c r="AV3277" s="16"/>
      <c r="AW3277" s="16"/>
      <c r="AX3277" s="16"/>
      <c r="AY3277" s="16"/>
      <c r="AZ3277" s="16"/>
      <c r="BA3277" s="16"/>
      <c r="BB3277" s="16"/>
    </row>
    <row r="3278" s="5" customFormat="1" spans="1:54">
      <c r="A3278" s="136"/>
      <c r="C3278" s="136"/>
      <c r="E3278" s="107"/>
      <c r="F3278" s="137"/>
      <c r="J3278" s="122"/>
      <c r="K3278" s="138"/>
      <c r="L3278" s="139"/>
      <c r="M3278" s="140"/>
      <c r="O3278" s="89"/>
      <c r="Q3278" s="138"/>
      <c r="R3278" s="91"/>
      <c r="S3278" s="138"/>
      <c r="T3278" s="138"/>
      <c r="U3278" s="91"/>
      <c r="V3278" s="141"/>
      <c r="Y3278" s="6"/>
      <c r="Z3278" s="16"/>
      <c r="AA3278" s="16"/>
      <c r="AB3278" s="16"/>
      <c r="AC3278" s="16"/>
      <c r="AD3278" s="16"/>
      <c r="AE3278" s="16"/>
      <c r="AF3278" s="16"/>
      <c r="AG3278" s="16"/>
      <c r="AH3278" s="16"/>
      <c r="AI3278" s="16"/>
      <c r="AJ3278" s="16"/>
      <c r="AK3278" s="16"/>
      <c r="AL3278" s="16"/>
      <c r="AM3278" s="16"/>
      <c r="AN3278" s="16"/>
      <c r="AO3278" s="16"/>
      <c r="AP3278" s="16"/>
      <c r="AQ3278" s="16"/>
      <c r="AR3278" s="16"/>
      <c r="AS3278" s="16"/>
      <c r="AT3278" s="16"/>
      <c r="AU3278" s="16"/>
      <c r="AV3278" s="16"/>
      <c r="AW3278" s="16"/>
      <c r="AX3278" s="16"/>
      <c r="AY3278" s="16"/>
      <c r="AZ3278" s="16"/>
      <c r="BA3278" s="16"/>
      <c r="BB3278" s="16"/>
    </row>
    <row r="3279" s="5" customFormat="1" spans="1:54">
      <c r="A3279" s="136"/>
      <c r="C3279" s="136"/>
      <c r="E3279" s="107"/>
      <c r="F3279" s="137"/>
      <c r="J3279" s="122"/>
      <c r="K3279" s="138"/>
      <c r="L3279" s="139"/>
      <c r="M3279" s="140"/>
      <c r="O3279" s="89"/>
      <c r="Q3279" s="138"/>
      <c r="R3279" s="91"/>
      <c r="S3279" s="138"/>
      <c r="T3279" s="138"/>
      <c r="U3279" s="91"/>
      <c r="V3279" s="141"/>
      <c r="Y3279" s="6"/>
      <c r="Z3279" s="16"/>
      <c r="AA3279" s="16"/>
      <c r="AB3279" s="16"/>
      <c r="AC3279" s="16"/>
      <c r="AD3279" s="16"/>
      <c r="AE3279" s="16"/>
      <c r="AF3279" s="16"/>
      <c r="AG3279" s="16"/>
      <c r="AH3279" s="16"/>
      <c r="AI3279" s="16"/>
      <c r="AJ3279" s="16"/>
      <c r="AK3279" s="16"/>
      <c r="AL3279" s="16"/>
      <c r="AM3279" s="16"/>
      <c r="AN3279" s="16"/>
      <c r="AO3279" s="16"/>
      <c r="AP3279" s="16"/>
      <c r="AQ3279" s="16"/>
      <c r="AR3279" s="16"/>
      <c r="AS3279" s="16"/>
      <c r="AT3279" s="16"/>
      <c r="AU3279" s="16"/>
      <c r="AV3279" s="16"/>
      <c r="AW3279" s="16"/>
      <c r="AX3279" s="16"/>
      <c r="AY3279" s="16"/>
      <c r="AZ3279" s="16"/>
      <c r="BA3279" s="16"/>
      <c r="BB3279" s="16"/>
    </row>
    <row r="3280" s="5" customFormat="1" spans="1:54">
      <c r="A3280" s="136"/>
      <c r="C3280" s="136"/>
      <c r="E3280" s="107"/>
      <c r="F3280" s="137"/>
      <c r="J3280" s="122"/>
      <c r="K3280" s="138"/>
      <c r="L3280" s="139"/>
      <c r="M3280" s="140"/>
      <c r="O3280" s="89"/>
      <c r="Q3280" s="138"/>
      <c r="R3280" s="91"/>
      <c r="S3280" s="138"/>
      <c r="T3280" s="138"/>
      <c r="U3280" s="91"/>
      <c r="V3280" s="141"/>
      <c r="Y3280" s="6"/>
      <c r="Z3280" s="16"/>
      <c r="AA3280" s="16"/>
      <c r="AB3280" s="16"/>
      <c r="AC3280" s="16"/>
      <c r="AD3280" s="16"/>
      <c r="AE3280" s="16"/>
      <c r="AF3280" s="16"/>
      <c r="AG3280" s="16"/>
      <c r="AH3280" s="16"/>
      <c r="AI3280" s="16"/>
      <c r="AJ3280" s="16"/>
      <c r="AK3280" s="16"/>
      <c r="AL3280" s="16"/>
      <c r="AM3280" s="16"/>
      <c r="AN3280" s="16"/>
      <c r="AO3280" s="16"/>
      <c r="AP3280" s="16"/>
      <c r="AQ3280" s="16"/>
      <c r="AR3280" s="16"/>
      <c r="AS3280" s="16"/>
      <c r="AT3280" s="16"/>
      <c r="AU3280" s="16"/>
      <c r="AV3280" s="16"/>
      <c r="AW3280" s="16"/>
      <c r="AX3280" s="16"/>
      <c r="AY3280" s="16"/>
      <c r="AZ3280" s="16"/>
      <c r="BA3280" s="16"/>
      <c r="BB3280" s="16"/>
    </row>
    <row r="3281" s="5" customFormat="1" spans="1:54">
      <c r="A3281" s="136"/>
      <c r="C3281" s="136"/>
      <c r="E3281" s="107"/>
      <c r="F3281" s="137"/>
      <c r="J3281" s="122"/>
      <c r="K3281" s="138"/>
      <c r="L3281" s="139"/>
      <c r="M3281" s="140"/>
      <c r="O3281" s="89"/>
      <c r="Q3281" s="138"/>
      <c r="R3281" s="91"/>
      <c r="S3281" s="138"/>
      <c r="T3281" s="138"/>
      <c r="U3281" s="91"/>
      <c r="V3281" s="141"/>
      <c r="Y3281" s="6"/>
      <c r="Z3281" s="16"/>
      <c r="AA3281" s="16"/>
      <c r="AB3281" s="16"/>
      <c r="AC3281" s="16"/>
      <c r="AD3281" s="16"/>
      <c r="AE3281" s="16"/>
      <c r="AF3281" s="16"/>
      <c r="AG3281" s="16"/>
      <c r="AH3281" s="16"/>
      <c r="AI3281" s="16"/>
      <c r="AJ3281" s="16"/>
      <c r="AK3281" s="16"/>
      <c r="AL3281" s="16"/>
      <c r="AM3281" s="16"/>
      <c r="AN3281" s="16"/>
      <c r="AO3281" s="16"/>
      <c r="AP3281" s="16"/>
      <c r="AQ3281" s="16"/>
      <c r="AR3281" s="16"/>
      <c r="AS3281" s="16"/>
      <c r="AT3281" s="16"/>
      <c r="AU3281" s="16"/>
      <c r="AV3281" s="16"/>
      <c r="AW3281" s="16"/>
      <c r="AX3281" s="16"/>
      <c r="AY3281" s="16"/>
      <c r="AZ3281" s="16"/>
      <c r="BA3281" s="16"/>
      <c r="BB3281" s="16"/>
    </row>
    <row r="3282" s="5" customFormat="1" spans="1:54">
      <c r="A3282" s="136"/>
      <c r="C3282" s="136"/>
      <c r="E3282" s="107"/>
      <c r="F3282" s="137"/>
      <c r="J3282" s="122"/>
      <c r="K3282" s="138"/>
      <c r="L3282" s="139"/>
      <c r="M3282" s="140"/>
      <c r="O3282" s="89"/>
      <c r="Q3282" s="138"/>
      <c r="R3282" s="91"/>
      <c r="S3282" s="138"/>
      <c r="T3282" s="138"/>
      <c r="U3282" s="91"/>
      <c r="V3282" s="141"/>
      <c r="Y3282" s="6"/>
      <c r="Z3282" s="16"/>
      <c r="AA3282" s="16"/>
      <c r="AB3282" s="16"/>
      <c r="AC3282" s="16"/>
      <c r="AD3282" s="16"/>
      <c r="AE3282" s="16"/>
      <c r="AF3282" s="16"/>
      <c r="AG3282" s="16"/>
      <c r="AH3282" s="16"/>
      <c r="AI3282" s="16"/>
      <c r="AJ3282" s="16"/>
      <c r="AK3282" s="16"/>
      <c r="AL3282" s="16"/>
      <c r="AM3282" s="16"/>
      <c r="AN3282" s="16"/>
      <c r="AO3282" s="16"/>
      <c r="AP3282" s="16"/>
      <c r="AQ3282" s="16"/>
      <c r="AR3282" s="16"/>
      <c r="AS3282" s="16"/>
      <c r="AT3282" s="16"/>
      <c r="AU3282" s="16"/>
      <c r="AV3282" s="16"/>
      <c r="AW3282" s="16"/>
      <c r="AX3282" s="16"/>
      <c r="AY3282" s="16"/>
      <c r="AZ3282" s="16"/>
      <c r="BA3282" s="16"/>
      <c r="BB3282" s="16"/>
    </row>
    <row r="3283" s="5" customFormat="1" spans="1:54">
      <c r="A3283" s="136"/>
      <c r="C3283" s="136"/>
      <c r="E3283" s="107"/>
      <c r="F3283" s="137"/>
      <c r="J3283" s="122"/>
      <c r="K3283" s="138"/>
      <c r="L3283" s="139"/>
      <c r="M3283" s="140"/>
      <c r="O3283" s="89"/>
      <c r="Q3283" s="138"/>
      <c r="R3283" s="91"/>
      <c r="S3283" s="138"/>
      <c r="T3283" s="138"/>
      <c r="U3283" s="91"/>
      <c r="V3283" s="141"/>
      <c r="Y3283" s="6"/>
      <c r="Z3283" s="16"/>
      <c r="AA3283" s="16"/>
      <c r="AB3283" s="16"/>
      <c r="AC3283" s="16"/>
      <c r="AD3283" s="16"/>
      <c r="AE3283" s="16"/>
      <c r="AF3283" s="16"/>
      <c r="AG3283" s="16"/>
      <c r="AH3283" s="16"/>
      <c r="AI3283" s="16"/>
      <c r="AJ3283" s="16"/>
      <c r="AK3283" s="16"/>
      <c r="AL3283" s="16"/>
      <c r="AM3283" s="16"/>
      <c r="AN3283" s="16"/>
      <c r="AO3283" s="16"/>
      <c r="AP3283" s="16"/>
      <c r="AQ3283" s="16"/>
      <c r="AR3283" s="16"/>
      <c r="AS3283" s="16"/>
      <c r="AT3283" s="16"/>
      <c r="AU3283" s="16"/>
      <c r="AV3283" s="16"/>
      <c r="AW3283" s="16"/>
      <c r="AX3283" s="16"/>
      <c r="AY3283" s="16"/>
      <c r="AZ3283" s="16"/>
      <c r="BA3283" s="16"/>
      <c r="BB3283" s="16"/>
    </row>
    <row r="3284" s="5" customFormat="1" spans="1:54">
      <c r="A3284" s="136"/>
      <c r="C3284" s="136"/>
      <c r="E3284" s="107"/>
      <c r="F3284" s="137"/>
      <c r="J3284" s="122"/>
      <c r="K3284" s="138"/>
      <c r="L3284" s="139"/>
      <c r="M3284" s="140"/>
      <c r="O3284" s="89"/>
      <c r="Q3284" s="138"/>
      <c r="R3284" s="91"/>
      <c r="S3284" s="138"/>
      <c r="T3284" s="138"/>
      <c r="U3284" s="91"/>
      <c r="V3284" s="141"/>
      <c r="Y3284" s="6"/>
      <c r="Z3284" s="16"/>
      <c r="AA3284" s="16"/>
      <c r="AB3284" s="16"/>
      <c r="AC3284" s="16"/>
      <c r="AD3284" s="16"/>
      <c r="AE3284" s="16"/>
      <c r="AF3284" s="16"/>
      <c r="AG3284" s="16"/>
      <c r="AH3284" s="16"/>
      <c r="AI3284" s="16"/>
      <c r="AJ3284" s="16"/>
      <c r="AK3284" s="16"/>
      <c r="AL3284" s="16"/>
      <c r="AM3284" s="16"/>
      <c r="AN3284" s="16"/>
      <c r="AO3284" s="16"/>
      <c r="AP3284" s="16"/>
      <c r="AQ3284" s="16"/>
      <c r="AR3284" s="16"/>
      <c r="AS3284" s="16"/>
      <c r="AT3284" s="16"/>
      <c r="AU3284" s="16"/>
      <c r="AV3284" s="16"/>
      <c r="AW3284" s="16"/>
      <c r="AX3284" s="16"/>
      <c r="AY3284" s="16"/>
      <c r="AZ3284" s="16"/>
      <c r="BA3284" s="16"/>
      <c r="BB3284" s="16"/>
    </row>
    <row r="3285" s="5" customFormat="1" spans="1:54">
      <c r="A3285" s="136"/>
      <c r="C3285" s="136"/>
      <c r="E3285" s="107"/>
      <c r="F3285" s="137"/>
      <c r="J3285" s="122"/>
      <c r="K3285" s="138"/>
      <c r="L3285" s="139"/>
      <c r="M3285" s="140"/>
      <c r="O3285" s="89"/>
      <c r="Q3285" s="138"/>
      <c r="R3285" s="91"/>
      <c r="S3285" s="138"/>
      <c r="T3285" s="138"/>
      <c r="U3285" s="91"/>
      <c r="V3285" s="141"/>
      <c r="Y3285" s="6"/>
      <c r="Z3285" s="16"/>
      <c r="AA3285" s="16"/>
      <c r="AB3285" s="16"/>
      <c r="AC3285" s="16"/>
      <c r="AD3285" s="16"/>
      <c r="AE3285" s="16"/>
      <c r="AF3285" s="16"/>
      <c r="AG3285" s="16"/>
      <c r="AH3285" s="16"/>
      <c r="AI3285" s="16"/>
      <c r="AJ3285" s="16"/>
      <c r="AK3285" s="16"/>
      <c r="AL3285" s="16"/>
      <c r="AM3285" s="16"/>
      <c r="AN3285" s="16"/>
      <c r="AO3285" s="16"/>
      <c r="AP3285" s="16"/>
      <c r="AQ3285" s="16"/>
      <c r="AR3285" s="16"/>
      <c r="AS3285" s="16"/>
      <c r="AT3285" s="16"/>
      <c r="AU3285" s="16"/>
      <c r="AV3285" s="16"/>
      <c r="AW3285" s="16"/>
      <c r="AX3285" s="16"/>
      <c r="AY3285" s="16"/>
      <c r="AZ3285" s="16"/>
      <c r="BA3285" s="16"/>
      <c r="BB3285" s="16"/>
    </row>
    <row r="3286" s="5" customFormat="1" spans="1:54">
      <c r="A3286" s="136"/>
      <c r="C3286" s="136"/>
      <c r="E3286" s="107"/>
      <c r="F3286" s="137"/>
      <c r="J3286" s="122"/>
      <c r="K3286" s="138"/>
      <c r="L3286" s="139"/>
      <c r="M3286" s="140"/>
      <c r="O3286" s="89"/>
      <c r="Q3286" s="138"/>
      <c r="R3286" s="91"/>
      <c r="S3286" s="138"/>
      <c r="T3286" s="138"/>
      <c r="U3286" s="91"/>
      <c r="V3286" s="141"/>
      <c r="Y3286" s="6"/>
      <c r="Z3286" s="16"/>
      <c r="AA3286" s="16"/>
      <c r="AB3286" s="16"/>
      <c r="AC3286" s="16"/>
      <c r="AD3286" s="16"/>
      <c r="AE3286" s="16"/>
      <c r="AF3286" s="16"/>
      <c r="AG3286" s="16"/>
      <c r="AH3286" s="16"/>
      <c r="AI3286" s="16"/>
      <c r="AJ3286" s="16"/>
      <c r="AK3286" s="16"/>
      <c r="AL3286" s="16"/>
      <c r="AM3286" s="16"/>
      <c r="AN3286" s="16"/>
      <c r="AO3286" s="16"/>
      <c r="AP3286" s="16"/>
      <c r="AQ3286" s="16"/>
      <c r="AR3286" s="16"/>
      <c r="AS3286" s="16"/>
      <c r="AT3286" s="16"/>
      <c r="AU3286" s="16"/>
      <c r="AV3286" s="16"/>
      <c r="AW3286" s="16"/>
      <c r="AX3286" s="16"/>
      <c r="AY3286" s="16"/>
      <c r="AZ3286" s="16"/>
      <c r="BA3286" s="16"/>
      <c r="BB3286" s="16"/>
    </row>
    <row r="3287" s="5" customFormat="1" spans="1:54">
      <c r="A3287" s="136"/>
      <c r="C3287" s="136"/>
      <c r="E3287" s="107"/>
      <c r="F3287" s="137"/>
      <c r="J3287" s="122"/>
      <c r="K3287" s="138"/>
      <c r="L3287" s="139"/>
      <c r="M3287" s="140"/>
      <c r="O3287" s="89"/>
      <c r="Q3287" s="138"/>
      <c r="R3287" s="91"/>
      <c r="S3287" s="138"/>
      <c r="T3287" s="138"/>
      <c r="U3287" s="91"/>
      <c r="V3287" s="141"/>
      <c r="Y3287" s="6"/>
      <c r="Z3287" s="16"/>
      <c r="AA3287" s="16"/>
      <c r="AB3287" s="16"/>
      <c r="AC3287" s="16"/>
      <c r="AD3287" s="16"/>
      <c r="AE3287" s="16"/>
      <c r="AF3287" s="16"/>
      <c r="AG3287" s="16"/>
      <c r="AH3287" s="16"/>
      <c r="AI3287" s="16"/>
      <c r="AJ3287" s="16"/>
      <c r="AK3287" s="16"/>
      <c r="AL3287" s="16"/>
      <c r="AM3287" s="16"/>
      <c r="AN3287" s="16"/>
      <c r="AO3287" s="16"/>
      <c r="AP3287" s="16"/>
      <c r="AQ3287" s="16"/>
      <c r="AR3287" s="16"/>
      <c r="AS3287" s="16"/>
      <c r="AT3287" s="16"/>
      <c r="AU3287" s="16"/>
      <c r="AV3287" s="16"/>
      <c r="AW3287" s="16"/>
      <c r="AX3287" s="16"/>
      <c r="AY3287" s="16"/>
      <c r="AZ3287" s="16"/>
      <c r="BA3287" s="16"/>
      <c r="BB3287" s="16"/>
    </row>
    <row r="3288" s="5" customFormat="1" spans="1:54">
      <c r="A3288" s="136"/>
      <c r="C3288" s="136"/>
      <c r="E3288" s="107"/>
      <c r="F3288" s="137"/>
      <c r="J3288" s="122"/>
      <c r="K3288" s="138"/>
      <c r="L3288" s="139"/>
      <c r="M3288" s="140"/>
      <c r="O3288" s="89"/>
      <c r="Q3288" s="138"/>
      <c r="R3288" s="91"/>
      <c r="S3288" s="138"/>
      <c r="T3288" s="138"/>
      <c r="U3288" s="91"/>
      <c r="V3288" s="141"/>
      <c r="Y3288" s="6"/>
      <c r="Z3288" s="16"/>
      <c r="AA3288" s="16"/>
      <c r="AB3288" s="16"/>
      <c r="AC3288" s="16"/>
      <c r="AD3288" s="16"/>
      <c r="AE3288" s="16"/>
      <c r="AF3288" s="16"/>
      <c r="AG3288" s="16"/>
      <c r="AH3288" s="16"/>
      <c r="AI3288" s="16"/>
      <c r="AJ3288" s="16"/>
      <c r="AK3288" s="16"/>
      <c r="AL3288" s="16"/>
      <c r="AM3288" s="16"/>
      <c r="AN3288" s="16"/>
      <c r="AO3288" s="16"/>
      <c r="AP3288" s="16"/>
      <c r="AQ3288" s="16"/>
      <c r="AR3288" s="16"/>
      <c r="AS3288" s="16"/>
      <c r="AT3288" s="16"/>
      <c r="AU3288" s="16"/>
      <c r="AV3288" s="16"/>
      <c r="AW3288" s="16"/>
      <c r="AX3288" s="16"/>
      <c r="AY3288" s="16"/>
      <c r="AZ3288" s="16"/>
      <c r="BA3288" s="16"/>
      <c r="BB3288" s="16"/>
    </row>
    <row r="3289" s="5" customFormat="1" spans="1:54">
      <c r="A3289" s="136"/>
      <c r="C3289" s="136"/>
      <c r="E3289" s="107"/>
      <c r="F3289" s="137"/>
      <c r="J3289" s="122"/>
      <c r="K3289" s="138"/>
      <c r="L3289" s="139"/>
      <c r="M3289" s="140"/>
      <c r="O3289" s="89"/>
      <c r="Q3289" s="138"/>
      <c r="R3289" s="91"/>
      <c r="S3289" s="138"/>
      <c r="T3289" s="138"/>
      <c r="U3289" s="91"/>
      <c r="V3289" s="141"/>
      <c r="Y3289" s="6"/>
      <c r="Z3289" s="16"/>
      <c r="AA3289" s="16"/>
      <c r="AB3289" s="16"/>
      <c r="AC3289" s="16"/>
      <c r="AD3289" s="16"/>
      <c r="AE3289" s="16"/>
      <c r="AF3289" s="16"/>
      <c r="AG3289" s="16"/>
      <c r="AH3289" s="16"/>
      <c r="AI3289" s="16"/>
      <c r="AJ3289" s="16"/>
      <c r="AK3289" s="16"/>
      <c r="AL3289" s="16"/>
      <c r="AM3289" s="16"/>
      <c r="AN3289" s="16"/>
      <c r="AO3289" s="16"/>
      <c r="AP3289" s="16"/>
      <c r="AQ3289" s="16"/>
      <c r="AR3289" s="16"/>
      <c r="AS3289" s="16"/>
      <c r="AT3289" s="16"/>
      <c r="AU3289" s="16"/>
      <c r="AV3289" s="16"/>
      <c r="AW3289" s="16"/>
      <c r="AX3289" s="16"/>
      <c r="AY3289" s="16"/>
      <c r="AZ3289" s="16"/>
      <c r="BA3289" s="16"/>
      <c r="BB3289" s="16"/>
    </row>
    <row r="3290" s="5" customFormat="1" spans="1:54">
      <c r="A3290" s="136"/>
      <c r="C3290" s="136"/>
      <c r="E3290" s="107"/>
      <c r="F3290" s="137"/>
      <c r="J3290" s="122"/>
      <c r="K3290" s="138"/>
      <c r="L3290" s="139"/>
      <c r="M3290" s="140"/>
      <c r="O3290" s="89"/>
      <c r="Q3290" s="138"/>
      <c r="R3290" s="91"/>
      <c r="S3290" s="138"/>
      <c r="T3290" s="138"/>
      <c r="U3290" s="91"/>
      <c r="V3290" s="141"/>
      <c r="Y3290" s="6"/>
      <c r="Z3290" s="16"/>
      <c r="AA3290" s="16"/>
      <c r="AB3290" s="16"/>
      <c r="AC3290" s="16"/>
      <c r="AD3290" s="16"/>
      <c r="AE3290" s="16"/>
      <c r="AF3290" s="16"/>
      <c r="AG3290" s="16"/>
      <c r="AH3290" s="16"/>
      <c r="AI3290" s="16"/>
      <c r="AJ3290" s="16"/>
      <c r="AK3290" s="16"/>
      <c r="AL3290" s="16"/>
      <c r="AM3290" s="16"/>
      <c r="AN3290" s="16"/>
      <c r="AO3290" s="16"/>
      <c r="AP3290" s="16"/>
      <c r="AQ3290" s="16"/>
      <c r="AR3290" s="16"/>
      <c r="AS3290" s="16"/>
      <c r="AT3290" s="16"/>
      <c r="AU3290" s="16"/>
      <c r="AV3290" s="16"/>
      <c r="AW3290" s="16"/>
      <c r="AX3290" s="16"/>
      <c r="AY3290" s="16"/>
      <c r="AZ3290" s="16"/>
      <c r="BA3290" s="16"/>
      <c r="BB3290" s="16"/>
    </row>
    <row r="3291" s="5" customFormat="1" spans="1:54">
      <c r="A3291" s="136"/>
      <c r="C3291" s="136"/>
      <c r="E3291" s="107"/>
      <c r="F3291" s="137"/>
      <c r="J3291" s="122"/>
      <c r="K3291" s="138"/>
      <c r="L3291" s="139"/>
      <c r="M3291" s="140"/>
      <c r="O3291" s="89"/>
      <c r="Q3291" s="138"/>
      <c r="R3291" s="91"/>
      <c r="S3291" s="138"/>
      <c r="T3291" s="138"/>
      <c r="U3291" s="91"/>
      <c r="V3291" s="141"/>
      <c r="Y3291" s="6"/>
      <c r="Z3291" s="16"/>
      <c r="AA3291" s="16"/>
      <c r="AB3291" s="16"/>
      <c r="AC3291" s="16"/>
      <c r="AD3291" s="16"/>
      <c r="AE3291" s="16"/>
      <c r="AF3291" s="16"/>
      <c r="AG3291" s="16"/>
      <c r="AH3291" s="16"/>
      <c r="AI3291" s="16"/>
      <c r="AJ3291" s="16"/>
      <c r="AK3291" s="16"/>
      <c r="AL3291" s="16"/>
      <c r="AM3291" s="16"/>
      <c r="AN3291" s="16"/>
      <c r="AO3291" s="16"/>
      <c r="AP3291" s="16"/>
      <c r="AQ3291" s="16"/>
      <c r="AR3291" s="16"/>
      <c r="AS3291" s="16"/>
      <c r="AT3291" s="16"/>
      <c r="AU3291" s="16"/>
      <c r="AV3291" s="16"/>
      <c r="AW3291" s="16"/>
      <c r="AX3291" s="16"/>
      <c r="AY3291" s="16"/>
      <c r="AZ3291" s="16"/>
      <c r="BA3291" s="16"/>
      <c r="BB3291" s="16"/>
    </row>
    <row r="3292" s="5" customFormat="1" spans="1:54">
      <c r="A3292" s="136"/>
      <c r="C3292" s="136"/>
      <c r="E3292" s="107"/>
      <c r="F3292" s="137"/>
      <c r="J3292" s="122"/>
      <c r="K3292" s="138"/>
      <c r="L3292" s="139"/>
      <c r="M3292" s="140"/>
      <c r="O3292" s="89"/>
      <c r="Q3292" s="138"/>
      <c r="R3292" s="91"/>
      <c r="S3292" s="138"/>
      <c r="T3292" s="138"/>
      <c r="U3292" s="91"/>
      <c r="V3292" s="141"/>
      <c r="Y3292" s="6"/>
      <c r="Z3292" s="16"/>
      <c r="AA3292" s="16"/>
      <c r="AB3292" s="16"/>
      <c r="AC3292" s="16"/>
      <c r="AD3292" s="16"/>
      <c r="AE3292" s="16"/>
      <c r="AF3292" s="16"/>
      <c r="AG3292" s="16"/>
      <c r="AH3292" s="16"/>
      <c r="AI3292" s="16"/>
      <c r="AJ3292" s="16"/>
      <c r="AK3292" s="16"/>
      <c r="AL3292" s="16"/>
      <c r="AM3292" s="16"/>
      <c r="AN3292" s="16"/>
      <c r="AO3292" s="16"/>
      <c r="AP3292" s="16"/>
      <c r="AQ3292" s="16"/>
      <c r="AR3292" s="16"/>
      <c r="AS3292" s="16"/>
      <c r="AT3292" s="16"/>
      <c r="AU3292" s="16"/>
      <c r="AV3292" s="16"/>
      <c r="AW3292" s="16"/>
      <c r="AX3292" s="16"/>
      <c r="AY3292" s="16"/>
      <c r="AZ3292" s="16"/>
      <c r="BA3292" s="16"/>
      <c r="BB3292" s="16"/>
    </row>
    <row r="3293" s="5" customFormat="1" spans="1:54">
      <c r="A3293" s="136"/>
      <c r="C3293" s="136"/>
      <c r="E3293" s="107"/>
      <c r="F3293" s="137"/>
      <c r="J3293" s="122"/>
      <c r="K3293" s="138"/>
      <c r="L3293" s="139"/>
      <c r="M3293" s="140"/>
      <c r="O3293" s="89"/>
      <c r="Q3293" s="138"/>
      <c r="R3293" s="91"/>
      <c r="S3293" s="138"/>
      <c r="T3293" s="138"/>
      <c r="U3293" s="91"/>
      <c r="V3293" s="141"/>
      <c r="Y3293" s="6"/>
      <c r="Z3293" s="16"/>
      <c r="AA3293" s="16"/>
      <c r="AB3293" s="16"/>
      <c r="AC3293" s="16"/>
      <c r="AD3293" s="16"/>
      <c r="AE3293" s="16"/>
      <c r="AF3293" s="16"/>
      <c r="AG3293" s="16"/>
      <c r="AH3293" s="16"/>
      <c r="AI3293" s="16"/>
      <c r="AJ3293" s="16"/>
      <c r="AK3293" s="16"/>
      <c r="AL3293" s="16"/>
      <c r="AM3293" s="16"/>
      <c r="AN3293" s="16"/>
      <c r="AO3293" s="16"/>
      <c r="AP3293" s="16"/>
      <c r="AQ3293" s="16"/>
      <c r="AR3293" s="16"/>
      <c r="AS3293" s="16"/>
      <c r="AT3293" s="16"/>
      <c r="AU3293" s="16"/>
      <c r="AV3293" s="16"/>
      <c r="AW3293" s="16"/>
      <c r="AX3293" s="16"/>
      <c r="AY3293" s="16"/>
      <c r="AZ3293" s="16"/>
      <c r="BA3293" s="16"/>
      <c r="BB3293" s="16"/>
    </row>
    <row r="3294" s="5" customFormat="1" spans="1:54">
      <c r="A3294" s="136"/>
      <c r="C3294" s="136"/>
      <c r="E3294" s="107"/>
      <c r="F3294" s="137"/>
      <c r="J3294" s="122"/>
      <c r="K3294" s="138"/>
      <c r="L3294" s="139"/>
      <c r="M3294" s="140"/>
      <c r="O3294" s="89"/>
      <c r="Q3294" s="138"/>
      <c r="R3294" s="91"/>
      <c r="S3294" s="138"/>
      <c r="T3294" s="138"/>
      <c r="U3294" s="91"/>
      <c r="V3294" s="141"/>
      <c r="Y3294" s="6"/>
      <c r="Z3294" s="16"/>
      <c r="AA3294" s="16"/>
      <c r="AB3294" s="16"/>
      <c r="AC3294" s="16"/>
      <c r="AD3294" s="16"/>
      <c r="AE3294" s="16"/>
      <c r="AF3294" s="16"/>
      <c r="AG3294" s="16"/>
      <c r="AH3294" s="16"/>
      <c r="AI3294" s="16"/>
      <c r="AJ3294" s="16"/>
      <c r="AK3294" s="16"/>
      <c r="AL3294" s="16"/>
      <c r="AM3294" s="16"/>
      <c r="AN3294" s="16"/>
      <c r="AO3294" s="16"/>
      <c r="AP3294" s="16"/>
      <c r="AQ3294" s="16"/>
      <c r="AR3294" s="16"/>
      <c r="AS3294" s="16"/>
      <c r="AT3294" s="16"/>
      <c r="AU3294" s="16"/>
      <c r="AV3294" s="16"/>
      <c r="AW3294" s="16"/>
      <c r="AX3294" s="16"/>
      <c r="AY3294" s="16"/>
      <c r="AZ3294" s="16"/>
      <c r="BA3294" s="16"/>
      <c r="BB3294" s="16"/>
    </row>
    <row r="3295" s="5" customFormat="1" spans="1:54">
      <c r="A3295" s="136"/>
      <c r="C3295" s="136"/>
      <c r="E3295" s="107"/>
      <c r="F3295" s="137"/>
      <c r="J3295" s="122"/>
      <c r="K3295" s="138"/>
      <c r="L3295" s="139"/>
      <c r="M3295" s="140"/>
      <c r="O3295" s="89"/>
      <c r="Q3295" s="138"/>
      <c r="R3295" s="91"/>
      <c r="S3295" s="138"/>
      <c r="T3295" s="138"/>
      <c r="U3295" s="91"/>
      <c r="V3295" s="141"/>
      <c r="Y3295" s="6"/>
      <c r="Z3295" s="16"/>
      <c r="AA3295" s="16"/>
      <c r="AB3295" s="16"/>
      <c r="AC3295" s="16"/>
      <c r="AD3295" s="16"/>
      <c r="AE3295" s="16"/>
      <c r="AF3295" s="16"/>
      <c r="AG3295" s="16"/>
      <c r="AH3295" s="16"/>
      <c r="AI3295" s="16"/>
      <c r="AJ3295" s="16"/>
      <c r="AK3295" s="16"/>
      <c r="AL3295" s="16"/>
      <c r="AM3295" s="16"/>
      <c r="AN3295" s="16"/>
      <c r="AO3295" s="16"/>
      <c r="AP3295" s="16"/>
      <c r="AQ3295" s="16"/>
      <c r="AR3295" s="16"/>
      <c r="AS3295" s="16"/>
      <c r="AT3295" s="16"/>
      <c r="AU3295" s="16"/>
      <c r="AV3295" s="16"/>
      <c r="AW3295" s="16"/>
      <c r="AX3295" s="16"/>
      <c r="AY3295" s="16"/>
      <c r="AZ3295" s="16"/>
      <c r="BA3295" s="16"/>
      <c r="BB3295" s="16"/>
    </row>
    <row r="3296" s="5" customFormat="1" spans="1:54">
      <c r="A3296" s="136"/>
      <c r="C3296" s="136"/>
      <c r="E3296" s="107"/>
      <c r="F3296" s="137"/>
      <c r="J3296" s="122"/>
      <c r="K3296" s="138"/>
      <c r="L3296" s="139"/>
      <c r="M3296" s="140"/>
      <c r="O3296" s="89"/>
      <c r="Q3296" s="138"/>
      <c r="R3296" s="91"/>
      <c r="S3296" s="138"/>
      <c r="T3296" s="138"/>
      <c r="U3296" s="91"/>
      <c r="V3296" s="141"/>
      <c r="Y3296" s="6"/>
      <c r="Z3296" s="16"/>
      <c r="AA3296" s="16"/>
      <c r="AB3296" s="16"/>
      <c r="AC3296" s="16"/>
      <c r="AD3296" s="16"/>
      <c r="AE3296" s="16"/>
      <c r="AF3296" s="16"/>
      <c r="AG3296" s="16"/>
      <c r="AH3296" s="16"/>
      <c r="AI3296" s="16"/>
      <c r="AJ3296" s="16"/>
      <c r="AK3296" s="16"/>
      <c r="AL3296" s="16"/>
      <c r="AM3296" s="16"/>
      <c r="AN3296" s="16"/>
      <c r="AO3296" s="16"/>
      <c r="AP3296" s="16"/>
      <c r="AQ3296" s="16"/>
      <c r="AR3296" s="16"/>
      <c r="AS3296" s="16"/>
      <c r="AT3296" s="16"/>
      <c r="AU3296" s="16"/>
      <c r="AV3296" s="16"/>
      <c r="AW3296" s="16"/>
      <c r="AX3296" s="16"/>
      <c r="AY3296" s="16"/>
      <c r="AZ3296" s="16"/>
      <c r="BA3296" s="16"/>
      <c r="BB3296" s="16"/>
    </row>
    <row r="3297" s="5" customFormat="1" spans="1:54">
      <c r="A3297" s="136"/>
      <c r="C3297" s="136"/>
      <c r="E3297" s="107"/>
      <c r="F3297" s="137"/>
      <c r="J3297" s="122"/>
      <c r="K3297" s="138"/>
      <c r="L3297" s="139"/>
      <c r="M3297" s="140"/>
      <c r="O3297" s="89"/>
      <c r="Q3297" s="138"/>
      <c r="R3297" s="91"/>
      <c r="S3297" s="138"/>
      <c r="T3297" s="138"/>
      <c r="U3297" s="91"/>
      <c r="V3297" s="141"/>
      <c r="Y3297" s="6"/>
      <c r="Z3297" s="16"/>
      <c r="AA3297" s="16"/>
      <c r="AB3297" s="16"/>
      <c r="AC3297" s="16"/>
      <c r="AD3297" s="16"/>
      <c r="AE3297" s="16"/>
      <c r="AF3297" s="16"/>
      <c r="AG3297" s="16"/>
      <c r="AH3297" s="16"/>
      <c r="AI3297" s="16"/>
      <c r="AJ3297" s="16"/>
      <c r="AK3297" s="16"/>
      <c r="AL3297" s="16"/>
      <c r="AM3297" s="16"/>
      <c r="AN3297" s="16"/>
      <c r="AO3297" s="16"/>
      <c r="AP3297" s="16"/>
      <c r="AQ3297" s="16"/>
      <c r="AR3297" s="16"/>
      <c r="AS3297" s="16"/>
      <c r="AT3297" s="16"/>
      <c r="AU3297" s="16"/>
      <c r="AV3297" s="16"/>
      <c r="AW3297" s="16"/>
      <c r="AX3297" s="16"/>
      <c r="AY3297" s="16"/>
      <c r="AZ3297" s="16"/>
      <c r="BA3297" s="16"/>
      <c r="BB3297" s="16"/>
    </row>
    <row r="3298" s="5" customFormat="1" spans="1:54">
      <c r="A3298" s="136"/>
      <c r="C3298" s="136"/>
      <c r="E3298" s="107"/>
      <c r="F3298" s="137"/>
      <c r="J3298" s="122"/>
      <c r="K3298" s="138"/>
      <c r="L3298" s="139"/>
      <c r="M3298" s="140"/>
      <c r="O3298" s="89"/>
      <c r="Q3298" s="138"/>
      <c r="R3298" s="91"/>
      <c r="S3298" s="138"/>
      <c r="T3298" s="138"/>
      <c r="U3298" s="91"/>
      <c r="V3298" s="141"/>
      <c r="Y3298" s="6"/>
      <c r="Z3298" s="16"/>
      <c r="AA3298" s="16"/>
      <c r="AB3298" s="16"/>
      <c r="AC3298" s="16"/>
      <c r="AD3298" s="16"/>
      <c r="AE3298" s="16"/>
      <c r="AF3298" s="16"/>
      <c r="AG3298" s="16"/>
      <c r="AH3298" s="16"/>
      <c r="AI3298" s="16"/>
      <c r="AJ3298" s="16"/>
      <c r="AK3298" s="16"/>
      <c r="AL3298" s="16"/>
      <c r="AM3298" s="16"/>
      <c r="AN3298" s="16"/>
      <c r="AO3298" s="16"/>
      <c r="AP3298" s="16"/>
      <c r="AQ3298" s="16"/>
      <c r="AR3298" s="16"/>
      <c r="AS3298" s="16"/>
      <c r="AT3298" s="16"/>
      <c r="AU3298" s="16"/>
      <c r="AV3298" s="16"/>
      <c r="AW3298" s="16"/>
      <c r="AX3298" s="16"/>
      <c r="AY3298" s="16"/>
      <c r="AZ3298" s="16"/>
      <c r="BA3298" s="16"/>
      <c r="BB3298" s="16"/>
    </row>
    <row r="3299" s="5" customFormat="1" spans="1:54">
      <c r="A3299" s="136"/>
      <c r="C3299" s="136"/>
      <c r="E3299" s="107"/>
      <c r="F3299" s="137"/>
      <c r="J3299" s="122"/>
      <c r="K3299" s="138"/>
      <c r="L3299" s="139"/>
      <c r="M3299" s="140"/>
      <c r="O3299" s="89"/>
      <c r="Q3299" s="138"/>
      <c r="R3299" s="91"/>
      <c r="S3299" s="138"/>
      <c r="T3299" s="138"/>
      <c r="U3299" s="91"/>
      <c r="V3299" s="141"/>
      <c r="Y3299" s="6"/>
      <c r="Z3299" s="16"/>
      <c r="AA3299" s="16"/>
      <c r="AB3299" s="16"/>
      <c r="AC3299" s="16"/>
      <c r="AD3299" s="16"/>
      <c r="AE3299" s="16"/>
      <c r="AF3299" s="16"/>
      <c r="AG3299" s="16"/>
      <c r="AH3299" s="16"/>
      <c r="AI3299" s="16"/>
      <c r="AJ3299" s="16"/>
      <c r="AK3299" s="16"/>
      <c r="AL3299" s="16"/>
      <c r="AM3299" s="16"/>
      <c r="AN3299" s="16"/>
      <c r="AO3299" s="16"/>
      <c r="AP3299" s="16"/>
      <c r="AQ3299" s="16"/>
      <c r="AR3299" s="16"/>
      <c r="AS3299" s="16"/>
      <c r="AT3299" s="16"/>
      <c r="AU3299" s="16"/>
      <c r="AV3299" s="16"/>
      <c r="AW3299" s="16"/>
      <c r="AX3299" s="16"/>
      <c r="AY3299" s="16"/>
      <c r="AZ3299" s="16"/>
      <c r="BA3299" s="16"/>
      <c r="BB3299" s="16"/>
    </row>
    <row r="3300" s="5" customFormat="1" spans="1:54">
      <c r="A3300" s="136"/>
      <c r="C3300" s="136"/>
      <c r="E3300" s="107"/>
      <c r="F3300" s="137"/>
      <c r="J3300" s="122"/>
      <c r="K3300" s="138"/>
      <c r="L3300" s="139"/>
      <c r="M3300" s="140"/>
      <c r="O3300" s="89"/>
      <c r="Q3300" s="138"/>
      <c r="R3300" s="91"/>
      <c r="S3300" s="138"/>
      <c r="T3300" s="138"/>
      <c r="U3300" s="91"/>
      <c r="V3300" s="141"/>
      <c r="Y3300" s="6"/>
      <c r="Z3300" s="16"/>
      <c r="AA3300" s="16"/>
      <c r="AB3300" s="16"/>
      <c r="AC3300" s="16"/>
      <c r="AD3300" s="16"/>
      <c r="AE3300" s="16"/>
      <c r="AF3300" s="16"/>
      <c r="AG3300" s="16"/>
      <c r="AH3300" s="16"/>
      <c r="AI3300" s="16"/>
      <c r="AJ3300" s="16"/>
      <c r="AK3300" s="16"/>
      <c r="AL3300" s="16"/>
      <c r="AM3300" s="16"/>
      <c r="AN3300" s="16"/>
      <c r="AO3300" s="16"/>
      <c r="AP3300" s="16"/>
      <c r="AQ3300" s="16"/>
      <c r="AR3300" s="16"/>
      <c r="AS3300" s="16"/>
      <c r="AT3300" s="16"/>
      <c r="AU3300" s="16"/>
      <c r="AV3300" s="16"/>
      <c r="AW3300" s="16"/>
      <c r="AX3300" s="16"/>
      <c r="AY3300" s="16"/>
      <c r="AZ3300" s="16"/>
      <c r="BA3300" s="16"/>
      <c r="BB3300" s="16"/>
    </row>
    <row r="3301" s="5" customFormat="1" spans="1:54">
      <c r="A3301" s="136"/>
      <c r="C3301" s="136"/>
      <c r="E3301" s="107"/>
      <c r="F3301" s="137"/>
      <c r="J3301" s="122"/>
      <c r="K3301" s="138"/>
      <c r="L3301" s="139"/>
      <c r="M3301" s="140"/>
      <c r="O3301" s="89"/>
      <c r="Q3301" s="138"/>
      <c r="R3301" s="91"/>
      <c r="S3301" s="138"/>
      <c r="T3301" s="138"/>
      <c r="U3301" s="91"/>
      <c r="V3301" s="141"/>
      <c r="Y3301" s="6"/>
      <c r="Z3301" s="16"/>
      <c r="AA3301" s="16"/>
      <c r="AB3301" s="16"/>
      <c r="AC3301" s="16"/>
      <c r="AD3301" s="16"/>
      <c r="AE3301" s="16"/>
      <c r="AF3301" s="16"/>
      <c r="AG3301" s="16"/>
      <c r="AH3301" s="16"/>
      <c r="AI3301" s="16"/>
      <c r="AJ3301" s="16"/>
      <c r="AK3301" s="16"/>
      <c r="AL3301" s="16"/>
      <c r="AM3301" s="16"/>
      <c r="AN3301" s="16"/>
      <c r="AO3301" s="16"/>
      <c r="AP3301" s="16"/>
      <c r="AQ3301" s="16"/>
      <c r="AR3301" s="16"/>
      <c r="AS3301" s="16"/>
      <c r="AT3301" s="16"/>
      <c r="AU3301" s="16"/>
      <c r="AV3301" s="16"/>
      <c r="AW3301" s="16"/>
      <c r="AX3301" s="16"/>
      <c r="AY3301" s="16"/>
      <c r="AZ3301" s="16"/>
      <c r="BA3301" s="16"/>
      <c r="BB3301" s="16"/>
    </row>
    <row r="3302" s="5" customFormat="1" spans="1:54">
      <c r="A3302" s="136"/>
      <c r="C3302" s="136"/>
      <c r="E3302" s="107"/>
      <c r="F3302" s="137"/>
      <c r="J3302" s="122"/>
      <c r="K3302" s="138"/>
      <c r="L3302" s="139"/>
      <c r="M3302" s="140"/>
      <c r="O3302" s="89"/>
      <c r="Q3302" s="138"/>
      <c r="R3302" s="91"/>
      <c r="S3302" s="138"/>
      <c r="T3302" s="138"/>
      <c r="U3302" s="91"/>
      <c r="V3302" s="141"/>
      <c r="Y3302" s="6"/>
      <c r="Z3302" s="16"/>
      <c r="AA3302" s="16"/>
      <c r="AB3302" s="16"/>
      <c r="AC3302" s="16"/>
      <c r="AD3302" s="16"/>
      <c r="AE3302" s="16"/>
      <c r="AF3302" s="16"/>
      <c r="AG3302" s="16"/>
      <c r="AH3302" s="16"/>
      <c r="AI3302" s="16"/>
      <c r="AJ3302" s="16"/>
      <c r="AK3302" s="16"/>
      <c r="AL3302" s="16"/>
      <c r="AM3302" s="16"/>
      <c r="AN3302" s="16"/>
      <c r="AO3302" s="16"/>
      <c r="AP3302" s="16"/>
      <c r="AQ3302" s="16"/>
      <c r="AR3302" s="16"/>
      <c r="AS3302" s="16"/>
      <c r="AT3302" s="16"/>
      <c r="AU3302" s="16"/>
      <c r="AV3302" s="16"/>
      <c r="AW3302" s="16"/>
      <c r="AX3302" s="16"/>
      <c r="AY3302" s="16"/>
      <c r="AZ3302" s="16"/>
      <c r="BA3302" s="16"/>
      <c r="BB3302" s="16"/>
    </row>
    <row r="3303" s="5" customFormat="1" spans="1:54">
      <c r="A3303" s="136"/>
      <c r="C3303" s="136"/>
      <c r="E3303" s="107"/>
      <c r="F3303" s="137"/>
      <c r="J3303" s="122"/>
      <c r="K3303" s="138"/>
      <c r="L3303" s="139"/>
      <c r="M3303" s="140"/>
      <c r="O3303" s="89"/>
      <c r="Q3303" s="138"/>
      <c r="R3303" s="91"/>
      <c r="S3303" s="138"/>
      <c r="T3303" s="138"/>
      <c r="U3303" s="91"/>
      <c r="V3303" s="141"/>
      <c r="Y3303" s="6"/>
      <c r="Z3303" s="16"/>
      <c r="AA3303" s="16"/>
      <c r="AB3303" s="16"/>
      <c r="AC3303" s="16"/>
      <c r="AD3303" s="16"/>
      <c r="AE3303" s="16"/>
      <c r="AF3303" s="16"/>
      <c r="AG3303" s="16"/>
      <c r="AH3303" s="16"/>
      <c r="AI3303" s="16"/>
      <c r="AJ3303" s="16"/>
      <c r="AK3303" s="16"/>
      <c r="AL3303" s="16"/>
      <c r="AM3303" s="16"/>
      <c r="AN3303" s="16"/>
      <c r="AO3303" s="16"/>
      <c r="AP3303" s="16"/>
      <c r="AQ3303" s="16"/>
      <c r="AR3303" s="16"/>
      <c r="AS3303" s="16"/>
      <c r="AT3303" s="16"/>
      <c r="AU3303" s="16"/>
      <c r="AV3303" s="16"/>
      <c r="AW3303" s="16"/>
      <c r="AX3303" s="16"/>
      <c r="AY3303" s="16"/>
      <c r="AZ3303" s="16"/>
      <c r="BA3303" s="16"/>
      <c r="BB3303" s="16"/>
    </row>
    <row r="3304" s="5" customFormat="1" spans="1:54">
      <c r="A3304" s="136"/>
      <c r="C3304" s="136"/>
      <c r="E3304" s="107"/>
      <c r="F3304" s="137"/>
      <c r="J3304" s="122"/>
      <c r="K3304" s="138"/>
      <c r="L3304" s="139"/>
      <c r="M3304" s="140"/>
      <c r="O3304" s="89"/>
      <c r="Q3304" s="138"/>
      <c r="R3304" s="91"/>
      <c r="S3304" s="138"/>
      <c r="T3304" s="138"/>
      <c r="U3304" s="91"/>
      <c r="V3304" s="141"/>
      <c r="Y3304" s="6"/>
      <c r="Z3304" s="16"/>
      <c r="AA3304" s="16"/>
      <c r="AB3304" s="16"/>
      <c r="AC3304" s="16"/>
      <c r="AD3304" s="16"/>
      <c r="AE3304" s="16"/>
      <c r="AF3304" s="16"/>
      <c r="AG3304" s="16"/>
      <c r="AH3304" s="16"/>
      <c r="AI3304" s="16"/>
      <c r="AJ3304" s="16"/>
      <c r="AK3304" s="16"/>
      <c r="AL3304" s="16"/>
      <c r="AM3304" s="16"/>
      <c r="AN3304" s="16"/>
      <c r="AO3304" s="16"/>
      <c r="AP3304" s="16"/>
      <c r="AQ3304" s="16"/>
      <c r="AR3304" s="16"/>
      <c r="AS3304" s="16"/>
      <c r="AT3304" s="16"/>
      <c r="AU3304" s="16"/>
      <c r="AV3304" s="16"/>
      <c r="AW3304" s="16"/>
      <c r="AX3304" s="16"/>
      <c r="AY3304" s="16"/>
      <c r="AZ3304" s="16"/>
      <c r="BA3304" s="16"/>
      <c r="BB3304" s="16"/>
    </row>
    <row r="3305" s="5" customFormat="1" spans="1:54">
      <c r="A3305" s="136"/>
      <c r="C3305" s="136"/>
      <c r="E3305" s="107"/>
      <c r="F3305" s="137"/>
      <c r="J3305" s="122"/>
      <c r="K3305" s="138"/>
      <c r="L3305" s="139"/>
      <c r="M3305" s="140"/>
      <c r="O3305" s="89"/>
      <c r="Q3305" s="138"/>
      <c r="R3305" s="91"/>
      <c r="S3305" s="138"/>
      <c r="T3305" s="138"/>
      <c r="U3305" s="91"/>
      <c r="V3305" s="141"/>
      <c r="Y3305" s="6"/>
      <c r="Z3305" s="16"/>
      <c r="AA3305" s="16"/>
      <c r="AB3305" s="16"/>
      <c r="AC3305" s="16"/>
      <c r="AD3305" s="16"/>
      <c r="AE3305" s="16"/>
      <c r="AF3305" s="16"/>
      <c r="AG3305" s="16"/>
      <c r="AH3305" s="16"/>
      <c r="AI3305" s="16"/>
      <c r="AJ3305" s="16"/>
      <c r="AK3305" s="16"/>
      <c r="AL3305" s="16"/>
      <c r="AM3305" s="16"/>
      <c r="AN3305" s="16"/>
      <c r="AO3305" s="16"/>
      <c r="AP3305" s="16"/>
      <c r="AQ3305" s="16"/>
      <c r="AR3305" s="16"/>
      <c r="AS3305" s="16"/>
      <c r="AT3305" s="16"/>
      <c r="AU3305" s="16"/>
      <c r="AV3305" s="16"/>
      <c r="AW3305" s="16"/>
      <c r="AX3305" s="16"/>
      <c r="AY3305" s="16"/>
      <c r="AZ3305" s="16"/>
      <c r="BA3305" s="16"/>
      <c r="BB3305" s="16"/>
    </row>
    <row r="3306" s="5" customFormat="1" spans="1:54">
      <c r="A3306" s="136"/>
      <c r="C3306" s="136"/>
      <c r="E3306" s="107"/>
      <c r="F3306" s="137"/>
      <c r="J3306" s="122"/>
      <c r="K3306" s="138"/>
      <c r="L3306" s="139"/>
      <c r="M3306" s="140"/>
      <c r="O3306" s="89"/>
      <c r="Q3306" s="138"/>
      <c r="R3306" s="91"/>
      <c r="S3306" s="138"/>
      <c r="T3306" s="138"/>
      <c r="U3306" s="91"/>
      <c r="V3306" s="141"/>
      <c r="Y3306" s="6"/>
      <c r="Z3306" s="16"/>
      <c r="AA3306" s="16"/>
      <c r="AB3306" s="16"/>
      <c r="AC3306" s="16"/>
      <c r="AD3306" s="16"/>
      <c r="AE3306" s="16"/>
      <c r="AF3306" s="16"/>
      <c r="AG3306" s="16"/>
      <c r="AH3306" s="16"/>
      <c r="AI3306" s="16"/>
      <c r="AJ3306" s="16"/>
      <c r="AK3306" s="16"/>
      <c r="AL3306" s="16"/>
      <c r="AM3306" s="16"/>
      <c r="AN3306" s="16"/>
      <c r="AO3306" s="16"/>
      <c r="AP3306" s="16"/>
      <c r="AQ3306" s="16"/>
      <c r="AR3306" s="16"/>
      <c r="AS3306" s="16"/>
      <c r="AT3306" s="16"/>
      <c r="AU3306" s="16"/>
      <c r="AV3306" s="16"/>
      <c r="AW3306" s="16"/>
      <c r="AX3306" s="16"/>
      <c r="AY3306" s="16"/>
      <c r="AZ3306" s="16"/>
      <c r="BA3306" s="16"/>
      <c r="BB3306" s="16"/>
    </row>
    <row r="3307" s="5" customFormat="1" spans="1:54">
      <c r="A3307" s="136"/>
      <c r="C3307" s="136"/>
      <c r="E3307" s="107"/>
      <c r="F3307" s="137"/>
      <c r="J3307" s="122"/>
      <c r="K3307" s="138"/>
      <c r="L3307" s="139"/>
      <c r="M3307" s="140"/>
      <c r="O3307" s="89"/>
      <c r="Q3307" s="138"/>
      <c r="R3307" s="91"/>
      <c r="S3307" s="138"/>
      <c r="T3307" s="138"/>
      <c r="U3307" s="91"/>
      <c r="V3307" s="141"/>
      <c r="Y3307" s="6"/>
      <c r="Z3307" s="16"/>
      <c r="AA3307" s="16"/>
      <c r="AB3307" s="16"/>
      <c r="AC3307" s="16"/>
      <c r="AD3307" s="16"/>
      <c r="AE3307" s="16"/>
      <c r="AF3307" s="16"/>
      <c r="AG3307" s="16"/>
      <c r="AH3307" s="16"/>
      <c r="AI3307" s="16"/>
      <c r="AJ3307" s="16"/>
      <c r="AK3307" s="16"/>
      <c r="AL3307" s="16"/>
      <c r="AM3307" s="16"/>
      <c r="AN3307" s="16"/>
      <c r="AO3307" s="16"/>
      <c r="AP3307" s="16"/>
      <c r="AQ3307" s="16"/>
      <c r="AR3307" s="16"/>
      <c r="AS3307" s="16"/>
      <c r="AT3307" s="16"/>
      <c r="AU3307" s="16"/>
      <c r="AV3307" s="16"/>
      <c r="AW3307" s="16"/>
      <c r="AX3307" s="16"/>
      <c r="AY3307" s="16"/>
      <c r="AZ3307" s="16"/>
      <c r="BA3307" s="16"/>
      <c r="BB3307" s="16"/>
    </row>
    <row r="3308" s="5" customFormat="1" spans="1:54">
      <c r="A3308" s="136"/>
      <c r="C3308" s="136"/>
      <c r="E3308" s="107"/>
      <c r="F3308" s="137"/>
      <c r="J3308" s="122"/>
      <c r="K3308" s="138"/>
      <c r="L3308" s="139"/>
      <c r="M3308" s="140"/>
      <c r="O3308" s="89"/>
      <c r="Q3308" s="138"/>
      <c r="R3308" s="91"/>
      <c r="S3308" s="138"/>
      <c r="T3308" s="138"/>
      <c r="U3308" s="91"/>
      <c r="V3308" s="141"/>
      <c r="Y3308" s="6"/>
      <c r="Z3308" s="16"/>
      <c r="AA3308" s="16"/>
      <c r="AB3308" s="16"/>
      <c r="AC3308" s="16"/>
      <c r="AD3308" s="16"/>
      <c r="AE3308" s="16"/>
      <c r="AF3308" s="16"/>
      <c r="AG3308" s="16"/>
      <c r="AH3308" s="16"/>
      <c r="AI3308" s="16"/>
      <c r="AJ3308" s="16"/>
      <c r="AK3308" s="16"/>
      <c r="AL3308" s="16"/>
      <c r="AM3308" s="16"/>
      <c r="AN3308" s="16"/>
      <c r="AO3308" s="16"/>
      <c r="AP3308" s="16"/>
      <c r="AQ3308" s="16"/>
      <c r="AR3308" s="16"/>
      <c r="AS3308" s="16"/>
      <c r="AT3308" s="16"/>
      <c r="AU3308" s="16"/>
      <c r="AV3308" s="16"/>
      <c r="AW3308" s="16"/>
      <c r="AX3308" s="16"/>
      <c r="AY3308" s="16"/>
      <c r="AZ3308" s="16"/>
      <c r="BA3308" s="16"/>
      <c r="BB3308" s="16"/>
    </row>
    <row r="3309" s="5" customFormat="1" spans="1:54">
      <c r="A3309" s="136"/>
      <c r="C3309" s="136"/>
      <c r="E3309" s="107"/>
      <c r="F3309" s="137"/>
      <c r="J3309" s="122"/>
      <c r="K3309" s="138"/>
      <c r="L3309" s="139"/>
      <c r="M3309" s="140"/>
      <c r="O3309" s="89"/>
      <c r="Q3309" s="138"/>
      <c r="R3309" s="91"/>
      <c r="S3309" s="138"/>
      <c r="T3309" s="138"/>
      <c r="U3309" s="91"/>
      <c r="V3309" s="141"/>
      <c r="Y3309" s="6"/>
      <c r="Z3309" s="16"/>
      <c r="AA3309" s="16"/>
      <c r="AB3309" s="16"/>
      <c r="AC3309" s="16"/>
      <c r="AD3309" s="16"/>
      <c r="AE3309" s="16"/>
      <c r="AF3309" s="16"/>
      <c r="AG3309" s="16"/>
      <c r="AH3309" s="16"/>
      <c r="AI3309" s="16"/>
      <c r="AJ3309" s="16"/>
      <c r="AK3309" s="16"/>
      <c r="AL3309" s="16"/>
      <c r="AM3309" s="16"/>
      <c r="AN3309" s="16"/>
      <c r="AO3309" s="16"/>
      <c r="AP3309" s="16"/>
      <c r="AQ3309" s="16"/>
      <c r="AR3309" s="16"/>
      <c r="AS3309" s="16"/>
      <c r="AT3309" s="16"/>
      <c r="AU3309" s="16"/>
      <c r="AV3309" s="16"/>
      <c r="AW3309" s="16"/>
      <c r="AX3309" s="16"/>
      <c r="AY3309" s="16"/>
      <c r="AZ3309" s="16"/>
      <c r="BA3309" s="16"/>
      <c r="BB3309" s="16"/>
    </row>
    <row r="3310" s="5" customFormat="1" spans="1:54">
      <c r="A3310" s="136"/>
      <c r="C3310" s="136"/>
      <c r="E3310" s="107"/>
      <c r="F3310" s="137"/>
      <c r="J3310" s="122"/>
      <c r="K3310" s="138"/>
      <c r="L3310" s="139"/>
      <c r="M3310" s="140"/>
      <c r="O3310" s="89"/>
      <c r="Q3310" s="138"/>
      <c r="R3310" s="91"/>
      <c r="S3310" s="138"/>
      <c r="T3310" s="138"/>
      <c r="U3310" s="91"/>
      <c r="V3310" s="141"/>
      <c r="Y3310" s="6"/>
      <c r="Z3310" s="16"/>
      <c r="AA3310" s="16"/>
      <c r="AB3310" s="16"/>
      <c r="AC3310" s="16"/>
      <c r="AD3310" s="16"/>
      <c r="AE3310" s="16"/>
      <c r="AF3310" s="16"/>
      <c r="AG3310" s="16"/>
      <c r="AH3310" s="16"/>
      <c r="AI3310" s="16"/>
      <c r="AJ3310" s="16"/>
      <c r="AK3310" s="16"/>
      <c r="AL3310" s="16"/>
      <c r="AM3310" s="16"/>
      <c r="AN3310" s="16"/>
      <c r="AO3310" s="16"/>
      <c r="AP3310" s="16"/>
      <c r="AQ3310" s="16"/>
      <c r="AR3310" s="16"/>
      <c r="AS3310" s="16"/>
      <c r="AT3310" s="16"/>
      <c r="AU3310" s="16"/>
      <c r="AV3310" s="16"/>
      <c r="AW3310" s="16"/>
      <c r="AX3310" s="16"/>
      <c r="AY3310" s="16"/>
      <c r="AZ3310" s="16"/>
      <c r="BA3310" s="16"/>
      <c r="BB3310" s="16"/>
    </row>
    <row r="3311" s="5" customFormat="1" spans="1:54">
      <c r="A3311" s="136"/>
      <c r="C3311" s="136"/>
      <c r="E3311" s="107"/>
      <c r="F3311" s="137"/>
      <c r="J3311" s="122"/>
      <c r="K3311" s="138"/>
      <c r="L3311" s="139"/>
      <c r="M3311" s="140"/>
      <c r="O3311" s="89"/>
      <c r="Q3311" s="138"/>
      <c r="R3311" s="91"/>
      <c r="S3311" s="138"/>
      <c r="T3311" s="138"/>
      <c r="U3311" s="91"/>
      <c r="V3311" s="141"/>
      <c r="Y3311" s="6"/>
      <c r="Z3311" s="16"/>
      <c r="AA3311" s="16"/>
      <c r="AB3311" s="16"/>
      <c r="AC3311" s="16"/>
      <c r="AD3311" s="16"/>
      <c r="AE3311" s="16"/>
      <c r="AF3311" s="16"/>
      <c r="AG3311" s="16"/>
      <c r="AH3311" s="16"/>
      <c r="AI3311" s="16"/>
      <c r="AJ3311" s="16"/>
      <c r="AK3311" s="16"/>
      <c r="AL3311" s="16"/>
      <c r="AM3311" s="16"/>
      <c r="AN3311" s="16"/>
      <c r="AO3311" s="16"/>
      <c r="AP3311" s="16"/>
      <c r="AQ3311" s="16"/>
      <c r="AR3311" s="16"/>
      <c r="AS3311" s="16"/>
      <c r="AT3311" s="16"/>
      <c r="AU3311" s="16"/>
      <c r="AV3311" s="16"/>
      <c r="AW3311" s="16"/>
      <c r="AX3311" s="16"/>
      <c r="AY3311" s="16"/>
      <c r="AZ3311" s="16"/>
      <c r="BA3311" s="16"/>
      <c r="BB3311" s="16"/>
    </row>
    <row r="3312" s="5" customFormat="1" spans="1:54">
      <c r="A3312" s="136"/>
      <c r="C3312" s="136"/>
      <c r="E3312" s="107"/>
      <c r="F3312" s="137"/>
      <c r="J3312" s="122"/>
      <c r="K3312" s="138"/>
      <c r="L3312" s="139"/>
      <c r="M3312" s="140"/>
      <c r="O3312" s="89"/>
      <c r="Q3312" s="138"/>
      <c r="R3312" s="91"/>
      <c r="S3312" s="138"/>
      <c r="T3312" s="138"/>
      <c r="U3312" s="91"/>
      <c r="V3312" s="141"/>
      <c r="Y3312" s="6"/>
      <c r="Z3312" s="16"/>
      <c r="AA3312" s="16"/>
      <c r="AB3312" s="16"/>
      <c r="AC3312" s="16"/>
      <c r="AD3312" s="16"/>
      <c r="AE3312" s="16"/>
      <c r="AF3312" s="16"/>
      <c r="AG3312" s="16"/>
      <c r="AH3312" s="16"/>
      <c r="AI3312" s="16"/>
      <c r="AJ3312" s="16"/>
      <c r="AK3312" s="16"/>
      <c r="AL3312" s="16"/>
      <c r="AM3312" s="16"/>
      <c r="AN3312" s="16"/>
      <c r="AO3312" s="16"/>
      <c r="AP3312" s="16"/>
      <c r="AQ3312" s="16"/>
      <c r="AR3312" s="16"/>
      <c r="AS3312" s="16"/>
      <c r="AT3312" s="16"/>
      <c r="AU3312" s="16"/>
      <c r="AV3312" s="16"/>
      <c r="AW3312" s="16"/>
      <c r="AX3312" s="16"/>
      <c r="AY3312" s="16"/>
      <c r="AZ3312" s="16"/>
      <c r="BA3312" s="16"/>
      <c r="BB3312" s="16"/>
    </row>
    <row r="3313" s="5" customFormat="1" spans="1:54">
      <c r="A3313" s="136"/>
      <c r="C3313" s="136"/>
      <c r="E3313" s="107"/>
      <c r="F3313" s="137"/>
      <c r="J3313" s="122"/>
      <c r="K3313" s="138"/>
      <c r="L3313" s="139"/>
      <c r="M3313" s="140"/>
      <c r="O3313" s="89"/>
      <c r="Q3313" s="138"/>
      <c r="R3313" s="91"/>
      <c r="S3313" s="138"/>
      <c r="T3313" s="138"/>
      <c r="U3313" s="91"/>
      <c r="V3313" s="141"/>
      <c r="Y3313" s="6"/>
      <c r="Z3313" s="16"/>
      <c r="AA3313" s="16"/>
      <c r="AB3313" s="16"/>
      <c r="AC3313" s="16"/>
      <c r="AD3313" s="16"/>
      <c r="AE3313" s="16"/>
      <c r="AF3313" s="16"/>
      <c r="AG3313" s="16"/>
      <c r="AH3313" s="16"/>
      <c r="AI3313" s="16"/>
      <c r="AJ3313" s="16"/>
      <c r="AK3313" s="16"/>
      <c r="AL3313" s="16"/>
      <c r="AM3313" s="16"/>
      <c r="AN3313" s="16"/>
      <c r="AO3313" s="16"/>
      <c r="AP3313" s="16"/>
      <c r="AQ3313" s="16"/>
      <c r="AR3313" s="16"/>
      <c r="AS3313" s="16"/>
      <c r="AT3313" s="16"/>
      <c r="AU3313" s="16"/>
      <c r="AV3313" s="16"/>
      <c r="AW3313" s="16"/>
      <c r="AX3313" s="16"/>
      <c r="AY3313" s="16"/>
      <c r="AZ3313" s="16"/>
      <c r="BA3313" s="16"/>
      <c r="BB3313" s="16"/>
    </row>
    <row r="3314" s="5" customFormat="1" spans="1:54">
      <c r="A3314" s="136"/>
      <c r="C3314" s="136"/>
      <c r="E3314" s="107"/>
      <c r="F3314" s="137"/>
      <c r="J3314" s="122"/>
      <c r="K3314" s="138"/>
      <c r="L3314" s="139"/>
      <c r="M3314" s="140"/>
      <c r="O3314" s="89"/>
      <c r="Q3314" s="138"/>
      <c r="R3314" s="91"/>
      <c r="S3314" s="138"/>
      <c r="T3314" s="138"/>
      <c r="U3314" s="91"/>
      <c r="V3314" s="141"/>
      <c r="Y3314" s="6"/>
      <c r="Z3314" s="16"/>
      <c r="AA3314" s="16"/>
      <c r="AB3314" s="16"/>
      <c r="AC3314" s="16"/>
      <c r="AD3314" s="16"/>
      <c r="AE3314" s="16"/>
      <c r="AF3314" s="16"/>
      <c r="AG3314" s="16"/>
      <c r="AH3314" s="16"/>
      <c r="AI3314" s="16"/>
      <c r="AJ3314" s="16"/>
      <c r="AK3314" s="16"/>
      <c r="AL3314" s="16"/>
      <c r="AM3314" s="16"/>
      <c r="AN3314" s="16"/>
      <c r="AO3314" s="16"/>
      <c r="AP3314" s="16"/>
      <c r="AQ3314" s="16"/>
      <c r="AR3314" s="16"/>
      <c r="AS3314" s="16"/>
      <c r="AT3314" s="16"/>
      <c r="AU3314" s="16"/>
      <c r="AV3314" s="16"/>
      <c r="AW3314" s="16"/>
      <c r="AX3314" s="16"/>
      <c r="AY3314" s="16"/>
      <c r="AZ3314" s="16"/>
      <c r="BA3314" s="16"/>
      <c r="BB3314" s="16"/>
    </row>
    <row r="3315" s="5" customFormat="1" spans="1:54">
      <c r="A3315" s="136"/>
      <c r="C3315" s="136"/>
      <c r="E3315" s="107"/>
      <c r="F3315" s="137"/>
      <c r="J3315" s="122"/>
      <c r="K3315" s="138"/>
      <c r="L3315" s="139"/>
      <c r="M3315" s="140"/>
      <c r="O3315" s="89"/>
      <c r="Q3315" s="138"/>
      <c r="R3315" s="91"/>
      <c r="S3315" s="138"/>
      <c r="T3315" s="138"/>
      <c r="U3315" s="91"/>
      <c r="V3315" s="141"/>
      <c r="Y3315" s="6"/>
      <c r="Z3315" s="16"/>
      <c r="AA3315" s="16"/>
      <c r="AB3315" s="16"/>
      <c r="AC3315" s="16"/>
      <c r="AD3315" s="16"/>
      <c r="AE3315" s="16"/>
      <c r="AF3315" s="16"/>
      <c r="AG3315" s="16"/>
      <c r="AH3315" s="16"/>
      <c r="AI3315" s="16"/>
      <c r="AJ3315" s="16"/>
      <c r="AK3315" s="16"/>
      <c r="AL3315" s="16"/>
      <c r="AM3315" s="16"/>
      <c r="AN3315" s="16"/>
      <c r="AO3315" s="16"/>
      <c r="AP3315" s="16"/>
      <c r="AQ3315" s="16"/>
      <c r="AR3315" s="16"/>
      <c r="AS3315" s="16"/>
      <c r="AT3315" s="16"/>
      <c r="AU3315" s="16"/>
      <c r="AV3315" s="16"/>
      <c r="AW3315" s="16"/>
      <c r="AX3315" s="16"/>
      <c r="AY3315" s="16"/>
      <c r="AZ3315" s="16"/>
      <c r="BA3315" s="16"/>
      <c r="BB3315" s="16"/>
    </row>
    <row r="3316" s="5" customFormat="1" spans="1:54">
      <c r="A3316" s="136"/>
      <c r="C3316" s="136"/>
      <c r="E3316" s="107"/>
      <c r="F3316" s="137"/>
      <c r="J3316" s="122"/>
      <c r="K3316" s="138"/>
      <c r="L3316" s="139"/>
      <c r="M3316" s="140"/>
      <c r="O3316" s="89"/>
      <c r="Q3316" s="138"/>
      <c r="R3316" s="91"/>
      <c r="S3316" s="138"/>
      <c r="T3316" s="138"/>
      <c r="U3316" s="91"/>
      <c r="V3316" s="141"/>
      <c r="Y3316" s="6"/>
      <c r="Z3316" s="16"/>
      <c r="AA3316" s="16"/>
      <c r="AB3316" s="16"/>
      <c r="AC3316" s="16"/>
      <c r="AD3316" s="16"/>
      <c r="AE3316" s="16"/>
      <c r="AF3316" s="16"/>
      <c r="AG3316" s="16"/>
      <c r="AH3316" s="16"/>
      <c r="AI3316" s="16"/>
      <c r="AJ3316" s="16"/>
      <c r="AK3316" s="16"/>
      <c r="AL3316" s="16"/>
      <c r="AM3316" s="16"/>
      <c r="AN3316" s="16"/>
      <c r="AO3316" s="16"/>
      <c r="AP3316" s="16"/>
      <c r="AQ3316" s="16"/>
      <c r="AR3316" s="16"/>
      <c r="AS3316" s="16"/>
      <c r="AT3316" s="16"/>
      <c r="AU3316" s="16"/>
      <c r="AV3316" s="16"/>
      <c r="AW3316" s="16"/>
      <c r="AX3316" s="16"/>
      <c r="AY3316" s="16"/>
      <c r="AZ3316" s="16"/>
      <c r="BA3316" s="16"/>
      <c r="BB3316" s="16"/>
    </row>
    <row r="3317" s="5" customFormat="1" spans="1:54">
      <c r="A3317" s="136"/>
      <c r="C3317" s="136"/>
      <c r="E3317" s="107"/>
      <c r="F3317" s="137"/>
      <c r="J3317" s="122"/>
      <c r="K3317" s="138"/>
      <c r="L3317" s="139"/>
      <c r="M3317" s="140"/>
      <c r="O3317" s="89"/>
      <c r="Q3317" s="138"/>
      <c r="R3317" s="91"/>
      <c r="S3317" s="138"/>
      <c r="T3317" s="138"/>
      <c r="U3317" s="91"/>
      <c r="V3317" s="141"/>
      <c r="Y3317" s="6"/>
      <c r="Z3317" s="16"/>
      <c r="AA3317" s="16"/>
      <c r="AB3317" s="16"/>
      <c r="AC3317" s="16"/>
      <c r="AD3317" s="16"/>
      <c r="AE3317" s="16"/>
      <c r="AF3317" s="16"/>
      <c r="AG3317" s="16"/>
      <c r="AH3317" s="16"/>
      <c r="AI3317" s="16"/>
      <c r="AJ3317" s="16"/>
      <c r="AK3317" s="16"/>
      <c r="AL3317" s="16"/>
      <c r="AM3317" s="16"/>
      <c r="AN3317" s="16"/>
      <c r="AO3317" s="16"/>
      <c r="AP3317" s="16"/>
      <c r="AQ3317" s="16"/>
      <c r="AR3317" s="16"/>
      <c r="AS3317" s="16"/>
      <c r="AT3317" s="16"/>
      <c r="AU3317" s="16"/>
      <c r="AV3317" s="16"/>
      <c r="AW3317" s="16"/>
      <c r="AX3317" s="16"/>
      <c r="AY3317" s="16"/>
      <c r="AZ3317" s="16"/>
      <c r="BA3317" s="16"/>
      <c r="BB3317" s="16"/>
    </row>
    <row r="3318" s="5" customFormat="1" spans="1:54">
      <c r="A3318" s="136"/>
      <c r="C3318" s="136"/>
      <c r="E3318" s="107"/>
      <c r="F3318" s="137"/>
      <c r="J3318" s="122"/>
      <c r="K3318" s="138"/>
      <c r="L3318" s="139"/>
      <c r="M3318" s="140"/>
      <c r="O3318" s="89"/>
      <c r="Q3318" s="138"/>
      <c r="R3318" s="91"/>
      <c r="S3318" s="138"/>
      <c r="T3318" s="138"/>
      <c r="U3318" s="91"/>
      <c r="V3318" s="141"/>
      <c r="Y3318" s="6"/>
      <c r="Z3318" s="16"/>
      <c r="AA3318" s="16"/>
      <c r="AB3318" s="16"/>
      <c r="AC3318" s="16"/>
      <c r="AD3318" s="16"/>
      <c r="AE3318" s="16"/>
      <c r="AF3318" s="16"/>
      <c r="AG3318" s="16"/>
      <c r="AH3318" s="16"/>
      <c r="AI3318" s="16"/>
      <c r="AJ3318" s="16"/>
      <c r="AK3318" s="16"/>
      <c r="AL3318" s="16"/>
      <c r="AM3318" s="16"/>
      <c r="AN3318" s="16"/>
      <c r="AO3318" s="16"/>
      <c r="AP3318" s="16"/>
      <c r="AQ3318" s="16"/>
      <c r="AR3318" s="16"/>
      <c r="AS3318" s="16"/>
      <c r="AT3318" s="16"/>
      <c r="AU3318" s="16"/>
      <c r="AV3318" s="16"/>
      <c r="AW3318" s="16"/>
      <c r="AX3318" s="16"/>
      <c r="AY3318" s="16"/>
      <c r="AZ3318" s="16"/>
      <c r="BA3318" s="16"/>
      <c r="BB3318" s="16"/>
    </row>
    <row r="3319" s="5" customFormat="1" spans="1:54">
      <c r="A3319" s="136"/>
      <c r="C3319" s="136"/>
      <c r="E3319" s="107"/>
      <c r="F3319" s="137"/>
      <c r="J3319" s="122"/>
      <c r="K3319" s="138"/>
      <c r="L3319" s="139"/>
      <c r="M3319" s="140"/>
      <c r="O3319" s="89"/>
      <c r="Q3319" s="138"/>
      <c r="R3319" s="91"/>
      <c r="S3319" s="138"/>
      <c r="T3319" s="138"/>
      <c r="U3319" s="91"/>
      <c r="V3319" s="141"/>
      <c r="Y3319" s="6"/>
      <c r="Z3319" s="16"/>
      <c r="AA3319" s="16"/>
      <c r="AB3319" s="16"/>
      <c r="AC3319" s="16"/>
      <c r="AD3319" s="16"/>
      <c r="AE3319" s="16"/>
      <c r="AF3319" s="16"/>
      <c r="AG3319" s="16"/>
      <c r="AH3319" s="16"/>
      <c r="AI3319" s="16"/>
      <c r="AJ3319" s="16"/>
      <c r="AK3319" s="16"/>
      <c r="AL3319" s="16"/>
      <c r="AM3319" s="16"/>
      <c r="AN3319" s="16"/>
      <c r="AO3319" s="16"/>
      <c r="AP3319" s="16"/>
      <c r="AQ3319" s="16"/>
      <c r="AR3319" s="16"/>
      <c r="AS3319" s="16"/>
      <c r="AT3319" s="16"/>
      <c r="AU3319" s="16"/>
      <c r="AV3319" s="16"/>
      <c r="AW3319" s="16"/>
      <c r="AX3319" s="16"/>
      <c r="AY3319" s="16"/>
      <c r="AZ3319" s="16"/>
      <c r="BA3319" s="16"/>
      <c r="BB3319" s="16"/>
    </row>
    <row r="3320" s="5" customFormat="1" spans="1:54">
      <c r="A3320" s="136"/>
      <c r="C3320" s="136"/>
      <c r="E3320" s="107"/>
      <c r="F3320" s="137"/>
      <c r="J3320" s="122"/>
      <c r="K3320" s="138"/>
      <c r="L3320" s="139"/>
      <c r="M3320" s="140"/>
      <c r="O3320" s="89"/>
      <c r="Q3320" s="138"/>
      <c r="R3320" s="91"/>
      <c r="S3320" s="138"/>
      <c r="T3320" s="138"/>
      <c r="U3320" s="91"/>
      <c r="V3320" s="141"/>
      <c r="Y3320" s="6"/>
      <c r="Z3320" s="16"/>
      <c r="AA3320" s="16"/>
      <c r="AB3320" s="16"/>
      <c r="AC3320" s="16"/>
      <c r="AD3320" s="16"/>
      <c r="AE3320" s="16"/>
      <c r="AF3320" s="16"/>
      <c r="AG3320" s="16"/>
      <c r="AH3320" s="16"/>
      <c r="AI3320" s="16"/>
      <c r="AJ3320" s="16"/>
      <c r="AK3320" s="16"/>
      <c r="AL3320" s="16"/>
      <c r="AM3320" s="16"/>
      <c r="AN3320" s="16"/>
      <c r="AO3320" s="16"/>
      <c r="AP3320" s="16"/>
      <c r="AQ3320" s="16"/>
      <c r="AR3320" s="16"/>
      <c r="AS3320" s="16"/>
      <c r="AT3320" s="16"/>
      <c r="AU3320" s="16"/>
      <c r="AV3320" s="16"/>
      <c r="AW3320" s="16"/>
      <c r="AX3320" s="16"/>
      <c r="AY3320" s="16"/>
      <c r="AZ3320" s="16"/>
      <c r="BA3320" s="16"/>
      <c r="BB3320" s="16"/>
    </row>
    <row r="3321" s="5" customFormat="1" spans="1:54">
      <c r="A3321" s="136"/>
      <c r="C3321" s="136"/>
      <c r="E3321" s="107"/>
      <c r="F3321" s="137"/>
      <c r="J3321" s="122"/>
      <c r="K3321" s="138"/>
      <c r="L3321" s="139"/>
      <c r="M3321" s="140"/>
      <c r="O3321" s="89"/>
      <c r="Q3321" s="138"/>
      <c r="R3321" s="91"/>
      <c r="S3321" s="138"/>
      <c r="T3321" s="138"/>
      <c r="U3321" s="91"/>
      <c r="V3321" s="141"/>
      <c r="Y3321" s="6"/>
      <c r="Z3321" s="16"/>
      <c r="AA3321" s="16"/>
      <c r="AB3321" s="16"/>
      <c r="AC3321" s="16"/>
      <c r="AD3321" s="16"/>
      <c r="AE3321" s="16"/>
      <c r="AF3321" s="16"/>
      <c r="AG3321" s="16"/>
      <c r="AH3321" s="16"/>
      <c r="AI3321" s="16"/>
      <c r="AJ3321" s="16"/>
      <c r="AK3321" s="16"/>
      <c r="AL3321" s="16"/>
      <c r="AM3321" s="16"/>
      <c r="AN3321" s="16"/>
      <c r="AO3321" s="16"/>
      <c r="AP3321" s="16"/>
      <c r="AQ3321" s="16"/>
      <c r="AR3321" s="16"/>
      <c r="AS3321" s="16"/>
      <c r="AT3321" s="16"/>
      <c r="AU3321" s="16"/>
      <c r="AV3321" s="16"/>
      <c r="AW3321" s="16"/>
      <c r="AX3321" s="16"/>
      <c r="AY3321" s="16"/>
      <c r="AZ3321" s="16"/>
      <c r="BA3321" s="16"/>
      <c r="BB3321" s="16"/>
    </row>
    <row r="3322" s="5" customFormat="1" spans="1:54">
      <c r="A3322" s="136"/>
      <c r="C3322" s="136"/>
      <c r="E3322" s="107"/>
      <c r="F3322" s="137"/>
      <c r="J3322" s="122"/>
      <c r="K3322" s="138"/>
      <c r="L3322" s="139"/>
      <c r="M3322" s="140"/>
      <c r="O3322" s="89"/>
      <c r="Q3322" s="138"/>
      <c r="R3322" s="91"/>
      <c r="S3322" s="138"/>
      <c r="T3322" s="138"/>
      <c r="U3322" s="91"/>
      <c r="V3322" s="141"/>
      <c r="Y3322" s="6"/>
      <c r="Z3322" s="16"/>
      <c r="AA3322" s="16"/>
      <c r="AB3322" s="16"/>
      <c r="AC3322" s="16"/>
      <c r="AD3322" s="16"/>
      <c r="AE3322" s="16"/>
      <c r="AF3322" s="16"/>
      <c r="AG3322" s="16"/>
      <c r="AH3322" s="16"/>
      <c r="AI3322" s="16"/>
      <c r="AJ3322" s="16"/>
      <c r="AK3322" s="16"/>
      <c r="AL3322" s="16"/>
      <c r="AM3322" s="16"/>
      <c r="AN3322" s="16"/>
      <c r="AO3322" s="16"/>
      <c r="AP3322" s="16"/>
      <c r="AQ3322" s="16"/>
      <c r="AR3322" s="16"/>
      <c r="AS3322" s="16"/>
      <c r="AT3322" s="16"/>
      <c r="AU3322" s="16"/>
      <c r="AV3322" s="16"/>
      <c r="AW3322" s="16"/>
      <c r="AX3322" s="16"/>
      <c r="AY3322" s="16"/>
      <c r="AZ3322" s="16"/>
      <c r="BA3322" s="16"/>
      <c r="BB3322" s="16"/>
    </row>
    <row r="3323" s="5" customFormat="1" spans="1:54">
      <c r="A3323" s="136"/>
      <c r="C3323" s="136"/>
      <c r="E3323" s="107"/>
      <c r="F3323" s="137"/>
      <c r="J3323" s="122"/>
      <c r="K3323" s="138"/>
      <c r="L3323" s="139"/>
      <c r="M3323" s="140"/>
      <c r="O3323" s="89"/>
      <c r="Q3323" s="138"/>
      <c r="R3323" s="91"/>
      <c r="S3323" s="138"/>
      <c r="T3323" s="138"/>
      <c r="U3323" s="91"/>
      <c r="V3323" s="141"/>
      <c r="Y3323" s="6"/>
      <c r="Z3323" s="16"/>
      <c r="AA3323" s="16"/>
      <c r="AB3323" s="16"/>
      <c r="AC3323" s="16"/>
      <c r="AD3323" s="16"/>
      <c r="AE3323" s="16"/>
      <c r="AF3323" s="16"/>
      <c r="AG3323" s="16"/>
      <c r="AH3323" s="16"/>
      <c r="AI3323" s="16"/>
      <c r="AJ3323" s="16"/>
      <c r="AK3323" s="16"/>
      <c r="AL3323" s="16"/>
      <c r="AM3323" s="16"/>
      <c r="AN3323" s="16"/>
      <c r="AO3323" s="16"/>
      <c r="AP3323" s="16"/>
      <c r="AQ3323" s="16"/>
      <c r="AR3323" s="16"/>
      <c r="AS3323" s="16"/>
      <c r="AT3323" s="16"/>
      <c r="AU3323" s="16"/>
      <c r="AV3323" s="16"/>
      <c r="AW3323" s="16"/>
      <c r="AX3323" s="16"/>
      <c r="AY3323" s="16"/>
      <c r="AZ3323" s="16"/>
      <c r="BA3323" s="16"/>
      <c r="BB3323" s="16"/>
    </row>
    <row r="3324" s="5" customFormat="1" spans="1:54">
      <c r="A3324" s="136"/>
      <c r="C3324" s="136"/>
      <c r="E3324" s="107"/>
      <c r="F3324" s="137"/>
      <c r="J3324" s="122"/>
      <c r="K3324" s="138"/>
      <c r="L3324" s="139"/>
      <c r="M3324" s="140"/>
      <c r="O3324" s="89"/>
      <c r="Q3324" s="138"/>
      <c r="R3324" s="91"/>
      <c r="S3324" s="138"/>
      <c r="T3324" s="138"/>
      <c r="U3324" s="91"/>
      <c r="V3324" s="141"/>
      <c r="Y3324" s="6"/>
      <c r="Z3324" s="16"/>
      <c r="AA3324" s="16"/>
      <c r="AB3324" s="16"/>
      <c r="AC3324" s="16"/>
      <c r="AD3324" s="16"/>
      <c r="AE3324" s="16"/>
      <c r="AF3324" s="16"/>
      <c r="AG3324" s="16"/>
      <c r="AH3324" s="16"/>
      <c r="AI3324" s="16"/>
      <c r="AJ3324" s="16"/>
      <c r="AK3324" s="16"/>
      <c r="AL3324" s="16"/>
      <c r="AM3324" s="16"/>
      <c r="AN3324" s="16"/>
      <c r="AO3324" s="16"/>
      <c r="AP3324" s="16"/>
      <c r="AQ3324" s="16"/>
      <c r="AR3324" s="16"/>
      <c r="AS3324" s="16"/>
      <c r="AT3324" s="16"/>
      <c r="AU3324" s="16"/>
      <c r="AV3324" s="16"/>
      <c r="AW3324" s="16"/>
      <c r="AX3324" s="16"/>
      <c r="AY3324" s="16"/>
      <c r="AZ3324" s="16"/>
      <c r="BA3324" s="16"/>
      <c r="BB3324" s="16"/>
    </row>
    <row r="3325" s="5" customFormat="1" spans="1:54">
      <c r="A3325" s="136"/>
      <c r="C3325" s="136"/>
      <c r="E3325" s="107"/>
      <c r="F3325" s="137"/>
      <c r="J3325" s="122"/>
      <c r="K3325" s="138"/>
      <c r="L3325" s="139"/>
      <c r="M3325" s="140"/>
      <c r="O3325" s="89"/>
      <c r="Q3325" s="138"/>
      <c r="R3325" s="91"/>
      <c r="S3325" s="138"/>
      <c r="T3325" s="138"/>
      <c r="U3325" s="91"/>
      <c r="V3325" s="141"/>
      <c r="Y3325" s="6"/>
      <c r="Z3325" s="16"/>
      <c r="AA3325" s="16"/>
      <c r="AB3325" s="16"/>
      <c r="AC3325" s="16"/>
      <c r="AD3325" s="16"/>
      <c r="AE3325" s="16"/>
      <c r="AF3325" s="16"/>
      <c r="AG3325" s="16"/>
      <c r="AH3325" s="16"/>
      <c r="AI3325" s="16"/>
      <c r="AJ3325" s="16"/>
      <c r="AK3325" s="16"/>
      <c r="AL3325" s="16"/>
      <c r="AM3325" s="16"/>
      <c r="AN3325" s="16"/>
      <c r="AO3325" s="16"/>
      <c r="AP3325" s="16"/>
      <c r="AQ3325" s="16"/>
      <c r="AR3325" s="16"/>
      <c r="AS3325" s="16"/>
      <c r="AT3325" s="16"/>
      <c r="AU3325" s="16"/>
      <c r="AV3325" s="16"/>
      <c r="AW3325" s="16"/>
      <c r="AX3325" s="16"/>
      <c r="AY3325" s="16"/>
      <c r="AZ3325" s="16"/>
      <c r="BA3325" s="16"/>
      <c r="BB3325" s="16"/>
    </row>
    <row r="3326" s="5" customFormat="1" spans="1:54">
      <c r="A3326" s="136"/>
      <c r="C3326" s="136"/>
      <c r="E3326" s="107"/>
      <c r="F3326" s="137"/>
      <c r="J3326" s="122"/>
      <c r="K3326" s="138"/>
      <c r="L3326" s="139"/>
      <c r="M3326" s="140"/>
      <c r="O3326" s="89"/>
      <c r="Q3326" s="138"/>
      <c r="R3326" s="91"/>
      <c r="S3326" s="138"/>
      <c r="T3326" s="138"/>
      <c r="U3326" s="91"/>
      <c r="V3326" s="141"/>
      <c r="Y3326" s="6"/>
      <c r="Z3326" s="16"/>
      <c r="AA3326" s="16"/>
      <c r="AB3326" s="16"/>
      <c r="AC3326" s="16"/>
      <c r="AD3326" s="16"/>
      <c r="AE3326" s="16"/>
      <c r="AF3326" s="16"/>
      <c r="AG3326" s="16"/>
      <c r="AH3326" s="16"/>
      <c r="AI3326" s="16"/>
      <c r="AJ3326" s="16"/>
      <c r="AK3326" s="16"/>
      <c r="AL3326" s="16"/>
      <c r="AM3326" s="16"/>
      <c r="AN3326" s="16"/>
      <c r="AO3326" s="16"/>
      <c r="AP3326" s="16"/>
      <c r="AQ3326" s="16"/>
      <c r="AR3326" s="16"/>
      <c r="AS3326" s="16"/>
      <c r="AT3326" s="16"/>
      <c r="AU3326" s="16"/>
      <c r="AV3326" s="16"/>
      <c r="AW3326" s="16"/>
      <c r="AX3326" s="16"/>
      <c r="AY3326" s="16"/>
      <c r="AZ3326" s="16"/>
      <c r="BA3326" s="16"/>
      <c r="BB3326" s="16"/>
    </row>
    <row r="3327" s="5" customFormat="1" spans="1:54">
      <c r="A3327" s="136"/>
      <c r="C3327" s="136"/>
      <c r="E3327" s="107"/>
      <c r="F3327" s="137"/>
      <c r="J3327" s="122"/>
      <c r="K3327" s="138"/>
      <c r="L3327" s="139"/>
      <c r="M3327" s="140"/>
      <c r="O3327" s="89"/>
      <c r="Q3327" s="138"/>
      <c r="R3327" s="91"/>
      <c r="S3327" s="138"/>
      <c r="T3327" s="138"/>
      <c r="U3327" s="91"/>
      <c r="V3327" s="141"/>
      <c r="Y3327" s="6"/>
      <c r="Z3327" s="16"/>
      <c r="AA3327" s="16"/>
      <c r="AB3327" s="16"/>
      <c r="AC3327" s="16"/>
      <c r="AD3327" s="16"/>
      <c r="AE3327" s="16"/>
      <c r="AF3327" s="16"/>
      <c r="AG3327" s="16"/>
      <c r="AH3327" s="16"/>
      <c r="AI3327" s="16"/>
      <c r="AJ3327" s="16"/>
      <c r="AK3327" s="16"/>
      <c r="AL3327" s="16"/>
      <c r="AM3327" s="16"/>
      <c r="AN3327" s="16"/>
      <c r="AO3327" s="16"/>
      <c r="AP3327" s="16"/>
      <c r="AQ3327" s="16"/>
      <c r="AR3327" s="16"/>
      <c r="AS3327" s="16"/>
      <c r="AT3327" s="16"/>
      <c r="AU3327" s="16"/>
      <c r="AV3327" s="16"/>
      <c r="AW3327" s="16"/>
      <c r="AX3327" s="16"/>
      <c r="AY3327" s="16"/>
      <c r="AZ3327" s="16"/>
      <c r="BA3327" s="16"/>
      <c r="BB3327" s="16"/>
    </row>
    <row r="3328" s="5" customFormat="1" spans="1:54">
      <c r="A3328" s="136"/>
      <c r="C3328" s="136"/>
      <c r="E3328" s="107"/>
      <c r="F3328" s="137"/>
      <c r="J3328" s="122"/>
      <c r="K3328" s="138"/>
      <c r="L3328" s="139"/>
      <c r="M3328" s="140"/>
      <c r="O3328" s="89"/>
      <c r="Q3328" s="138"/>
      <c r="R3328" s="91"/>
      <c r="S3328" s="138"/>
      <c r="T3328" s="138"/>
      <c r="U3328" s="91"/>
      <c r="V3328" s="141"/>
      <c r="Y3328" s="6"/>
      <c r="Z3328" s="16"/>
      <c r="AA3328" s="16"/>
      <c r="AB3328" s="16"/>
      <c r="AC3328" s="16"/>
      <c r="AD3328" s="16"/>
      <c r="AE3328" s="16"/>
      <c r="AF3328" s="16"/>
      <c r="AG3328" s="16"/>
      <c r="AH3328" s="16"/>
      <c r="AI3328" s="16"/>
      <c r="AJ3328" s="16"/>
      <c r="AK3328" s="16"/>
      <c r="AL3328" s="16"/>
      <c r="AM3328" s="16"/>
      <c r="AN3328" s="16"/>
      <c r="AO3328" s="16"/>
      <c r="AP3328" s="16"/>
      <c r="AQ3328" s="16"/>
      <c r="AR3328" s="16"/>
      <c r="AS3328" s="16"/>
      <c r="AT3328" s="16"/>
      <c r="AU3328" s="16"/>
      <c r="AV3328" s="16"/>
      <c r="AW3328" s="16"/>
      <c r="AX3328" s="16"/>
      <c r="AY3328" s="16"/>
      <c r="AZ3328" s="16"/>
      <c r="BA3328" s="16"/>
      <c r="BB3328" s="16"/>
    </row>
    <row r="3329" s="5" customFormat="1" spans="1:54">
      <c r="A3329" s="136"/>
      <c r="C3329" s="136"/>
      <c r="E3329" s="107"/>
      <c r="F3329" s="137"/>
      <c r="J3329" s="122"/>
      <c r="K3329" s="138"/>
      <c r="L3329" s="139"/>
      <c r="M3329" s="140"/>
      <c r="O3329" s="89"/>
      <c r="Q3329" s="138"/>
      <c r="R3329" s="91"/>
      <c r="S3329" s="138"/>
      <c r="T3329" s="138"/>
      <c r="U3329" s="91"/>
      <c r="V3329" s="141"/>
      <c r="Y3329" s="6"/>
      <c r="Z3329" s="16"/>
      <c r="AA3329" s="16"/>
      <c r="AB3329" s="16"/>
      <c r="AC3329" s="16"/>
      <c r="AD3329" s="16"/>
      <c r="AE3329" s="16"/>
      <c r="AF3329" s="16"/>
      <c r="AG3329" s="16"/>
      <c r="AH3329" s="16"/>
      <c r="AI3329" s="16"/>
      <c r="AJ3329" s="16"/>
      <c r="AK3329" s="16"/>
      <c r="AL3329" s="16"/>
      <c r="AM3329" s="16"/>
      <c r="AN3329" s="16"/>
      <c r="AO3329" s="16"/>
      <c r="AP3329" s="16"/>
      <c r="AQ3329" s="16"/>
      <c r="AR3329" s="16"/>
      <c r="AS3329" s="16"/>
      <c r="AT3329" s="16"/>
      <c r="AU3329" s="16"/>
      <c r="AV3329" s="16"/>
      <c r="AW3329" s="16"/>
      <c r="AX3329" s="16"/>
      <c r="AY3329" s="16"/>
      <c r="AZ3329" s="16"/>
      <c r="BA3329" s="16"/>
      <c r="BB3329" s="16"/>
    </row>
    <row r="3330" s="5" customFormat="1" spans="1:54">
      <c r="A3330" s="136"/>
      <c r="C3330" s="136"/>
      <c r="E3330" s="107"/>
      <c r="F3330" s="137"/>
      <c r="J3330" s="122"/>
      <c r="K3330" s="138"/>
      <c r="L3330" s="139"/>
      <c r="M3330" s="140"/>
      <c r="O3330" s="89"/>
      <c r="Q3330" s="138"/>
      <c r="R3330" s="91"/>
      <c r="S3330" s="138"/>
      <c r="T3330" s="138"/>
      <c r="U3330" s="91"/>
      <c r="V3330" s="141"/>
      <c r="Y3330" s="6"/>
      <c r="Z3330" s="16"/>
      <c r="AA3330" s="16"/>
      <c r="AB3330" s="16"/>
      <c r="AC3330" s="16"/>
      <c r="AD3330" s="16"/>
      <c r="AE3330" s="16"/>
      <c r="AF3330" s="16"/>
      <c r="AG3330" s="16"/>
      <c r="AH3330" s="16"/>
      <c r="AI3330" s="16"/>
      <c r="AJ3330" s="16"/>
      <c r="AK3330" s="16"/>
      <c r="AL3330" s="16"/>
      <c r="AM3330" s="16"/>
      <c r="AN3330" s="16"/>
      <c r="AO3330" s="16"/>
      <c r="AP3330" s="16"/>
      <c r="AQ3330" s="16"/>
      <c r="AR3330" s="16"/>
      <c r="AS3330" s="16"/>
      <c r="AT3330" s="16"/>
      <c r="AU3330" s="16"/>
      <c r="AV3330" s="16"/>
      <c r="AW3330" s="16"/>
      <c r="AX3330" s="16"/>
      <c r="AY3330" s="16"/>
      <c r="AZ3330" s="16"/>
      <c r="BA3330" s="16"/>
      <c r="BB3330" s="16"/>
    </row>
    <row r="3331" s="5" customFormat="1" spans="1:54">
      <c r="A3331" s="136"/>
      <c r="C3331" s="136"/>
      <c r="E3331" s="107"/>
      <c r="F3331" s="137"/>
      <c r="J3331" s="122"/>
      <c r="K3331" s="138"/>
      <c r="L3331" s="139"/>
      <c r="M3331" s="140"/>
      <c r="O3331" s="89"/>
      <c r="Q3331" s="138"/>
      <c r="R3331" s="91"/>
      <c r="S3331" s="138"/>
      <c r="T3331" s="138"/>
      <c r="U3331" s="91"/>
      <c r="V3331" s="141"/>
      <c r="Y3331" s="6"/>
      <c r="Z3331" s="16"/>
      <c r="AA3331" s="16"/>
      <c r="AB3331" s="16"/>
      <c r="AC3331" s="16"/>
      <c r="AD3331" s="16"/>
      <c r="AE3331" s="16"/>
      <c r="AF3331" s="16"/>
      <c r="AG3331" s="16"/>
      <c r="AH3331" s="16"/>
      <c r="AI3331" s="16"/>
      <c r="AJ3331" s="16"/>
      <c r="AK3331" s="16"/>
      <c r="AL3331" s="16"/>
      <c r="AM3331" s="16"/>
      <c r="AN3331" s="16"/>
      <c r="AO3331" s="16"/>
      <c r="AP3331" s="16"/>
      <c r="AQ3331" s="16"/>
      <c r="AR3331" s="16"/>
      <c r="AS3331" s="16"/>
      <c r="AT3331" s="16"/>
      <c r="AU3331" s="16"/>
      <c r="AV3331" s="16"/>
      <c r="AW3331" s="16"/>
      <c r="AX3331" s="16"/>
      <c r="AY3331" s="16"/>
      <c r="AZ3331" s="16"/>
      <c r="BA3331" s="16"/>
      <c r="BB3331" s="16"/>
    </row>
    <row r="3332" s="5" customFormat="1" spans="1:54">
      <c r="A3332" s="136"/>
      <c r="C3332" s="136"/>
      <c r="E3332" s="107"/>
      <c r="F3332" s="137"/>
      <c r="J3332" s="122"/>
      <c r="K3332" s="138"/>
      <c r="L3332" s="139"/>
      <c r="M3332" s="140"/>
      <c r="O3332" s="89"/>
      <c r="Q3332" s="138"/>
      <c r="R3332" s="91"/>
      <c r="S3332" s="138"/>
      <c r="T3332" s="138"/>
      <c r="U3332" s="91"/>
      <c r="V3332" s="141"/>
      <c r="Y3332" s="6"/>
      <c r="Z3332" s="16"/>
      <c r="AA3332" s="16"/>
      <c r="AB3332" s="16"/>
      <c r="AC3332" s="16"/>
      <c r="AD3332" s="16"/>
      <c r="AE3332" s="16"/>
      <c r="AF3332" s="16"/>
      <c r="AG3332" s="16"/>
      <c r="AH3332" s="16"/>
      <c r="AI3332" s="16"/>
      <c r="AJ3332" s="16"/>
      <c r="AK3332" s="16"/>
      <c r="AL3332" s="16"/>
      <c r="AM3332" s="16"/>
      <c r="AN3332" s="16"/>
      <c r="AO3332" s="16"/>
      <c r="AP3332" s="16"/>
      <c r="AQ3332" s="16"/>
      <c r="AR3332" s="16"/>
      <c r="AS3332" s="16"/>
      <c r="AT3332" s="16"/>
      <c r="AU3332" s="16"/>
      <c r="AV3332" s="16"/>
      <c r="AW3332" s="16"/>
      <c r="AX3332" s="16"/>
      <c r="AY3332" s="16"/>
      <c r="AZ3332" s="16"/>
      <c r="BA3332" s="16"/>
      <c r="BB3332" s="16"/>
    </row>
    <row r="3333" s="5" customFormat="1" spans="1:54">
      <c r="A3333" s="136"/>
      <c r="C3333" s="136"/>
      <c r="E3333" s="107"/>
      <c r="F3333" s="137"/>
      <c r="J3333" s="122"/>
      <c r="K3333" s="138"/>
      <c r="L3333" s="139"/>
      <c r="M3333" s="140"/>
      <c r="O3333" s="89"/>
      <c r="Q3333" s="138"/>
      <c r="R3333" s="91"/>
      <c r="S3333" s="138"/>
      <c r="T3333" s="138"/>
      <c r="U3333" s="91"/>
      <c r="V3333" s="141"/>
      <c r="Y3333" s="6"/>
      <c r="Z3333" s="16"/>
      <c r="AA3333" s="16"/>
      <c r="AB3333" s="16"/>
      <c r="AC3333" s="16"/>
      <c r="AD3333" s="16"/>
      <c r="AE3333" s="16"/>
      <c r="AF3333" s="16"/>
      <c r="AG3333" s="16"/>
      <c r="AH3333" s="16"/>
      <c r="AI3333" s="16"/>
      <c r="AJ3333" s="16"/>
      <c r="AK3333" s="16"/>
      <c r="AL3333" s="16"/>
      <c r="AM3333" s="16"/>
      <c r="AN3333" s="16"/>
      <c r="AO3333" s="16"/>
      <c r="AP3333" s="16"/>
      <c r="AQ3333" s="16"/>
      <c r="AR3333" s="16"/>
      <c r="AS3333" s="16"/>
      <c r="AT3333" s="16"/>
      <c r="AU3333" s="16"/>
      <c r="AV3333" s="16"/>
      <c r="AW3333" s="16"/>
      <c r="AX3333" s="16"/>
      <c r="AY3333" s="16"/>
      <c r="AZ3333" s="16"/>
      <c r="BA3333" s="16"/>
      <c r="BB3333" s="16"/>
    </row>
    <row r="3334" s="5" customFormat="1" spans="1:54">
      <c r="A3334" s="136"/>
      <c r="C3334" s="136"/>
      <c r="E3334" s="107"/>
      <c r="F3334" s="137"/>
      <c r="J3334" s="122"/>
      <c r="K3334" s="138"/>
      <c r="L3334" s="139"/>
      <c r="M3334" s="140"/>
      <c r="O3334" s="89"/>
      <c r="Q3334" s="138"/>
      <c r="R3334" s="91"/>
      <c r="S3334" s="138"/>
      <c r="T3334" s="138"/>
      <c r="U3334" s="91"/>
      <c r="V3334" s="141"/>
      <c r="Y3334" s="6"/>
      <c r="Z3334" s="16"/>
      <c r="AA3334" s="16"/>
      <c r="AB3334" s="16"/>
      <c r="AC3334" s="16"/>
      <c r="AD3334" s="16"/>
      <c r="AE3334" s="16"/>
      <c r="AF3334" s="16"/>
      <c r="AG3334" s="16"/>
      <c r="AH3334" s="16"/>
      <c r="AI3334" s="16"/>
      <c r="AJ3334" s="16"/>
      <c r="AK3334" s="16"/>
      <c r="AL3334" s="16"/>
      <c r="AM3334" s="16"/>
      <c r="AN3334" s="16"/>
      <c r="AO3334" s="16"/>
      <c r="AP3334" s="16"/>
      <c r="AQ3334" s="16"/>
      <c r="AR3334" s="16"/>
      <c r="AS3334" s="16"/>
      <c r="AT3334" s="16"/>
      <c r="AU3334" s="16"/>
      <c r="AV3334" s="16"/>
      <c r="AW3334" s="16"/>
      <c r="AX3334" s="16"/>
      <c r="AY3334" s="16"/>
      <c r="AZ3334" s="16"/>
      <c r="BA3334" s="16"/>
      <c r="BB3334" s="16"/>
    </row>
    <row r="3335" s="5" customFormat="1" spans="1:54">
      <c r="A3335" s="136"/>
      <c r="C3335" s="136"/>
      <c r="E3335" s="107"/>
      <c r="F3335" s="137"/>
      <c r="J3335" s="122"/>
      <c r="K3335" s="138"/>
      <c r="L3335" s="139"/>
      <c r="M3335" s="140"/>
      <c r="O3335" s="89"/>
      <c r="Q3335" s="138"/>
      <c r="R3335" s="91"/>
      <c r="S3335" s="138"/>
      <c r="T3335" s="138"/>
      <c r="U3335" s="91"/>
      <c r="V3335" s="141"/>
      <c r="Y3335" s="6"/>
      <c r="Z3335" s="16"/>
      <c r="AA3335" s="16"/>
      <c r="AB3335" s="16"/>
      <c r="AC3335" s="16"/>
      <c r="AD3335" s="16"/>
      <c r="AE3335" s="16"/>
      <c r="AF3335" s="16"/>
      <c r="AG3335" s="16"/>
      <c r="AH3335" s="16"/>
      <c r="AI3335" s="16"/>
      <c r="AJ3335" s="16"/>
      <c r="AK3335" s="16"/>
      <c r="AL3335" s="16"/>
      <c r="AM3335" s="16"/>
      <c r="AN3335" s="16"/>
      <c r="AO3335" s="16"/>
      <c r="AP3335" s="16"/>
      <c r="AQ3335" s="16"/>
      <c r="AR3335" s="16"/>
      <c r="AS3335" s="16"/>
      <c r="AT3335" s="16"/>
      <c r="AU3335" s="16"/>
      <c r="AV3335" s="16"/>
      <c r="AW3335" s="16"/>
      <c r="AX3335" s="16"/>
      <c r="AY3335" s="16"/>
      <c r="AZ3335" s="16"/>
      <c r="BA3335" s="16"/>
      <c r="BB3335" s="16"/>
    </row>
    <row r="3336" s="5" customFormat="1" spans="1:54">
      <c r="A3336" s="136"/>
      <c r="C3336" s="136"/>
      <c r="E3336" s="107"/>
      <c r="F3336" s="137"/>
      <c r="J3336" s="122"/>
      <c r="K3336" s="138"/>
      <c r="L3336" s="139"/>
      <c r="M3336" s="140"/>
      <c r="O3336" s="89"/>
      <c r="Q3336" s="138"/>
      <c r="R3336" s="91"/>
      <c r="S3336" s="138"/>
      <c r="T3336" s="138"/>
      <c r="U3336" s="91"/>
      <c r="V3336" s="141"/>
      <c r="Y3336" s="6"/>
      <c r="Z3336" s="16"/>
      <c r="AA3336" s="16"/>
      <c r="AB3336" s="16"/>
      <c r="AC3336" s="16"/>
      <c r="AD3336" s="16"/>
      <c r="AE3336" s="16"/>
      <c r="AF3336" s="16"/>
      <c r="AG3336" s="16"/>
      <c r="AH3336" s="16"/>
      <c r="AI3336" s="16"/>
      <c r="AJ3336" s="16"/>
      <c r="AK3336" s="16"/>
      <c r="AL3336" s="16"/>
      <c r="AM3336" s="16"/>
      <c r="AN3336" s="16"/>
      <c r="AO3336" s="16"/>
      <c r="AP3336" s="16"/>
      <c r="AQ3336" s="16"/>
      <c r="AR3336" s="16"/>
      <c r="AS3336" s="16"/>
      <c r="AT3336" s="16"/>
      <c r="AU3336" s="16"/>
      <c r="AV3336" s="16"/>
      <c r="AW3336" s="16"/>
      <c r="AX3336" s="16"/>
      <c r="AY3336" s="16"/>
      <c r="AZ3336" s="16"/>
      <c r="BA3336" s="16"/>
      <c r="BB3336" s="16"/>
    </row>
    <row r="3337" s="5" customFormat="1" spans="1:54">
      <c r="A3337" s="136"/>
      <c r="C3337" s="136"/>
      <c r="E3337" s="107"/>
      <c r="F3337" s="137"/>
      <c r="J3337" s="122"/>
      <c r="K3337" s="138"/>
      <c r="L3337" s="139"/>
      <c r="M3337" s="140"/>
      <c r="O3337" s="89"/>
      <c r="Q3337" s="138"/>
      <c r="R3337" s="91"/>
      <c r="S3337" s="138"/>
      <c r="T3337" s="138"/>
      <c r="U3337" s="91"/>
      <c r="V3337" s="141"/>
      <c r="Y3337" s="6"/>
      <c r="Z3337" s="16"/>
      <c r="AA3337" s="16"/>
      <c r="AB3337" s="16"/>
      <c r="AC3337" s="16"/>
      <c r="AD3337" s="16"/>
      <c r="AE3337" s="16"/>
      <c r="AF3337" s="16"/>
      <c r="AG3337" s="16"/>
      <c r="AH3337" s="16"/>
      <c r="AI3337" s="16"/>
      <c r="AJ3337" s="16"/>
      <c r="AK3337" s="16"/>
      <c r="AL3337" s="16"/>
      <c r="AM3337" s="16"/>
      <c r="AN3337" s="16"/>
      <c r="AO3337" s="16"/>
      <c r="AP3337" s="16"/>
      <c r="AQ3337" s="16"/>
      <c r="AR3337" s="16"/>
      <c r="AS3337" s="16"/>
      <c r="AT3337" s="16"/>
      <c r="AU3337" s="16"/>
      <c r="AV3337" s="16"/>
      <c r="AW3337" s="16"/>
      <c r="AX3337" s="16"/>
      <c r="AY3337" s="16"/>
      <c r="AZ3337" s="16"/>
      <c r="BA3337" s="16"/>
      <c r="BB3337" s="16"/>
    </row>
    <row r="3338" s="5" customFormat="1" spans="1:54">
      <c r="A3338" s="136"/>
      <c r="C3338" s="136"/>
      <c r="E3338" s="107"/>
      <c r="F3338" s="137"/>
      <c r="J3338" s="122"/>
      <c r="K3338" s="138"/>
      <c r="L3338" s="139"/>
      <c r="M3338" s="140"/>
      <c r="O3338" s="89"/>
      <c r="Q3338" s="138"/>
      <c r="R3338" s="91"/>
      <c r="S3338" s="138"/>
      <c r="T3338" s="138"/>
      <c r="U3338" s="91"/>
      <c r="V3338" s="141"/>
      <c r="Y3338" s="6"/>
      <c r="Z3338" s="16"/>
      <c r="AA3338" s="16"/>
      <c r="AB3338" s="16"/>
      <c r="AC3338" s="16"/>
      <c r="AD3338" s="16"/>
      <c r="AE3338" s="16"/>
      <c r="AF3338" s="16"/>
      <c r="AG3338" s="16"/>
      <c r="AH3338" s="16"/>
      <c r="AI3338" s="16"/>
      <c r="AJ3338" s="16"/>
      <c r="AK3338" s="16"/>
      <c r="AL3338" s="16"/>
      <c r="AM3338" s="16"/>
      <c r="AN3338" s="16"/>
      <c r="AO3338" s="16"/>
      <c r="AP3338" s="16"/>
      <c r="AQ3338" s="16"/>
      <c r="AR3338" s="16"/>
      <c r="AS3338" s="16"/>
      <c r="AT3338" s="16"/>
      <c r="AU3338" s="16"/>
      <c r="AV3338" s="16"/>
      <c r="AW3338" s="16"/>
      <c r="AX3338" s="16"/>
      <c r="AY3338" s="16"/>
      <c r="AZ3338" s="16"/>
      <c r="BA3338" s="16"/>
      <c r="BB3338" s="16"/>
    </row>
    <row r="3339" s="5" customFormat="1" spans="1:54">
      <c r="A3339" s="136"/>
      <c r="C3339" s="136"/>
      <c r="E3339" s="107"/>
      <c r="F3339" s="137"/>
      <c r="J3339" s="122"/>
      <c r="K3339" s="138"/>
      <c r="L3339" s="139"/>
      <c r="M3339" s="140"/>
      <c r="O3339" s="89"/>
      <c r="Q3339" s="138"/>
      <c r="R3339" s="91"/>
      <c r="S3339" s="138"/>
      <c r="T3339" s="138"/>
      <c r="U3339" s="91"/>
      <c r="V3339" s="141"/>
      <c r="Y3339" s="6"/>
      <c r="Z3339" s="16"/>
      <c r="AA3339" s="16"/>
      <c r="AB3339" s="16"/>
      <c r="AC3339" s="16"/>
      <c r="AD3339" s="16"/>
      <c r="AE3339" s="16"/>
      <c r="AF3339" s="16"/>
      <c r="AG3339" s="16"/>
      <c r="AH3339" s="16"/>
      <c r="AI3339" s="16"/>
      <c r="AJ3339" s="16"/>
      <c r="AK3339" s="16"/>
      <c r="AL3339" s="16"/>
      <c r="AM3339" s="16"/>
      <c r="AN3339" s="16"/>
      <c r="AO3339" s="16"/>
      <c r="AP3339" s="16"/>
      <c r="AQ3339" s="16"/>
      <c r="AR3339" s="16"/>
      <c r="AS3339" s="16"/>
      <c r="AT3339" s="16"/>
      <c r="AU3339" s="16"/>
      <c r="AV3339" s="16"/>
      <c r="AW3339" s="16"/>
      <c r="AX3339" s="16"/>
      <c r="AY3339" s="16"/>
      <c r="AZ3339" s="16"/>
      <c r="BA3339" s="16"/>
      <c r="BB3339" s="16"/>
    </row>
    <row r="3340" s="5" customFormat="1" spans="1:54">
      <c r="A3340" s="136"/>
      <c r="C3340" s="136"/>
      <c r="E3340" s="107"/>
      <c r="F3340" s="137"/>
      <c r="J3340" s="122"/>
      <c r="K3340" s="138"/>
      <c r="L3340" s="139"/>
      <c r="M3340" s="140"/>
      <c r="O3340" s="89"/>
      <c r="Q3340" s="138"/>
      <c r="R3340" s="91"/>
      <c r="S3340" s="138"/>
      <c r="T3340" s="138"/>
      <c r="U3340" s="91"/>
      <c r="V3340" s="141"/>
      <c r="Y3340" s="6"/>
      <c r="Z3340" s="16"/>
      <c r="AA3340" s="16"/>
      <c r="AB3340" s="16"/>
      <c r="AC3340" s="16"/>
      <c r="AD3340" s="16"/>
      <c r="AE3340" s="16"/>
      <c r="AF3340" s="16"/>
      <c r="AG3340" s="16"/>
      <c r="AH3340" s="16"/>
      <c r="AI3340" s="16"/>
      <c r="AJ3340" s="16"/>
      <c r="AK3340" s="16"/>
      <c r="AL3340" s="16"/>
      <c r="AM3340" s="16"/>
      <c r="AN3340" s="16"/>
      <c r="AO3340" s="16"/>
      <c r="AP3340" s="16"/>
      <c r="AQ3340" s="16"/>
      <c r="AR3340" s="16"/>
      <c r="AS3340" s="16"/>
      <c r="AT3340" s="16"/>
      <c r="AU3340" s="16"/>
      <c r="AV3340" s="16"/>
      <c r="AW3340" s="16"/>
      <c r="AX3340" s="16"/>
      <c r="AY3340" s="16"/>
      <c r="AZ3340" s="16"/>
      <c r="BA3340" s="16"/>
      <c r="BB3340" s="16"/>
    </row>
    <row r="3341" s="5" customFormat="1" spans="1:54">
      <c r="A3341" s="136"/>
      <c r="C3341" s="136"/>
      <c r="E3341" s="107"/>
      <c r="F3341" s="137"/>
      <c r="J3341" s="122"/>
      <c r="K3341" s="138"/>
      <c r="L3341" s="139"/>
      <c r="M3341" s="140"/>
      <c r="O3341" s="89"/>
      <c r="Q3341" s="138"/>
      <c r="R3341" s="91"/>
      <c r="S3341" s="138"/>
      <c r="T3341" s="138"/>
      <c r="U3341" s="91"/>
      <c r="V3341" s="141"/>
      <c r="Y3341" s="6"/>
      <c r="Z3341" s="16"/>
      <c r="AA3341" s="16"/>
      <c r="AB3341" s="16"/>
      <c r="AC3341" s="16"/>
      <c r="AD3341" s="16"/>
      <c r="AE3341" s="16"/>
      <c r="AF3341" s="16"/>
      <c r="AG3341" s="16"/>
      <c r="AH3341" s="16"/>
      <c r="AI3341" s="16"/>
      <c r="AJ3341" s="16"/>
      <c r="AK3341" s="16"/>
      <c r="AL3341" s="16"/>
      <c r="AM3341" s="16"/>
      <c r="AN3341" s="16"/>
      <c r="AO3341" s="16"/>
      <c r="AP3341" s="16"/>
      <c r="AQ3341" s="16"/>
      <c r="AR3341" s="16"/>
      <c r="AS3341" s="16"/>
      <c r="AT3341" s="16"/>
      <c r="AU3341" s="16"/>
      <c r="AV3341" s="16"/>
      <c r="AW3341" s="16"/>
      <c r="AX3341" s="16"/>
      <c r="AY3341" s="16"/>
      <c r="AZ3341" s="16"/>
      <c r="BA3341" s="16"/>
      <c r="BB3341" s="16"/>
    </row>
    <row r="3342" s="5" customFormat="1" spans="1:54">
      <c r="A3342" s="136"/>
      <c r="C3342" s="136"/>
      <c r="E3342" s="107"/>
      <c r="F3342" s="137"/>
      <c r="J3342" s="122"/>
      <c r="K3342" s="138"/>
      <c r="L3342" s="139"/>
      <c r="M3342" s="140"/>
      <c r="O3342" s="89"/>
      <c r="Q3342" s="138"/>
      <c r="R3342" s="91"/>
      <c r="S3342" s="138"/>
      <c r="T3342" s="138"/>
      <c r="U3342" s="91"/>
      <c r="V3342" s="141"/>
      <c r="Y3342" s="6"/>
      <c r="Z3342" s="16"/>
      <c r="AA3342" s="16"/>
      <c r="AB3342" s="16"/>
      <c r="AC3342" s="16"/>
      <c r="AD3342" s="16"/>
      <c r="AE3342" s="16"/>
      <c r="AF3342" s="16"/>
      <c r="AG3342" s="16"/>
      <c r="AH3342" s="16"/>
      <c r="AI3342" s="16"/>
      <c r="AJ3342" s="16"/>
      <c r="AK3342" s="16"/>
      <c r="AL3342" s="16"/>
      <c r="AM3342" s="16"/>
      <c r="AN3342" s="16"/>
      <c r="AO3342" s="16"/>
      <c r="AP3342" s="16"/>
      <c r="AQ3342" s="16"/>
      <c r="AR3342" s="16"/>
      <c r="AS3342" s="16"/>
      <c r="AT3342" s="16"/>
      <c r="AU3342" s="16"/>
      <c r="AV3342" s="16"/>
      <c r="AW3342" s="16"/>
      <c r="AX3342" s="16"/>
      <c r="AY3342" s="16"/>
      <c r="AZ3342" s="16"/>
      <c r="BA3342" s="16"/>
      <c r="BB3342" s="16"/>
    </row>
    <row r="3343" s="5" customFormat="1" spans="1:54">
      <c r="A3343" s="136"/>
      <c r="C3343" s="136"/>
      <c r="E3343" s="107"/>
      <c r="F3343" s="137"/>
      <c r="J3343" s="122"/>
      <c r="K3343" s="138"/>
      <c r="L3343" s="139"/>
      <c r="M3343" s="140"/>
      <c r="O3343" s="89"/>
      <c r="Q3343" s="138"/>
      <c r="R3343" s="91"/>
      <c r="S3343" s="138"/>
      <c r="T3343" s="138"/>
      <c r="U3343" s="91"/>
      <c r="V3343" s="141"/>
      <c r="Y3343" s="6"/>
      <c r="Z3343" s="16"/>
      <c r="AA3343" s="16"/>
      <c r="AB3343" s="16"/>
      <c r="AC3343" s="16"/>
      <c r="AD3343" s="16"/>
      <c r="AE3343" s="16"/>
      <c r="AF3343" s="16"/>
      <c r="AG3343" s="16"/>
      <c r="AH3343" s="16"/>
      <c r="AI3343" s="16"/>
      <c r="AJ3343" s="16"/>
      <c r="AK3343" s="16"/>
      <c r="AL3343" s="16"/>
      <c r="AM3343" s="16"/>
      <c r="AN3343" s="16"/>
      <c r="AO3343" s="16"/>
      <c r="AP3343" s="16"/>
      <c r="AQ3343" s="16"/>
      <c r="AR3343" s="16"/>
      <c r="AS3343" s="16"/>
      <c r="AT3343" s="16"/>
      <c r="AU3343" s="16"/>
      <c r="AV3343" s="16"/>
      <c r="AW3343" s="16"/>
      <c r="AX3343" s="16"/>
      <c r="AY3343" s="16"/>
      <c r="AZ3343" s="16"/>
      <c r="BA3343" s="16"/>
      <c r="BB3343" s="16"/>
    </row>
    <row r="3344" s="5" customFormat="1" spans="1:54">
      <c r="A3344" s="136"/>
      <c r="C3344" s="136"/>
      <c r="E3344" s="107"/>
      <c r="F3344" s="137"/>
      <c r="J3344" s="122"/>
      <c r="K3344" s="138"/>
      <c r="L3344" s="139"/>
      <c r="M3344" s="140"/>
      <c r="O3344" s="89"/>
      <c r="Q3344" s="138"/>
      <c r="R3344" s="91"/>
      <c r="S3344" s="138"/>
      <c r="T3344" s="138"/>
      <c r="U3344" s="91"/>
      <c r="V3344" s="141"/>
      <c r="Y3344" s="6"/>
      <c r="Z3344" s="16"/>
      <c r="AA3344" s="16"/>
      <c r="AB3344" s="16"/>
      <c r="AC3344" s="16"/>
      <c r="AD3344" s="16"/>
      <c r="AE3344" s="16"/>
      <c r="AF3344" s="16"/>
      <c r="AG3344" s="16"/>
      <c r="AH3344" s="16"/>
      <c r="AI3344" s="16"/>
      <c r="AJ3344" s="16"/>
      <c r="AK3344" s="16"/>
      <c r="AL3344" s="16"/>
      <c r="AM3344" s="16"/>
      <c r="AN3344" s="16"/>
      <c r="AO3344" s="16"/>
      <c r="AP3344" s="16"/>
      <c r="AQ3344" s="16"/>
      <c r="AR3344" s="16"/>
      <c r="AS3344" s="16"/>
      <c r="AT3344" s="16"/>
      <c r="AU3344" s="16"/>
      <c r="AV3344" s="16"/>
      <c r="AW3344" s="16"/>
      <c r="AX3344" s="16"/>
      <c r="AY3344" s="16"/>
      <c r="AZ3344" s="16"/>
      <c r="BA3344" s="16"/>
      <c r="BB3344" s="16"/>
    </row>
    <row r="3345" s="5" customFormat="1" spans="1:54">
      <c r="A3345" s="136"/>
      <c r="C3345" s="136"/>
      <c r="E3345" s="107"/>
      <c r="F3345" s="137"/>
      <c r="J3345" s="122"/>
      <c r="K3345" s="138"/>
      <c r="L3345" s="139"/>
      <c r="M3345" s="140"/>
      <c r="O3345" s="89"/>
      <c r="Q3345" s="138"/>
      <c r="R3345" s="91"/>
      <c r="S3345" s="138"/>
      <c r="T3345" s="138"/>
      <c r="U3345" s="91"/>
      <c r="V3345" s="141"/>
      <c r="Y3345" s="6"/>
      <c r="Z3345" s="16"/>
      <c r="AA3345" s="16"/>
      <c r="AB3345" s="16"/>
      <c r="AC3345" s="16"/>
      <c r="AD3345" s="16"/>
      <c r="AE3345" s="16"/>
      <c r="AF3345" s="16"/>
      <c r="AG3345" s="16"/>
      <c r="AH3345" s="16"/>
      <c r="AI3345" s="16"/>
      <c r="AJ3345" s="16"/>
      <c r="AK3345" s="16"/>
      <c r="AL3345" s="16"/>
      <c r="AM3345" s="16"/>
      <c r="AN3345" s="16"/>
      <c r="AO3345" s="16"/>
      <c r="AP3345" s="16"/>
      <c r="AQ3345" s="16"/>
      <c r="AR3345" s="16"/>
      <c r="AS3345" s="16"/>
      <c r="AT3345" s="16"/>
      <c r="AU3345" s="16"/>
      <c r="AV3345" s="16"/>
      <c r="AW3345" s="16"/>
      <c r="AX3345" s="16"/>
      <c r="AY3345" s="16"/>
      <c r="AZ3345" s="16"/>
      <c r="BA3345" s="16"/>
      <c r="BB3345" s="16"/>
    </row>
    <row r="3346" s="5" customFormat="1" spans="1:54">
      <c r="A3346" s="136"/>
      <c r="C3346" s="136"/>
      <c r="E3346" s="107"/>
      <c r="F3346" s="137"/>
      <c r="J3346" s="122"/>
      <c r="K3346" s="138"/>
      <c r="L3346" s="139"/>
      <c r="M3346" s="140"/>
      <c r="O3346" s="89"/>
      <c r="Q3346" s="138"/>
      <c r="R3346" s="91"/>
      <c r="S3346" s="138"/>
      <c r="T3346" s="138"/>
      <c r="U3346" s="91"/>
      <c r="V3346" s="141"/>
      <c r="Y3346" s="6"/>
      <c r="Z3346" s="16"/>
      <c r="AA3346" s="16"/>
      <c r="AB3346" s="16"/>
      <c r="AC3346" s="16"/>
      <c r="AD3346" s="16"/>
      <c r="AE3346" s="16"/>
      <c r="AF3346" s="16"/>
      <c r="AG3346" s="16"/>
      <c r="AH3346" s="16"/>
      <c r="AI3346" s="16"/>
      <c r="AJ3346" s="16"/>
      <c r="AK3346" s="16"/>
      <c r="AL3346" s="16"/>
      <c r="AM3346" s="16"/>
      <c r="AN3346" s="16"/>
      <c r="AO3346" s="16"/>
      <c r="AP3346" s="16"/>
      <c r="AQ3346" s="16"/>
      <c r="AR3346" s="16"/>
      <c r="AS3346" s="16"/>
      <c r="AT3346" s="16"/>
      <c r="AU3346" s="16"/>
      <c r="AV3346" s="16"/>
      <c r="AW3346" s="16"/>
      <c r="AX3346" s="16"/>
      <c r="AY3346" s="16"/>
      <c r="AZ3346" s="16"/>
      <c r="BA3346" s="16"/>
      <c r="BB3346" s="16"/>
    </row>
    <row r="3347" s="5" customFormat="1" spans="1:54">
      <c r="A3347" s="136"/>
      <c r="C3347" s="136"/>
      <c r="E3347" s="107"/>
      <c r="F3347" s="137"/>
      <c r="J3347" s="122"/>
      <c r="K3347" s="138"/>
      <c r="L3347" s="139"/>
      <c r="M3347" s="140"/>
      <c r="O3347" s="89"/>
      <c r="Q3347" s="138"/>
      <c r="R3347" s="91"/>
      <c r="S3347" s="138"/>
      <c r="T3347" s="138"/>
      <c r="U3347" s="91"/>
      <c r="V3347" s="141"/>
      <c r="Y3347" s="6"/>
      <c r="Z3347" s="16"/>
      <c r="AA3347" s="16"/>
      <c r="AB3347" s="16"/>
      <c r="AC3347" s="16"/>
      <c r="AD3347" s="16"/>
      <c r="AE3347" s="16"/>
      <c r="AF3347" s="16"/>
      <c r="AG3347" s="16"/>
      <c r="AH3347" s="16"/>
      <c r="AI3347" s="16"/>
      <c r="AJ3347" s="16"/>
      <c r="AK3347" s="16"/>
      <c r="AL3347" s="16"/>
      <c r="AM3347" s="16"/>
      <c r="AN3347" s="16"/>
      <c r="AO3347" s="16"/>
      <c r="AP3347" s="16"/>
      <c r="AQ3347" s="16"/>
      <c r="AR3347" s="16"/>
      <c r="AS3347" s="16"/>
      <c r="AT3347" s="16"/>
      <c r="AU3347" s="16"/>
      <c r="AV3347" s="16"/>
      <c r="AW3347" s="16"/>
      <c r="AX3347" s="16"/>
      <c r="AY3347" s="16"/>
      <c r="AZ3347" s="16"/>
      <c r="BA3347" s="16"/>
      <c r="BB3347" s="16"/>
    </row>
    <row r="3348" s="5" customFormat="1" spans="1:54">
      <c r="A3348" s="136"/>
      <c r="C3348" s="136"/>
      <c r="E3348" s="107"/>
      <c r="F3348" s="137"/>
      <c r="J3348" s="122"/>
      <c r="K3348" s="138"/>
      <c r="L3348" s="139"/>
      <c r="M3348" s="140"/>
      <c r="O3348" s="89"/>
      <c r="Q3348" s="138"/>
      <c r="R3348" s="91"/>
      <c r="S3348" s="138"/>
      <c r="T3348" s="138"/>
      <c r="U3348" s="91"/>
      <c r="V3348" s="141"/>
      <c r="Y3348" s="6"/>
      <c r="Z3348" s="16"/>
      <c r="AA3348" s="16"/>
      <c r="AB3348" s="16"/>
      <c r="AC3348" s="16"/>
      <c r="AD3348" s="16"/>
      <c r="AE3348" s="16"/>
      <c r="AF3348" s="16"/>
      <c r="AG3348" s="16"/>
      <c r="AH3348" s="16"/>
      <c r="AI3348" s="16"/>
      <c r="AJ3348" s="16"/>
      <c r="AK3348" s="16"/>
      <c r="AL3348" s="16"/>
      <c r="AM3348" s="16"/>
      <c r="AN3348" s="16"/>
      <c r="AO3348" s="16"/>
      <c r="AP3348" s="16"/>
      <c r="AQ3348" s="16"/>
      <c r="AR3348" s="16"/>
      <c r="AS3348" s="16"/>
      <c r="AT3348" s="16"/>
      <c r="AU3348" s="16"/>
      <c r="AV3348" s="16"/>
      <c r="AW3348" s="16"/>
      <c r="AX3348" s="16"/>
      <c r="AY3348" s="16"/>
      <c r="AZ3348" s="16"/>
      <c r="BA3348" s="16"/>
      <c r="BB3348" s="16"/>
    </row>
    <row r="3349" s="5" customFormat="1" spans="1:54">
      <c r="A3349" s="136"/>
      <c r="C3349" s="136"/>
      <c r="E3349" s="107"/>
      <c r="F3349" s="137"/>
      <c r="J3349" s="122"/>
      <c r="K3349" s="138"/>
      <c r="L3349" s="139"/>
      <c r="M3349" s="140"/>
      <c r="O3349" s="89"/>
      <c r="Q3349" s="138"/>
      <c r="R3349" s="91"/>
      <c r="S3349" s="138"/>
      <c r="T3349" s="138"/>
      <c r="U3349" s="91"/>
      <c r="V3349" s="141"/>
      <c r="Y3349" s="6"/>
      <c r="Z3349" s="16"/>
      <c r="AA3349" s="16"/>
      <c r="AB3349" s="16"/>
      <c r="AC3349" s="16"/>
      <c r="AD3349" s="16"/>
      <c r="AE3349" s="16"/>
      <c r="AF3349" s="16"/>
      <c r="AG3349" s="16"/>
      <c r="AH3349" s="16"/>
      <c r="AI3349" s="16"/>
      <c r="AJ3349" s="16"/>
      <c r="AK3349" s="16"/>
      <c r="AL3349" s="16"/>
      <c r="AM3349" s="16"/>
      <c r="AN3349" s="16"/>
      <c r="AO3349" s="16"/>
      <c r="AP3349" s="16"/>
      <c r="AQ3349" s="16"/>
      <c r="AR3349" s="16"/>
      <c r="AS3349" s="16"/>
      <c r="AT3349" s="16"/>
      <c r="AU3349" s="16"/>
      <c r="AV3349" s="16"/>
      <c r="AW3349" s="16"/>
      <c r="AX3349" s="16"/>
      <c r="AY3349" s="16"/>
      <c r="AZ3349" s="16"/>
      <c r="BA3349" s="16"/>
      <c r="BB3349" s="16"/>
    </row>
    <row r="3350" s="5" customFormat="1" spans="1:54">
      <c r="A3350" s="136"/>
      <c r="C3350" s="136"/>
      <c r="E3350" s="107"/>
      <c r="F3350" s="137"/>
      <c r="J3350" s="122"/>
      <c r="K3350" s="138"/>
      <c r="L3350" s="139"/>
      <c r="M3350" s="140"/>
      <c r="O3350" s="89"/>
      <c r="Q3350" s="138"/>
      <c r="R3350" s="91"/>
      <c r="S3350" s="138"/>
      <c r="T3350" s="138"/>
      <c r="U3350" s="91"/>
      <c r="V3350" s="141"/>
      <c r="Y3350" s="6"/>
      <c r="Z3350" s="16"/>
      <c r="AA3350" s="16"/>
      <c r="AB3350" s="16"/>
      <c r="AC3350" s="16"/>
      <c r="AD3350" s="16"/>
      <c r="AE3350" s="16"/>
      <c r="AF3350" s="16"/>
      <c r="AG3350" s="16"/>
      <c r="AH3350" s="16"/>
      <c r="AI3350" s="16"/>
      <c r="AJ3350" s="16"/>
      <c r="AK3350" s="16"/>
      <c r="AL3350" s="16"/>
      <c r="AM3350" s="16"/>
      <c r="AN3350" s="16"/>
      <c r="AO3350" s="16"/>
      <c r="AP3350" s="16"/>
      <c r="AQ3350" s="16"/>
      <c r="AR3350" s="16"/>
      <c r="AS3350" s="16"/>
      <c r="AT3350" s="16"/>
      <c r="AU3350" s="16"/>
      <c r="AV3350" s="16"/>
      <c r="AW3350" s="16"/>
      <c r="AX3350" s="16"/>
      <c r="AY3350" s="16"/>
      <c r="AZ3350" s="16"/>
      <c r="BA3350" s="16"/>
      <c r="BB3350" s="16"/>
    </row>
    <row r="3351" s="5" customFormat="1" spans="1:54">
      <c r="A3351" s="136"/>
      <c r="C3351" s="136"/>
      <c r="E3351" s="107"/>
      <c r="F3351" s="137"/>
      <c r="J3351" s="122"/>
      <c r="K3351" s="138"/>
      <c r="L3351" s="139"/>
      <c r="M3351" s="140"/>
      <c r="O3351" s="89"/>
      <c r="Q3351" s="138"/>
      <c r="R3351" s="91"/>
      <c r="S3351" s="138"/>
      <c r="T3351" s="138"/>
      <c r="U3351" s="91"/>
      <c r="V3351" s="141"/>
      <c r="Y3351" s="6"/>
      <c r="Z3351" s="16"/>
      <c r="AA3351" s="16"/>
      <c r="AB3351" s="16"/>
      <c r="AC3351" s="16"/>
      <c r="AD3351" s="16"/>
      <c r="AE3351" s="16"/>
      <c r="AF3351" s="16"/>
      <c r="AG3351" s="16"/>
      <c r="AH3351" s="16"/>
      <c r="AI3351" s="16"/>
      <c r="AJ3351" s="16"/>
      <c r="AK3351" s="16"/>
      <c r="AL3351" s="16"/>
      <c r="AM3351" s="16"/>
      <c r="AN3351" s="16"/>
      <c r="AO3351" s="16"/>
      <c r="AP3351" s="16"/>
      <c r="AQ3351" s="16"/>
      <c r="AR3351" s="16"/>
      <c r="AS3351" s="16"/>
      <c r="AT3351" s="16"/>
      <c r="AU3351" s="16"/>
      <c r="AV3351" s="16"/>
      <c r="AW3351" s="16"/>
      <c r="AX3351" s="16"/>
      <c r="AY3351" s="16"/>
      <c r="AZ3351" s="16"/>
      <c r="BA3351" s="16"/>
      <c r="BB3351" s="16"/>
    </row>
    <row r="3352" s="5" customFormat="1" spans="1:54">
      <c r="A3352" s="136"/>
      <c r="C3352" s="136"/>
      <c r="E3352" s="107"/>
      <c r="F3352" s="137"/>
      <c r="J3352" s="122"/>
      <c r="K3352" s="138"/>
      <c r="L3352" s="139"/>
      <c r="M3352" s="140"/>
      <c r="O3352" s="89"/>
      <c r="Q3352" s="138"/>
      <c r="R3352" s="91"/>
      <c r="S3352" s="138"/>
      <c r="T3352" s="138"/>
      <c r="U3352" s="91"/>
      <c r="V3352" s="141"/>
      <c r="Y3352" s="6"/>
      <c r="Z3352" s="16"/>
      <c r="AA3352" s="16"/>
      <c r="AB3352" s="16"/>
      <c r="AC3352" s="16"/>
      <c r="AD3352" s="16"/>
      <c r="AE3352" s="16"/>
      <c r="AF3352" s="16"/>
      <c r="AG3352" s="16"/>
      <c r="AH3352" s="16"/>
      <c r="AI3352" s="16"/>
      <c r="AJ3352" s="16"/>
      <c r="AK3352" s="16"/>
      <c r="AL3352" s="16"/>
      <c r="AM3352" s="16"/>
      <c r="AN3352" s="16"/>
      <c r="AO3352" s="16"/>
      <c r="AP3352" s="16"/>
      <c r="AQ3352" s="16"/>
      <c r="AR3352" s="16"/>
      <c r="AS3352" s="16"/>
      <c r="AT3352" s="16"/>
      <c r="AU3352" s="16"/>
      <c r="AV3352" s="16"/>
      <c r="AW3352" s="16"/>
      <c r="AX3352" s="16"/>
      <c r="AY3352" s="16"/>
      <c r="AZ3352" s="16"/>
      <c r="BA3352" s="16"/>
      <c r="BB3352" s="16"/>
    </row>
    <row r="3353" s="5" customFormat="1" spans="1:54">
      <c r="A3353" s="136"/>
      <c r="C3353" s="136"/>
      <c r="E3353" s="107"/>
      <c r="F3353" s="137"/>
      <c r="J3353" s="122"/>
      <c r="K3353" s="138"/>
      <c r="L3353" s="139"/>
      <c r="M3353" s="140"/>
      <c r="O3353" s="89"/>
      <c r="Q3353" s="138"/>
      <c r="R3353" s="91"/>
      <c r="S3353" s="138"/>
      <c r="T3353" s="138"/>
      <c r="U3353" s="91"/>
      <c r="V3353" s="141"/>
      <c r="Y3353" s="6"/>
      <c r="Z3353" s="16"/>
      <c r="AA3353" s="16"/>
      <c r="AB3353" s="16"/>
      <c r="AC3353" s="16"/>
      <c r="AD3353" s="16"/>
      <c r="AE3353" s="16"/>
      <c r="AF3353" s="16"/>
      <c r="AG3353" s="16"/>
      <c r="AH3353" s="16"/>
      <c r="AI3353" s="16"/>
      <c r="AJ3353" s="16"/>
      <c r="AK3353" s="16"/>
      <c r="AL3353" s="16"/>
      <c r="AM3353" s="16"/>
      <c r="AN3353" s="16"/>
      <c r="AO3353" s="16"/>
      <c r="AP3353" s="16"/>
      <c r="AQ3353" s="16"/>
      <c r="AR3353" s="16"/>
      <c r="AS3353" s="16"/>
      <c r="AT3353" s="16"/>
      <c r="AU3353" s="16"/>
      <c r="AV3353" s="16"/>
      <c r="AW3353" s="16"/>
      <c r="AX3353" s="16"/>
      <c r="AY3353" s="16"/>
      <c r="AZ3353" s="16"/>
      <c r="BA3353" s="16"/>
      <c r="BB3353" s="16"/>
    </row>
    <row r="3354" s="5" customFormat="1" spans="1:54">
      <c r="A3354" s="136"/>
      <c r="C3354" s="136"/>
      <c r="E3354" s="107"/>
      <c r="F3354" s="137"/>
      <c r="J3354" s="122"/>
      <c r="K3354" s="138"/>
      <c r="L3354" s="139"/>
      <c r="M3354" s="140"/>
      <c r="O3354" s="89"/>
      <c r="Q3354" s="138"/>
      <c r="R3354" s="91"/>
      <c r="S3354" s="138"/>
      <c r="T3354" s="138"/>
      <c r="U3354" s="91"/>
      <c r="V3354" s="141"/>
      <c r="Y3354" s="6"/>
      <c r="Z3354" s="16"/>
      <c r="AA3354" s="16"/>
      <c r="AB3354" s="16"/>
      <c r="AC3354" s="16"/>
      <c r="AD3354" s="16"/>
      <c r="AE3354" s="16"/>
      <c r="AF3354" s="16"/>
      <c r="AG3354" s="16"/>
      <c r="AH3354" s="16"/>
      <c r="AI3354" s="16"/>
      <c r="AJ3354" s="16"/>
      <c r="AK3354" s="16"/>
      <c r="AL3354" s="16"/>
      <c r="AM3354" s="16"/>
      <c r="AN3354" s="16"/>
      <c r="AO3354" s="16"/>
      <c r="AP3354" s="16"/>
      <c r="AQ3354" s="16"/>
      <c r="AR3354" s="16"/>
      <c r="AS3354" s="16"/>
      <c r="AT3354" s="16"/>
      <c r="AU3354" s="16"/>
      <c r="AV3354" s="16"/>
      <c r="AW3354" s="16"/>
      <c r="AX3354" s="16"/>
      <c r="AY3354" s="16"/>
      <c r="AZ3354" s="16"/>
      <c r="BA3354" s="16"/>
      <c r="BB3354" s="16"/>
    </row>
    <row r="3355" s="5" customFormat="1" spans="1:54">
      <c r="A3355" s="136"/>
      <c r="C3355" s="136"/>
      <c r="E3355" s="107"/>
      <c r="F3355" s="137"/>
      <c r="J3355" s="122"/>
      <c r="K3355" s="138"/>
      <c r="L3355" s="139"/>
      <c r="M3355" s="140"/>
      <c r="O3355" s="89"/>
      <c r="Q3355" s="138"/>
      <c r="R3355" s="91"/>
      <c r="S3355" s="138"/>
      <c r="T3355" s="138"/>
      <c r="U3355" s="91"/>
      <c r="V3355" s="141"/>
      <c r="Y3355" s="6"/>
      <c r="Z3355" s="16"/>
      <c r="AA3355" s="16"/>
      <c r="AB3355" s="16"/>
      <c r="AC3355" s="16"/>
      <c r="AD3355" s="16"/>
      <c r="AE3355" s="16"/>
      <c r="AF3355" s="16"/>
      <c r="AG3355" s="16"/>
      <c r="AH3355" s="16"/>
      <c r="AI3355" s="16"/>
      <c r="AJ3355" s="16"/>
      <c r="AK3355" s="16"/>
      <c r="AL3355" s="16"/>
      <c r="AM3355" s="16"/>
      <c r="AN3355" s="16"/>
      <c r="AO3355" s="16"/>
      <c r="AP3355" s="16"/>
      <c r="AQ3355" s="16"/>
      <c r="AR3355" s="16"/>
      <c r="AS3355" s="16"/>
      <c r="AT3355" s="16"/>
      <c r="AU3355" s="16"/>
      <c r="AV3355" s="16"/>
      <c r="AW3355" s="16"/>
      <c r="AX3355" s="16"/>
      <c r="AY3355" s="16"/>
      <c r="AZ3355" s="16"/>
      <c r="BA3355" s="16"/>
      <c r="BB3355" s="16"/>
    </row>
    <row r="3356" s="5" customFormat="1" spans="1:54">
      <c r="A3356" s="136"/>
      <c r="C3356" s="136"/>
      <c r="E3356" s="107"/>
      <c r="F3356" s="137"/>
      <c r="J3356" s="122"/>
      <c r="K3356" s="138"/>
      <c r="L3356" s="139"/>
      <c r="M3356" s="140"/>
      <c r="O3356" s="89"/>
      <c r="Q3356" s="138"/>
      <c r="R3356" s="91"/>
      <c r="S3356" s="138"/>
      <c r="T3356" s="138"/>
      <c r="U3356" s="91"/>
      <c r="V3356" s="141"/>
      <c r="Y3356" s="6"/>
      <c r="Z3356" s="16"/>
      <c r="AA3356" s="16"/>
      <c r="AB3356" s="16"/>
      <c r="AC3356" s="16"/>
      <c r="AD3356" s="16"/>
      <c r="AE3356" s="16"/>
      <c r="AF3356" s="16"/>
      <c r="AG3356" s="16"/>
      <c r="AH3356" s="16"/>
      <c r="AI3356" s="16"/>
      <c r="AJ3356" s="16"/>
      <c r="AK3356" s="16"/>
      <c r="AL3356" s="16"/>
      <c r="AM3356" s="16"/>
      <c r="AN3356" s="16"/>
      <c r="AO3356" s="16"/>
      <c r="AP3356" s="16"/>
      <c r="AQ3356" s="16"/>
      <c r="AR3356" s="16"/>
      <c r="AS3356" s="16"/>
      <c r="AT3356" s="16"/>
      <c r="AU3356" s="16"/>
      <c r="AV3356" s="16"/>
      <c r="AW3356" s="16"/>
      <c r="AX3356" s="16"/>
      <c r="AY3356" s="16"/>
      <c r="AZ3356" s="16"/>
      <c r="BA3356" s="16"/>
      <c r="BB3356" s="16"/>
    </row>
    <row r="3357" s="5" customFormat="1" spans="1:54">
      <c r="A3357" s="136"/>
      <c r="C3357" s="136"/>
      <c r="E3357" s="107"/>
      <c r="F3357" s="137"/>
      <c r="J3357" s="122"/>
      <c r="K3357" s="138"/>
      <c r="L3357" s="139"/>
      <c r="M3357" s="140"/>
      <c r="O3357" s="89"/>
      <c r="Q3357" s="138"/>
      <c r="R3357" s="91"/>
      <c r="S3357" s="138"/>
      <c r="T3357" s="138"/>
      <c r="U3357" s="91"/>
      <c r="V3357" s="141"/>
      <c r="Y3357" s="6"/>
      <c r="Z3357" s="16"/>
      <c r="AA3357" s="16"/>
      <c r="AB3357" s="16"/>
      <c r="AC3357" s="16"/>
      <c r="AD3357" s="16"/>
      <c r="AE3357" s="16"/>
      <c r="AF3357" s="16"/>
      <c r="AG3357" s="16"/>
      <c r="AH3357" s="16"/>
      <c r="AI3357" s="16"/>
      <c r="AJ3357" s="16"/>
      <c r="AK3357" s="16"/>
      <c r="AL3357" s="16"/>
      <c r="AM3357" s="16"/>
      <c r="AN3357" s="16"/>
      <c r="AO3357" s="16"/>
      <c r="AP3357" s="16"/>
      <c r="AQ3357" s="16"/>
      <c r="AR3357" s="16"/>
      <c r="AS3357" s="16"/>
      <c r="AT3357" s="16"/>
      <c r="AU3357" s="16"/>
      <c r="AV3357" s="16"/>
      <c r="AW3357" s="16"/>
      <c r="AX3357" s="16"/>
      <c r="AY3357" s="16"/>
      <c r="AZ3357" s="16"/>
      <c r="BA3357" s="16"/>
      <c r="BB3357" s="16"/>
    </row>
    <row r="3358" s="5" customFormat="1" spans="1:54">
      <c r="A3358" s="136"/>
      <c r="C3358" s="136"/>
      <c r="E3358" s="107"/>
      <c r="F3358" s="137"/>
      <c r="J3358" s="122"/>
      <c r="K3358" s="138"/>
      <c r="L3358" s="139"/>
      <c r="M3358" s="140"/>
      <c r="O3358" s="89"/>
      <c r="Q3358" s="138"/>
      <c r="R3358" s="91"/>
      <c r="S3358" s="138"/>
      <c r="T3358" s="138"/>
      <c r="U3358" s="91"/>
      <c r="V3358" s="141"/>
      <c r="Y3358" s="6"/>
      <c r="Z3358" s="16"/>
      <c r="AA3358" s="16"/>
      <c r="AB3358" s="16"/>
      <c r="AC3358" s="16"/>
      <c r="AD3358" s="16"/>
      <c r="AE3358" s="16"/>
      <c r="AF3358" s="16"/>
      <c r="AG3358" s="16"/>
      <c r="AH3358" s="16"/>
      <c r="AI3358" s="16"/>
      <c r="AJ3358" s="16"/>
      <c r="AK3358" s="16"/>
      <c r="AL3358" s="16"/>
      <c r="AM3358" s="16"/>
      <c r="AN3358" s="16"/>
      <c r="AO3358" s="16"/>
      <c r="AP3358" s="16"/>
      <c r="AQ3358" s="16"/>
      <c r="AR3358" s="16"/>
      <c r="AS3358" s="16"/>
      <c r="AT3358" s="16"/>
      <c r="AU3358" s="16"/>
      <c r="AV3358" s="16"/>
      <c r="AW3358" s="16"/>
      <c r="AX3358" s="16"/>
      <c r="AY3358" s="16"/>
      <c r="AZ3358" s="16"/>
      <c r="BA3358" s="16"/>
      <c r="BB3358" s="16"/>
    </row>
    <row r="3359" s="5" customFormat="1" spans="1:54">
      <c r="A3359" s="136"/>
      <c r="C3359" s="136"/>
      <c r="E3359" s="107"/>
      <c r="F3359" s="137"/>
      <c r="J3359" s="122"/>
      <c r="K3359" s="138"/>
      <c r="L3359" s="139"/>
      <c r="M3359" s="140"/>
      <c r="O3359" s="89"/>
      <c r="Q3359" s="138"/>
      <c r="R3359" s="91"/>
      <c r="S3359" s="138"/>
      <c r="T3359" s="138"/>
      <c r="U3359" s="91"/>
      <c r="V3359" s="141"/>
      <c r="Y3359" s="6"/>
      <c r="Z3359" s="16"/>
      <c r="AA3359" s="16"/>
      <c r="AB3359" s="16"/>
      <c r="AC3359" s="16"/>
      <c r="AD3359" s="16"/>
      <c r="AE3359" s="16"/>
      <c r="AF3359" s="16"/>
      <c r="AG3359" s="16"/>
      <c r="AH3359" s="16"/>
      <c r="AI3359" s="16"/>
      <c r="AJ3359" s="16"/>
      <c r="AK3359" s="16"/>
      <c r="AL3359" s="16"/>
      <c r="AM3359" s="16"/>
      <c r="AN3359" s="16"/>
      <c r="AO3359" s="16"/>
      <c r="AP3359" s="16"/>
      <c r="AQ3359" s="16"/>
      <c r="AR3359" s="16"/>
      <c r="AS3359" s="16"/>
      <c r="AT3359" s="16"/>
      <c r="AU3359" s="16"/>
      <c r="AV3359" s="16"/>
      <c r="AW3359" s="16"/>
      <c r="AX3359" s="16"/>
      <c r="AY3359" s="16"/>
      <c r="AZ3359" s="16"/>
      <c r="BA3359" s="16"/>
      <c r="BB3359" s="16"/>
    </row>
    <row r="3360" s="5" customFormat="1" spans="1:54">
      <c r="A3360" s="136"/>
      <c r="C3360" s="136"/>
      <c r="E3360" s="107"/>
      <c r="F3360" s="137"/>
      <c r="J3360" s="122"/>
      <c r="K3360" s="138"/>
      <c r="L3360" s="139"/>
      <c r="M3360" s="140"/>
      <c r="O3360" s="89"/>
      <c r="Q3360" s="138"/>
      <c r="R3360" s="91"/>
      <c r="S3360" s="138"/>
      <c r="T3360" s="138"/>
      <c r="U3360" s="91"/>
      <c r="V3360" s="141"/>
      <c r="Y3360" s="6"/>
      <c r="Z3360" s="16"/>
      <c r="AA3360" s="16"/>
      <c r="AB3360" s="16"/>
      <c r="AC3360" s="16"/>
      <c r="AD3360" s="16"/>
      <c r="AE3360" s="16"/>
      <c r="AF3360" s="16"/>
      <c r="AG3360" s="16"/>
      <c r="AH3360" s="16"/>
      <c r="AI3360" s="16"/>
      <c r="AJ3360" s="16"/>
      <c r="AK3360" s="16"/>
      <c r="AL3360" s="16"/>
      <c r="AM3360" s="16"/>
      <c r="AN3360" s="16"/>
      <c r="AO3360" s="16"/>
      <c r="AP3360" s="16"/>
      <c r="AQ3360" s="16"/>
      <c r="AR3360" s="16"/>
      <c r="AS3360" s="16"/>
      <c r="AT3360" s="16"/>
      <c r="AU3360" s="16"/>
      <c r="AV3360" s="16"/>
      <c r="AW3360" s="16"/>
      <c r="AX3360" s="16"/>
      <c r="AY3360" s="16"/>
      <c r="AZ3360" s="16"/>
      <c r="BA3360" s="16"/>
      <c r="BB3360" s="16"/>
    </row>
    <row r="3361" s="5" customFormat="1" spans="1:54">
      <c r="A3361" s="136"/>
      <c r="C3361" s="136"/>
      <c r="E3361" s="107"/>
      <c r="F3361" s="137"/>
      <c r="J3361" s="122"/>
      <c r="K3361" s="138"/>
      <c r="L3361" s="139"/>
      <c r="M3361" s="140"/>
      <c r="O3361" s="89"/>
      <c r="Q3361" s="138"/>
      <c r="R3361" s="91"/>
      <c r="S3361" s="138"/>
      <c r="T3361" s="138"/>
      <c r="U3361" s="91"/>
      <c r="V3361" s="141"/>
      <c r="Y3361" s="6"/>
      <c r="Z3361" s="16"/>
      <c r="AA3361" s="16"/>
      <c r="AB3361" s="16"/>
      <c r="AC3361" s="16"/>
      <c r="AD3361" s="16"/>
      <c r="AE3361" s="16"/>
      <c r="AF3361" s="16"/>
      <c r="AG3361" s="16"/>
      <c r="AH3361" s="16"/>
      <c r="AI3361" s="16"/>
      <c r="AJ3361" s="16"/>
      <c r="AK3361" s="16"/>
      <c r="AL3361" s="16"/>
      <c r="AM3361" s="16"/>
      <c r="AN3361" s="16"/>
      <c r="AO3361" s="16"/>
      <c r="AP3361" s="16"/>
      <c r="AQ3361" s="16"/>
      <c r="AR3361" s="16"/>
      <c r="AS3361" s="16"/>
      <c r="AT3361" s="16"/>
      <c r="AU3361" s="16"/>
      <c r="AV3361" s="16"/>
      <c r="AW3361" s="16"/>
      <c r="AX3361" s="16"/>
      <c r="AY3361" s="16"/>
      <c r="AZ3361" s="16"/>
      <c r="BA3361" s="16"/>
      <c r="BB3361" s="16"/>
    </row>
    <row r="3362" s="5" customFormat="1" spans="1:54">
      <c r="A3362" s="136"/>
      <c r="C3362" s="136"/>
      <c r="E3362" s="107"/>
      <c r="F3362" s="137"/>
      <c r="J3362" s="122"/>
      <c r="K3362" s="138"/>
      <c r="L3362" s="139"/>
      <c r="M3362" s="140"/>
      <c r="O3362" s="89"/>
      <c r="Q3362" s="138"/>
      <c r="R3362" s="91"/>
      <c r="S3362" s="138"/>
      <c r="T3362" s="138"/>
      <c r="U3362" s="91"/>
      <c r="V3362" s="141"/>
      <c r="Y3362" s="6"/>
      <c r="Z3362" s="16"/>
      <c r="AA3362" s="16"/>
      <c r="AB3362" s="16"/>
      <c r="AC3362" s="16"/>
      <c r="AD3362" s="16"/>
      <c r="AE3362" s="16"/>
      <c r="AF3362" s="16"/>
      <c r="AG3362" s="16"/>
      <c r="AH3362" s="16"/>
      <c r="AI3362" s="16"/>
      <c r="AJ3362" s="16"/>
      <c r="AK3362" s="16"/>
      <c r="AL3362" s="16"/>
      <c r="AM3362" s="16"/>
      <c r="AN3362" s="16"/>
      <c r="AO3362" s="16"/>
      <c r="AP3362" s="16"/>
      <c r="AQ3362" s="16"/>
      <c r="AR3362" s="16"/>
      <c r="AS3362" s="16"/>
      <c r="AT3362" s="16"/>
      <c r="AU3362" s="16"/>
      <c r="AV3362" s="16"/>
      <c r="AW3362" s="16"/>
      <c r="AX3362" s="16"/>
      <c r="AY3362" s="16"/>
      <c r="AZ3362" s="16"/>
      <c r="BA3362" s="16"/>
      <c r="BB3362" s="16"/>
    </row>
    <row r="3363" s="5" customFormat="1" spans="1:54">
      <c r="A3363" s="136"/>
      <c r="C3363" s="136"/>
      <c r="E3363" s="107"/>
      <c r="F3363" s="137"/>
      <c r="J3363" s="122"/>
      <c r="K3363" s="138"/>
      <c r="L3363" s="139"/>
      <c r="M3363" s="140"/>
      <c r="O3363" s="89"/>
      <c r="Q3363" s="138"/>
      <c r="R3363" s="91"/>
      <c r="S3363" s="138"/>
      <c r="T3363" s="138"/>
      <c r="U3363" s="91"/>
      <c r="V3363" s="141"/>
      <c r="Y3363" s="6"/>
      <c r="Z3363" s="16"/>
      <c r="AA3363" s="16"/>
      <c r="AB3363" s="16"/>
      <c r="AC3363" s="16"/>
      <c r="AD3363" s="16"/>
      <c r="AE3363" s="16"/>
      <c r="AF3363" s="16"/>
      <c r="AG3363" s="16"/>
      <c r="AH3363" s="16"/>
      <c r="AI3363" s="16"/>
      <c r="AJ3363" s="16"/>
      <c r="AK3363" s="16"/>
      <c r="AL3363" s="16"/>
      <c r="AM3363" s="16"/>
      <c r="AN3363" s="16"/>
      <c r="AO3363" s="16"/>
      <c r="AP3363" s="16"/>
      <c r="AQ3363" s="16"/>
      <c r="AR3363" s="16"/>
      <c r="AS3363" s="16"/>
      <c r="AT3363" s="16"/>
      <c r="AU3363" s="16"/>
      <c r="AV3363" s="16"/>
      <c r="AW3363" s="16"/>
      <c r="AX3363" s="16"/>
      <c r="AY3363" s="16"/>
      <c r="AZ3363" s="16"/>
      <c r="BA3363" s="16"/>
      <c r="BB3363" s="16"/>
    </row>
    <row r="3364" s="5" customFormat="1" spans="1:54">
      <c r="A3364" s="136"/>
      <c r="C3364" s="136"/>
      <c r="E3364" s="107"/>
      <c r="F3364" s="137"/>
      <c r="J3364" s="122"/>
      <c r="K3364" s="138"/>
      <c r="L3364" s="139"/>
      <c r="M3364" s="140"/>
      <c r="O3364" s="89"/>
      <c r="Q3364" s="138"/>
      <c r="R3364" s="91"/>
      <c r="S3364" s="138"/>
      <c r="T3364" s="138"/>
      <c r="U3364" s="91"/>
      <c r="V3364" s="141"/>
      <c r="Y3364" s="6"/>
      <c r="Z3364" s="16"/>
      <c r="AA3364" s="16"/>
      <c r="AB3364" s="16"/>
      <c r="AC3364" s="16"/>
      <c r="AD3364" s="16"/>
      <c r="AE3364" s="16"/>
      <c r="AF3364" s="16"/>
      <c r="AG3364" s="16"/>
      <c r="AH3364" s="16"/>
      <c r="AI3364" s="16"/>
      <c r="AJ3364" s="16"/>
      <c r="AK3364" s="16"/>
      <c r="AL3364" s="16"/>
      <c r="AM3364" s="16"/>
      <c r="AN3364" s="16"/>
      <c r="AO3364" s="16"/>
      <c r="AP3364" s="16"/>
      <c r="AQ3364" s="16"/>
      <c r="AR3364" s="16"/>
      <c r="AS3364" s="16"/>
      <c r="AT3364" s="16"/>
      <c r="AU3364" s="16"/>
      <c r="AV3364" s="16"/>
      <c r="AW3364" s="16"/>
      <c r="AX3364" s="16"/>
      <c r="AY3364" s="16"/>
      <c r="AZ3364" s="16"/>
      <c r="BA3364" s="16"/>
      <c r="BB3364" s="16"/>
    </row>
    <row r="3365" s="5" customFormat="1" spans="1:54">
      <c r="A3365" s="136"/>
      <c r="C3365" s="136"/>
      <c r="E3365" s="107"/>
      <c r="F3365" s="137"/>
      <c r="J3365" s="122"/>
      <c r="K3365" s="138"/>
      <c r="L3365" s="139"/>
      <c r="M3365" s="140"/>
      <c r="O3365" s="89"/>
      <c r="Q3365" s="138"/>
      <c r="R3365" s="91"/>
      <c r="S3365" s="138"/>
      <c r="T3365" s="138"/>
      <c r="U3365" s="91"/>
      <c r="V3365" s="141"/>
      <c r="Y3365" s="6"/>
      <c r="Z3365" s="16"/>
      <c r="AA3365" s="16"/>
      <c r="AB3365" s="16"/>
      <c r="AC3365" s="16"/>
      <c r="AD3365" s="16"/>
      <c r="AE3365" s="16"/>
      <c r="AF3365" s="16"/>
      <c r="AG3365" s="16"/>
      <c r="AH3365" s="16"/>
      <c r="AI3365" s="16"/>
      <c r="AJ3365" s="16"/>
      <c r="AK3365" s="16"/>
      <c r="AL3365" s="16"/>
      <c r="AM3365" s="16"/>
      <c r="AN3365" s="16"/>
      <c r="AO3365" s="16"/>
      <c r="AP3365" s="16"/>
      <c r="AQ3365" s="16"/>
      <c r="AR3365" s="16"/>
      <c r="AS3365" s="16"/>
      <c r="AT3365" s="16"/>
      <c r="AU3365" s="16"/>
      <c r="AV3365" s="16"/>
      <c r="AW3365" s="16"/>
      <c r="AX3365" s="16"/>
      <c r="AY3365" s="16"/>
      <c r="AZ3365" s="16"/>
      <c r="BA3365" s="16"/>
      <c r="BB3365" s="16"/>
    </row>
    <row r="3366" s="5" customFormat="1" spans="1:54">
      <c r="A3366" s="136"/>
      <c r="C3366" s="136"/>
      <c r="E3366" s="107"/>
      <c r="F3366" s="137"/>
      <c r="J3366" s="122"/>
      <c r="K3366" s="138"/>
      <c r="L3366" s="139"/>
      <c r="M3366" s="140"/>
      <c r="O3366" s="89"/>
      <c r="Q3366" s="138"/>
      <c r="R3366" s="91"/>
      <c r="S3366" s="138"/>
      <c r="T3366" s="138"/>
      <c r="U3366" s="91"/>
      <c r="V3366" s="141"/>
      <c r="Y3366" s="6"/>
      <c r="Z3366" s="16"/>
      <c r="AA3366" s="16"/>
      <c r="AB3366" s="16"/>
      <c r="AC3366" s="16"/>
      <c r="AD3366" s="16"/>
      <c r="AE3366" s="16"/>
      <c r="AF3366" s="16"/>
      <c r="AG3366" s="16"/>
      <c r="AH3366" s="16"/>
      <c r="AI3366" s="16"/>
      <c r="AJ3366" s="16"/>
      <c r="AK3366" s="16"/>
      <c r="AL3366" s="16"/>
      <c r="AM3366" s="16"/>
      <c r="AN3366" s="16"/>
      <c r="AO3366" s="16"/>
      <c r="AP3366" s="16"/>
      <c r="AQ3366" s="16"/>
      <c r="AR3366" s="16"/>
      <c r="AS3366" s="16"/>
      <c r="AT3366" s="16"/>
      <c r="AU3366" s="16"/>
      <c r="AV3366" s="16"/>
      <c r="AW3366" s="16"/>
      <c r="AX3366" s="16"/>
      <c r="AY3366" s="16"/>
      <c r="AZ3366" s="16"/>
      <c r="BA3366" s="16"/>
      <c r="BB3366" s="16"/>
    </row>
    <row r="3367" s="5" customFormat="1" spans="1:54">
      <c r="A3367" s="136"/>
      <c r="C3367" s="136"/>
      <c r="E3367" s="107"/>
      <c r="F3367" s="137"/>
      <c r="J3367" s="122"/>
      <c r="K3367" s="138"/>
      <c r="L3367" s="139"/>
      <c r="M3367" s="140"/>
      <c r="O3367" s="89"/>
      <c r="Q3367" s="138"/>
      <c r="R3367" s="91"/>
      <c r="S3367" s="138"/>
      <c r="T3367" s="138"/>
      <c r="U3367" s="91"/>
      <c r="V3367" s="141"/>
      <c r="Y3367" s="6"/>
      <c r="Z3367" s="16"/>
      <c r="AA3367" s="16"/>
      <c r="AB3367" s="16"/>
      <c r="AC3367" s="16"/>
      <c r="AD3367" s="16"/>
      <c r="AE3367" s="16"/>
      <c r="AF3367" s="16"/>
      <c r="AG3367" s="16"/>
      <c r="AH3367" s="16"/>
      <c r="AI3367" s="16"/>
      <c r="AJ3367" s="16"/>
      <c r="AK3367" s="16"/>
      <c r="AL3367" s="16"/>
      <c r="AM3367" s="16"/>
      <c r="AN3367" s="16"/>
      <c r="AO3367" s="16"/>
      <c r="AP3367" s="16"/>
      <c r="AQ3367" s="16"/>
      <c r="AR3367" s="16"/>
      <c r="AS3367" s="16"/>
      <c r="AT3367" s="16"/>
      <c r="AU3367" s="16"/>
      <c r="AV3367" s="16"/>
      <c r="AW3367" s="16"/>
      <c r="AX3367" s="16"/>
      <c r="AY3367" s="16"/>
      <c r="AZ3367" s="16"/>
      <c r="BA3367" s="16"/>
      <c r="BB3367" s="16"/>
    </row>
    <row r="3368" s="5" customFormat="1" spans="1:54">
      <c r="A3368" s="136"/>
      <c r="C3368" s="136"/>
      <c r="E3368" s="107"/>
      <c r="F3368" s="137"/>
      <c r="J3368" s="122"/>
      <c r="K3368" s="138"/>
      <c r="L3368" s="139"/>
      <c r="M3368" s="140"/>
      <c r="O3368" s="89"/>
      <c r="Q3368" s="138"/>
      <c r="R3368" s="91"/>
      <c r="S3368" s="138"/>
      <c r="T3368" s="138"/>
      <c r="U3368" s="91"/>
      <c r="V3368" s="141"/>
      <c r="Y3368" s="6"/>
      <c r="Z3368" s="16"/>
      <c r="AA3368" s="16"/>
      <c r="AB3368" s="16"/>
      <c r="AC3368" s="16"/>
      <c r="AD3368" s="16"/>
      <c r="AE3368" s="16"/>
      <c r="AF3368" s="16"/>
      <c r="AG3368" s="16"/>
      <c r="AH3368" s="16"/>
      <c r="AI3368" s="16"/>
      <c r="AJ3368" s="16"/>
      <c r="AK3368" s="16"/>
      <c r="AL3368" s="16"/>
      <c r="AM3368" s="16"/>
      <c r="AN3368" s="16"/>
      <c r="AO3368" s="16"/>
      <c r="AP3368" s="16"/>
      <c r="AQ3368" s="16"/>
      <c r="AR3368" s="16"/>
      <c r="AS3368" s="16"/>
      <c r="AT3368" s="16"/>
      <c r="AU3368" s="16"/>
      <c r="AV3368" s="16"/>
      <c r="AW3368" s="16"/>
      <c r="AX3368" s="16"/>
      <c r="AY3368" s="16"/>
      <c r="AZ3368" s="16"/>
      <c r="BA3368" s="16"/>
      <c r="BB3368" s="16"/>
    </row>
    <row r="3369" s="5" customFormat="1" spans="1:54">
      <c r="A3369" s="136"/>
      <c r="C3369" s="136"/>
      <c r="E3369" s="107"/>
      <c r="F3369" s="137"/>
      <c r="J3369" s="122"/>
      <c r="K3369" s="138"/>
      <c r="L3369" s="139"/>
      <c r="M3369" s="140"/>
      <c r="O3369" s="89"/>
      <c r="Q3369" s="138"/>
      <c r="R3369" s="91"/>
      <c r="S3369" s="138"/>
      <c r="T3369" s="138"/>
      <c r="U3369" s="91"/>
      <c r="V3369" s="141"/>
      <c r="Y3369" s="6"/>
      <c r="Z3369" s="16"/>
      <c r="AA3369" s="16"/>
      <c r="AB3369" s="16"/>
      <c r="AC3369" s="16"/>
      <c r="AD3369" s="16"/>
      <c r="AE3369" s="16"/>
      <c r="AF3369" s="16"/>
      <c r="AG3369" s="16"/>
      <c r="AH3369" s="16"/>
      <c r="AI3369" s="16"/>
      <c r="AJ3369" s="16"/>
      <c r="AK3369" s="16"/>
      <c r="AL3369" s="16"/>
      <c r="AM3369" s="16"/>
      <c r="AN3369" s="16"/>
      <c r="AO3369" s="16"/>
      <c r="AP3369" s="16"/>
      <c r="AQ3369" s="16"/>
      <c r="AR3369" s="16"/>
      <c r="AS3369" s="16"/>
      <c r="AT3369" s="16"/>
      <c r="AU3369" s="16"/>
      <c r="AV3369" s="16"/>
      <c r="AW3369" s="16"/>
      <c r="AX3369" s="16"/>
      <c r="AY3369" s="16"/>
      <c r="AZ3369" s="16"/>
      <c r="BA3369" s="16"/>
      <c r="BB3369" s="16"/>
    </row>
    <row r="3370" s="5" customFormat="1" spans="1:54">
      <c r="A3370" s="136"/>
      <c r="C3370" s="136"/>
      <c r="E3370" s="107"/>
      <c r="F3370" s="137"/>
      <c r="J3370" s="122"/>
      <c r="K3370" s="138"/>
      <c r="L3370" s="139"/>
      <c r="M3370" s="140"/>
      <c r="O3370" s="89"/>
      <c r="Q3370" s="138"/>
      <c r="R3370" s="91"/>
      <c r="S3370" s="138"/>
      <c r="T3370" s="138"/>
      <c r="U3370" s="91"/>
      <c r="V3370" s="141"/>
      <c r="Y3370" s="6"/>
      <c r="Z3370" s="16"/>
      <c r="AA3370" s="16"/>
      <c r="AB3370" s="16"/>
      <c r="AC3370" s="16"/>
      <c r="AD3370" s="16"/>
      <c r="AE3370" s="16"/>
      <c r="AF3370" s="16"/>
      <c r="AG3370" s="16"/>
      <c r="AH3370" s="16"/>
      <c r="AI3370" s="16"/>
      <c r="AJ3370" s="16"/>
      <c r="AK3370" s="16"/>
      <c r="AL3370" s="16"/>
      <c r="AM3370" s="16"/>
      <c r="AN3370" s="16"/>
      <c r="AO3370" s="16"/>
      <c r="AP3370" s="16"/>
      <c r="AQ3370" s="16"/>
      <c r="AR3370" s="16"/>
      <c r="AS3370" s="16"/>
      <c r="AT3370" s="16"/>
      <c r="AU3370" s="16"/>
      <c r="AV3370" s="16"/>
      <c r="AW3370" s="16"/>
      <c r="AX3370" s="16"/>
      <c r="AY3370" s="16"/>
      <c r="AZ3370" s="16"/>
      <c r="BA3370" s="16"/>
      <c r="BB3370" s="16"/>
    </row>
    <row r="3371" s="5" customFormat="1" spans="1:54">
      <c r="A3371" s="136"/>
      <c r="C3371" s="136"/>
      <c r="E3371" s="107"/>
      <c r="F3371" s="137"/>
      <c r="J3371" s="122"/>
      <c r="K3371" s="138"/>
      <c r="L3371" s="139"/>
      <c r="M3371" s="140"/>
      <c r="O3371" s="89"/>
      <c r="Q3371" s="138"/>
      <c r="R3371" s="91"/>
      <c r="S3371" s="138"/>
      <c r="T3371" s="138"/>
      <c r="U3371" s="91"/>
      <c r="V3371" s="141"/>
      <c r="Y3371" s="6"/>
      <c r="Z3371" s="16"/>
      <c r="AA3371" s="16"/>
      <c r="AB3371" s="16"/>
      <c r="AC3371" s="16"/>
      <c r="AD3371" s="16"/>
      <c r="AE3371" s="16"/>
      <c r="AF3371" s="16"/>
      <c r="AG3371" s="16"/>
      <c r="AH3371" s="16"/>
      <c r="AI3371" s="16"/>
      <c r="AJ3371" s="16"/>
      <c r="AK3371" s="16"/>
      <c r="AL3371" s="16"/>
      <c r="AM3371" s="16"/>
      <c r="AN3371" s="16"/>
      <c r="AO3371" s="16"/>
      <c r="AP3371" s="16"/>
      <c r="AQ3371" s="16"/>
      <c r="AR3371" s="16"/>
      <c r="AS3371" s="16"/>
      <c r="AT3371" s="16"/>
      <c r="AU3371" s="16"/>
      <c r="AV3371" s="16"/>
      <c r="AW3371" s="16"/>
      <c r="AX3371" s="16"/>
      <c r="AY3371" s="16"/>
      <c r="AZ3371" s="16"/>
      <c r="BA3371" s="16"/>
      <c r="BB3371" s="16"/>
    </row>
    <row r="3372" s="5" customFormat="1" spans="1:54">
      <c r="A3372" s="136"/>
      <c r="C3372" s="136"/>
      <c r="E3372" s="107"/>
      <c r="F3372" s="137"/>
      <c r="J3372" s="122"/>
      <c r="K3372" s="138"/>
      <c r="L3372" s="139"/>
      <c r="M3372" s="140"/>
      <c r="O3372" s="89"/>
      <c r="Q3372" s="138"/>
      <c r="R3372" s="91"/>
      <c r="S3372" s="138"/>
      <c r="T3372" s="138"/>
      <c r="U3372" s="91"/>
      <c r="V3372" s="141"/>
      <c r="Y3372" s="6"/>
      <c r="Z3372" s="16"/>
      <c r="AA3372" s="16"/>
      <c r="AB3372" s="16"/>
      <c r="AC3372" s="16"/>
      <c r="AD3372" s="16"/>
      <c r="AE3372" s="16"/>
      <c r="AF3372" s="16"/>
      <c r="AG3372" s="16"/>
      <c r="AH3372" s="16"/>
      <c r="AI3372" s="16"/>
      <c r="AJ3372" s="16"/>
      <c r="AK3372" s="16"/>
      <c r="AL3372" s="16"/>
      <c r="AM3372" s="16"/>
      <c r="AN3372" s="16"/>
      <c r="AO3372" s="16"/>
      <c r="AP3372" s="16"/>
      <c r="AQ3372" s="16"/>
      <c r="AR3372" s="16"/>
      <c r="AS3372" s="16"/>
      <c r="AT3372" s="16"/>
      <c r="AU3372" s="16"/>
      <c r="AV3372" s="16"/>
      <c r="AW3372" s="16"/>
      <c r="AX3372" s="16"/>
      <c r="AY3372" s="16"/>
      <c r="AZ3372" s="16"/>
      <c r="BA3372" s="16"/>
      <c r="BB3372" s="16"/>
    </row>
    <row r="3373" s="5" customFormat="1" spans="1:54">
      <c r="A3373" s="136"/>
      <c r="C3373" s="136"/>
      <c r="E3373" s="107"/>
      <c r="F3373" s="137"/>
      <c r="J3373" s="122"/>
      <c r="K3373" s="138"/>
      <c r="L3373" s="139"/>
      <c r="M3373" s="140"/>
      <c r="O3373" s="89"/>
      <c r="Q3373" s="138"/>
      <c r="R3373" s="91"/>
      <c r="S3373" s="138"/>
      <c r="T3373" s="138"/>
      <c r="U3373" s="91"/>
      <c r="V3373" s="141"/>
      <c r="Y3373" s="6"/>
      <c r="Z3373" s="16"/>
      <c r="AA3373" s="16"/>
      <c r="AB3373" s="16"/>
      <c r="AC3373" s="16"/>
      <c r="AD3373" s="16"/>
      <c r="AE3373" s="16"/>
      <c r="AF3373" s="16"/>
      <c r="AG3373" s="16"/>
      <c r="AH3373" s="16"/>
      <c r="AI3373" s="16"/>
      <c r="AJ3373" s="16"/>
      <c r="AK3373" s="16"/>
      <c r="AL3373" s="16"/>
      <c r="AM3373" s="16"/>
      <c r="AN3373" s="16"/>
      <c r="AO3373" s="16"/>
      <c r="AP3373" s="16"/>
      <c r="AQ3373" s="16"/>
      <c r="AR3373" s="16"/>
      <c r="AS3373" s="16"/>
      <c r="AT3373" s="16"/>
      <c r="AU3373" s="16"/>
      <c r="AV3373" s="16"/>
      <c r="AW3373" s="16"/>
      <c r="AX3373" s="16"/>
      <c r="AY3373" s="16"/>
      <c r="AZ3373" s="16"/>
      <c r="BA3373" s="16"/>
      <c r="BB3373" s="16"/>
    </row>
    <row r="3374" s="5" customFormat="1" spans="1:54">
      <c r="A3374" s="136"/>
      <c r="C3374" s="136"/>
      <c r="E3374" s="107"/>
      <c r="F3374" s="137"/>
      <c r="J3374" s="122"/>
      <c r="K3374" s="138"/>
      <c r="L3374" s="139"/>
      <c r="M3374" s="140"/>
      <c r="O3374" s="89"/>
      <c r="Q3374" s="138"/>
      <c r="R3374" s="91"/>
      <c r="S3374" s="138"/>
      <c r="T3374" s="138"/>
      <c r="U3374" s="91"/>
      <c r="V3374" s="141"/>
      <c r="Y3374" s="6"/>
      <c r="Z3374" s="16"/>
      <c r="AA3374" s="16"/>
      <c r="AB3374" s="16"/>
      <c r="AC3374" s="16"/>
      <c r="AD3374" s="16"/>
      <c r="AE3374" s="16"/>
      <c r="AF3374" s="16"/>
      <c r="AG3374" s="16"/>
      <c r="AH3374" s="16"/>
      <c r="AI3374" s="16"/>
      <c r="AJ3374" s="16"/>
      <c r="AK3374" s="16"/>
      <c r="AL3374" s="16"/>
      <c r="AM3374" s="16"/>
      <c r="AN3374" s="16"/>
      <c r="AO3374" s="16"/>
      <c r="AP3374" s="16"/>
      <c r="AQ3374" s="16"/>
      <c r="AR3374" s="16"/>
      <c r="AS3374" s="16"/>
      <c r="AT3374" s="16"/>
      <c r="AU3374" s="16"/>
      <c r="AV3374" s="16"/>
      <c r="AW3374" s="16"/>
      <c r="AX3374" s="16"/>
      <c r="AY3374" s="16"/>
      <c r="AZ3374" s="16"/>
      <c r="BA3374" s="16"/>
      <c r="BB3374" s="16"/>
    </row>
    <row r="3375" s="5" customFormat="1" spans="1:54">
      <c r="A3375" s="136"/>
      <c r="C3375" s="136"/>
      <c r="E3375" s="107"/>
      <c r="F3375" s="137"/>
      <c r="J3375" s="122"/>
      <c r="K3375" s="138"/>
      <c r="L3375" s="139"/>
      <c r="M3375" s="140"/>
      <c r="O3375" s="89"/>
      <c r="Q3375" s="138"/>
      <c r="R3375" s="91"/>
      <c r="S3375" s="138"/>
      <c r="T3375" s="138"/>
      <c r="U3375" s="91"/>
      <c r="V3375" s="141"/>
      <c r="Y3375" s="6"/>
      <c r="Z3375" s="16"/>
      <c r="AA3375" s="16"/>
      <c r="AB3375" s="16"/>
      <c r="AC3375" s="16"/>
      <c r="AD3375" s="16"/>
      <c r="AE3375" s="16"/>
      <c r="AF3375" s="16"/>
      <c r="AG3375" s="16"/>
      <c r="AH3375" s="16"/>
      <c r="AI3375" s="16"/>
      <c r="AJ3375" s="16"/>
      <c r="AK3375" s="16"/>
      <c r="AL3375" s="16"/>
      <c r="AM3375" s="16"/>
      <c r="AN3375" s="16"/>
      <c r="AO3375" s="16"/>
      <c r="AP3375" s="16"/>
      <c r="AQ3375" s="16"/>
      <c r="AR3375" s="16"/>
      <c r="AS3375" s="16"/>
      <c r="AT3375" s="16"/>
      <c r="AU3375" s="16"/>
      <c r="AV3375" s="16"/>
      <c r="AW3375" s="16"/>
      <c r="AX3375" s="16"/>
      <c r="AY3375" s="16"/>
      <c r="AZ3375" s="16"/>
      <c r="BA3375" s="16"/>
      <c r="BB3375" s="16"/>
    </row>
    <row r="3376" s="5" customFormat="1" spans="1:54">
      <c r="A3376" s="136"/>
      <c r="C3376" s="136"/>
      <c r="E3376" s="107"/>
      <c r="F3376" s="137"/>
      <c r="J3376" s="122"/>
      <c r="K3376" s="138"/>
      <c r="L3376" s="139"/>
      <c r="M3376" s="140"/>
      <c r="O3376" s="89"/>
      <c r="Q3376" s="138"/>
      <c r="R3376" s="91"/>
      <c r="S3376" s="138"/>
      <c r="T3376" s="138"/>
      <c r="U3376" s="91"/>
      <c r="V3376" s="141"/>
      <c r="Y3376" s="6"/>
      <c r="Z3376" s="16"/>
      <c r="AA3376" s="16"/>
      <c r="AB3376" s="16"/>
      <c r="AC3376" s="16"/>
      <c r="AD3376" s="16"/>
      <c r="AE3376" s="16"/>
      <c r="AF3376" s="16"/>
      <c r="AG3376" s="16"/>
      <c r="AH3376" s="16"/>
      <c r="AI3376" s="16"/>
      <c r="AJ3376" s="16"/>
      <c r="AK3376" s="16"/>
      <c r="AL3376" s="16"/>
      <c r="AM3376" s="16"/>
      <c r="AN3376" s="16"/>
      <c r="AO3376" s="16"/>
      <c r="AP3376" s="16"/>
      <c r="AQ3376" s="16"/>
      <c r="AR3376" s="16"/>
      <c r="AS3376" s="16"/>
      <c r="AT3376" s="16"/>
      <c r="AU3376" s="16"/>
      <c r="AV3376" s="16"/>
      <c r="AW3376" s="16"/>
      <c r="AX3376" s="16"/>
      <c r="AY3376" s="16"/>
      <c r="AZ3376" s="16"/>
      <c r="BA3376" s="16"/>
      <c r="BB3376" s="16"/>
    </row>
    <row r="3377" s="5" customFormat="1" spans="1:54">
      <c r="A3377" s="136"/>
      <c r="C3377" s="136"/>
      <c r="E3377" s="107"/>
      <c r="F3377" s="137"/>
      <c r="J3377" s="122"/>
      <c r="K3377" s="138"/>
      <c r="L3377" s="139"/>
      <c r="M3377" s="140"/>
      <c r="O3377" s="89"/>
      <c r="Q3377" s="138"/>
      <c r="R3377" s="91"/>
      <c r="S3377" s="138"/>
      <c r="T3377" s="138"/>
      <c r="U3377" s="91"/>
      <c r="V3377" s="141"/>
      <c r="Y3377" s="6"/>
      <c r="Z3377" s="16"/>
      <c r="AA3377" s="16"/>
      <c r="AB3377" s="16"/>
      <c r="AC3377" s="16"/>
      <c r="AD3377" s="16"/>
      <c r="AE3377" s="16"/>
      <c r="AF3377" s="16"/>
      <c r="AG3377" s="16"/>
      <c r="AH3377" s="16"/>
      <c r="AI3377" s="16"/>
      <c r="AJ3377" s="16"/>
      <c r="AK3377" s="16"/>
      <c r="AL3377" s="16"/>
      <c r="AM3377" s="16"/>
      <c r="AN3377" s="16"/>
      <c r="AO3377" s="16"/>
      <c r="AP3377" s="16"/>
      <c r="AQ3377" s="16"/>
      <c r="AR3377" s="16"/>
      <c r="AS3377" s="16"/>
      <c r="AT3377" s="16"/>
      <c r="AU3377" s="16"/>
      <c r="AV3377" s="16"/>
      <c r="AW3377" s="16"/>
      <c r="AX3377" s="16"/>
      <c r="AY3377" s="16"/>
      <c r="AZ3377" s="16"/>
      <c r="BA3377" s="16"/>
      <c r="BB3377" s="16"/>
    </row>
    <row r="3378" s="5" customFormat="1" spans="1:54">
      <c r="A3378" s="136"/>
      <c r="C3378" s="136"/>
      <c r="E3378" s="107"/>
      <c r="F3378" s="137"/>
      <c r="J3378" s="122"/>
      <c r="K3378" s="138"/>
      <c r="L3378" s="139"/>
      <c r="M3378" s="140"/>
      <c r="O3378" s="89"/>
      <c r="Q3378" s="138"/>
      <c r="R3378" s="91"/>
      <c r="S3378" s="138"/>
      <c r="T3378" s="138"/>
      <c r="U3378" s="91"/>
      <c r="V3378" s="141"/>
      <c r="Y3378" s="6"/>
      <c r="Z3378" s="16"/>
      <c r="AA3378" s="16"/>
      <c r="AB3378" s="16"/>
      <c r="AC3378" s="16"/>
      <c r="AD3378" s="16"/>
      <c r="AE3378" s="16"/>
      <c r="AF3378" s="16"/>
      <c r="AG3378" s="16"/>
      <c r="AH3378" s="16"/>
      <c r="AI3378" s="16"/>
      <c r="AJ3378" s="16"/>
      <c r="AK3378" s="16"/>
      <c r="AL3378" s="16"/>
      <c r="AM3378" s="16"/>
      <c r="AN3378" s="16"/>
      <c r="AO3378" s="16"/>
      <c r="AP3378" s="16"/>
      <c r="AQ3378" s="16"/>
      <c r="AR3378" s="16"/>
      <c r="AS3378" s="16"/>
      <c r="AT3378" s="16"/>
      <c r="AU3378" s="16"/>
      <c r="AV3378" s="16"/>
      <c r="AW3378" s="16"/>
      <c r="AX3378" s="16"/>
      <c r="AY3378" s="16"/>
      <c r="AZ3378" s="16"/>
      <c r="BA3378" s="16"/>
      <c r="BB3378" s="16"/>
    </row>
    <row r="3379" s="5" customFormat="1" spans="1:54">
      <c r="A3379" s="136"/>
      <c r="C3379" s="136"/>
      <c r="E3379" s="107"/>
      <c r="F3379" s="137"/>
      <c r="J3379" s="122"/>
      <c r="K3379" s="138"/>
      <c r="L3379" s="139"/>
      <c r="M3379" s="140"/>
      <c r="O3379" s="89"/>
      <c r="Q3379" s="138"/>
      <c r="R3379" s="91"/>
      <c r="S3379" s="138"/>
      <c r="T3379" s="138"/>
      <c r="U3379" s="91"/>
      <c r="V3379" s="141"/>
      <c r="Y3379" s="6"/>
      <c r="Z3379" s="16"/>
      <c r="AA3379" s="16"/>
      <c r="AB3379" s="16"/>
      <c r="AC3379" s="16"/>
      <c r="AD3379" s="16"/>
      <c r="AE3379" s="16"/>
      <c r="AF3379" s="16"/>
      <c r="AG3379" s="16"/>
      <c r="AH3379" s="16"/>
      <c r="AI3379" s="16"/>
      <c r="AJ3379" s="16"/>
      <c r="AK3379" s="16"/>
      <c r="AL3379" s="16"/>
      <c r="AM3379" s="16"/>
      <c r="AN3379" s="16"/>
      <c r="AO3379" s="16"/>
      <c r="AP3379" s="16"/>
      <c r="AQ3379" s="16"/>
      <c r="AR3379" s="16"/>
      <c r="AS3379" s="16"/>
      <c r="AT3379" s="16"/>
      <c r="AU3379" s="16"/>
      <c r="AV3379" s="16"/>
      <c r="AW3379" s="16"/>
      <c r="AX3379" s="16"/>
      <c r="AY3379" s="16"/>
      <c r="AZ3379" s="16"/>
      <c r="BA3379" s="16"/>
      <c r="BB3379" s="16"/>
    </row>
    <row r="3380" s="5" customFormat="1" spans="1:54">
      <c r="A3380" s="136"/>
      <c r="C3380" s="136"/>
      <c r="E3380" s="107"/>
      <c r="F3380" s="137"/>
      <c r="J3380" s="122"/>
      <c r="K3380" s="138"/>
      <c r="L3380" s="139"/>
      <c r="M3380" s="140"/>
      <c r="O3380" s="89"/>
      <c r="Q3380" s="138"/>
      <c r="R3380" s="91"/>
      <c r="S3380" s="138"/>
      <c r="T3380" s="138"/>
      <c r="U3380" s="91"/>
      <c r="V3380" s="141"/>
      <c r="Y3380" s="6"/>
      <c r="Z3380" s="16"/>
      <c r="AA3380" s="16"/>
      <c r="AB3380" s="16"/>
      <c r="AC3380" s="16"/>
      <c r="AD3380" s="16"/>
      <c r="AE3380" s="16"/>
      <c r="AF3380" s="16"/>
      <c r="AG3380" s="16"/>
      <c r="AH3380" s="16"/>
      <c r="AI3380" s="16"/>
      <c r="AJ3380" s="16"/>
      <c r="AK3380" s="16"/>
      <c r="AL3380" s="16"/>
      <c r="AM3380" s="16"/>
      <c r="AN3380" s="16"/>
      <c r="AO3380" s="16"/>
      <c r="AP3380" s="16"/>
      <c r="AQ3380" s="16"/>
      <c r="AR3380" s="16"/>
      <c r="AS3380" s="16"/>
      <c r="AT3380" s="16"/>
      <c r="AU3380" s="16"/>
      <c r="AV3380" s="16"/>
      <c r="AW3380" s="16"/>
      <c r="AX3380" s="16"/>
      <c r="AY3380" s="16"/>
      <c r="AZ3380" s="16"/>
      <c r="BA3380" s="16"/>
      <c r="BB3380" s="16"/>
    </row>
    <row r="3381" s="5" customFormat="1" spans="1:54">
      <c r="A3381" s="136"/>
      <c r="C3381" s="136"/>
      <c r="E3381" s="107"/>
      <c r="F3381" s="137"/>
      <c r="J3381" s="122"/>
      <c r="K3381" s="138"/>
      <c r="L3381" s="139"/>
      <c r="M3381" s="140"/>
      <c r="O3381" s="89"/>
      <c r="Q3381" s="138"/>
      <c r="R3381" s="91"/>
      <c r="S3381" s="138"/>
      <c r="T3381" s="138"/>
      <c r="U3381" s="91"/>
      <c r="V3381" s="141"/>
      <c r="Y3381" s="6"/>
      <c r="Z3381" s="16"/>
      <c r="AA3381" s="16"/>
      <c r="AB3381" s="16"/>
      <c r="AC3381" s="16"/>
      <c r="AD3381" s="16"/>
      <c r="AE3381" s="16"/>
      <c r="AF3381" s="16"/>
      <c r="AG3381" s="16"/>
      <c r="AH3381" s="16"/>
      <c r="AI3381" s="16"/>
      <c r="AJ3381" s="16"/>
      <c r="AK3381" s="16"/>
      <c r="AL3381" s="16"/>
      <c r="AM3381" s="16"/>
      <c r="AN3381" s="16"/>
      <c r="AO3381" s="16"/>
      <c r="AP3381" s="16"/>
      <c r="AQ3381" s="16"/>
      <c r="AR3381" s="16"/>
      <c r="AS3381" s="16"/>
      <c r="AT3381" s="16"/>
      <c r="AU3381" s="16"/>
      <c r="AV3381" s="16"/>
      <c r="AW3381" s="16"/>
      <c r="AX3381" s="16"/>
      <c r="AY3381" s="16"/>
      <c r="AZ3381" s="16"/>
      <c r="BA3381" s="16"/>
      <c r="BB3381" s="16"/>
    </row>
    <row r="3382" s="5" customFormat="1" spans="1:54">
      <c r="A3382" s="136"/>
      <c r="C3382" s="136"/>
      <c r="E3382" s="107"/>
      <c r="F3382" s="137"/>
      <c r="J3382" s="122"/>
      <c r="K3382" s="138"/>
      <c r="L3382" s="139"/>
      <c r="M3382" s="140"/>
      <c r="O3382" s="89"/>
      <c r="Q3382" s="138"/>
      <c r="R3382" s="91"/>
      <c r="S3382" s="138"/>
      <c r="T3382" s="138"/>
      <c r="U3382" s="91"/>
      <c r="V3382" s="141"/>
      <c r="Y3382" s="6"/>
      <c r="Z3382" s="16"/>
      <c r="AA3382" s="16"/>
      <c r="AB3382" s="16"/>
      <c r="AC3382" s="16"/>
      <c r="AD3382" s="16"/>
      <c r="AE3382" s="16"/>
      <c r="AF3382" s="16"/>
      <c r="AG3382" s="16"/>
      <c r="AH3382" s="16"/>
      <c r="AI3382" s="16"/>
      <c r="AJ3382" s="16"/>
      <c r="AK3382" s="16"/>
      <c r="AL3382" s="16"/>
      <c r="AM3382" s="16"/>
      <c r="AN3382" s="16"/>
      <c r="AO3382" s="16"/>
      <c r="AP3382" s="16"/>
      <c r="AQ3382" s="16"/>
      <c r="AR3382" s="16"/>
      <c r="AS3382" s="16"/>
      <c r="AT3382" s="16"/>
      <c r="AU3382" s="16"/>
      <c r="AV3382" s="16"/>
      <c r="AW3382" s="16"/>
      <c r="AX3382" s="16"/>
      <c r="AY3382" s="16"/>
      <c r="AZ3382" s="16"/>
      <c r="BA3382" s="16"/>
      <c r="BB3382" s="16"/>
    </row>
    <row r="3383" s="5" customFormat="1" spans="1:54">
      <c r="A3383" s="136"/>
      <c r="C3383" s="136"/>
      <c r="E3383" s="107"/>
      <c r="F3383" s="137"/>
      <c r="J3383" s="122"/>
      <c r="K3383" s="138"/>
      <c r="L3383" s="139"/>
      <c r="M3383" s="140"/>
      <c r="O3383" s="89"/>
      <c r="Q3383" s="138"/>
      <c r="R3383" s="91"/>
      <c r="S3383" s="138"/>
      <c r="T3383" s="138"/>
      <c r="U3383" s="91"/>
      <c r="V3383" s="141"/>
      <c r="Y3383" s="6"/>
      <c r="Z3383" s="16"/>
      <c r="AA3383" s="16"/>
      <c r="AB3383" s="16"/>
      <c r="AC3383" s="16"/>
      <c r="AD3383" s="16"/>
      <c r="AE3383" s="16"/>
      <c r="AF3383" s="16"/>
      <c r="AG3383" s="16"/>
      <c r="AH3383" s="16"/>
      <c r="AI3383" s="16"/>
      <c r="AJ3383" s="16"/>
      <c r="AK3383" s="16"/>
      <c r="AL3383" s="16"/>
      <c r="AM3383" s="16"/>
      <c r="AN3383" s="16"/>
      <c r="AO3383" s="16"/>
      <c r="AP3383" s="16"/>
      <c r="AQ3383" s="16"/>
      <c r="AR3383" s="16"/>
      <c r="AS3383" s="16"/>
      <c r="AT3383" s="16"/>
      <c r="AU3383" s="16"/>
      <c r="AV3383" s="16"/>
      <c r="AW3383" s="16"/>
      <c r="AX3383" s="16"/>
      <c r="AY3383" s="16"/>
      <c r="AZ3383" s="16"/>
      <c r="BA3383" s="16"/>
      <c r="BB3383" s="16"/>
    </row>
    <row r="3384" s="5" customFormat="1" spans="1:54">
      <c r="A3384" s="136"/>
      <c r="C3384" s="136"/>
      <c r="E3384" s="107"/>
      <c r="F3384" s="137"/>
      <c r="J3384" s="122"/>
      <c r="K3384" s="138"/>
      <c r="L3384" s="139"/>
      <c r="M3384" s="140"/>
      <c r="O3384" s="89"/>
      <c r="Q3384" s="138"/>
      <c r="R3384" s="91"/>
      <c r="S3384" s="138"/>
      <c r="T3384" s="138"/>
      <c r="U3384" s="91"/>
      <c r="V3384" s="141"/>
      <c r="Y3384" s="6"/>
      <c r="Z3384" s="16"/>
      <c r="AA3384" s="16"/>
      <c r="AB3384" s="16"/>
      <c r="AC3384" s="16"/>
      <c r="AD3384" s="16"/>
      <c r="AE3384" s="16"/>
      <c r="AF3384" s="16"/>
      <c r="AG3384" s="16"/>
      <c r="AH3384" s="16"/>
      <c r="AI3384" s="16"/>
      <c r="AJ3384" s="16"/>
      <c r="AK3384" s="16"/>
      <c r="AL3384" s="16"/>
      <c r="AM3384" s="16"/>
      <c r="AN3384" s="16"/>
      <c r="AO3384" s="16"/>
      <c r="AP3384" s="16"/>
      <c r="AQ3384" s="16"/>
      <c r="AR3384" s="16"/>
      <c r="AS3384" s="16"/>
      <c r="AT3384" s="16"/>
      <c r="AU3384" s="16"/>
      <c r="AV3384" s="16"/>
      <c r="AW3384" s="16"/>
      <c r="AX3384" s="16"/>
      <c r="AY3384" s="16"/>
      <c r="AZ3384" s="16"/>
      <c r="BA3384" s="16"/>
      <c r="BB3384" s="16"/>
    </row>
    <row r="3385" s="5" customFormat="1" spans="1:54">
      <c r="A3385" s="136"/>
      <c r="C3385" s="136"/>
      <c r="E3385" s="107"/>
      <c r="F3385" s="137"/>
      <c r="J3385" s="122"/>
      <c r="K3385" s="138"/>
      <c r="L3385" s="139"/>
      <c r="M3385" s="140"/>
      <c r="O3385" s="89"/>
      <c r="Q3385" s="138"/>
      <c r="R3385" s="91"/>
      <c r="S3385" s="138"/>
      <c r="T3385" s="138"/>
      <c r="U3385" s="91"/>
      <c r="V3385" s="141"/>
      <c r="Y3385" s="6"/>
      <c r="Z3385" s="16"/>
      <c r="AA3385" s="16"/>
      <c r="AB3385" s="16"/>
      <c r="AC3385" s="16"/>
      <c r="AD3385" s="16"/>
      <c r="AE3385" s="16"/>
      <c r="AF3385" s="16"/>
      <c r="AG3385" s="16"/>
      <c r="AH3385" s="16"/>
      <c r="AI3385" s="16"/>
      <c r="AJ3385" s="16"/>
      <c r="AK3385" s="16"/>
      <c r="AL3385" s="16"/>
      <c r="AM3385" s="16"/>
      <c r="AN3385" s="16"/>
      <c r="AO3385" s="16"/>
      <c r="AP3385" s="16"/>
      <c r="AQ3385" s="16"/>
      <c r="AR3385" s="16"/>
      <c r="AS3385" s="16"/>
      <c r="AT3385" s="16"/>
      <c r="AU3385" s="16"/>
      <c r="AV3385" s="16"/>
      <c r="AW3385" s="16"/>
      <c r="AX3385" s="16"/>
      <c r="AY3385" s="16"/>
      <c r="AZ3385" s="16"/>
      <c r="BA3385" s="16"/>
      <c r="BB3385" s="16"/>
    </row>
    <row r="3386" s="5" customFormat="1" spans="1:54">
      <c r="A3386" s="136"/>
      <c r="C3386" s="136"/>
      <c r="E3386" s="107"/>
      <c r="F3386" s="137"/>
      <c r="J3386" s="122"/>
      <c r="K3386" s="138"/>
      <c r="L3386" s="139"/>
      <c r="M3386" s="140"/>
      <c r="O3386" s="89"/>
      <c r="Q3386" s="138"/>
      <c r="R3386" s="91"/>
      <c r="S3386" s="138"/>
      <c r="T3386" s="138"/>
      <c r="U3386" s="91"/>
      <c r="V3386" s="141"/>
      <c r="Y3386" s="6"/>
      <c r="Z3386" s="16"/>
      <c r="AA3386" s="16"/>
      <c r="AB3386" s="16"/>
      <c r="AC3386" s="16"/>
      <c r="AD3386" s="16"/>
      <c r="AE3386" s="16"/>
      <c r="AF3386" s="16"/>
      <c r="AG3386" s="16"/>
      <c r="AH3386" s="16"/>
      <c r="AI3386" s="16"/>
      <c r="AJ3386" s="16"/>
      <c r="AK3386" s="16"/>
      <c r="AL3386" s="16"/>
      <c r="AM3386" s="16"/>
      <c r="AN3386" s="16"/>
      <c r="AO3386" s="16"/>
      <c r="AP3386" s="16"/>
      <c r="AQ3386" s="16"/>
      <c r="AR3386" s="16"/>
      <c r="AS3386" s="16"/>
      <c r="AT3386" s="16"/>
      <c r="AU3386" s="16"/>
      <c r="AV3386" s="16"/>
      <c r="AW3386" s="16"/>
      <c r="AX3386" s="16"/>
      <c r="AY3386" s="16"/>
      <c r="AZ3386" s="16"/>
      <c r="BA3386" s="16"/>
      <c r="BB3386" s="16"/>
    </row>
    <row r="3387" s="5" customFormat="1" spans="1:54">
      <c r="A3387" s="136"/>
      <c r="C3387" s="136"/>
      <c r="E3387" s="107"/>
      <c r="F3387" s="137"/>
      <c r="J3387" s="122"/>
      <c r="K3387" s="138"/>
      <c r="L3387" s="139"/>
      <c r="M3387" s="140"/>
      <c r="O3387" s="89"/>
      <c r="Q3387" s="138"/>
      <c r="R3387" s="91"/>
      <c r="S3387" s="138"/>
      <c r="T3387" s="138"/>
      <c r="U3387" s="91"/>
      <c r="V3387" s="141"/>
      <c r="Y3387" s="6"/>
      <c r="Z3387" s="16"/>
      <c r="AA3387" s="16"/>
      <c r="AB3387" s="16"/>
      <c r="AC3387" s="16"/>
      <c r="AD3387" s="16"/>
      <c r="AE3387" s="16"/>
      <c r="AF3387" s="16"/>
      <c r="AG3387" s="16"/>
      <c r="AH3387" s="16"/>
      <c r="AI3387" s="16"/>
      <c r="AJ3387" s="16"/>
      <c r="AK3387" s="16"/>
      <c r="AL3387" s="16"/>
      <c r="AM3387" s="16"/>
      <c r="AN3387" s="16"/>
      <c r="AO3387" s="16"/>
      <c r="AP3387" s="16"/>
      <c r="AQ3387" s="16"/>
      <c r="AR3387" s="16"/>
      <c r="AS3387" s="16"/>
      <c r="AT3387" s="16"/>
      <c r="AU3387" s="16"/>
      <c r="AV3387" s="16"/>
      <c r="AW3387" s="16"/>
      <c r="AX3387" s="16"/>
      <c r="AY3387" s="16"/>
      <c r="AZ3387" s="16"/>
      <c r="BA3387" s="16"/>
      <c r="BB3387" s="16"/>
    </row>
    <row r="3388" s="5" customFormat="1" spans="1:54">
      <c r="A3388" s="136"/>
      <c r="C3388" s="136"/>
      <c r="E3388" s="107"/>
      <c r="F3388" s="137"/>
      <c r="J3388" s="122"/>
      <c r="K3388" s="138"/>
      <c r="L3388" s="139"/>
      <c r="M3388" s="140"/>
      <c r="O3388" s="89"/>
      <c r="Q3388" s="138"/>
      <c r="R3388" s="91"/>
      <c r="S3388" s="138"/>
      <c r="T3388" s="138"/>
      <c r="U3388" s="91"/>
      <c r="V3388" s="141"/>
      <c r="Y3388" s="6"/>
      <c r="Z3388" s="16"/>
      <c r="AA3388" s="16"/>
      <c r="AB3388" s="16"/>
      <c r="AC3388" s="16"/>
      <c r="AD3388" s="16"/>
      <c r="AE3388" s="16"/>
      <c r="AF3388" s="16"/>
      <c r="AG3388" s="16"/>
      <c r="AH3388" s="16"/>
      <c r="AI3388" s="16"/>
      <c r="AJ3388" s="16"/>
      <c r="AK3388" s="16"/>
      <c r="AL3388" s="16"/>
      <c r="AM3388" s="16"/>
      <c r="AN3388" s="16"/>
      <c r="AO3388" s="16"/>
      <c r="AP3388" s="16"/>
      <c r="AQ3388" s="16"/>
      <c r="AR3388" s="16"/>
      <c r="AS3388" s="16"/>
      <c r="AT3388" s="16"/>
      <c r="AU3388" s="16"/>
      <c r="AV3388" s="16"/>
      <c r="AW3388" s="16"/>
      <c r="AX3388" s="16"/>
      <c r="AY3388" s="16"/>
      <c r="AZ3388" s="16"/>
      <c r="BA3388" s="16"/>
      <c r="BB3388" s="16"/>
    </row>
    <row r="3389" s="5" customFormat="1" spans="1:54">
      <c r="A3389" s="136"/>
      <c r="C3389" s="136"/>
      <c r="E3389" s="107"/>
      <c r="F3389" s="137"/>
      <c r="J3389" s="122"/>
      <c r="K3389" s="138"/>
      <c r="L3389" s="139"/>
      <c r="M3389" s="140"/>
      <c r="O3389" s="89"/>
      <c r="Q3389" s="138"/>
      <c r="R3389" s="91"/>
      <c r="S3389" s="138"/>
      <c r="T3389" s="138"/>
      <c r="U3389" s="91"/>
      <c r="V3389" s="141"/>
      <c r="Y3389" s="6"/>
      <c r="Z3389" s="16"/>
      <c r="AA3389" s="16"/>
      <c r="AB3389" s="16"/>
      <c r="AC3389" s="16"/>
      <c r="AD3389" s="16"/>
      <c r="AE3389" s="16"/>
      <c r="AF3389" s="16"/>
      <c r="AG3389" s="16"/>
      <c r="AH3389" s="16"/>
      <c r="AI3389" s="16"/>
      <c r="AJ3389" s="16"/>
      <c r="AK3389" s="16"/>
      <c r="AL3389" s="16"/>
      <c r="AM3389" s="16"/>
      <c r="AN3389" s="16"/>
      <c r="AO3389" s="16"/>
      <c r="AP3389" s="16"/>
      <c r="AQ3389" s="16"/>
      <c r="AR3389" s="16"/>
      <c r="AS3389" s="16"/>
      <c r="AT3389" s="16"/>
      <c r="AU3389" s="16"/>
      <c r="AV3389" s="16"/>
      <c r="AW3389" s="16"/>
      <c r="AX3389" s="16"/>
      <c r="AY3389" s="16"/>
      <c r="AZ3389" s="16"/>
      <c r="BA3389" s="16"/>
      <c r="BB3389" s="16"/>
    </row>
    <row r="3390" s="5" customFormat="1" spans="1:54">
      <c r="A3390" s="136"/>
      <c r="C3390" s="136"/>
      <c r="E3390" s="107"/>
      <c r="F3390" s="137"/>
      <c r="J3390" s="122"/>
      <c r="K3390" s="138"/>
      <c r="L3390" s="139"/>
      <c r="M3390" s="140"/>
      <c r="O3390" s="89"/>
      <c r="Q3390" s="138"/>
      <c r="R3390" s="91"/>
      <c r="S3390" s="138"/>
      <c r="T3390" s="138"/>
      <c r="U3390" s="91"/>
      <c r="V3390" s="141"/>
      <c r="Y3390" s="6"/>
      <c r="Z3390" s="16"/>
      <c r="AA3390" s="16"/>
      <c r="AB3390" s="16"/>
      <c r="AC3390" s="16"/>
      <c r="AD3390" s="16"/>
      <c r="AE3390" s="16"/>
      <c r="AF3390" s="16"/>
      <c r="AG3390" s="16"/>
      <c r="AH3390" s="16"/>
      <c r="AI3390" s="16"/>
      <c r="AJ3390" s="16"/>
      <c r="AK3390" s="16"/>
      <c r="AL3390" s="16"/>
      <c r="AM3390" s="16"/>
      <c r="AN3390" s="16"/>
      <c r="AO3390" s="16"/>
      <c r="AP3390" s="16"/>
      <c r="AQ3390" s="16"/>
      <c r="AR3390" s="16"/>
      <c r="AS3390" s="16"/>
      <c r="AT3390" s="16"/>
      <c r="AU3390" s="16"/>
      <c r="AV3390" s="16"/>
      <c r="AW3390" s="16"/>
      <c r="AX3390" s="16"/>
      <c r="AY3390" s="16"/>
      <c r="AZ3390" s="16"/>
      <c r="BA3390" s="16"/>
      <c r="BB3390" s="16"/>
    </row>
    <row r="3391" s="5" customFormat="1" spans="1:54">
      <c r="A3391" s="136"/>
      <c r="C3391" s="136"/>
      <c r="E3391" s="107"/>
      <c r="F3391" s="137"/>
      <c r="J3391" s="122"/>
      <c r="K3391" s="138"/>
      <c r="L3391" s="139"/>
      <c r="M3391" s="140"/>
      <c r="O3391" s="89"/>
      <c r="Q3391" s="138"/>
      <c r="R3391" s="91"/>
      <c r="S3391" s="138"/>
      <c r="T3391" s="138"/>
      <c r="U3391" s="91"/>
      <c r="V3391" s="141"/>
      <c r="Y3391" s="6"/>
      <c r="Z3391" s="16"/>
      <c r="AA3391" s="16"/>
      <c r="AB3391" s="16"/>
      <c r="AC3391" s="16"/>
      <c r="AD3391" s="16"/>
      <c r="AE3391" s="16"/>
      <c r="AF3391" s="16"/>
      <c r="AG3391" s="16"/>
      <c r="AH3391" s="16"/>
      <c r="AI3391" s="16"/>
      <c r="AJ3391" s="16"/>
      <c r="AK3391" s="16"/>
      <c r="AL3391" s="16"/>
      <c r="AM3391" s="16"/>
      <c r="AN3391" s="16"/>
      <c r="AO3391" s="16"/>
      <c r="AP3391" s="16"/>
      <c r="AQ3391" s="16"/>
      <c r="AR3391" s="16"/>
      <c r="AS3391" s="16"/>
      <c r="AT3391" s="16"/>
      <c r="AU3391" s="16"/>
      <c r="AV3391" s="16"/>
      <c r="AW3391" s="16"/>
      <c r="AX3391" s="16"/>
      <c r="AY3391" s="16"/>
      <c r="AZ3391" s="16"/>
      <c r="BA3391" s="16"/>
      <c r="BB3391" s="16"/>
    </row>
    <row r="3392" s="5" customFormat="1" spans="1:54">
      <c r="A3392" s="136"/>
      <c r="C3392" s="136"/>
      <c r="E3392" s="107"/>
      <c r="F3392" s="137"/>
      <c r="J3392" s="122"/>
      <c r="K3392" s="138"/>
      <c r="L3392" s="139"/>
      <c r="M3392" s="140"/>
      <c r="O3392" s="89"/>
      <c r="Q3392" s="138"/>
      <c r="R3392" s="91"/>
      <c r="S3392" s="138"/>
      <c r="T3392" s="138"/>
      <c r="U3392" s="91"/>
      <c r="V3392" s="141"/>
      <c r="Y3392" s="6"/>
      <c r="Z3392" s="16"/>
      <c r="AA3392" s="16"/>
      <c r="AB3392" s="16"/>
      <c r="AC3392" s="16"/>
      <c r="AD3392" s="16"/>
      <c r="AE3392" s="16"/>
      <c r="AF3392" s="16"/>
      <c r="AG3392" s="16"/>
      <c r="AH3392" s="16"/>
      <c r="AI3392" s="16"/>
      <c r="AJ3392" s="16"/>
      <c r="AK3392" s="16"/>
      <c r="AL3392" s="16"/>
      <c r="AM3392" s="16"/>
      <c r="AN3392" s="16"/>
      <c r="AO3392" s="16"/>
      <c r="AP3392" s="16"/>
      <c r="AQ3392" s="16"/>
      <c r="AR3392" s="16"/>
      <c r="AS3392" s="16"/>
      <c r="AT3392" s="16"/>
      <c r="AU3392" s="16"/>
      <c r="AV3392" s="16"/>
      <c r="AW3392" s="16"/>
      <c r="AX3392" s="16"/>
      <c r="AY3392" s="16"/>
      <c r="AZ3392" s="16"/>
      <c r="BA3392" s="16"/>
      <c r="BB3392" s="16"/>
    </row>
    <row r="3393" s="5" customFormat="1" spans="1:54">
      <c r="A3393" s="136"/>
      <c r="C3393" s="136"/>
      <c r="E3393" s="107"/>
      <c r="F3393" s="137"/>
      <c r="J3393" s="122"/>
      <c r="K3393" s="138"/>
      <c r="L3393" s="139"/>
      <c r="M3393" s="140"/>
      <c r="O3393" s="89"/>
      <c r="Q3393" s="138"/>
      <c r="R3393" s="91"/>
      <c r="S3393" s="138"/>
      <c r="T3393" s="138"/>
      <c r="U3393" s="91"/>
      <c r="V3393" s="141"/>
      <c r="Y3393" s="6"/>
      <c r="Z3393" s="16"/>
      <c r="AA3393" s="16"/>
      <c r="AB3393" s="16"/>
      <c r="AC3393" s="16"/>
      <c r="AD3393" s="16"/>
      <c r="AE3393" s="16"/>
      <c r="AF3393" s="16"/>
      <c r="AG3393" s="16"/>
      <c r="AH3393" s="16"/>
      <c r="AI3393" s="16"/>
      <c r="AJ3393" s="16"/>
      <c r="AK3393" s="16"/>
      <c r="AL3393" s="16"/>
      <c r="AM3393" s="16"/>
      <c r="AN3393" s="16"/>
      <c r="AO3393" s="16"/>
      <c r="AP3393" s="16"/>
      <c r="AQ3393" s="16"/>
      <c r="AR3393" s="16"/>
      <c r="AS3393" s="16"/>
      <c r="AT3393" s="16"/>
      <c r="AU3393" s="16"/>
      <c r="AV3393" s="16"/>
      <c r="AW3393" s="16"/>
      <c r="AX3393" s="16"/>
      <c r="AY3393" s="16"/>
      <c r="AZ3393" s="16"/>
      <c r="BA3393" s="16"/>
      <c r="BB3393" s="16"/>
    </row>
    <row r="3394" s="5" customFormat="1" spans="1:54">
      <c r="A3394" s="136"/>
      <c r="C3394" s="136"/>
      <c r="E3394" s="107"/>
      <c r="F3394" s="137"/>
      <c r="J3394" s="122"/>
      <c r="K3394" s="138"/>
      <c r="L3394" s="139"/>
      <c r="M3394" s="140"/>
      <c r="O3394" s="89"/>
      <c r="Q3394" s="138"/>
      <c r="R3394" s="91"/>
      <c r="S3394" s="138"/>
      <c r="T3394" s="138"/>
      <c r="U3394" s="91"/>
      <c r="V3394" s="141"/>
      <c r="Y3394" s="6"/>
      <c r="Z3394" s="16"/>
      <c r="AA3394" s="16"/>
      <c r="AB3394" s="16"/>
      <c r="AC3394" s="16"/>
      <c r="AD3394" s="16"/>
      <c r="AE3394" s="16"/>
      <c r="AF3394" s="16"/>
      <c r="AG3394" s="16"/>
      <c r="AH3394" s="16"/>
      <c r="AI3394" s="16"/>
      <c r="AJ3394" s="16"/>
      <c r="AK3394" s="16"/>
      <c r="AL3394" s="16"/>
      <c r="AM3394" s="16"/>
      <c r="AN3394" s="16"/>
      <c r="AO3394" s="16"/>
      <c r="AP3394" s="16"/>
      <c r="AQ3394" s="16"/>
      <c r="AR3394" s="16"/>
      <c r="AS3394" s="16"/>
      <c r="AT3394" s="16"/>
      <c r="AU3394" s="16"/>
      <c r="AV3394" s="16"/>
      <c r="AW3394" s="16"/>
      <c r="AX3394" s="16"/>
      <c r="AY3394" s="16"/>
      <c r="AZ3394" s="16"/>
      <c r="BA3394" s="16"/>
      <c r="BB3394" s="16"/>
    </row>
    <row r="3395" s="5" customFormat="1" spans="1:54">
      <c r="A3395" s="136"/>
      <c r="C3395" s="136"/>
      <c r="E3395" s="107"/>
      <c r="F3395" s="137"/>
      <c r="J3395" s="122"/>
      <c r="K3395" s="138"/>
      <c r="L3395" s="139"/>
      <c r="M3395" s="140"/>
      <c r="O3395" s="89"/>
      <c r="Q3395" s="138"/>
      <c r="R3395" s="91"/>
      <c r="S3395" s="138"/>
      <c r="T3395" s="138"/>
      <c r="U3395" s="91"/>
      <c r="V3395" s="141"/>
      <c r="Y3395" s="6"/>
      <c r="Z3395" s="16"/>
      <c r="AA3395" s="16"/>
      <c r="AB3395" s="16"/>
      <c r="AC3395" s="16"/>
      <c r="AD3395" s="16"/>
      <c r="AE3395" s="16"/>
      <c r="AF3395" s="16"/>
      <c r="AG3395" s="16"/>
      <c r="AH3395" s="16"/>
      <c r="AI3395" s="16"/>
      <c r="AJ3395" s="16"/>
      <c r="AK3395" s="16"/>
      <c r="AL3395" s="16"/>
      <c r="AM3395" s="16"/>
      <c r="AN3395" s="16"/>
      <c r="AO3395" s="16"/>
      <c r="AP3395" s="16"/>
      <c r="AQ3395" s="16"/>
      <c r="AR3395" s="16"/>
      <c r="AS3395" s="16"/>
      <c r="AT3395" s="16"/>
      <c r="AU3395" s="16"/>
      <c r="AV3395" s="16"/>
      <c r="AW3395" s="16"/>
      <c r="AX3395" s="16"/>
      <c r="AY3395" s="16"/>
      <c r="AZ3395" s="16"/>
      <c r="BA3395" s="16"/>
      <c r="BB3395" s="16"/>
    </row>
    <row r="3396" s="5" customFormat="1" spans="1:54">
      <c r="A3396" s="136"/>
      <c r="C3396" s="136"/>
      <c r="E3396" s="107"/>
      <c r="F3396" s="137"/>
      <c r="J3396" s="122"/>
      <c r="K3396" s="138"/>
      <c r="L3396" s="139"/>
      <c r="M3396" s="140"/>
      <c r="O3396" s="89"/>
      <c r="Q3396" s="138"/>
      <c r="R3396" s="91"/>
      <c r="S3396" s="138"/>
      <c r="T3396" s="138"/>
      <c r="U3396" s="91"/>
      <c r="V3396" s="141"/>
      <c r="Y3396" s="6"/>
      <c r="Z3396" s="16"/>
      <c r="AA3396" s="16"/>
      <c r="AB3396" s="16"/>
      <c r="AC3396" s="16"/>
      <c r="AD3396" s="16"/>
      <c r="AE3396" s="16"/>
      <c r="AF3396" s="16"/>
      <c r="AG3396" s="16"/>
      <c r="AH3396" s="16"/>
      <c r="AI3396" s="16"/>
      <c r="AJ3396" s="16"/>
      <c r="AK3396" s="16"/>
      <c r="AL3396" s="16"/>
      <c r="AM3396" s="16"/>
      <c r="AN3396" s="16"/>
      <c r="AO3396" s="16"/>
      <c r="AP3396" s="16"/>
      <c r="AQ3396" s="16"/>
      <c r="AR3396" s="16"/>
      <c r="AS3396" s="16"/>
      <c r="AT3396" s="16"/>
      <c r="AU3396" s="16"/>
      <c r="AV3396" s="16"/>
      <c r="AW3396" s="16"/>
      <c r="AX3396" s="16"/>
      <c r="AY3396" s="16"/>
      <c r="AZ3396" s="16"/>
      <c r="BA3396" s="16"/>
      <c r="BB3396" s="16"/>
    </row>
    <row r="3397" s="5" customFormat="1" spans="1:54">
      <c r="A3397" s="136"/>
      <c r="C3397" s="136"/>
      <c r="E3397" s="107"/>
      <c r="F3397" s="137"/>
      <c r="J3397" s="122"/>
      <c r="K3397" s="138"/>
      <c r="L3397" s="139"/>
      <c r="M3397" s="140"/>
      <c r="O3397" s="89"/>
      <c r="Q3397" s="138"/>
      <c r="R3397" s="91"/>
      <c r="S3397" s="138"/>
      <c r="T3397" s="138"/>
      <c r="U3397" s="91"/>
      <c r="V3397" s="141"/>
      <c r="Y3397" s="6"/>
      <c r="Z3397" s="16"/>
      <c r="AA3397" s="16"/>
      <c r="AB3397" s="16"/>
      <c r="AC3397" s="16"/>
      <c r="AD3397" s="16"/>
      <c r="AE3397" s="16"/>
      <c r="AF3397" s="16"/>
      <c r="AG3397" s="16"/>
      <c r="AH3397" s="16"/>
      <c r="AI3397" s="16"/>
      <c r="AJ3397" s="16"/>
      <c r="AK3397" s="16"/>
      <c r="AL3397" s="16"/>
      <c r="AM3397" s="16"/>
      <c r="AN3397" s="16"/>
      <c r="AO3397" s="16"/>
      <c r="AP3397" s="16"/>
      <c r="AQ3397" s="16"/>
      <c r="AR3397" s="16"/>
      <c r="AS3397" s="16"/>
      <c r="AT3397" s="16"/>
      <c r="AU3397" s="16"/>
      <c r="AV3397" s="16"/>
      <c r="AW3397" s="16"/>
      <c r="AX3397" s="16"/>
      <c r="AY3397" s="16"/>
      <c r="AZ3397" s="16"/>
      <c r="BA3397" s="16"/>
      <c r="BB3397" s="16"/>
    </row>
    <row r="3398" s="5" customFormat="1" spans="1:54">
      <c r="A3398" s="136"/>
      <c r="C3398" s="136"/>
      <c r="E3398" s="107"/>
      <c r="F3398" s="137"/>
      <c r="J3398" s="122"/>
      <c r="K3398" s="138"/>
      <c r="L3398" s="139"/>
      <c r="M3398" s="140"/>
      <c r="O3398" s="89"/>
      <c r="Q3398" s="138"/>
      <c r="R3398" s="91"/>
      <c r="S3398" s="138"/>
      <c r="T3398" s="138"/>
      <c r="U3398" s="91"/>
      <c r="V3398" s="141"/>
      <c r="Y3398" s="6"/>
      <c r="Z3398" s="16"/>
      <c r="AA3398" s="16"/>
      <c r="AB3398" s="16"/>
      <c r="AC3398" s="16"/>
      <c r="AD3398" s="16"/>
      <c r="AE3398" s="16"/>
      <c r="AF3398" s="16"/>
      <c r="AG3398" s="16"/>
      <c r="AH3398" s="16"/>
      <c r="AI3398" s="16"/>
      <c r="AJ3398" s="16"/>
      <c r="AK3398" s="16"/>
      <c r="AL3398" s="16"/>
      <c r="AM3398" s="16"/>
      <c r="AN3398" s="16"/>
      <c r="AO3398" s="16"/>
      <c r="AP3398" s="16"/>
      <c r="AQ3398" s="16"/>
      <c r="AR3398" s="16"/>
      <c r="AS3398" s="16"/>
      <c r="AT3398" s="16"/>
      <c r="AU3398" s="16"/>
      <c r="AV3398" s="16"/>
      <c r="AW3398" s="16"/>
      <c r="AX3398" s="16"/>
      <c r="AY3398" s="16"/>
      <c r="AZ3398" s="16"/>
      <c r="BA3398" s="16"/>
      <c r="BB3398" s="16"/>
    </row>
    <row r="3399" s="5" customFormat="1" spans="1:54">
      <c r="A3399" s="136"/>
      <c r="C3399" s="136"/>
      <c r="E3399" s="107"/>
      <c r="F3399" s="137"/>
      <c r="J3399" s="122"/>
      <c r="K3399" s="138"/>
      <c r="L3399" s="139"/>
      <c r="M3399" s="140"/>
      <c r="O3399" s="89"/>
      <c r="Q3399" s="138"/>
      <c r="R3399" s="91"/>
      <c r="S3399" s="138"/>
      <c r="T3399" s="138"/>
      <c r="U3399" s="91"/>
      <c r="V3399" s="141"/>
      <c r="Y3399" s="6"/>
      <c r="Z3399" s="16"/>
      <c r="AA3399" s="16"/>
      <c r="AB3399" s="16"/>
      <c r="AC3399" s="16"/>
      <c r="AD3399" s="16"/>
      <c r="AE3399" s="16"/>
      <c r="AF3399" s="16"/>
      <c r="AG3399" s="16"/>
      <c r="AH3399" s="16"/>
      <c r="AI3399" s="16"/>
      <c r="AJ3399" s="16"/>
      <c r="AK3399" s="16"/>
      <c r="AL3399" s="16"/>
      <c r="AM3399" s="16"/>
      <c r="AN3399" s="16"/>
      <c r="AO3399" s="16"/>
      <c r="AP3399" s="16"/>
      <c r="AQ3399" s="16"/>
      <c r="AR3399" s="16"/>
      <c r="AS3399" s="16"/>
      <c r="AT3399" s="16"/>
      <c r="AU3399" s="16"/>
      <c r="AV3399" s="16"/>
      <c r="AW3399" s="16"/>
      <c r="AX3399" s="16"/>
      <c r="AY3399" s="16"/>
      <c r="AZ3399" s="16"/>
      <c r="BA3399" s="16"/>
      <c r="BB3399" s="16"/>
    </row>
    <row r="3400" s="5" customFormat="1" spans="1:54">
      <c r="A3400" s="136"/>
      <c r="C3400" s="136"/>
      <c r="E3400" s="107"/>
      <c r="F3400" s="137"/>
      <c r="J3400" s="122"/>
      <c r="K3400" s="138"/>
      <c r="L3400" s="139"/>
      <c r="M3400" s="140"/>
      <c r="O3400" s="89"/>
      <c r="Q3400" s="138"/>
      <c r="R3400" s="91"/>
      <c r="S3400" s="138"/>
      <c r="T3400" s="138"/>
      <c r="U3400" s="91"/>
      <c r="V3400" s="141"/>
      <c r="Y3400" s="6"/>
      <c r="Z3400" s="16"/>
      <c r="AA3400" s="16"/>
      <c r="AB3400" s="16"/>
      <c r="AC3400" s="16"/>
      <c r="AD3400" s="16"/>
      <c r="AE3400" s="16"/>
      <c r="AF3400" s="16"/>
      <c r="AG3400" s="16"/>
      <c r="AH3400" s="16"/>
      <c r="AI3400" s="16"/>
      <c r="AJ3400" s="16"/>
      <c r="AK3400" s="16"/>
      <c r="AL3400" s="16"/>
      <c r="AM3400" s="16"/>
      <c r="AN3400" s="16"/>
      <c r="AO3400" s="16"/>
      <c r="AP3400" s="16"/>
      <c r="AQ3400" s="16"/>
      <c r="AR3400" s="16"/>
      <c r="AS3400" s="16"/>
      <c r="AT3400" s="16"/>
      <c r="AU3400" s="16"/>
      <c r="AV3400" s="16"/>
      <c r="AW3400" s="16"/>
      <c r="AX3400" s="16"/>
      <c r="AY3400" s="16"/>
      <c r="AZ3400" s="16"/>
      <c r="BA3400" s="16"/>
      <c r="BB3400" s="16"/>
    </row>
    <row r="3401" s="5" customFormat="1" spans="1:54">
      <c r="A3401" s="136"/>
      <c r="C3401" s="136"/>
      <c r="E3401" s="107"/>
      <c r="F3401" s="137"/>
      <c r="J3401" s="122"/>
      <c r="K3401" s="138"/>
      <c r="L3401" s="139"/>
      <c r="M3401" s="140"/>
      <c r="O3401" s="89"/>
      <c r="Q3401" s="138"/>
      <c r="R3401" s="91"/>
      <c r="S3401" s="138"/>
      <c r="T3401" s="138"/>
      <c r="U3401" s="91"/>
      <c r="V3401" s="141"/>
      <c r="Y3401" s="6"/>
      <c r="Z3401" s="16"/>
      <c r="AA3401" s="16"/>
      <c r="AB3401" s="16"/>
      <c r="AC3401" s="16"/>
      <c r="AD3401" s="16"/>
      <c r="AE3401" s="16"/>
      <c r="AF3401" s="16"/>
      <c r="AG3401" s="16"/>
      <c r="AH3401" s="16"/>
      <c r="AI3401" s="16"/>
      <c r="AJ3401" s="16"/>
      <c r="AK3401" s="16"/>
      <c r="AL3401" s="16"/>
      <c r="AM3401" s="16"/>
      <c r="AN3401" s="16"/>
      <c r="AO3401" s="16"/>
      <c r="AP3401" s="16"/>
      <c r="AQ3401" s="16"/>
      <c r="AR3401" s="16"/>
      <c r="AS3401" s="16"/>
      <c r="AT3401" s="16"/>
      <c r="AU3401" s="16"/>
      <c r="AV3401" s="16"/>
      <c r="AW3401" s="16"/>
      <c r="AX3401" s="16"/>
      <c r="AY3401" s="16"/>
      <c r="AZ3401" s="16"/>
      <c r="BA3401" s="16"/>
      <c r="BB3401" s="16"/>
    </row>
    <row r="3402" s="5" customFormat="1" spans="1:54">
      <c r="A3402" s="136"/>
      <c r="C3402" s="136"/>
      <c r="E3402" s="107"/>
      <c r="F3402" s="137"/>
      <c r="J3402" s="122"/>
      <c r="K3402" s="138"/>
      <c r="L3402" s="139"/>
      <c r="M3402" s="140"/>
      <c r="O3402" s="89"/>
      <c r="Q3402" s="138"/>
      <c r="R3402" s="91"/>
      <c r="S3402" s="138"/>
      <c r="T3402" s="138"/>
      <c r="U3402" s="91"/>
      <c r="V3402" s="141"/>
      <c r="Y3402" s="6"/>
      <c r="Z3402" s="16"/>
      <c r="AA3402" s="16"/>
      <c r="AB3402" s="16"/>
      <c r="AC3402" s="16"/>
      <c r="AD3402" s="16"/>
      <c r="AE3402" s="16"/>
      <c r="AF3402" s="16"/>
      <c r="AG3402" s="16"/>
      <c r="AH3402" s="16"/>
      <c r="AI3402" s="16"/>
      <c r="AJ3402" s="16"/>
      <c r="AK3402" s="16"/>
      <c r="AL3402" s="16"/>
      <c r="AM3402" s="16"/>
      <c r="AN3402" s="16"/>
      <c r="AO3402" s="16"/>
      <c r="AP3402" s="16"/>
      <c r="AQ3402" s="16"/>
      <c r="AR3402" s="16"/>
      <c r="AS3402" s="16"/>
      <c r="AT3402" s="16"/>
      <c r="AU3402" s="16"/>
      <c r="AV3402" s="16"/>
      <c r="AW3402" s="16"/>
      <c r="AX3402" s="16"/>
      <c r="AY3402" s="16"/>
      <c r="AZ3402" s="16"/>
      <c r="BA3402" s="16"/>
      <c r="BB3402" s="16"/>
    </row>
    <row r="3403" s="5" customFormat="1" spans="1:54">
      <c r="A3403" s="136"/>
      <c r="C3403" s="136"/>
      <c r="E3403" s="107"/>
      <c r="F3403" s="137"/>
      <c r="J3403" s="122"/>
      <c r="K3403" s="138"/>
      <c r="L3403" s="139"/>
      <c r="M3403" s="140"/>
      <c r="O3403" s="89"/>
      <c r="Q3403" s="138"/>
      <c r="R3403" s="91"/>
      <c r="S3403" s="138"/>
      <c r="T3403" s="138"/>
      <c r="U3403" s="91"/>
      <c r="V3403" s="141"/>
      <c r="Y3403" s="6"/>
      <c r="Z3403" s="16"/>
      <c r="AA3403" s="16"/>
      <c r="AB3403" s="16"/>
      <c r="AC3403" s="16"/>
      <c r="AD3403" s="16"/>
      <c r="AE3403" s="16"/>
      <c r="AF3403" s="16"/>
      <c r="AG3403" s="16"/>
      <c r="AH3403" s="16"/>
      <c r="AI3403" s="16"/>
      <c r="AJ3403" s="16"/>
      <c r="AK3403" s="16"/>
      <c r="AL3403" s="16"/>
      <c r="AM3403" s="16"/>
      <c r="AN3403" s="16"/>
      <c r="AO3403" s="16"/>
      <c r="AP3403" s="16"/>
      <c r="AQ3403" s="16"/>
      <c r="AR3403" s="16"/>
      <c r="AS3403" s="16"/>
      <c r="AT3403" s="16"/>
      <c r="AU3403" s="16"/>
      <c r="AV3403" s="16"/>
      <c r="AW3403" s="16"/>
      <c r="AX3403" s="16"/>
      <c r="AY3403" s="16"/>
      <c r="AZ3403" s="16"/>
      <c r="BA3403" s="16"/>
      <c r="BB3403" s="16"/>
    </row>
    <row r="3404" s="5" customFormat="1" spans="1:54">
      <c r="A3404" s="136"/>
      <c r="C3404" s="136"/>
      <c r="E3404" s="107"/>
      <c r="F3404" s="137"/>
      <c r="J3404" s="122"/>
      <c r="K3404" s="138"/>
      <c r="L3404" s="139"/>
      <c r="M3404" s="140"/>
      <c r="O3404" s="89"/>
      <c r="Q3404" s="138"/>
      <c r="R3404" s="91"/>
      <c r="S3404" s="138"/>
      <c r="T3404" s="138"/>
      <c r="U3404" s="91"/>
      <c r="V3404" s="141"/>
      <c r="Y3404" s="6"/>
      <c r="Z3404" s="16"/>
      <c r="AA3404" s="16"/>
      <c r="AB3404" s="16"/>
      <c r="AC3404" s="16"/>
      <c r="AD3404" s="16"/>
      <c r="AE3404" s="16"/>
      <c r="AF3404" s="16"/>
      <c r="AG3404" s="16"/>
      <c r="AH3404" s="16"/>
      <c r="AI3404" s="16"/>
      <c r="AJ3404" s="16"/>
      <c r="AK3404" s="16"/>
      <c r="AL3404" s="16"/>
      <c r="AM3404" s="16"/>
      <c r="AN3404" s="16"/>
      <c r="AO3404" s="16"/>
      <c r="AP3404" s="16"/>
      <c r="AQ3404" s="16"/>
      <c r="AR3404" s="16"/>
      <c r="AS3404" s="16"/>
      <c r="AT3404" s="16"/>
      <c r="AU3404" s="16"/>
      <c r="AV3404" s="16"/>
      <c r="AW3404" s="16"/>
      <c r="AX3404" s="16"/>
      <c r="AY3404" s="16"/>
      <c r="AZ3404" s="16"/>
      <c r="BA3404" s="16"/>
      <c r="BB3404" s="16"/>
    </row>
    <row r="3405" s="5" customFormat="1" spans="1:54">
      <c r="A3405" s="136"/>
      <c r="C3405" s="136"/>
      <c r="E3405" s="107"/>
      <c r="F3405" s="137"/>
      <c r="J3405" s="122"/>
      <c r="K3405" s="138"/>
      <c r="L3405" s="139"/>
      <c r="M3405" s="140"/>
      <c r="O3405" s="89"/>
      <c r="Q3405" s="138"/>
      <c r="R3405" s="91"/>
      <c r="S3405" s="138"/>
      <c r="T3405" s="138"/>
      <c r="U3405" s="91"/>
      <c r="V3405" s="141"/>
      <c r="Y3405" s="6"/>
      <c r="Z3405" s="16"/>
      <c r="AA3405" s="16"/>
      <c r="AB3405" s="16"/>
      <c r="AC3405" s="16"/>
      <c r="AD3405" s="16"/>
      <c r="AE3405" s="16"/>
      <c r="AF3405" s="16"/>
      <c r="AG3405" s="16"/>
      <c r="AH3405" s="16"/>
      <c r="AI3405" s="16"/>
      <c r="AJ3405" s="16"/>
      <c r="AK3405" s="16"/>
      <c r="AL3405" s="16"/>
      <c r="AM3405" s="16"/>
      <c r="AN3405" s="16"/>
      <c r="AO3405" s="16"/>
      <c r="AP3405" s="16"/>
      <c r="AQ3405" s="16"/>
      <c r="AR3405" s="16"/>
      <c r="AS3405" s="16"/>
      <c r="AT3405" s="16"/>
      <c r="AU3405" s="16"/>
      <c r="AV3405" s="16"/>
      <c r="AW3405" s="16"/>
      <c r="AX3405" s="16"/>
      <c r="AY3405" s="16"/>
      <c r="AZ3405" s="16"/>
      <c r="BA3405" s="16"/>
      <c r="BB3405" s="16"/>
    </row>
    <row r="3406" s="5" customFormat="1" spans="1:54">
      <c r="A3406" s="136"/>
      <c r="C3406" s="136"/>
      <c r="E3406" s="107"/>
      <c r="F3406" s="137"/>
      <c r="J3406" s="122"/>
      <c r="K3406" s="138"/>
      <c r="L3406" s="139"/>
      <c r="M3406" s="140"/>
      <c r="O3406" s="89"/>
      <c r="Q3406" s="138"/>
      <c r="R3406" s="91"/>
      <c r="S3406" s="138"/>
      <c r="T3406" s="138"/>
      <c r="U3406" s="91"/>
      <c r="V3406" s="141"/>
      <c r="Y3406" s="6"/>
      <c r="Z3406" s="16"/>
      <c r="AA3406" s="16"/>
      <c r="AB3406" s="16"/>
      <c r="AC3406" s="16"/>
      <c r="AD3406" s="16"/>
      <c r="AE3406" s="16"/>
      <c r="AF3406" s="16"/>
      <c r="AG3406" s="16"/>
      <c r="AH3406" s="16"/>
      <c r="AI3406" s="16"/>
      <c r="AJ3406" s="16"/>
      <c r="AK3406" s="16"/>
      <c r="AL3406" s="16"/>
      <c r="AM3406" s="16"/>
      <c r="AN3406" s="16"/>
      <c r="AO3406" s="16"/>
      <c r="AP3406" s="16"/>
      <c r="AQ3406" s="16"/>
      <c r="AR3406" s="16"/>
      <c r="AS3406" s="16"/>
      <c r="AT3406" s="16"/>
      <c r="AU3406" s="16"/>
      <c r="AV3406" s="16"/>
      <c r="AW3406" s="16"/>
      <c r="AX3406" s="16"/>
      <c r="AY3406" s="16"/>
      <c r="AZ3406" s="16"/>
      <c r="BA3406" s="16"/>
      <c r="BB3406" s="16"/>
    </row>
    <row r="3407" s="5" customFormat="1" spans="1:54">
      <c r="A3407" s="136"/>
      <c r="C3407" s="136"/>
      <c r="E3407" s="107"/>
      <c r="F3407" s="137"/>
      <c r="J3407" s="122"/>
      <c r="K3407" s="138"/>
      <c r="L3407" s="139"/>
      <c r="M3407" s="140"/>
      <c r="O3407" s="89"/>
      <c r="Q3407" s="138"/>
      <c r="R3407" s="91"/>
      <c r="S3407" s="138"/>
      <c r="T3407" s="138"/>
      <c r="U3407" s="91"/>
      <c r="V3407" s="141"/>
      <c r="Y3407" s="6"/>
      <c r="Z3407" s="16"/>
      <c r="AA3407" s="16"/>
      <c r="AB3407" s="16"/>
      <c r="AC3407" s="16"/>
      <c r="AD3407" s="16"/>
      <c r="AE3407" s="16"/>
      <c r="AF3407" s="16"/>
      <c r="AG3407" s="16"/>
      <c r="AH3407" s="16"/>
      <c r="AI3407" s="16"/>
      <c r="AJ3407" s="16"/>
      <c r="AK3407" s="16"/>
      <c r="AL3407" s="16"/>
      <c r="AM3407" s="16"/>
      <c r="AN3407" s="16"/>
      <c r="AO3407" s="16"/>
      <c r="AP3407" s="16"/>
      <c r="AQ3407" s="16"/>
      <c r="AR3407" s="16"/>
      <c r="AS3407" s="16"/>
      <c r="AT3407" s="16"/>
      <c r="AU3407" s="16"/>
      <c r="AV3407" s="16"/>
      <c r="AW3407" s="16"/>
      <c r="AX3407" s="16"/>
      <c r="AY3407" s="16"/>
      <c r="AZ3407" s="16"/>
      <c r="BA3407" s="16"/>
      <c r="BB3407" s="16"/>
    </row>
    <row r="3408" s="5" customFormat="1" spans="1:54">
      <c r="A3408" s="136"/>
      <c r="C3408" s="136"/>
      <c r="E3408" s="107"/>
      <c r="F3408" s="137"/>
      <c r="J3408" s="122"/>
      <c r="K3408" s="138"/>
      <c r="L3408" s="139"/>
      <c r="M3408" s="140"/>
      <c r="O3408" s="89"/>
      <c r="Q3408" s="138"/>
      <c r="R3408" s="91"/>
      <c r="S3408" s="138"/>
      <c r="T3408" s="138"/>
      <c r="U3408" s="91"/>
      <c r="V3408" s="141"/>
      <c r="Y3408" s="6"/>
      <c r="Z3408" s="16"/>
      <c r="AA3408" s="16"/>
      <c r="AB3408" s="16"/>
      <c r="AC3408" s="16"/>
      <c r="AD3408" s="16"/>
      <c r="AE3408" s="16"/>
      <c r="AF3408" s="16"/>
      <c r="AG3408" s="16"/>
      <c r="AH3408" s="16"/>
      <c r="AI3408" s="16"/>
      <c r="AJ3408" s="16"/>
      <c r="AK3408" s="16"/>
      <c r="AL3408" s="16"/>
      <c r="AM3408" s="16"/>
      <c r="AN3408" s="16"/>
      <c r="AO3408" s="16"/>
      <c r="AP3408" s="16"/>
      <c r="AQ3408" s="16"/>
      <c r="AR3408" s="16"/>
      <c r="AS3408" s="16"/>
      <c r="AT3408" s="16"/>
      <c r="AU3408" s="16"/>
      <c r="AV3408" s="16"/>
      <c r="AW3408" s="16"/>
      <c r="AX3408" s="16"/>
      <c r="AY3408" s="16"/>
      <c r="AZ3408" s="16"/>
      <c r="BA3408" s="16"/>
      <c r="BB3408" s="16"/>
    </row>
    <row r="3409" s="5" customFormat="1" spans="1:54">
      <c r="A3409" s="136"/>
      <c r="C3409" s="136"/>
      <c r="E3409" s="107"/>
      <c r="F3409" s="137"/>
      <c r="J3409" s="122"/>
      <c r="K3409" s="138"/>
      <c r="L3409" s="139"/>
      <c r="M3409" s="140"/>
      <c r="O3409" s="89"/>
      <c r="Q3409" s="138"/>
      <c r="R3409" s="91"/>
      <c r="S3409" s="138"/>
      <c r="T3409" s="138"/>
      <c r="U3409" s="91"/>
      <c r="V3409" s="141"/>
      <c r="Y3409" s="6"/>
      <c r="Z3409" s="16"/>
      <c r="AA3409" s="16"/>
      <c r="AB3409" s="16"/>
      <c r="AC3409" s="16"/>
      <c r="AD3409" s="16"/>
      <c r="AE3409" s="16"/>
      <c r="AF3409" s="16"/>
      <c r="AG3409" s="16"/>
      <c r="AH3409" s="16"/>
      <c r="AI3409" s="16"/>
      <c r="AJ3409" s="16"/>
      <c r="AK3409" s="16"/>
      <c r="AL3409" s="16"/>
      <c r="AM3409" s="16"/>
      <c r="AN3409" s="16"/>
      <c r="AO3409" s="16"/>
      <c r="AP3409" s="16"/>
      <c r="AQ3409" s="16"/>
      <c r="AR3409" s="16"/>
      <c r="AS3409" s="16"/>
      <c r="AT3409" s="16"/>
      <c r="AU3409" s="16"/>
      <c r="AV3409" s="16"/>
      <c r="AW3409" s="16"/>
      <c r="AX3409" s="16"/>
      <c r="AY3409" s="16"/>
      <c r="AZ3409" s="16"/>
      <c r="BA3409" s="16"/>
      <c r="BB3409" s="16"/>
    </row>
    <row r="3410" s="5" customFormat="1" spans="1:54">
      <c r="A3410" s="136"/>
      <c r="C3410" s="136"/>
      <c r="E3410" s="107"/>
      <c r="F3410" s="137"/>
      <c r="J3410" s="122"/>
      <c r="K3410" s="138"/>
      <c r="L3410" s="139"/>
      <c r="M3410" s="140"/>
      <c r="O3410" s="89"/>
      <c r="Q3410" s="138"/>
      <c r="R3410" s="91"/>
      <c r="S3410" s="138"/>
      <c r="T3410" s="138"/>
      <c r="U3410" s="91"/>
      <c r="V3410" s="141"/>
      <c r="Y3410" s="6"/>
      <c r="Z3410" s="16"/>
      <c r="AA3410" s="16"/>
      <c r="AB3410" s="16"/>
      <c r="AC3410" s="16"/>
      <c r="AD3410" s="16"/>
      <c r="AE3410" s="16"/>
      <c r="AF3410" s="16"/>
      <c r="AG3410" s="16"/>
      <c r="AH3410" s="16"/>
      <c r="AI3410" s="16"/>
      <c r="AJ3410" s="16"/>
      <c r="AK3410" s="16"/>
      <c r="AL3410" s="16"/>
      <c r="AM3410" s="16"/>
      <c r="AN3410" s="16"/>
      <c r="AO3410" s="16"/>
      <c r="AP3410" s="16"/>
      <c r="AQ3410" s="16"/>
      <c r="AR3410" s="16"/>
      <c r="AS3410" s="16"/>
      <c r="AT3410" s="16"/>
      <c r="AU3410" s="16"/>
      <c r="AV3410" s="16"/>
      <c r="AW3410" s="16"/>
      <c r="AX3410" s="16"/>
      <c r="AY3410" s="16"/>
      <c r="AZ3410" s="16"/>
      <c r="BA3410" s="16"/>
      <c r="BB3410" s="16"/>
    </row>
    <row r="3411" s="5" customFormat="1" spans="1:54">
      <c r="A3411" s="136"/>
      <c r="C3411" s="136"/>
      <c r="E3411" s="107"/>
      <c r="F3411" s="137"/>
      <c r="J3411" s="122"/>
      <c r="K3411" s="138"/>
      <c r="L3411" s="139"/>
      <c r="M3411" s="140"/>
      <c r="O3411" s="89"/>
      <c r="Q3411" s="138"/>
      <c r="R3411" s="91"/>
      <c r="S3411" s="138"/>
      <c r="T3411" s="138"/>
      <c r="U3411" s="91"/>
      <c r="V3411" s="141"/>
      <c r="Y3411" s="6"/>
      <c r="Z3411" s="16"/>
      <c r="AA3411" s="16"/>
      <c r="AB3411" s="16"/>
      <c r="AC3411" s="16"/>
      <c r="AD3411" s="16"/>
      <c r="AE3411" s="16"/>
      <c r="AF3411" s="16"/>
      <c r="AG3411" s="16"/>
      <c r="AH3411" s="16"/>
      <c r="AI3411" s="16"/>
      <c r="AJ3411" s="16"/>
      <c r="AK3411" s="16"/>
      <c r="AL3411" s="16"/>
      <c r="AM3411" s="16"/>
      <c r="AN3411" s="16"/>
      <c r="AO3411" s="16"/>
      <c r="AP3411" s="16"/>
      <c r="AQ3411" s="16"/>
      <c r="AR3411" s="16"/>
      <c r="AS3411" s="16"/>
      <c r="AT3411" s="16"/>
      <c r="AU3411" s="16"/>
      <c r="AV3411" s="16"/>
      <c r="AW3411" s="16"/>
      <c r="AX3411" s="16"/>
      <c r="AY3411" s="16"/>
      <c r="AZ3411" s="16"/>
      <c r="BA3411" s="16"/>
      <c r="BB3411" s="16"/>
    </row>
    <row r="3412" s="5" customFormat="1" spans="1:54">
      <c r="A3412" s="136"/>
      <c r="C3412" s="136"/>
      <c r="E3412" s="107"/>
      <c r="F3412" s="137"/>
      <c r="J3412" s="122"/>
      <c r="K3412" s="138"/>
      <c r="L3412" s="139"/>
      <c r="M3412" s="140"/>
      <c r="O3412" s="89"/>
      <c r="Q3412" s="138"/>
      <c r="R3412" s="91"/>
      <c r="S3412" s="138"/>
      <c r="T3412" s="138"/>
      <c r="U3412" s="91"/>
      <c r="V3412" s="141"/>
      <c r="Y3412" s="6"/>
      <c r="Z3412" s="16"/>
      <c r="AA3412" s="16"/>
      <c r="AB3412" s="16"/>
      <c r="AC3412" s="16"/>
      <c r="AD3412" s="16"/>
      <c r="AE3412" s="16"/>
      <c r="AF3412" s="16"/>
      <c r="AG3412" s="16"/>
      <c r="AH3412" s="16"/>
      <c r="AI3412" s="16"/>
      <c r="AJ3412" s="16"/>
      <c r="AK3412" s="16"/>
      <c r="AL3412" s="16"/>
      <c r="AM3412" s="16"/>
      <c r="AN3412" s="16"/>
      <c r="AO3412" s="16"/>
      <c r="AP3412" s="16"/>
      <c r="AQ3412" s="16"/>
      <c r="AR3412" s="16"/>
      <c r="AS3412" s="16"/>
      <c r="AT3412" s="16"/>
      <c r="AU3412" s="16"/>
      <c r="AV3412" s="16"/>
      <c r="AW3412" s="16"/>
      <c r="AX3412" s="16"/>
      <c r="AY3412" s="16"/>
      <c r="AZ3412" s="16"/>
      <c r="BA3412" s="16"/>
      <c r="BB3412" s="16"/>
    </row>
    <row r="3413" s="5" customFormat="1" spans="1:54">
      <c r="A3413" s="136"/>
      <c r="C3413" s="136"/>
      <c r="E3413" s="107"/>
      <c r="F3413" s="137"/>
      <c r="J3413" s="122"/>
      <c r="K3413" s="138"/>
      <c r="L3413" s="139"/>
      <c r="M3413" s="140"/>
      <c r="O3413" s="89"/>
      <c r="Q3413" s="138"/>
      <c r="R3413" s="91"/>
      <c r="S3413" s="138"/>
      <c r="T3413" s="138"/>
      <c r="U3413" s="91"/>
      <c r="V3413" s="141"/>
      <c r="Y3413" s="6"/>
      <c r="Z3413" s="16"/>
      <c r="AA3413" s="16"/>
      <c r="AB3413" s="16"/>
      <c r="AC3413" s="16"/>
      <c r="AD3413" s="16"/>
      <c r="AE3413" s="16"/>
      <c r="AF3413" s="16"/>
      <c r="AG3413" s="16"/>
      <c r="AH3413" s="16"/>
      <c r="AI3413" s="16"/>
      <c r="AJ3413" s="16"/>
      <c r="AK3413" s="16"/>
      <c r="AL3413" s="16"/>
      <c r="AM3413" s="16"/>
      <c r="AN3413" s="16"/>
      <c r="AO3413" s="16"/>
      <c r="AP3413" s="16"/>
      <c r="AQ3413" s="16"/>
      <c r="AR3413" s="16"/>
      <c r="AS3413" s="16"/>
      <c r="AT3413" s="16"/>
      <c r="AU3413" s="16"/>
      <c r="AV3413" s="16"/>
      <c r="AW3413" s="16"/>
      <c r="AX3413" s="16"/>
      <c r="AY3413" s="16"/>
      <c r="AZ3413" s="16"/>
      <c r="BA3413" s="16"/>
      <c r="BB3413" s="16"/>
    </row>
    <row r="3414" s="5" customFormat="1" spans="1:54">
      <c r="A3414" s="136"/>
      <c r="C3414" s="136"/>
      <c r="E3414" s="107"/>
      <c r="F3414" s="137"/>
      <c r="J3414" s="122"/>
      <c r="K3414" s="138"/>
      <c r="L3414" s="139"/>
      <c r="M3414" s="140"/>
      <c r="O3414" s="89"/>
      <c r="Q3414" s="138"/>
      <c r="R3414" s="91"/>
      <c r="S3414" s="138"/>
      <c r="T3414" s="138"/>
      <c r="U3414" s="91"/>
      <c r="V3414" s="141"/>
      <c r="Y3414" s="6"/>
      <c r="Z3414" s="16"/>
      <c r="AA3414" s="16"/>
      <c r="AB3414" s="16"/>
      <c r="AC3414" s="16"/>
      <c r="AD3414" s="16"/>
      <c r="AE3414" s="16"/>
      <c r="AF3414" s="16"/>
      <c r="AG3414" s="16"/>
      <c r="AH3414" s="16"/>
      <c r="AI3414" s="16"/>
      <c r="AJ3414" s="16"/>
      <c r="AK3414" s="16"/>
      <c r="AL3414" s="16"/>
      <c r="AM3414" s="16"/>
      <c r="AN3414" s="16"/>
      <c r="AO3414" s="16"/>
      <c r="AP3414" s="16"/>
      <c r="AQ3414" s="16"/>
      <c r="AR3414" s="16"/>
      <c r="AS3414" s="16"/>
      <c r="AT3414" s="16"/>
      <c r="AU3414" s="16"/>
      <c r="AV3414" s="16"/>
      <c r="AW3414" s="16"/>
      <c r="AX3414" s="16"/>
      <c r="AY3414" s="16"/>
      <c r="AZ3414" s="16"/>
      <c r="BA3414" s="16"/>
      <c r="BB3414" s="16"/>
    </row>
    <row r="3415" s="5" customFormat="1" spans="1:54">
      <c r="A3415" s="136"/>
      <c r="C3415" s="136"/>
      <c r="E3415" s="107"/>
      <c r="F3415" s="137"/>
      <c r="J3415" s="122"/>
      <c r="K3415" s="138"/>
      <c r="L3415" s="139"/>
      <c r="M3415" s="140"/>
      <c r="O3415" s="89"/>
      <c r="Q3415" s="138"/>
      <c r="R3415" s="91"/>
      <c r="S3415" s="138"/>
      <c r="T3415" s="138"/>
      <c r="U3415" s="91"/>
      <c r="V3415" s="141"/>
      <c r="Y3415" s="6"/>
      <c r="Z3415" s="16"/>
      <c r="AA3415" s="16"/>
      <c r="AB3415" s="16"/>
      <c r="AC3415" s="16"/>
      <c r="AD3415" s="16"/>
      <c r="AE3415" s="16"/>
      <c r="AF3415" s="16"/>
      <c r="AG3415" s="16"/>
      <c r="AH3415" s="16"/>
      <c r="AI3415" s="16"/>
      <c r="AJ3415" s="16"/>
      <c r="AK3415" s="16"/>
      <c r="AL3415" s="16"/>
      <c r="AM3415" s="16"/>
      <c r="AN3415" s="16"/>
      <c r="AO3415" s="16"/>
      <c r="AP3415" s="16"/>
      <c r="AQ3415" s="16"/>
      <c r="AR3415" s="16"/>
      <c r="AS3415" s="16"/>
      <c r="AT3415" s="16"/>
      <c r="AU3415" s="16"/>
      <c r="AV3415" s="16"/>
      <c r="AW3415" s="16"/>
      <c r="AX3415" s="16"/>
      <c r="AY3415" s="16"/>
      <c r="AZ3415" s="16"/>
      <c r="BA3415" s="16"/>
      <c r="BB3415" s="16"/>
    </row>
    <row r="3416" s="5" customFormat="1" spans="1:54">
      <c r="A3416" s="136"/>
      <c r="C3416" s="136"/>
      <c r="E3416" s="107"/>
      <c r="F3416" s="137"/>
      <c r="J3416" s="122"/>
      <c r="K3416" s="138"/>
      <c r="L3416" s="139"/>
      <c r="M3416" s="140"/>
      <c r="O3416" s="89"/>
      <c r="Q3416" s="138"/>
      <c r="R3416" s="91"/>
      <c r="S3416" s="138"/>
      <c r="T3416" s="138"/>
      <c r="U3416" s="91"/>
      <c r="V3416" s="141"/>
      <c r="Y3416" s="6"/>
      <c r="Z3416" s="16"/>
      <c r="AA3416" s="16"/>
      <c r="AB3416" s="16"/>
      <c r="AC3416" s="16"/>
      <c r="AD3416" s="16"/>
      <c r="AE3416" s="16"/>
      <c r="AF3416" s="16"/>
      <c r="AG3416" s="16"/>
      <c r="AH3416" s="16"/>
      <c r="AI3416" s="16"/>
      <c r="AJ3416" s="16"/>
      <c r="AK3416" s="16"/>
      <c r="AL3416" s="16"/>
      <c r="AM3416" s="16"/>
      <c r="AN3416" s="16"/>
      <c r="AO3416" s="16"/>
      <c r="AP3416" s="16"/>
      <c r="AQ3416" s="16"/>
      <c r="AR3416" s="16"/>
      <c r="AS3416" s="16"/>
      <c r="AT3416" s="16"/>
      <c r="AU3416" s="16"/>
      <c r="AV3416" s="16"/>
      <c r="AW3416" s="16"/>
      <c r="AX3416" s="16"/>
      <c r="AY3416" s="16"/>
      <c r="AZ3416" s="16"/>
      <c r="BA3416" s="16"/>
      <c r="BB3416" s="16"/>
    </row>
    <row r="3417" s="5" customFormat="1" spans="1:54">
      <c r="A3417" s="136"/>
      <c r="C3417" s="136"/>
      <c r="E3417" s="107"/>
      <c r="F3417" s="137"/>
      <c r="J3417" s="122"/>
      <c r="K3417" s="138"/>
      <c r="L3417" s="139"/>
      <c r="M3417" s="140"/>
      <c r="O3417" s="89"/>
      <c r="Q3417" s="138"/>
      <c r="R3417" s="91"/>
      <c r="S3417" s="138"/>
      <c r="T3417" s="138"/>
      <c r="U3417" s="91"/>
      <c r="V3417" s="141"/>
      <c r="Y3417" s="6"/>
      <c r="Z3417" s="16"/>
      <c r="AA3417" s="16"/>
      <c r="AB3417" s="16"/>
      <c r="AC3417" s="16"/>
      <c r="AD3417" s="16"/>
      <c r="AE3417" s="16"/>
      <c r="AF3417" s="16"/>
      <c r="AG3417" s="16"/>
      <c r="AH3417" s="16"/>
      <c r="AI3417" s="16"/>
      <c r="AJ3417" s="16"/>
      <c r="AK3417" s="16"/>
      <c r="AL3417" s="16"/>
      <c r="AM3417" s="16"/>
      <c r="AN3417" s="16"/>
      <c r="AO3417" s="16"/>
      <c r="AP3417" s="16"/>
      <c r="AQ3417" s="16"/>
      <c r="AR3417" s="16"/>
      <c r="AS3417" s="16"/>
      <c r="AT3417" s="16"/>
      <c r="AU3417" s="16"/>
      <c r="AV3417" s="16"/>
      <c r="AW3417" s="16"/>
      <c r="AX3417" s="16"/>
      <c r="AY3417" s="16"/>
      <c r="AZ3417" s="16"/>
      <c r="BA3417" s="16"/>
      <c r="BB3417" s="16"/>
    </row>
    <row r="3418" s="5" customFormat="1" spans="1:54">
      <c r="A3418" s="136"/>
      <c r="C3418" s="136"/>
      <c r="E3418" s="107"/>
      <c r="F3418" s="137"/>
      <c r="J3418" s="122"/>
      <c r="K3418" s="138"/>
      <c r="L3418" s="139"/>
      <c r="M3418" s="140"/>
      <c r="O3418" s="89"/>
      <c r="Q3418" s="138"/>
      <c r="R3418" s="91"/>
      <c r="S3418" s="138"/>
      <c r="T3418" s="138"/>
      <c r="U3418" s="91"/>
      <c r="V3418" s="141"/>
      <c r="Y3418" s="6"/>
      <c r="Z3418" s="16"/>
      <c r="AA3418" s="16"/>
      <c r="AB3418" s="16"/>
      <c r="AC3418" s="16"/>
      <c r="AD3418" s="16"/>
      <c r="AE3418" s="16"/>
      <c r="AF3418" s="16"/>
      <c r="AG3418" s="16"/>
      <c r="AH3418" s="16"/>
      <c r="AI3418" s="16"/>
      <c r="AJ3418" s="16"/>
      <c r="AK3418" s="16"/>
      <c r="AL3418" s="16"/>
      <c r="AM3418" s="16"/>
      <c r="AN3418" s="16"/>
      <c r="AO3418" s="16"/>
      <c r="AP3418" s="16"/>
      <c r="AQ3418" s="16"/>
      <c r="AR3418" s="16"/>
      <c r="AS3418" s="16"/>
      <c r="AT3418" s="16"/>
      <c r="AU3418" s="16"/>
      <c r="AV3418" s="16"/>
      <c r="AW3418" s="16"/>
      <c r="AX3418" s="16"/>
      <c r="AY3418" s="16"/>
      <c r="AZ3418" s="16"/>
      <c r="BA3418" s="16"/>
      <c r="BB3418" s="16"/>
    </row>
    <row r="3419" s="5" customFormat="1" spans="1:54">
      <c r="A3419" s="136"/>
      <c r="C3419" s="136"/>
      <c r="E3419" s="107"/>
      <c r="F3419" s="137"/>
      <c r="J3419" s="122"/>
      <c r="K3419" s="138"/>
      <c r="L3419" s="139"/>
      <c r="M3419" s="140"/>
      <c r="O3419" s="89"/>
      <c r="Q3419" s="138"/>
      <c r="R3419" s="91"/>
      <c r="S3419" s="138"/>
      <c r="T3419" s="138"/>
      <c r="U3419" s="91"/>
      <c r="V3419" s="141"/>
      <c r="Y3419" s="6"/>
      <c r="Z3419" s="16"/>
      <c r="AA3419" s="16"/>
      <c r="AB3419" s="16"/>
      <c r="AC3419" s="16"/>
      <c r="AD3419" s="16"/>
      <c r="AE3419" s="16"/>
      <c r="AF3419" s="16"/>
      <c r="AG3419" s="16"/>
      <c r="AH3419" s="16"/>
      <c r="AI3419" s="16"/>
      <c r="AJ3419" s="16"/>
      <c r="AK3419" s="16"/>
      <c r="AL3419" s="16"/>
      <c r="AM3419" s="16"/>
      <c r="AN3419" s="16"/>
      <c r="AO3419" s="16"/>
      <c r="AP3419" s="16"/>
      <c r="AQ3419" s="16"/>
      <c r="AR3419" s="16"/>
      <c r="AS3419" s="16"/>
      <c r="AT3419" s="16"/>
      <c r="AU3419" s="16"/>
      <c r="AV3419" s="16"/>
      <c r="AW3419" s="16"/>
      <c r="AX3419" s="16"/>
      <c r="AY3419" s="16"/>
      <c r="AZ3419" s="16"/>
      <c r="BA3419" s="16"/>
      <c r="BB3419" s="16"/>
    </row>
    <row r="3420" s="5" customFormat="1" spans="1:54">
      <c r="A3420" s="136"/>
      <c r="C3420" s="136"/>
      <c r="E3420" s="107"/>
      <c r="F3420" s="137"/>
      <c r="J3420" s="122"/>
      <c r="K3420" s="138"/>
      <c r="L3420" s="139"/>
      <c r="M3420" s="140"/>
      <c r="O3420" s="89"/>
      <c r="Q3420" s="138"/>
      <c r="R3420" s="91"/>
      <c r="S3420" s="138"/>
      <c r="T3420" s="138"/>
      <c r="U3420" s="91"/>
      <c r="V3420" s="141"/>
      <c r="Y3420" s="6"/>
      <c r="Z3420" s="16"/>
      <c r="AA3420" s="16"/>
      <c r="AB3420" s="16"/>
      <c r="AC3420" s="16"/>
      <c r="AD3420" s="16"/>
      <c r="AE3420" s="16"/>
      <c r="AF3420" s="16"/>
      <c r="AG3420" s="16"/>
      <c r="AH3420" s="16"/>
      <c r="AI3420" s="16"/>
      <c r="AJ3420" s="16"/>
      <c r="AK3420" s="16"/>
      <c r="AL3420" s="16"/>
      <c r="AM3420" s="16"/>
      <c r="AN3420" s="16"/>
      <c r="AO3420" s="16"/>
      <c r="AP3420" s="16"/>
      <c r="AQ3420" s="16"/>
      <c r="AR3420" s="16"/>
      <c r="AS3420" s="16"/>
      <c r="AT3420" s="16"/>
      <c r="AU3420" s="16"/>
      <c r="AV3420" s="16"/>
      <c r="AW3420" s="16"/>
      <c r="AX3420" s="16"/>
      <c r="AY3420" s="16"/>
      <c r="AZ3420" s="16"/>
      <c r="BA3420" s="16"/>
      <c r="BB3420" s="16"/>
    </row>
    <row r="3421" s="5" customFormat="1" spans="1:54">
      <c r="A3421" s="136"/>
      <c r="C3421" s="136"/>
      <c r="E3421" s="107"/>
      <c r="F3421" s="137"/>
      <c r="J3421" s="122"/>
      <c r="K3421" s="138"/>
      <c r="L3421" s="139"/>
      <c r="M3421" s="140"/>
      <c r="O3421" s="89"/>
      <c r="Q3421" s="138"/>
      <c r="R3421" s="91"/>
      <c r="S3421" s="138"/>
      <c r="T3421" s="138"/>
      <c r="U3421" s="91"/>
      <c r="V3421" s="141"/>
      <c r="Y3421" s="6"/>
      <c r="Z3421" s="16"/>
      <c r="AA3421" s="16"/>
      <c r="AB3421" s="16"/>
      <c r="AC3421" s="16"/>
      <c r="AD3421" s="16"/>
      <c r="AE3421" s="16"/>
      <c r="AF3421" s="16"/>
      <c r="AG3421" s="16"/>
      <c r="AH3421" s="16"/>
      <c r="AI3421" s="16"/>
      <c r="AJ3421" s="16"/>
      <c r="AK3421" s="16"/>
      <c r="AL3421" s="16"/>
      <c r="AM3421" s="16"/>
      <c r="AN3421" s="16"/>
      <c r="AO3421" s="16"/>
      <c r="AP3421" s="16"/>
      <c r="AQ3421" s="16"/>
      <c r="AR3421" s="16"/>
      <c r="AS3421" s="16"/>
      <c r="AT3421" s="16"/>
      <c r="AU3421" s="16"/>
      <c r="AV3421" s="16"/>
      <c r="AW3421" s="16"/>
      <c r="AX3421" s="16"/>
      <c r="AY3421" s="16"/>
      <c r="AZ3421" s="16"/>
      <c r="BA3421" s="16"/>
      <c r="BB3421" s="16"/>
    </row>
    <row r="3422" s="5" customFormat="1" spans="1:54">
      <c r="A3422" s="136"/>
      <c r="C3422" s="136"/>
      <c r="E3422" s="107"/>
      <c r="F3422" s="137"/>
      <c r="J3422" s="122"/>
      <c r="K3422" s="138"/>
      <c r="L3422" s="139"/>
      <c r="M3422" s="140"/>
      <c r="O3422" s="89"/>
      <c r="Q3422" s="138"/>
      <c r="R3422" s="91"/>
      <c r="S3422" s="138"/>
      <c r="T3422" s="138"/>
      <c r="U3422" s="91"/>
      <c r="V3422" s="141"/>
      <c r="Y3422" s="6"/>
      <c r="Z3422" s="16"/>
      <c r="AA3422" s="16"/>
      <c r="AB3422" s="16"/>
      <c r="AC3422" s="16"/>
      <c r="AD3422" s="16"/>
      <c r="AE3422" s="16"/>
      <c r="AF3422" s="16"/>
      <c r="AG3422" s="16"/>
      <c r="AH3422" s="16"/>
      <c r="AI3422" s="16"/>
      <c r="AJ3422" s="16"/>
      <c r="AK3422" s="16"/>
      <c r="AL3422" s="16"/>
      <c r="AM3422" s="16"/>
      <c r="AN3422" s="16"/>
      <c r="AO3422" s="16"/>
      <c r="AP3422" s="16"/>
      <c r="AQ3422" s="16"/>
      <c r="AR3422" s="16"/>
      <c r="AS3422" s="16"/>
      <c r="AT3422" s="16"/>
      <c r="AU3422" s="16"/>
      <c r="AV3422" s="16"/>
      <c r="AW3422" s="16"/>
      <c r="AX3422" s="16"/>
      <c r="AY3422" s="16"/>
      <c r="AZ3422" s="16"/>
      <c r="BA3422" s="16"/>
      <c r="BB3422" s="16"/>
    </row>
    <row r="3423" s="5" customFormat="1" spans="1:54">
      <c r="A3423" s="136"/>
      <c r="C3423" s="136"/>
      <c r="E3423" s="107"/>
      <c r="F3423" s="137"/>
      <c r="J3423" s="122"/>
      <c r="K3423" s="138"/>
      <c r="L3423" s="139"/>
      <c r="M3423" s="140"/>
      <c r="O3423" s="89"/>
      <c r="Q3423" s="138"/>
      <c r="R3423" s="91"/>
      <c r="S3423" s="138"/>
      <c r="T3423" s="138"/>
      <c r="U3423" s="91"/>
      <c r="V3423" s="141"/>
      <c r="Y3423" s="6"/>
      <c r="Z3423" s="16"/>
      <c r="AA3423" s="16"/>
      <c r="AB3423" s="16"/>
      <c r="AC3423" s="16"/>
      <c r="AD3423" s="16"/>
      <c r="AE3423" s="16"/>
      <c r="AF3423" s="16"/>
      <c r="AG3423" s="16"/>
      <c r="AH3423" s="16"/>
      <c r="AI3423" s="16"/>
      <c r="AJ3423" s="16"/>
      <c r="AK3423" s="16"/>
      <c r="AL3423" s="16"/>
      <c r="AM3423" s="16"/>
      <c r="AN3423" s="16"/>
      <c r="AO3423" s="16"/>
      <c r="AP3423" s="16"/>
      <c r="AQ3423" s="16"/>
      <c r="AR3423" s="16"/>
      <c r="AS3423" s="16"/>
      <c r="AT3423" s="16"/>
      <c r="AU3423" s="16"/>
      <c r="AV3423" s="16"/>
      <c r="AW3423" s="16"/>
      <c r="AX3423" s="16"/>
      <c r="AY3423" s="16"/>
      <c r="AZ3423" s="16"/>
      <c r="BA3423" s="16"/>
      <c r="BB3423" s="16"/>
    </row>
    <row r="3424" s="5" customFormat="1" spans="1:54">
      <c r="A3424" s="136"/>
      <c r="C3424" s="136"/>
      <c r="E3424" s="107"/>
      <c r="F3424" s="137"/>
      <c r="J3424" s="122"/>
      <c r="K3424" s="138"/>
      <c r="L3424" s="139"/>
      <c r="M3424" s="140"/>
      <c r="O3424" s="89"/>
      <c r="Q3424" s="138"/>
      <c r="R3424" s="91"/>
      <c r="S3424" s="138"/>
      <c r="T3424" s="138"/>
      <c r="U3424" s="91"/>
      <c r="V3424" s="141"/>
      <c r="Y3424" s="6"/>
      <c r="Z3424" s="16"/>
      <c r="AA3424" s="16"/>
      <c r="AB3424" s="16"/>
      <c r="AC3424" s="16"/>
      <c r="AD3424" s="16"/>
      <c r="AE3424" s="16"/>
      <c r="AF3424" s="16"/>
      <c r="AG3424" s="16"/>
      <c r="AH3424" s="16"/>
      <c r="AI3424" s="16"/>
      <c r="AJ3424" s="16"/>
      <c r="AK3424" s="16"/>
      <c r="AL3424" s="16"/>
      <c r="AM3424" s="16"/>
      <c r="AN3424" s="16"/>
      <c r="AO3424" s="16"/>
      <c r="AP3424" s="16"/>
      <c r="AQ3424" s="16"/>
      <c r="AR3424" s="16"/>
      <c r="AS3424" s="16"/>
      <c r="AT3424" s="16"/>
      <c r="AU3424" s="16"/>
      <c r="AV3424" s="16"/>
      <c r="AW3424" s="16"/>
      <c r="AX3424" s="16"/>
      <c r="AY3424" s="16"/>
      <c r="AZ3424" s="16"/>
      <c r="BA3424" s="16"/>
      <c r="BB3424" s="16"/>
    </row>
    <row r="3425" s="5" customFormat="1" spans="1:54">
      <c r="A3425" s="136"/>
      <c r="C3425" s="136"/>
      <c r="E3425" s="107"/>
      <c r="F3425" s="137"/>
      <c r="J3425" s="122"/>
      <c r="K3425" s="138"/>
      <c r="L3425" s="139"/>
      <c r="M3425" s="140"/>
      <c r="O3425" s="89"/>
      <c r="Q3425" s="138"/>
      <c r="R3425" s="91"/>
      <c r="S3425" s="138"/>
      <c r="T3425" s="138"/>
      <c r="U3425" s="91"/>
      <c r="V3425" s="141"/>
      <c r="Y3425" s="6"/>
      <c r="Z3425" s="16"/>
      <c r="AA3425" s="16"/>
      <c r="AB3425" s="16"/>
      <c r="AC3425" s="16"/>
      <c r="AD3425" s="16"/>
      <c r="AE3425" s="16"/>
      <c r="AF3425" s="16"/>
      <c r="AG3425" s="16"/>
      <c r="AH3425" s="16"/>
      <c r="AI3425" s="16"/>
      <c r="AJ3425" s="16"/>
      <c r="AK3425" s="16"/>
      <c r="AL3425" s="16"/>
      <c r="AM3425" s="16"/>
      <c r="AN3425" s="16"/>
      <c r="AO3425" s="16"/>
      <c r="AP3425" s="16"/>
      <c r="AQ3425" s="16"/>
      <c r="AR3425" s="16"/>
      <c r="AS3425" s="16"/>
      <c r="AT3425" s="16"/>
      <c r="AU3425" s="16"/>
      <c r="AV3425" s="16"/>
      <c r="AW3425" s="16"/>
      <c r="AX3425" s="16"/>
      <c r="AY3425" s="16"/>
      <c r="AZ3425" s="16"/>
      <c r="BA3425" s="16"/>
      <c r="BB3425" s="16"/>
    </row>
    <row r="3426" s="5" customFormat="1" spans="1:54">
      <c r="A3426" s="136"/>
      <c r="C3426" s="136"/>
      <c r="E3426" s="107"/>
      <c r="F3426" s="137"/>
      <c r="J3426" s="122"/>
      <c r="K3426" s="138"/>
      <c r="L3426" s="139"/>
      <c r="M3426" s="140"/>
      <c r="O3426" s="89"/>
      <c r="Q3426" s="138"/>
      <c r="R3426" s="91"/>
      <c r="S3426" s="138"/>
      <c r="T3426" s="138"/>
      <c r="U3426" s="91"/>
      <c r="V3426" s="141"/>
      <c r="Y3426" s="6"/>
      <c r="Z3426" s="16"/>
      <c r="AA3426" s="16"/>
      <c r="AB3426" s="16"/>
      <c r="AC3426" s="16"/>
      <c r="AD3426" s="16"/>
      <c r="AE3426" s="16"/>
      <c r="AF3426" s="16"/>
      <c r="AG3426" s="16"/>
      <c r="AH3426" s="16"/>
      <c r="AI3426" s="16"/>
      <c r="AJ3426" s="16"/>
      <c r="AK3426" s="16"/>
      <c r="AL3426" s="16"/>
      <c r="AM3426" s="16"/>
      <c r="AN3426" s="16"/>
      <c r="AO3426" s="16"/>
      <c r="AP3426" s="16"/>
      <c r="AQ3426" s="16"/>
      <c r="AR3426" s="16"/>
      <c r="AS3426" s="16"/>
      <c r="AT3426" s="16"/>
      <c r="AU3426" s="16"/>
      <c r="AV3426" s="16"/>
      <c r="AW3426" s="16"/>
      <c r="AX3426" s="16"/>
      <c r="AY3426" s="16"/>
      <c r="AZ3426" s="16"/>
      <c r="BA3426" s="16"/>
      <c r="BB3426" s="16"/>
    </row>
    <row r="3427" s="5" customFormat="1" spans="1:54">
      <c r="A3427" s="136"/>
      <c r="C3427" s="136"/>
      <c r="E3427" s="107"/>
      <c r="F3427" s="137"/>
      <c r="J3427" s="122"/>
      <c r="K3427" s="138"/>
      <c r="L3427" s="139"/>
      <c r="M3427" s="140"/>
      <c r="O3427" s="89"/>
      <c r="Q3427" s="138"/>
      <c r="R3427" s="91"/>
      <c r="S3427" s="138"/>
      <c r="T3427" s="138"/>
      <c r="U3427" s="91"/>
      <c r="V3427" s="141"/>
      <c r="Y3427" s="6"/>
      <c r="Z3427" s="16"/>
      <c r="AA3427" s="16"/>
      <c r="AB3427" s="16"/>
      <c r="AC3427" s="16"/>
      <c r="AD3427" s="16"/>
      <c r="AE3427" s="16"/>
      <c r="AF3427" s="16"/>
      <c r="AG3427" s="16"/>
      <c r="AH3427" s="16"/>
      <c r="AI3427" s="16"/>
      <c r="AJ3427" s="16"/>
      <c r="AK3427" s="16"/>
      <c r="AL3427" s="16"/>
      <c r="AM3427" s="16"/>
      <c r="AN3427" s="16"/>
      <c r="AO3427" s="16"/>
      <c r="AP3427" s="16"/>
      <c r="AQ3427" s="16"/>
      <c r="AR3427" s="16"/>
      <c r="AS3427" s="16"/>
      <c r="AT3427" s="16"/>
      <c r="AU3427" s="16"/>
      <c r="AV3427" s="16"/>
      <c r="AW3427" s="16"/>
      <c r="AX3427" s="16"/>
      <c r="AY3427" s="16"/>
      <c r="AZ3427" s="16"/>
      <c r="BA3427" s="16"/>
      <c r="BB3427" s="16"/>
    </row>
    <row r="3428" s="5" customFormat="1" spans="1:54">
      <c r="A3428" s="136"/>
      <c r="C3428" s="136"/>
      <c r="E3428" s="107"/>
      <c r="F3428" s="137"/>
      <c r="J3428" s="122"/>
      <c r="K3428" s="138"/>
      <c r="L3428" s="139"/>
      <c r="M3428" s="140"/>
      <c r="O3428" s="89"/>
      <c r="Q3428" s="138"/>
      <c r="R3428" s="91"/>
      <c r="S3428" s="138"/>
      <c r="T3428" s="138"/>
      <c r="U3428" s="91"/>
      <c r="V3428" s="141"/>
      <c r="Y3428" s="6"/>
      <c r="Z3428" s="16"/>
      <c r="AA3428" s="16"/>
      <c r="AB3428" s="16"/>
      <c r="AC3428" s="16"/>
      <c r="AD3428" s="16"/>
      <c r="AE3428" s="16"/>
      <c r="AF3428" s="16"/>
      <c r="AG3428" s="16"/>
      <c r="AH3428" s="16"/>
      <c r="AI3428" s="16"/>
      <c r="AJ3428" s="16"/>
      <c r="AK3428" s="16"/>
      <c r="AL3428" s="16"/>
      <c r="AM3428" s="16"/>
      <c r="AN3428" s="16"/>
      <c r="AO3428" s="16"/>
      <c r="AP3428" s="16"/>
      <c r="AQ3428" s="16"/>
      <c r="AR3428" s="16"/>
      <c r="AS3428" s="16"/>
      <c r="AT3428" s="16"/>
      <c r="AU3428" s="16"/>
      <c r="AV3428" s="16"/>
      <c r="AW3428" s="16"/>
      <c r="AX3428" s="16"/>
      <c r="AY3428" s="16"/>
      <c r="AZ3428" s="16"/>
      <c r="BA3428" s="16"/>
      <c r="BB3428" s="16"/>
    </row>
    <row r="3429" s="5" customFormat="1" spans="1:54">
      <c r="A3429" s="136"/>
      <c r="C3429" s="136"/>
      <c r="E3429" s="107"/>
      <c r="F3429" s="137"/>
      <c r="J3429" s="122"/>
      <c r="K3429" s="138"/>
      <c r="L3429" s="139"/>
      <c r="M3429" s="140"/>
      <c r="O3429" s="89"/>
      <c r="Q3429" s="138"/>
      <c r="R3429" s="91"/>
      <c r="S3429" s="138"/>
      <c r="T3429" s="138"/>
      <c r="U3429" s="91"/>
      <c r="V3429" s="141"/>
      <c r="Y3429" s="6"/>
      <c r="Z3429" s="16"/>
      <c r="AA3429" s="16"/>
      <c r="AB3429" s="16"/>
      <c r="AC3429" s="16"/>
      <c r="AD3429" s="16"/>
      <c r="AE3429" s="16"/>
      <c r="AF3429" s="16"/>
      <c r="AG3429" s="16"/>
      <c r="AH3429" s="16"/>
      <c r="AI3429" s="16"/>
      <c r="AJ3429" s="16"/>
      <c r="AK3429" s="16"/>
      <c r="AL3429" s="16"/>
      <c r="AM3429" s="16"/>
      <c r="AN3429" s="16"/>
      <c r="AO3429" s="16"/>
      <c r="AP3429" s="16"/>
      <c r="AQ3429" s="16"/>
      <c r="AR3429" s="16"/>
      <c r="AS3429" s="16"/>
      <c r="AT3429" s="16"/>
      <c r="AU3429" s="16"/>
      <c r="AV3429" s="16"/>
      <c r="AW3429" s="16"/>
      <c r="AX3429" s="16"/>
      <c r="AY3429" s="16"/>
      <c r="AZ3429" s="16"/>
      <c r="BA3429" s="16"/>
      <c r="BB3429" s="16"/>
    </row>
    <row r="3430" s="5" customFormat="1" spans="1:54">
      <c r="A3430" s="136"/>
      <c r="C3430" s="136"/>
      <c r="E3430" s="107"/>
      <c r="F3430" s="137"/>
      <c r="J3430" s="122"/>
      <c r="K3430" s="138"/>
      <c r="L3430" s="139"/>
      <c r="M3430" s="140"/>
      <c r="O3430" s="89"/>
      <c r="Q3430" s="138"/>
      <c r="R3430" s="91"/>
      <c r="S3430" s="138"/>
      <c r="T3430" s="138"/>
      <c r="U3430" s="91"/>
      <c r="V3430" s="141"/>
      <c r="Y3430" s="6"/>
      <c r="Z3430" s="16"/>
      <c r="AA3430" s="16"/>
      <c r="AB3430" s="16"/>
      <c r="AC3430" s="16"/>
      <c r="AD3430" s="16"/>
      <c r="AE3430" s="16"/>
      <c r="AF3430" s="16"/>
      <c r="AG3430" s="16"/>
      <c r="AH3430" s="16"/>
      <c r="AI3430" s="16"/>
      <c r="AJ3430" s="16"/>
      <c r="AK3430" s="16"/>
      <c r="AL3430" s="16"/>
      <c r="AM3430" s="16"/>
      <c r="AN3430" s="16"/>
      <c r="AO3430" s="16"/>
      <c r="AP3430" s="16"/>
      <c r="AQ3430" s="16"/>
      <c r="AR3430" s="16"/>
      <c r="AS3430" s="16"/>
      <c r="AT3430" s="16"/>
      <c r="AU3430" s="16"/>
      <c r="AV3430" s="16"/>
      <c r="AW3430" s="16"/>
      <c r="AX3430" s="16"/>
      <c r="AY3430" s="16"/>
      <c r="AZ3430" s="16"/>
      <c r="BA3430" s="16"/>
      <c r="BB3430" s="16"/>
    </row>
    <row r="3431" s="5" customFormat="1" spans="1:54">
      <c r="A3431" s="136"/>
      <c r="C3431" s="136"/>
      <c r="E3431" s="107"/>
      <c r="F3431" s="137"/>
      <c r="J3431" s="122"/>
      <c r="K3431" s="138"/>
      <c r="L3431" s="139"/>
      <c r="M3431" s="140"/>
      <c r="O3431" s="89"/>
      <c r="Q3431" s="138"/>
      <c r="R3431" s="91"/>
      <c r="S3431" s="138"/>
      <c r="T3431" s="138"/>
      <c r="U3431" s="91"/>
      <c r="V3431" s="141"/>
      <c r="Y3431" s="6"/>
      <c r="Z3431" s="16"/>
      <c r="AA3431" s="16"/>
      <c r="AB3431" s="16"/>
      <c r="AC3431" s="16"/>
      <c r="AD3431" s="16"/>
      <c r="AE3431" s="16"/>
      <c r="AF3431" s="16"/>
      <c r="AG3431" s="16"/>
      <c r="AH3431" s="16"/>
      <c r="AI3431" s="16"/>
      <c r="AJ3431" s="16"/>
      <c r="AK3431" s="16"/>
      <c r="AL3431" s="16"/>
      <c r="AM3431" s="16"/>
      <c r="AN3431" s="16"/>
      <c r="AO3431" s="16"/>
      <c r="AP3431" s="16"/>
      <c r="AQ3431" s="16"/>
      <c r="AR3431" s="16"/>
      <c r="AS3431" s="16"/>
      <c r="AT3431" s="16"/>
      <c r="AU3431" s="16"/>
      <c r="AV3431" s="16"/>
      <c r="AW3431" s="16"/>
      <c r="AX3431" s="16"/>
      <c r="AY3431" s="16"/>
      <c r="AZ3431" s="16"/>
      <c r="BA3431" s="16"/>
      <c r="BB3431" s="16"/>
    </row>
    <row r="3432" s="5" customFormat="1" spans="1:54">
      <c r="A3432" s="136"/>
      <c r="C3432" s="136"/>
      <c r="E3432" s="107"/>
      <c r="F3432" s="137"/>
      <c r="J3432" s="122"/>
      <c r="K3432" s="138"/>
      <c r="L3432" s="139"/>
      <c r="M3432" s="140"/>
      <c r="O3432" s="89"/>
      <c r="Q3432" s="138"/>
      <c r="R3432" s="91"/>
      <c r="S3432" s="138"/>
      <c r="T3432" s="138"/>
      <c r="U3432" s="91"/>
      <c r="V3432" s="141"/>
      <c r="Y3432" s="6"/>
      <c r="Z3432" s="16"/>
      <c r="AA3432" s="16"/>
      <c r="AB3432" s="16"/>
      <c r="AC3432" s="16"/>
      <c r="AD3432" s="16"/>
      <c r="AE3432" s="16"/>
      <c r="AF3432" s="16"/>
      <c r="AG3432" s="16"/>
      <c r="AH3432" s="16"/>
      <c r="AI3432" s="16"/>
      <c r="AJ3432" s="16"/>
      <c r="AK3432" s="16"/>
      <c r="AL3432" s="16"/>
      <c r="AM3432" s="16"/>
      <c r="AN3432" s="16"/>
      <c r="AO3432" s="16"/>
      <c r="AP3432" s="16"/>
      <c r="AQ3432" s="16"/>
      <c r="AR3432" s="16"/>
      <c r="AS3432" s="16"/>
      <c r="AT3432" s="16"/>
      <c r="AU3432" s="16"/>
      <c r="AV3432" s="16"/>
      <c r="AW3432" s="16"/>
      <c r="AX3432" s="16"/>
      <c r="AY3432" s="16"/>
      <c r="AZ3432" s="16"/>
      <c r="BA3432" s="16"/>
      <c r="BB3432" s="16"/>
    </row>
    <row r="3433" s="5" customFormat="1" spans="1:54">
      <c r="A3433" s="136"/>
      <c r="C3433" s="136"/>
      <c r="E3433" s="107"/>
      <c r="F3433" s="137"/>
      <c r="J3433" s="122"/>
      <c r="K3433" s="138"/>
      <c r="L3433" s="139"/>
      <c r="M3433" s="140"/>
      <c r="O3433" s="89"/>
      <c r="Q3433" s="138"/>
      <c r="R3433" s="91"/>
      <c r="S3433" s="138"/>
      <c r="T3433" s="138"/>
      <c r="U3433" s="91"/>
      <c r="V3433" s="141"/>
      <c r="Y3433" s="6"/>
      <c r="Z3433" s="16"/>
      <c r="AA3433" s="16"/>
      <c r="AB3433" s="16"/>
      <c r="AC3433" s="16"/>
      <c r="AD3433" s="16"/>
      <c r="AE3433" s="16"/>
      <c r="AF3433" s="16"/>
      <c r="AG3433" s="16"/>
      <c r="AH3433" s="16"/>
      <c r="AI3433" s="16"/>
      <c r="AJ3433" s="16"/>
      <c r="AK3433" s="16"/>
      <c r="AL3433" s="16"/>
      <c r="AM3433" s="16"/>
      <c r="AN3433" s="16"/>
      <c r="AO3433" s="16"/>
      <c r="AP3433" s="16"/>
      <c r="AQ3433" s="16"/>
      <c r="AR3433" s="16"/>
      <c r="AS3433" s="16"/>
      <c r="AT3433" s="16"/>
      <c r="AU3433" s="16"/>
      <c r="AV3433" s="16"/>
      <c r="AW3433" s="16"/>
      <c r="AX3433" s="16"/>
      <c r="AY3433" s="16"/>
      <c r="AZ3433" s="16"/>
      <c r="BA3433" s="16"/>
      <c r="BB3433" s="16"/>
    </row>
    <row r="3434" s="5" customFormat="1" spans="1:54">
      <c r="A3434" s="136"/>
      <c r="C3434" s="136"/>
      <c r="E3434" s="107"/>
      <c r="F3434" s="137"/>
      <c r="J3434" s="122"/>
      <c r="K3434" s="138"/>
      <c r="L3434" s="139"/>
      <c r="M3434" s="140"/>
      <c r="O3434" s="89"/>
      <c r="Q3434" s="138"/>
      <c r="R3434" s="91"/>
      <c r="S3434" s="138"/>
      <c r="T3434" s="138"/>
      <c r="U3434" s="91"/>
      <c r="V3434" s="141"/>
      <c r="Y3434" s="6"/>
      <c r="Z3434" s="16"/>
      <c r="AA3434" s="16"/>
      <c r="AB3434" s="16"/>
      <c r="AC3434" s="16"/>
      <c r="AD3434" s="16"/>
      <c r="AE3434" s="16"/>
      <c r="AF3434" s="16"/>
      <c r="AG3434" s="16"/>
      <c r="AH3434" s="16"/>
      <c r="AI3434" s="16"/>
      <c r="AJ3434" s="16"/>
      <c r="AK3434" s="16"/>
      <c r="AL3434" s="16"/>
      <c r="AM3434" s="16"/>
      <c r="AN3434" s="16"/>
      <c r="AO3434" s="16"/>
      <c r="AP3434" s="16"/>
      <c r="AQ3434" s="16"/>
      <c r="AR3434" s="16"/>
      <c r="AS3434" s="16"/>
      <c r="AT3434" s="16"/>
      <c r="AU3434" s="16"/>
      <c r="AV3434" s="16"/>
      <c r="AW3434" s="16"/>
      <c r="AX3434" s="16"/>
      <c r="AY3434" s="16"/>
      <c r="AZ3434" s="16"/>
      <c r="BA3434" s="16"/>
      <c r="BB3434" s="16"/>
    </row>
    <row r="3435" s="5" customFormat="1" spans="1:54">
      <c r="A3435" s="136"/>
      <c r="C3435" s="136"/>
      <c r="E3435" s="107"/>
      <c r="F3435" s="137"/>
      <c r="J3435" s="122"/>
      <c r="K3435" s="138"/>
      <c r="L3435" s="139"/>
      <c r="M3435" s="140"/>
      <c r="O3435" s="89"/>
      <c r="Q3435" s="138"/>
      <c r="R3435" s="91"/>
      <c r="S3435" s="138"/>
      <c r="T3435" s="138"/>
      <c r="U3435" s="91"/>
      <c r="V3435" s="141"/>
      <c r="Y3435" s="6"/>
      <c r="Z3435" s="16"/>
      <c r="AA3435" s="16"/>
      <c r="AB3435" s="16"/>
      <c r="AC3435" s="16"/>
      <c r="AD3435" s="16"/>
      <c r="AE3435" s="16"/>
      <c r="AF3435" s="16"/>
      <c r="AG3435" s="16"/>
      <c r="AH3435" s="16"/>
      <c r="AI3435" s="16"/>
      <c r="AJ3435" s="16"/>
      <c r="AK3435" s="16"/>
      <c r="AL3435" s="16"/>
      <c r="AM3435" s="16"/>
      <c r="AN3435" s="16"/>
      <c r="AO3435" s="16"/>
      <c r="AP3435" s="16"/>
      <c r="AQ3435" s="16"/>
      <c r="AR3435" s="16"/>
      <c r="AS3435" s="16"/>
      <c r="AT3435" s="16"/>
      <c r="AU3435" s="16"/>
      <c r="AV3435" s="16"/>
      <c r="AW3435" s="16"/>
      <c r="AX3435" s="16"/>
      <c r="AY3435" s="16"/>
      <c r="AZ3435" s="16"/>
      <c r="BA3435" s="16"/>
      <c r="BB3435" s="16"/>
    </row>
    <row r="3436" s="5" customFormat="1" spans="1:54">
      <c r="A3436" s="136"/>
      <c r="C3436" s="136"/>
      <c r="E3436" s="107"/>
      <c r="F3436" s="137"/>
      <c r="J3436" s="122"/>
      <c r="K3436" s="138"/>
      <c r="L3436" s="139"/>
      <c r="M3436" s="140"/>
      <c r="O3436" s="89"/>
      <c r="Q3436" s="138"/>
      <c r="R3436" s="91"/>
      <c r="S3436" s="138"/>
      <c r="T3436" s="138"/>
      <c r="U3436" s="91"/>
      <c r="V3436" s="141"/>
      <c r="Y3436" s="6"/>
      <c r="Z3436" s="16"/>
      <c r="AA3436" s="16"/>
      <c r="AB3436" s="16"/>
      <c r="AC3436" s="16"/>
      <c r="AD3436" s="16"/>
      <c r="AE3436" s="16"/>
      <c r="AF3436" s="16"/>
      <c r="AG3436" s="16"/>
      <c r="AH3436" s="16"/>
      <c r="AI3436" s="16"/>
      <c r="AJ3436" s="16"/>
      <c r="AK3436" s="16"/>
      <c r="AL3436" s="16"/>
      <c r="AM3436" s="16"/>
      <c r="AN3436" s="16"/>
      <c r="AO3436" s="16"/>
      <c r="AP3436" s="16"/>
      <c r="AQ3436" s="16"/>
      <c r="AR3436" s="16"/>
      <c r="AS3436" s="16"/>
      <c r="AT3436" s="16"/>
      <c r="AU3436" s="16"/>
      <c r="AV3436" s="16"/>
      <c r="AW3436" s="16"/>
      <c r="AX3436" s="16"/>
      <c r="AY3436" s="16"/>
      <c r="AZ3436" s="16"/>
      <c r="BA3436" s="16"/>
      <c r="BB3436" s="16"/>
    </row>
    <row r="3437" s="5" customFormat="1" spans="1:54">
      <c r="A3437" s="136"/>
      <c r="C3437" s="136"/>
      <c r="E3437" s="107"/>
      <c r="F3437" s="137"/>
      <c r="J3437" s="122"/>
      <c r="K3437" s="138"/>
      <c r="L3437" s="139"/>
      <c r="M3437" s="140"/>
      <c r="O3437" s="89"/>
      <c r="Q3437" s="138"/>
      <c r="R3437" s="91"/>
      <c r="S3437" s="138"/>
      <c r="T3437" s="138"/>
      <c r="U3437" s="91"/>
      <c r="V3437" s="141"/>
      <c r="Y3437" s="6"/>
      <c r="Z3437" s="16"/>
      <c r="AA3437" s="16"/>
      <c r="AB3437" s="16"/>
      <c r="AC3437" s="16"/>
      <c r="AD3437" s="16"/>
      <c r="AE3437" s="16"/>
      <c r="AF3437" s="16"/>
      <c r="AG3437" s="16"/>
      <c r="AH3437" s="16"/>
      <c r="AI3437" s="16"/>
      <c r="AJ3437" s="16"/>
      <c r="AK3437" s="16"/>
      <c r="AL3437" s="16"/>
      <c r="AM3437" s="16"/>
      <c r="AN3437" s="16"/>
      <c r="AO3437" s="16"/>
      <c r="AP3437" s="16"/>
      <c r="AQ3437" s="16"/>
      <c r="AR3437" s="16"/>
      <c r="AS3437" s="16"/>
      <c r="AT3437" s="16"/>
      <c r="AU3437" s="16"/>
      <c r="AV3437" s="16"/>
      <c r="AW3437" s="16"/>
      <c r="AX3437" s="16"/>
      <c r="AY3437" s="16"/>
      <c r="AZ3437" s="16"/>
      <c r="BA3437" s="16"/>
      <c r="BB3437" s="16"/>
    </row>
    <row r="3438" s="5" customFormat="1" spans="1:54">
      <c r="A3438" s="136"/>
      <c r="C3438" s="136"/>
      <c r="E3438" s="107"/>
      <c r="F3438" s="137"/>
      <c r="J3438" s="122"/>
      <c r="K3438" s="138"/>
      <c r="L3438" s="139"/>
      <c r="M3438" s="140"/>
      <c r="O3438" s="89"/>
      <c r="Q3438" s="138"/>
      <c r="R3438" s="91"/>
      <c r="S3438" s="138"/>
      <c r="T3438" s="138"/>
      <c r="U3438" s="91"/>
      <c r="V3438" s="141"/>
      <c r="Y3438" s="6"/>
      <c r="Z3438" s="16"/>
      <c r="AA3438" s="16"/>
      <c r="AB3438" s="16"/>
      <c r="AC3438" s="16"/>
      <c r="AD3438" s="16"/>
      <c r="AE3438" s="16"/>
      <c r="AF3438" s="16"/>
      <c r="AG3438" s="16"/>
      <c r="AH3438" s="16"/>
      <c r="AI3438" s="16"/>
      <c r="AJ3438" s="16"/>
      <c r="AK3438" s="16"/>
      <c r="AL3438" s="16"/>
      <c r="AM3438" s="16"/>
      <c r="AN3438" s="16"/>
      <c r="AO3438" s="16"/>
      <c r="AP3438" s="16"/>
      <c r="AQ3438" s="16"/>
      <c r="AR3438" s="16"/>
      <c r="AS3438" s="16"/>
      <c r="AT3438" s="16"/>
      <c r="AU3438" s="16"/>
      <c r="AV3438" s="16"/>
      <c r="AW3438" s="16"/>
      <c r="AX3438" s="16"/>
      <c r="AY3438" s="16"/>
      <c r="AZ3438" s="16"/>
      <c r="BA3438" s="16"/>
      <c r="BB3438" s="16"/>
    </row>
    <row r="3439" s="5" customFormat="1" spans="1:54">
      <c r="A3439" s="136"/>
      <c r="C3439" s="136"/>
      <c r="E3439" s="107"/>
      <c r="F3439" s="137"/>
      <c r="J3439" s="122"/>
      <c r="K3439" s="138"/>
      <c r="L3439" s="139"/>
      <c r="M3439" s="140"/>
      <c r="O3439" s="89"/>
      <c r="Q3439" s="138"/>
      <c r="R3439" s="91"/>
      <c r="S3439" s="138"/>
      <c r="T3439" s="138"/>
      <c r="U3439" s="91"/>
      <c r="V3439" s="141"/>
      <c r="Y3439" s="6"/>
      <c r="Z3439" s="16"/>
      <c r="AA3439" s="16"/>
      <c r="AB3439" s="16"/>
      <c r="AC3439" s="16"/>
      <c r="AD3439" s="16"/>
      <c r="AE3439" s="16"/>
      <c r="AF3439" s="16"/>
      <c r="AG3439" s="16"/>
      <c r="AH3439" s="16"/>
      <c r="AI3439" s="16"/>
      <c r="AJ3439" s="16"/>
      <c r="AK3439" s="16"/>
      <c r="AL3439" s="16"/>
      <c r="AM3439" s="16"/>
      <c r="AN3439" s="16"/>
      <c r="AO3439" s="16"/>
      <c r="AP3439" s="16"/>
      <c r="AQ3439" s="16"/>
      <c r="AR3439" s="16"/>
      <c r="AS3439" s="16"/>
      <c r="AT3439" s="16"/>
      <c r="AU3439" s="16"/>
      <c r="AV3439" s="16"/>
      <c r="AW3439" s="16"/>
      <c r="AX3439" s="16"/>
      <c r="AY3439" s="16"/>
      <c r="AZ3439" s="16"/>
      <c r="BA3439" s="16"/>
      <c r="BB3439" s="16"/>
    </row>
    <row r="3440" s="5" customFormat="1" spans="1:54">
      <c r="A3440" s="136"/>
      <c r="C3440" s="136"/>
      <c r="E3440" s="107"/>
      <c r="F3440" s="137"/>
      <c r="J3440" s="122"/>
      <c r="K3440" s="138"/>
      <c r="L3440" s="139"/>
      <c r="M3440" s="140"/>
      <c r="O3440" s="89"/>
      <c r="Q3440" s="138"/>
      <c r="R3440" s="91"/>
      <c r="S3440" s="138"/>
      <c r="T3440" s="138"/>
      <c r="U3440" s="91"/>
      <c r="V3440" s="141"/>
      <c r="Y3440" s="6"/>
      <c r="Z3440" s="16"/>
      <c r="AA3440" s="16"/>
      <c r="AB3440" s="16"/>
      <c r="AC3440" s="16"/>
      <c r="AD3440" s="16"/>
      <c r="AE3440" s="16"/>
      <c r="AF3440" s="16"/>
      <c r="AG3440" s="16"/>
      <c r="AH3440" s="16"/>
      <c r="AI3440" s="16"/>
      <c r="AJ3440" s="16"/>
      <c r="AK3440" s="16"/>
      <c r="AL3440" s="16"/>
      <c r="AM3440" s="16"/>
      <c r="AN3440" s="16"/>
      <c r="AO3440" s="16"/>
      <c r="AP3440" s="16"/>
      <c r="AQ3440" s="16"/>
      <c r="AR3440" s="16"/>
      <c r="AS3440" s="16"/>
      <c r="AT3440" s="16"/>
      <c r="AU3440" s="16"/>
      <c r="AV3440" s="16"/>
      <c r="AW3440" s="16"/>
      <c r="AX3440" s="16"/>
      <c r="AY3440" s="16"/>
      <c r="AZ3440" s="16"/>
      <c r="BA3440" s="16"/>
      <c r="BB3440" s="16"/>
    </row>
    <row r="3441" s="5" customFormat="1" spans="1:54">
      <c r="A3441" s="136"/>
      <c r="C3441" s="136"/>
      <c r="E3441" s="107"/>
      <c r="F3441" s="137"/>
      <c r="J3441" s="122"/>
      <c r="K3441" s="138"/>
      <c r="L3441" s="139"/>
      <c r="M3441" s="140"/>
      <c r="O3441" s="89"/>
      <c r="Q3441" s="138"/>
      <c r="R3441" s="91"/>
      <c r="S3441" s="138"/>
      <c r="T3441" s="138"/>
      <c r="U3441" s="91"/>
      <c r="V3441" s="141"/>
      <c r="Y3441" s="6"/>
      <c r="Z3441" s="16"/>
      <c r="AA3441" s="16"/>
      <c r="AB3441" s="16"/>
      <c r="AC3441" s="16"/>
      <c r="AD3441" s="16"/>
      <c r="AE3441" s="16"/>
      <c r="AF3441" s="16"/>
      <c r="AG3441" s="16"/>
      <c r="AH3441" s="16"/>
      <c r="AI3441" s="16"/>
      <c r="AJ3441" s="16"/>
      <c r="AK3441" s="16"/>
      <c r="AL3441" s="16"/>
      <c r="AM3441" s="16"/>
      <c r="AN3441" s="16"/>
      <c r="AO3441" s="16"/>
      <c r="AP3441" s="16"/>
      <c r="AQ3441" s="16"/>
      <c r="AR3441" s="16"/>
      <c r="AS3441" s="16"/>
      <c r="AT3441" s="16"/>
      <c r="AU3441" s="16"/>
      <c r="AV3441" s="16"/>
      <c r="AW3441" s="16"/>
      <c r="AX3441" s="16"/>
      <c r="AY3441" s="16"/>
      <c r="AZ3441" s="16"/>
      <c r="BA3441" s="16"/>
      <c r="BB3441" s="16"/>
    </row>
    <row r="3442" s="5" customFormat="1" spans="1:54">
      <c r="A3442" s="136"/>
      <c r="C3442" s="136"/>
      <c r="E3442" s="107"/>
      <c r="F3442" s="137"/>
      <c r="J3442" s="122"/>
      <c r="K3442" s="138"/>
      <c r="L3442" s="139"/>
      <c r="M3442" s="140"/>
      <c r="O3442" s="89"/>
      <c r="Q3442" s="138"/>
      <c r="R3442" s="91"/>
      <c r="S3442" s="138"/>
      <c r="T3442" s="138"/>
      <c r="U3442" s="91"/>
      <c r="V3442" s="141"/>
      <c r="Y3442" s="6"/>
      <c r="Z3442" s="16"/>
      <c r="AA3442" s="16"/>
      <c r="AB3442" s="16"/>
      <c r="AC3442" s="16"/>
      <c r="AD3442" s="16"/>
      <c r="AE3442" s="16"/>
      <c r="AF3442" s="16"/>
      <c r="AG3442" s="16"/>
      <c r="AH3442" s="16"/>
      <c r="AI3442" s="16"/>
      <c r="AJ3442" s="16"/>
      <c r="AK3442" s="16"/>
      <c r="AL3442" s="16"/>
      <c r="AM3442" s="16"/>
      <c r="AN3442" s="16"/>
      <c r="AO3442" s="16"/>
      <c r="AP3442" s="16"/>
      <c r="AQ3442" s="16"/>
      <c r="AR3442" s="16"/>
      <c r="AS3442" s="16"/>
      <c r="AT3442" s="16"/>
      <c r="AU3442" s="16"/>
      <c r="AV3442" s="16"/>
      <c r="AW3442" s="16"/>
      <c r="AX3442" s="16"/>
      <c r="AY3442" s="16"/>
      <c r="AZ3442" s="16"/>
      <c r="BA3442" s="16"/>
      <c r="BB3442" s="16"/>
    </row>
    <row r="3443" s="5" customFormat="1" spans="1:54">
      <c r="A3443" s="136"/>
      <c r="C3443" s="136"/>
      <c r="E3443" s="107"/>
      <c r="F3443" s="137"/>
      <c r="J3443" s="122"/>
      <c r="K3443" s="138"/>
      <c r="L3443" s="139"/>
      <c r="M3443" s="140"/>
      <c r="O3443" s="89"/>
      <c r="Q3443" s="138"/>
      <c r="R3443" s="91"/>
      <c r="S3443" s="138"/>
      <c r="T3443" s="138"/>
      <c r="U3443" s="91"/>
      <c r="V3443" s="141"/>
      <c r="Y3443" s="6"/>
      <c r="Z3443" s="16"/>
      <c r="AA3443" s="16"/>
      <c r="AB3443" s="16"/>
      <c r="AC3443" s="16"/>
      <c r="AD3443" s="16"/>
      <c r="AE3443" s="16"/>
      <c r="AF3443" s="16"/>
      <c r="AG3443" s="16"/>
      <c r="AH3443" s="16"/>
      <c r="AI3443" s="16"/>
      <c r="AJ3443" s="16"/>
      <c r="AK3443" s="16"/>
      <c r="AL3443" s="16"/>
      <c r="AM3443" s="16"/>
      <c r="AN3443" s="16"/>
      <c r="AO3443" s="16"/>
      <c r="AP3443" s="16"/>
      <c r="AQ3443" s="16"/>
      <c r="AR3443" s="16"/>
      <c r="AS3443" s="16"/>
      <c r="AT3443" s="16"/>
      <c r="AU3443" s="16"/>
      <c r="AV3443" s="16"/>
      <c r="AW3443" s="16"/>
      <c r="AX3443" s="16"/>
      <c r="AY3443" s="16"/>
      <c r="AZ3443" s="16"/>
      <c r="BA3443" s="16"/>
      <c r="BB3443" s="16"/>
    </row>
    <row r="3444" s="5" customFormat="1" spans="1:54">
      <c r="A3444" s="136"/>
      <c r="C3444" s="136"/>
      <c r="E3444" s="107"/>
      <c r="F3444" s="137"/>
      <c r="J3444" s="122"/>
      <c r="K3444" s="138"/>
      <c r="L3444" s="139"/>
      <c r="M3444" s="140"/>
      <c r="O3444" s="89"/>
      <c r="Q3444" s="138"/>
      <c r="R3444" s="91"/>
      <c r="S3444" s="138"/>
      <c r="T3444" s="138"/>
      <c r="U3444" s="91"/>
      <c r="V3444" s="141"/>
      <c r="Y3444" s="6"/>
      <c r="Z3444" s="16"/>
      <c r="AA3444" s="16"/>
      <c r="AB3444" s="16"/>
      <c r="AC3444" s="16"/>
      <c r="AD3444" s="16"/>
      <c r="AE3444" s="16"/>
      <c r="AF3444" s="16"/>
      <c r="AG3444" s="16"/>
      <c r="AH3444" s="16"/>
      <c r="AI3444" s="16"/>
      <c r="AJ3444" s="16"/>
      <c r="AK3444" s="16"/>
      <c r="AL3444" s="16"/>
      <c r="AM3444" s="16"/>
      <c r="AN3444" s="16"/>
      <c r="AO3444" s="16"/>
      <c r="AP3444" s="16"/>
      <c r="AQ3444" s="16"/>
      <c r="AR3444" s="16"/>
      <c r="AS3444" s="16"/>
      <c r="AT3444" s="16"/>
      <c r="AU3444" s="16"/>
      <c r="AV3444" s="16"/>
      <c r="AW3444" s="16"/>
      <c r="AX3444" s="16"/>
      <c r="AY3444" s="16"/>
      <c r="AZ3444" s="16"/>
      <c r="BA3444" s="16"/>
      <c r="BB3444" s="16"/>
    </row>
    <row r="3445" s="5" customFormat="1" spans="1:54">
      <c r="A3445" s="136"/>
      <c r="C3445" s="136"/>
      <c r="E3445" s="107"/>
      <c r="F3445" s="137"/>
      <c r="J3445" s="122"/>
      <c r="K3445" s="138"/>
      <c r="L3445" s="139"/>
      <c r="M3445" s="140"/>
      <c r="O3445" s="89"/>
      <c r="Q3445" s="138"/>
      <c r="R3445" s="91"/>
      <c r="S3445" s="138"/>
      <c r="T3445" s="138"/>
      <c r="U3445" s="91"/>
      <c r="V3445" s="141"/>
      <c r="Y3445" s="6"/>
      <c r="Z3445" s="16"/>
      <c r="AA3445" s="16"/>
      <c r="AB3445" s="16"/>
      <c r="AC3445" s="16"/>
      <c r="AD3445" s="16"/>
      <c r="AE3445" s="16"/>
      <c r="AF3445" s="16"/>
      <c r="AG3445" s="16"/>
      <c r="AH3445" s="16"/>
      <c r="AI3445" s="16"/>
      <c r="AJ3445" s="16"/>
      <c r="AK3445" s="16"/>
      <c r="AL3445" s="16"/>
      <c r="AM3445" s="16"/>
      <c r="AN3445" s="16"/>
      <c r="AO3445" s="16"/>
      <c r="AP3445" s="16"/>
      <c r="AQ3445" s="16"/>
      <c r="AR3445" s="16"/>
      <c r="AS3445" s="16"/>
      <c r="AT3445" s="16"/>
      <c r="AU3445" s="16"/>
      <c r="AV3445" s="16"/>
      <c r="AW3445" s="16"/>
      <c r="AX3445" s="16"/>
      <c r="AY3445" s="16"/>
      <c r="AZ3445" s="16"/>
      <c r="BA3445" s="16"/>
      <c r="BB3445" s="16"/>
    </row>
    <row r="3446" s="5" customFormat="1" spans="1:54">
      <c r="A3446" s="136"/>
      <c r="C3446" s="136"/>
      <c r="E3446" s="107"/>
      <c r="F3446" s="137"/>
      <c r="J3446" s="122"/>
      <c r="K3446" s="138"/>
      <c r="L3446" s="139"/>
      <c r="M3446" s="140"/>
      <c r="O3446" s="89"/>
      <c r="Q3446" s="138"/>
      <c r="R3446" s="91"/>
      <c r="S3446" s="138"/>
      <c r="T3446" s="138"/>
      <c r="U3446" s="91"/>
      <c r="V3446" s="141"/>
      <c r="Y3446" s="6"/>
      <c r="Z3446" s="16"/>
      <c r="AA3446" s="16"/>
      <c r="AB3446" s="16"/>
      <c r="AC3446" s="16"/>
      <c r="AD3446" s="16"/>
      <c r="AE3446" s="16"/>
      <c r="AF3446" s="16"/>
      <c r="AG3446" s="16"/>
      <c r="AH3446" s="16"/>
      <c r="AI3446" s="16"/>
      <c r="AJ3446" s="16"/>
      <c r="AK3446" s="16"/>
      <c r="AL3446" s="16"/>
      <c r="AM3446" s="16"/>
      <c r="AN3446" s="16"/>
      <c r="AO3446" s="16"/>
      <c r="AP3446" s="16"/>
      <c r="AQ3446" s="16"/>
      <c r="AR3446" s="16"/>
      <c r="AS3446" s="16"/>
      <c r="AT3446" s="16"/>
      <c r="AU3446" s="16"/>
      <c r="AV3446" s="16"/>
      <c r="AW3446" s="16"/>
      <c r="AX3446" s="16"/>
      <c r="AY3446" s="16"/>
      <c r="AZ3446" s="16"/>
      <c r="BA3446" s="16"/>
      <c r="BB3446" s="16"/>
    </row>
    <row r="3447" s="5" customFormat="1" spans="1:54">
      <c r="A3447" s="136"/>
      <c r="C3447" s="136"/>
      <c r="E3447" s="107"/>
      <c r="F3447" s="137"/>
      <c r="J3447" s="122"/>
      <c r="K3447" s="138"/>
      <c r="L3447" s="139"/>
      <c r="M3447" s="140"/>
      <c r="O3447" s="89"/>
      <c r="Q3447" s="138"/>
      <c r="R3447" s="91"/>
      <c r="S3447" s="138"/>
      <c r="T3447" s="138"/>
      <c r="U3447" s="91"/>
      <c r="V3447" s="141"/>
      <c r="Y3447" s="6"/>
      <c r="Z3447" s="16"/>
      <c r="AA3447" s="16"/>
      <c r="AB3447" s="16"/>
      <c r="AC3447" s="16"/>
      <c r="AD3447" s="16"/>
      <c r="AE3447" s="16"/>
      <c r="AF3447" s="16"/>
      <c r="AG3447" s="16"/>
      <c r="AH3447" s="16"/>
      <c r="AI3447" s="16"/>
      <c r="AJ3447" s="16"/>
      <c r="AK3447" s="16"/>
      <c r="AL3447" s="16"/>
      <c r="AM3447" s="16"/>
      <c r="AN3447" s="16"/>
      <c r="AO3447" s="16"/>
      <c r="AP3447" s="16"/>
      <c r="AQ3447" s="16"/>
      <c r="AR3447" s="16"/>
      <c r="AS3447" s="16"/>
      <c r="AT3447" s="16"/>
      <c r="AU3447" s="16"/>
      <c r="AV3447" s="16"/>
      <c r="AW3447" s="16"/>
      <c r="AX3447" s="16"/>
      <c r="AY3447" s="16"/>
      <c r="AZ3447" s="16"/>
      <c r="BA3447" s="16"/>
      <c r="BB3447" s="16"/>
    </row>
    <row r="3448" s="5" customFormat="1" spans="1:54">
      <c r="A3448" s="136"/>
      <c r="C3448" s="136"/>
      <c r="E3448" s="107"/>
      <c r="F3448" s="137"/>
      <c r="J3448" s="122"/>
      <c r="K3448" s="138"/>
      <c r="L3448" s="139"/>
      <c r="M3448" s="140"/>
      <c r="O3448" s="89"/>
      <c r="Q3448" s="138"/>
      <c r="R3448" s="91"/>
      <c r="S3448" s="138"/>
      <c r="T3448" s="138"/>
      <c r="U3448" s="91"/>
      <c r="V3448" s="141"/>
      <c r="Y3448" s="6"/>
      <c r="Z3448" s="16"/>
      <c r="AA3448" s="16"/>
      <c r="AB3448" s="16"/>
      <c r="AC3448" s="16"/>
      <c r="AD3448" s="16"/>
      <c r="AE3448" s="16"/>
      <c r="AF3448" s="16"/>
      <c r="AG3448" s="16"/>
      <c r="AH3448" s="16"/>
      <c r="AI3448" s="16"/>
      <c r="AJ3448" s="16"/>
      <c r="AK3448" s="16"/>
      <c r="AL3448" s="16"/>
      <c r="AM3448" s="16"/>
      <c r="AN3448" s="16"/>
      <c r="AO3448" s="16"/>
      <c r="AP3448" s="16"/>
      <c r="AQ3448" s="16"/>
      <c r="AR3448" s="16"/>
      <c r="AS3448" s="16"/>
      <c r="AT3448" s="16"/>
      <c r="AU3448" s="16"/>
      <c r="AV3448" s="16"/>
      <c r="AW3448" s="16"/>
      <c r="AX3448" s="16"/>
      <c r="AY3448" s="16"/>
      <c r="AZ3448" s="16"/>
      <c r="BA3448" s="16"/>
      <c r="BB3448" s="16"/>
    </row>
    <row r="3449" s="5" customFormat="1" spans="1:54">
      <c r="A3449" s="136"/>
      <c r="C3449" s="136"/>
      <c r="E3449" s="107"/>
      <c r="F3449" s="137"/>
      <c r="J3449" s="122"/>
      <c r="K3449" s="138"/>
      <c r="L3449" s="139"/>
      <c r="M3449" s="140"/>
      <c r="O3449" s="89"/>
      <c r="Q3449" s="138"/>
      <c r="R3449" s="91"/>
      <c r="S3449" s="138"/>
      <c r="T3449" s="138"/>
      <c r="U3449" s="91"/>
      <c r="V3449" s="141"/>
      <c r="Y3449" s="6"/>
      <c r="Z3449" s="16"/>
      <c r="AA3449" s="16"/>
      <c r="AB3449" s="16"/>
      <c r="AC3449" s="16"/>
      <c r="AD3449" s="16"/>
      <c r="AE3449" s="16"/>
      <c r="AF3449" s="16"/>
      <c r="AG3449" s="16"/>
      <c r="AH3449" s="16"/>
      <c r="AI3449" s="16"/>
      <c r="AJ3449" s="16"/>
      <c r="AK3449" s="16"/>
      <c r="AL3449" s="16"/>
      <c r="AM3449" s="16"/>
      <c r="AN3449" s="16"/>
      <c r="AO3449" s="16"/>
      <c r="AP3449" s="16"/>
      <c r="AQ3449" s="16"/>
      <c r="AR3449" s="16"/>
      <c r="AS3449" s="16"/>
      <c r="AT3449" s="16"/>
      <c r="AU3449" s="16"/>
      <c r="AV3449" s="16"/>
      <c r="AW3449" s="16"/>
      <c r="AX3449" s="16"/>
      <c r="AY3449" s="16"/>
      <c r="AZ3449" s="16"/>
      <c r="BA3449" s="16"/>
      <c r="BB3449" s="16"/>
    </row>
    <row r="3450" s="5" customFormat="1" spans="1:54">
      <c r="A3450" s="136"/>
      <c r="C3450" s="136"/>
      <c r="E3450" s="107"/>
      <c r="F3450" s="137"/>
      <c r="J3450" s="122"/>
      <c r="K3450" s="138"/>
      <c r="L3450" s="139"/>
      <c r="M3450" s="140"/>
      <c r="O3450" s="89"/>
      <c r="Q3450" s="138"/>
      <c r="R3450" s="91"/>
      <c r="S3450" s="138"/>
      <c r="T3450" s="138"/>
      <c r="U3450" s="91"/>
      <c r="V3450" s="141"/>
      <c r="Y3450" s="6"/>
      <c r="Z3450" s="16"/>
      <c r="AA3450" s="16"/>
      <c r="AB3450" s="16"/>
      <c r="AC3450" s="16"/>
      <c r="AD3450" s="16"/>
      <c r="AE3450" s="16"/>
      <c r="AF3450" s="16"/>
      <c r="AG3450" s="16"/>
      <c r="AH3450" s="16"/>
      <c r="AI3450" s="16"/>
      <c r="AJ3450" s="16"/>
      <c r="AK3450" s="16"/>
      <c r="AL3450" s="16"/>
      <c r="AM3450" s="16"/>
      <c r="AN3450" s="16"/>
      <c r="AO3450" s="16"/>
      <c r="AP3450" s="16"/>
      <c r="AQ3450" s="16"/>
      <c r="AR3450" s="16"/>
      <c r="AS3450" s="16"/>
      <c r="AT3450" s="16"/>
      <c r="AU3450" s="16"/>
      <c r="AV3450" s="16"/>
      <c r="AW3450" s="16"/>
      <c r="AX3450" s="16"/>
      <c r="AY3450" s="16"/>
      <c r="AZ3450" s="16"/>
      <c r="BA3450" s="16"/>
      <c r="BB3450" s="16"/>
    </row>
    <row r="3451" s="5" customFormat="1" spans="1:54">
      <c r="A3451" s="136"/>
      <c r="C3451" s="136"/>
      <c r="E3451" s="107"/>
      <c r="F3451" s="137"/>
      <c r="J3451" s="122"/>
      <c r="K3451" s="138"/>
      <c r="L3451" s="139"/>
      <c r="M3451" s="140"/>
      <c r="O3451" s="89"/>
      <c r="Q3451" s="138"/>
      <c r="R3451" s="91"/>
      <c r="S3451" s="138"/>
      <c r="T3451" s="138"/>
      <c r="U3451" s="91"/>
      <c r="V3451" s="141"/>
      <c r="Y3451" s="6"/>
      <c r="Z3451" s="16"/>
      <c r="AA3451" s="16"/>
      <c r="AB3451" s="16"/>
      <c r="AC3451" s="16"/>
      <c r="AD3451" s="16"/>
      <c r="AE3451" s="16"/>
      <c r="AF3451" s="16"/>
      <c r="AG3451" s="16"/>
      <c r="AH3451" s="16"/>
      <c r="AI3451" s="16"/>
      <c r="AJ3451" s="16"/>
      <c r="AK3451" s="16"/>
      <c r="AL3451" s="16"/>
      <c r="AM3451" s="16"/>
      <c r="AN3451" s="16"/>
      <c r="AO3451" s="16"/>
      <c r="AP3451" s="16"/>
      <c r="AQ3451" s="16"/>
      <c r="AR3451" s="16"/>
      <c r="AS3451" s="16"/>
      <c r="AT3451" s="16"/>
      <c r="AU3451" s="16"/>
      <c r="AV3451" s="16"/>
      <c r="AW3451" s="16"/>
      <c r="AX3451" s="16"/>
      <c r="AY3451" s="16"/>
      <c r="AZ3451" s="16"/>
      <c r="BA3451" s="16"/>
      <c r="BB3451" s="16"/>
    </row>
    <row r="3452" s="5" customFormat="1" spans="1:54">
      <c r="A3452" s="136"/>
      <c r="C3452" s="136"/>
      <c r="E3452" s="107"/>
      <c r="F3452" s="137"/>
      <c r="J3452" s="122"/>
      <c r="K3452" s="138"/>
      <c r="L3452" s="139"/>
      <c r="M3452" s="140"/>
      <c r="O3452" s="89"/>
      <c r="Q3452" s="138"/>
      <c r="R3452" s="91"/>
      <c r="S3452" s="138"/>
      <c r="T3452" s="138"/>
      <c r="U3452" s="91"/>
      <c r="V3452" s="141"/>
      <c r="Y3452" s="6"/>
      <c r="Z3452" s="16"/>
      <c r="AA3452" s="16"/>
      <c r="AB3452" s="16"/>
      <c r="AC3452" s="16"/>
      <c r="AD3452" s="16"/>
      <c r="AE3452" s="16"/>
      <c r="AF3452" s="16"/>
      <c r="AG3452" s="16"/>
      <c r="AH3452" s="16"/>
      <c r="AI3452" s="16"/>
      <c r="AJ3452" s="16"/>
      <c r="AK3452" s="16"/>
      <c r="AL3452" s="16"/>
      <c r="AM3452" s="16"/>
      <c r="AN3452" s="16"/>
      <c r="AO3452" s="16"/>
      <c r="AP3452" s="16"/>
      <c r="AQ3452" s="16"/>
      <c r="AR3452" s="16"/>
      <c r="AS3452" s="16"/>
      <c r="AT3452" s="16"/>
      <c r="AU3452" s="16"/>
      <c r="AV3452" s="16"/>
      <c r="AW3452" s="16"/>
      <c r="AX3452" s="16"/>
      <c r="AY3452" s="16"/>
      <c r="AZ3452" s="16"/>
      <c r="BA3452" s="16"/>
      <c r="BB3452" s="16"/>
    </row>
    <row r="3453" s="5" customFormat="1" spans="1:54">
      <c r="A3453" s="136"/>
      <c r="C3453" s="136"/>
      <c r="E3453" s="107"/>
      <c r="F3453" s="137"/>
      <c r="J3453" s="122"/>
      <c r="K3453" s="138"/>
      <c r="L3453" s="139"/>
      <c r="M3453" s="140"/>
      <c r="O3453" s="89"/>
      <c r="Q3453" s="138"/>
      <c r="R3453" s="91"/>
      <c r="S3453" s="138"/>
      <c r="T3453" s="138"/>
      <c r="U3453" s="91"/>
      <c r="V3453" s="141"/>
      <c r="Y3453" s="6"/>
      <c r="Z3453" s="16"/>
      <c r="AA3453" s="16"/>
      <c r="AB3453" s="16"/>
      <c r="AC3453" s="16"/>
      <c r="AD3453" s="16"/>
      <c r="AE3453" s="16"/>
      <c r="AF3453" s="16"/>
      <c r="AG3453" s="16"/>
      <c r="AH3453" s="16"/>
      <c r="AI3453" s="16"/>
      <c r="AJ3453" s="16"/>
      <c r="AK3453" s="16"/>
      <c r="AL3453" s="16"/>
      <c r="AM3453" s="16"/>
      <c r="AN3453" s="16"/>
      <c r="AO3453" s="16"/>
      <c r="AP3453" s="16"/>
      <c r="AQ3453" s="16"/>
      <c r="AR3453" s="16"/>
      <c r="AS3453" s="16"/>
      <c r="AT3453" s="16"/>
      <c r="AU3453" s="16"/>
      <c r="AV3453" s="16"/>
      <c r="AW3453" s="16"/>
      <c r="AX3453" s="16"/>
      <c r="AY3453" s="16"/>
      <c r="AZ3453" s="16"/>
      <c r="BA3453" s="16"/>
      <c r="BB3453" s="16"/>
    </row>
    <row r="3454" s="5" customFormat="1" spans="1:54">
      <c r="A3454" s="136"/>
      <c r="C3454" s="136"/>
      <c r="E3454" s="107"/>
      <c r="F3454" s="137"/>
      <c r="J3454" s="122"/>
      <c r="K3454" s="138"/>
      <c r="L3454" s="139"/>
      <c r="M3454" s="140"/>
      <c r="O3454" s="89"/>
      <c r="Q3454" s="138"/>
      <c r="R3454" s="91"/>
      <c r="S3454" s="138"/>
      <c r="T3454" s="138"/>
      <c r="U3454" s="91"/>
      <c r="V3454" s="141"/>
      <c r="Y3454" s="6"/>
      <c r="Z3454" s="16"/>
      <c r="AA3454" s="16"/>
      <c r="AB3454" s="16"/>
      <c r="AC3454" s="16"/>
      <c r="AD3454" s="16"/>
      <c r="AE3454" s="16"/>
      <c r="AF3454" s="16"/>
      <c r="AG3454" s="16"/>
      <c r="AH3454" s="16"/>
      <c r="AI3454" s="16"/>
      <c r="AJ3454" s="16"/>
      <c r="AK3454" s="16"/>
      <c r="AL3454" s="16"/>
      <c r="AM3454" s="16"/>
      <c r="AN3454" s="16"/>
      <c r="AO3454" s="16"/>
      <c r="AP3454" s="16"/>
      <c r="AQ3454" s="16"/>
      <c r="AR3454" s="16"/>
      <c r="AS3454" s="16"/>
      <c r="AT3454" s="16"/>
      <c r="AU3454" s="16"/>
      <c r="AV3454" s="16"/>
      <c r="AW3454" s="16"/>
      <c r="AX3454" s="16"/>
      <c r="AY3454" s="16"/>
      <c r="AZ3454" s="16"/>
      <c r="BA3454" s="16"/>
      <c r="BB3454" s="16"/>
    </row>
    <row r="3455" s="5" customFormat="1" spans="1:54">
      <c r="A3455" s="136"/>
      <c r="C3455" s="136"/>
      <c r="E3455" s="107"/>
      <c r="F3455" s="137"/>
      <c r="J3455" s="122"/>
      <c r="K3455" s="138"/>
      <c r="L3455" s="139"/>
      <c r="M3455" s="140"/>
      <c r="O3455" s="89"/>
      <c r="Q3455" s="138"/>
      <c r="R3455" s="91"/>
      <c r="S3455" s="138"/>
      <c r="T3455" s="138"/>
      <c r="U3455" s="91"/>
      <c r="V3455" s="141"/>
      <c r="Y3455" s="6"/>
      <c r="Z3455" s="16"/>
      <c r="AA3455" s="16"/>
      <c r="AB3455" s="16"/>
      <c r="AC3455" s="16"/>
      <c r="AD3455" s="16"/>
      <c r="AE3455" s="16"/>
      <c r="AF3455" s="16"/>
      <c r="AG3455" s="16"/>
      <c r="AH3455" s="16"/>
      <c r="AI3455" s="16"/>
      <c r="AJ3455" s="16"/>
      <c r="AK3455" s="16"/>
      <c r="AL3455" s="16"/>
      <c r="AM3455" s="16"/>
      <c r="AN3455" s="16"/>
      <c r="AO3455" s="16"/>
      <c r="AP3455" s="16"/>
      <c r="AQ3455" s="16"/>
      <c r="AR3455" s="16"/>
      <c r="AS3455" s="16"/>
      <c r="AT3455" s="16"/>
      <c r="AU3455" s="16"/>
      <c r="AV3455" s="16"/>
      <c r="AW3455" s="16"/>
      <c r="AX3455" s="16"/>
      <c r="AY3455" s="16"/>
      <c r="AZ3455" s="16"/>
      <c r="BA3455" s="16"/>
      <c r="BB3455" s="16"/>
    </row>
    <row r="3456" s="5" customFormat="1" spans="1:54">
      <c r="A3456" s="136"/>
      <c r="C3456" s="136"/>
      <c r="E3456" s="107"/>
      <c r="F3456" s="137"/>
      <c r="J3456" s="122"/>
      <c r="K3456" s="138"/>
      <c r="L3456" s="139"/>
      <c r="M3456" s="140"/>
      <c r="O3456" s="89"/>
      <c r="Q3456" s="138"/>
      <c r="R3456" s="91"/>
      <c r="S3456" s="138"/>
      <c r="T3456" s="138"/>
      <c r="U3456" s="91"/>
      <c r="V3456" s="141"/>
      <c r="Y3456" s="6"/>
      <c r="Z3456" s="16"/>
      <c r="AA3456" s="16"/>
      <c r="AB3456" s="16"/>
      <c r="AC3456" s="16"/>
      <c r="AD3456" s="16"/>
      <c r="AE3456" s="16"/>
      <c r="AF3456" s="16"/>
      <c r="AG3456" s="16"/>
      <c r="AH3456" s="16"/>
      <c r="AI3456" s="16"/>
      <c r="AJ3456" s="16"/>
      <c r="AK3456" s="16"/>
      <c r="AL3456" s="16"/>
      <c r="AM3456" s="16"/>
      <c r="AN3456" s="16"/>
      <c r="AO3456" s="16"/>
      <c r="AP3456" s="16"/>
      <c r="AQ3456" s="16"/>
      <c r="AR3456" s="16"/>
      <c r="AS3456" s="16"/>
      <c r="AT3456" s="16"/>
      <c r="AU3456" s="16"/>
      <c r="AV3456" s="16"/>
      <c r="AW3456" s="16"/>
      <c r="AX3456" s="16"/>
      <c r="AY3456" s="16"/>
      <c r="AZ3456" s="16"/>
      <c r="BA3456" s="16"/>
      <c r="BB3456" s="16"/>
    </row>
    <row r="3457" s="5" customFormat="1" spans="1:54">
      <c r="A3457" s="136"/>
      <c r="C3457" s="136"/>
      <c r="E3457" s="107"/>
      <c r="F3457" s="137"/>
      <c r="J3457" s="122"/>
      <c r="K3457" s="138"/>
      <c r="L3457" s="139"/>
      <c r="M3457" s="140"/>
      <c r="O3457" s="89"/>
      <c r="Q3457" s="138"/>
      <c r="R3457" s="91"/>
      <c r="S3457" s="138"/>
      <c r="T3457" s="138"/>
      <c r="U3457" s="91"/>
      <c r="V3457" s="141"/>
      <c r="Y3457" s="6"/>
      <c r="Z3457" s="16"/>
      <c r="AA3457" s="16"/>
      <c r="AB3457" s="16"/>
      <c r="AC3457" s="16"/>
      <c r="AD3457" s="16"/>
      <c r="AE3457" s="16"/>
      <c r="AF3457" s="16"/>
      <c r="AG3457" s="16"/>
      <c r="AH3457" s="16"/>
      <c r="AI3457" s="16"/>
      <c r="AJ3457" s="16"/>
      <c r="AK3457" s="16"/>
      <c r="AL3457" s="16"/>
      <c r="AM3457" s="16"/>
      <c r="AN3457" s="16"/>
      <c r="AO3457" s="16"/>
      <c r="AP3457" s="16"/>
      <c r="AQ3457" s="16"/>
      <c r="AR3457" s="16"/>
      <c r="AS3457" s="16"/>
      <c r="AT3457" s="16"/>
      <c r="AU3457" s="16"/>
      <c r="AV3457" s="16"/>
      <c r="AW3457" s="16"/>
      <c r="AX3457" s="16"/>
      <c r="AY3457" s="16"/>
      <c r="AZ3457" s="16"/>
      <c r="BA3457" s="16"/>
      <c r="BB3457" s="16"/>
    </row>
    <row r="3458" s="5" customFormat="1" spans="1:54">
      <c r="A3458" s="136"/>
      <c r="C3458" s="136"/>
      <c r="E3458" s="107"/>
      <c r="F3458" s="137"/>
      <c r="J3458" s="122"/>
      <c r="K3458" s="138"/>
      <c r="L3458" s="139"/>
      <c r="M3458" s="140"/>
      <c r="O3458" s="89"/>
      <c r="Q3458" s="138"/>
      <c r="R3458" s="91"/>
      <c r="S3458" s="138"/>
      <c r="T3458" s="138"/>
      <c r="U3458" s="91"/>
      <c r="V3458" s="141"/>
      <c r="Y3458" s="6"/>
      <c r="Z3458" s="16"/>
      <c r="AA3458" s="16"/>
      <c r="AB3458" s="16"/>
      <c r="AC3458" s="16"/>
      <c r="AD3458" s="16"/>
      <c r="AE3458" s="16"/>
      <c r="AF3458" s="16"/>
      <c r="AG3458" s="16"/>
      <c r="AH3458" s="16"/>
      <c r="AI3458" s="16"/>
      <c r="AJ3458" s="16"/>
      <c r="AK3458" s="16"/>
      <c r="AL3458" s="16"/>
      <c r="AM3458" s="16"/>
      <c r="AN3458" s="16"/>
      <c r="AO3458" s="16"/>
      <c r="AP3458" s="16"/>
      <c r="AQ3458" s="16"/>
      <c r="AR3458" s="16"/>
      <c r="AS3458" s="16"/>
      <c r="AT3458" s="16"/>
      <c r="AU3458" s="16"/>
      <c r="AV3458" s="16"/>
      <c r="AW3458" s="16"/>
      <c r="AX3458" s="16"/>
      <c r="AY3458" s="16"/>
      <c r="AZ3458" s="16"/>
      <c r="BA3458" s="16"/>
      <c r="BB3458" s="16"/>
    </row>
    <row r="3459" s="5" customFormat="1" spans="1:54">
      <c r="A3459" s="136"/>
      <c r="C3459" s="136"/>
      <c r="E3459" s="107"/>
      <c r="F3459" s="137"/>
      <c r="J3459" s="122"/>
      <c r="K3459" s="138"/>
      <c r="L3459" s="139"/>
      <c r="M3459" s="140"/>
      <c r="O3459" s="89"/>
      <c r="Q3459" s="138"/>
      <c r="R3459" s="91"/>
      <c r="S3459" s="138"/>
      <c r="T3459" s="138"/>
      <c r="U3459" s="91"/>
      <c r="V3459" s="141"/>
      <c r="Y3459" s="6"/>
      <c r="Z3459" s="16"/>
      <c r="AA3459" s="16"/>
      <c r="AB3459" s="16"/>
      <c r="AC3459" s="16"/>
      <c r="AD3459" s="16"/>
      <c r="AE3459" s="16"/>
      <c r="AF3459" s="16"/>
      <c r="AG3459" s="16"/>
      <c r="AH3459" s="16"/>
      <c r="AI3459" s="16"/>
      <c r="AJ3459" s="16"/>
      <c r="AK3459" s="16"/>
      <c r="AL3459" s="16"/>
      <c r="AM3459" s="16"/>
      <c r="AN3459" s="16"/>
      <c r="AO3459" s="16"/>
      <c r="AP3459" s="16"/>
      <c r="AQ3459" s="16"/>
      <c r="AR3459" s="16"/>
      <c r="AS3459" s="16"/>
      <c r="AT3459" s="16"/>
      <c r="AU3459" s="16"/>
      <c r="AV3459" s="16"/>
      <c r="AW3459" s="16"/>
      <c r="AX3459" s="16"/>
      <c r="AY3459" s="16"/>
      <c r="AZ3459" s="16"/>
      <c r="BA3459" s="16"/>
      <c r="BB3459" s="16"/>
    </row>
    <row r="3460" s="5" customFormat="1" spans="1:54">
      <c r="A3460" s="136"/>
      <c r="C3460" s="136"/>
      <c r="E3460" s="107"/>
      <c r="F3460" s="137"/>
      <c r="J3460" s="122"/>
      <c r="K3460" s="138"/>
      <c r="L3460" s="139"/>
      <c r="M3460" s="140"/>
      <c r="O3460" s="89"/>
      <c r="Q3460" s="138"/>
      <c r="R3460" s="91"/>
      <c r="S3460" s="138"/>
      <c r="T3460" s="138"/>
      <c r="U3460" s="91"/>
      <c r="V3460" s="141"/>
      <c r="Y3460" s="6"/>
      <c r="Z3460" s="16"/>
      <c r="AA3460" s="16"/>
      <c r="AB3460" s="16"/>
      <c r="AC3460" s="16"/>
      <c r="AD3460" s="16"/>
      <c r="AE3460" s="16"/>
      <c r="AF3460" s="16"/>
      <c r="AG3460" s="16"/>
      <c r="AH3460" s="16"/>
      <c r="AI3460" s="16"/>
      <c r="AJ3460" s="16"/>
      <c r="AK3460" s="16"/>
      <c r="AL3460" s="16"/>
      <c r="AM3460" s="16"/>
      <c r="AN3460" s="16"/>
      <c r="AO3460" s="16"/>
      <c r="AP3460" s="16"/>
      <c r="AQ3460" s="16"/>
      <c r="AR3460" s="16"/>
      <c r="AS3460" s="16"/>
      <c r="AT3460" s="16"/>
      <c r="AU3460" s="16"/>
      <c r="AV3460" s="16"/>
      <c r="AW3460" s="16"/>
      <c r="AX3460" s="16"/>
      <c r="AY3460" s="16"/>
      <c r="AZ3460" s="16"/>
      <c r="BA3460" s="16"/>
      <c r="BB3460" s="16"/>
    </row>
    <row r="3461" s="5" customFormat="1" spans="1:54">
      <c r="A3461" s="136"/>
      <c r="C3461" s="136"/>
      <c r="E3461" s="107"/>
      <c r="F3461" s="137"/>
      <c r="J3461" s="122"/>
      <c r="K3461" s="138"/>
      <c r="L3461" s="139"/>
      <c r="M3461" s="140"/>
      <c r="O3461" s="89"/>
      <c r="Q3461" s="138"/>
      <c r="R3461" s="91"/>
      <c r="S3461" s="138"/>
      <c r="T3461" s="138"/>
      <c r="U3461" s="91"/>
      <c r="V3461" s="141"/>
      <c r="Y3461" s="6"/>
      <c r="Z3461" s="16"/>
      <c r="AA3461" s="16"/>
      <c r="AB3461" s="16"/>
      <c r="AC3461" s="16"/>
      <c r="AD3461" s="16"/>
      <c r="AE3461" s="16"/>
      <c r="AF3461" s="16"/>
      <c r="AG3461" s="16"/>
      <c r="AH3461" s="16"/>
      <c r="AI3461" s="16"/>
      <c r="AJ3461" s="16"/>
      <c r="AK3461" s="16"/>
      <c r="AL3461" s="16"/>
      <c r="AM3461" s="16"/>
      <c r="AN3461" s="16"/>
      <c r="AO3461" s="16"/>
      <c r="AP3461" s="16"/>
      <c r="AQ3461" s="16"/>
      <c r="AR3461" s="16"/>
      <c r="AS3461" s="16"/>
      <c r="AT3461" s="16"/>
      <c r="AU3461" s="16"/>
      <c r="AV3461" s="16"/>
      <c r="AW3461" s="16"/>
      <c r="AX3461" s="16"/>
      <c r="AY3461" s="16"/>
      <c r="AZ3461" s="16"/>
      <c r="BA3461" s="16"/>
      <c r="BB3461" s="16"/>
    </row>
    <row r="3462" s="5" customFormat="1" spans="1:54">
      <c r="A3462" s="136"/>
      <c r="C3462" s="136"/>
      <c r="E3462" s="107"/>
      <c r="F3462" s="137"/>
      <c r="J3462" s="122"/>
      <c r="K3462" s="138"/>
      <c r="L3462" s="139"/>
      <c r="M3462" s="140"/>
      <c r="O3462" s="89"/>
      <c r="Q3462" s="138"/>
      <c r="R3462" s="91"/>
      <c r="S3462" s="138"/>
      <c r="T3462" s="138"/>
      <c r="U3462" s="91"/>
      <c r="V3462" s="141"/>
      <c r="Y3462" s="6"/>
      <c r="Z3462" s="16"/>
      <c r="AA3462" s="16"/>
      <c r="AB3462" s="16"/>
      <c r="AC3462" s="16"/>
      <c r="AD3462" s="16"/>
      <c r="AE3462" s="16"/>
      <c r="AF3462" s="16"/>
      <c r="AG3462" s="16"/>
      <c r="AH3462" s="16"/>
      <c r="AI3462" s="16"/>
      <c r="AJ3462" s="16"/>
      <c r="AK3462" s="16"/>
      <c r="AL3462" s="16"/>
      <c r="AM3462" s="16"/>
      <c r="AN3462" s="16"/>
      <c r="AO3462" s="16"/>
      <c r="AP3462" s="16"/>
      <c r="AQ3462" s="16"/>
      <c r="AR3462" s="16"/>
      <c r="AS3462" s="16"/>
      <c r="AT3462" s="16"/>
      <c r="AU3462" s="16"/>
      <c r="AV3462" s="16"/>
      <c r="AW3462" s="16"/>
      <c r="AX3462" s="16"/>
      <c r="AY3462" s="16"/>
      <c r="AZ3462" s="16"/>
      <c r="BA3462" s="16"/>
      <c r="BB3462" s="16"/>
    </row>
    <row r="3463" s="5" customFormat="1" spans="1:54">
      <c r="A3463" s="136"/>
      <c r="C3463" s="136"/>
      <c r="E3463" s="107"/>
      <c r="F3463" s="137"/>
      <c r="J3463" s="122"/>
      <c r="K3463" s="138"/>
      <c r="L3463" s="139"/>
      <c r="M3463" s="140"/>
      <c r="O3463" s="89"/>
      <c r="Q3463" s="138"/>
      <c r="R3463" s="91"/>
      <c r="S3463" s="138"/>
      <c r="T3463" s="138"/>
      <c r="U3463" s="91"/>
      <c r="V3463" s="141"/>
      <c r="Y3463" s="6"/>
      <c r="Z3463" s="16"/>
      <c r="AA3463" s="16"/>
      <c r="AB3463" s="16"/>
      <c r="AC3463" s="16"/>
      <c r="AD3463" s="16"/>
      <c r="AE3463" s="16"/>
      <c r="AF3463" s="16"/>
      <c r="AG3463" s="16"/>
      <c r="AH3463" s="16"/>
      <c r="AI3463" s="16"/>
      <c r="AJ3463" s="16"/>
      <c r="AK3463" s="16"/>
      <c r="AL3463" s="16"/>
      <c r="AM3463" s="16"/>
      <c r="AN3463" s="16"/>
      <c r="AO3463" s="16"/>
      <c r="AP3463" s="16"/>
      <c r="AQ3463" s="16"/>
      <c r="AR3463" s="16"/>
      <c r="AS3463" s="16"/>
      <c r="AT3463" s="16"/>
      <c r="AU3463" s="16"/>
      <c r="AV3463" s="16"/>
      <c r="AW3463" s="16"/>
      <c r="AX3463" s="16"/>
      <c r="AY3463" s="16"/>
      <c r="AZ3463" s="16"/>
      <c r="BA3463" s="16"/>
      <c r="BB3463" s="16"/>
    </row>
    <row r="3464" s="5" customFormat="1" spans="1:54">
      <c r="A3464" s="136"/>
      <c r="C3464" s="136"/>
      <c r="E3464" s="107"/>
      <c r="F3464" s="137"/>
      <c r="J3464" s="122"/>
      <c r="K3464" s="138"/>
      <c r="L3464" s="139"/>
      <c r="M3464" s="140"/>
      <c r="O3464" s="89"/>
      <c r="Q3464" s="138"/>
      <c r="R3464" s="91"/>
      <c r="S3464" s="138"/>
      <c r="T3464" s="138"/>
      <c r="U3464" s="91"/>
      <c r="V3464" s="141"/>
      <c r="Y3464" s="6"/>
      <c r="Z3464" s="16"/>
      <c r="AA3464" s="16"/>
      <c r="AB3464" s="16"/>
      <c r="AC3464" s="16"/>
      <c r="AD3464" s="16"/>
      <c r="AE3464" s="16"/>
      <c r="AF3464" s="16"/>
      <c r="AG3464" s="16"/>
      <c r="AH3464" s="16"/>
      <c r="AI3464" s="16"/>
      <c r="AJ3464" s="16"/>
      <c r="AK3464" s="16"/>
      <c r="AL3464" s="16"/>
      <c r="AM3464" s="16"/>
      <c r="AN3464" s="16"/>
      <c r="AO3464" s="16"/>
      <c r="AP3464" s="16"/>
      <c r="AQ3464" s="16"/>
      <c r="AR3464" s="16"/>
      <c r="AS3464" s="16"/>
      <c r="AT3464" s="16"/>
      <c r="AU3464" s="16"/>
      <c r="AV3464" s="16"/>
      <c r="AW3464" s="16"/>
      <c r="AX3464" s="16"/>
      <c r="AY3464" s="16"/>
      <c r="AZ3464" s="16"/>
      <c r="BA3464" s="16"/>
      <c r="BB3464" s="16"/>
    </row>
    <row r="3465" s="5" customFormat="1" spans="1:54">
      <c r="A3465" s="136"/>
      <c r="C3465" s="136"/>
      <c r="E3465" s="107"/>
      <c r="F3465" s="137"/>
      <c r="J3465" s="122"/>
      <c r="K3465" s="138"/>
      <c r="L3465" s="139"/>
      <c r="M3465" s="140"/>
      <c r="O3465" s="89"/>
      <c r="Q3465" s="138"/>
      <c r="R3465" s="91"/>
      <c r="S3465" s="138"/>
      <c r="T3465" s="138"/>
      <c r="U3465" s="91"/>
      <c r="V3465" s="141"/>
      <c r="Y3465" s="6"/>
      <c r="Z3465" s="16"/>
      <c r="AA3465" s="16"/>
      <c r="AB3465" s="16"/>
      <c r="AC3465" s="16"/>
      <c r="AD3465" s="16"/>
      <c r="AE3465" s="16"/>
      <c r="AF3465" s="16"/>
      <c r="AG3465" s="16"/>
      <c r="AH3465" s="16"/>
      <c r="AI3465" s="16"/>
      <c r="AJ3465" s="16"/>
      <c r="AK3465" s="16"/>
      <c r="AL3465" s="16"/>
      <c r="AM3465" s="16"/>
      <c r="AN3465" s="16"/>
      <c r="AO3465" s="16"/>
      <c r="AP3465" s="16"/>
      <c r="AQ3465" s="16"/>
      <c r="AR3465" s="16"/>
      <c r="AS3465" s="16"/>
      <c r="AT3465" s="16"/>
      <c r="AU3465" s="16"/>
      <c r="AV3465" s="16"/>
      <c r="AW3465" s="16"/>
      <c r="AX3465" s="16"/>
      <c r="AY3465" s="16"/>
      <c r="AZ3465" s="16"/>
      <c r="BA3465" s="16"/>
      <c r="BB3465" s="16"/>
    </row>
    <row r="3466" s="5" customFormat="1" spans="1:54">
      <c r="A3466" s="136"/>
      <c r="C3466" s="136"/>
      <c r="E3466" s="107"/>
      <c r="F3466" s="137"/>
      <c r="J3466" s="122"/>
      <c r="K3466" s="138"/>
      <c r="L3466" s="139"/>
      <c r="M3466" s="140"/>
      <c r="O3466" s="89"/>
      <c r="Q3466" s="138"/>
      <c r="R3466" s="91"/>
      <c r="S3466" s="138"/>
      <c r="T3466" s="138"/>
      <c r="U3466" s="91"/>
      <c r="V3466" s="141"/>
      <c r="Y3466" s="6"/>
      <c r="Z3466" s="16"/>
      <c r="AA3466" s="16"/>
      <c r="AB3466" s="16"/>
      <c r="AC3466" s="16"/>
      <c r="AD3466" s="16"/>
      <c r="AE3466" s="16"/>
      <c r="AF3466" s="16"/>
      <c r="AG3466" s="16"/>
      <c r="AH3466" s="16"/>
      <c r="AI3466" s="16"/>
      <c r="AJ3466" s="16"/>
      <c r="AK3466" s="16"/>
      <c r="AL3466" s="16"/>
      <c r="AM3466" s="16"/>
      <c r="AN3466" s="16"/>
      <c r="AO3466" s="16"/>
      <c r="AP3466" s="16"/>
      <c r="AQ3466" s="16"/>
      <c r="AR3466" s="16"/>
      <c r="AS3466" s="16"/>
      <c r="AT3466" s="16"/>
      <c r="AU3466" s="16"/>
      <c r="AV3466" s="16"/>
      <c r="AW3466" s="16"/>
      <c r="AX3466" s="16"/>
      <c r="AY3466" s="16"/>
      <c r="AZ3466" s="16"/>
      <c r="BA3466" s="16"/>
      <c r="BB3466" s="16"/>
    </row>
    <row r="3467" s="5" customFormat="1" spans="1:54">
      <c r="A3467" s="136"/>
      <c r="C3467" s="136"/>
      <c r="E3467" s="107"/>
      <c r="F3467" s="137"/>
      <c r="J3467" s="122"/>
      <c r="K3467" s="138"/>
      <c r="L3467" s="139"/>
      <c r="M3467" s="140"/>
      <c r="O3467" s="89"/>
      <c r="Q3467" s="138"/>
      <c r="R3467" s="91"/>
      <c r="S3467" s="138"/>
      <c r="T3467" s="138"/>
      <c r="U3467" s="91"/>
      <c r="V3467" s="141"/>
      <c r="Y3467" s="6"/>
      <c r="Z3467" s="16"/>
      <c r="AA3467" s="16"/>
      <c r="AB3467" s="16"/>
      <c r="AC3467" s="16"/>
      <c r="AD3467" s="16"/>
      <c r="AE3467" s="16"/>
      <c r="AF3467" s="16"/>
      <c r="AG3467" s="16"/>
      <c r="AH3467" s="16"/>
      <c r="AI3467" s="16"/>
      <c r="AJ3467" s="16"/>
      <c r="AK3467" s="16"/>
      <c r="AL3467" s="16"/>
      <c r="AM3467" s="16"/>
      <c r="AN3467" s="16"/>
      <c r="AO3467" s="16"/>
      <c r="AP3467" s="16"/>
      <c r="AQ3467" s="16"/>
      <c r="AR3467" s="16"/>
      <c r="AS3467" s="16"/>
      <c r="AT3467" s="16"/>
      <c r="AU3467" s="16"/>
      <c r="AV3467" s="16"/>
      <c r="AW3467" s="16"/>
      <c r="AX3467" s="16"/>
      <c r="AY3467" s="16"/>
      <c r="AZ3467" s="16"/>
      <c r="BA3467" s="16"/>
      <c r="BB3467" s="16"/>
    </row>
    <row r="3468" s="5" customFormat="1" spans="1:54">
      <c r="A3468" s="136"/>
      <c r="C3468" s="136"/>
      <c r="E3468" s="107"/>
      <c r="F3468" s="137"/>
      <c r="J3468" s="122"/>
      <c r="K3468" s="138"/>
      <c r="L3468" s="139"/>
      <c r="M3468" s="140"/>
      <c r="O3468" s="89"/>
      <c r="Q3468" s="138"/>
      <c r="R3468" s="91"/>
      <c r="S3468" s="138"/>
      <c r="T3468" s="138"/>
      <c r="U3468" s="91"/>
      <c r="V3468" s="141"/>
      <c r="Y3468" s="6"/>
      <c r="Z3468" s="16"/>
      <c r="AA3468" s="16"/>
      <c r="AB3468" s="16"/>
      <c r="AC3468" s="16"/>
      <c r="AD3468" s="16"/>
      <c r="AE3468" s="16"/>
      <c r="AF3468" s="16"/>
      <c r="AG3468" s="16"/>
      <c r="AH3468" s="16"/>
      <c r="AI3468" s="16"/>
      <c r="AJ3468" s="16"/>
      <c r="AK3468" s="16"/>
      <c r="AL3468" s="16"/>
      <c r="AM3468" s="16"/>
      <c r="AN3468" s="16"/>
      <c r="AO3468" s="16"/>
      <c r="AP3468" s="16"/>
      <c r="AQ3468" s="16"/>
      <c r="AR3468" s="16"/>
      <c r="AS3468" s="16"/>
      <c r="AT3468" s="16"/>
      <c r="AU3468" s="16"/>
      <c r="AV3468" s="16"/>
      <c r="AW3468" s="16"/>
      <c r="AX3468" s="16"/>
      <c r="AY3468" s="16"/>
      <c r="AZ3468" s="16"/>
      <c r="BA3468" s="16"/>
      <c r="BB3468" s="16"/>
    </row>
    <row r="3469" s="5" customFormat="1" spans="1:54">
      <c r="A3469" s="136"/>
      <c r="C3469" s="136"/>
      <c r="E3469" s="107"/>
      <c r="F3469" s="137"/>
      <c r="J3469" s="122"/>
      <c r="K3469" s="138"/>
      <c r="L3469" s="139"/>
      <c r="M3469" s="140"/>
      <c r="O3469" s="89"/>
      <c r="Q3469" s="138"/>
      <c r="R3469" s="91"/>
      <c r="S3469" s="138"/>
      <c r="T3469" s="138"/>
      <c r="U3469" s="91"/>
      <c r="V3469" s="141"/>
      <c r="Y3469" s="6"/>
      <c r="Z3469" s="16"/>
      <c r="AA3469" s="16"/>
      <c r="AB3469" s="16"/>
      <c r="AC3469" s="16"/>
      <c r="AD3469" s="16"/>
      <c r="AE3469" s="16"/>
      <c r="AF3469" s="16"/>
      <c r="AG3469" s="16"/>
      <c r="AH3469" s="16"/>
      <c r="AI3469" s="16"/>
      <c r="AJ3469" s="16"/>
      <c r="AK3469" s="16"/>
      <c r="AL3469" s="16"/>
      <c r="AM3469" s="16"/>
      <c r="AN3469" s="16"/>
      <c r="AO3469" s="16"/>
      <c r="AP3469" s="16"/>
      <c r="AQ3469" s="16"/>
      <c r="AR3469" s="16"/>
      <c r="AS3469" s="16"/>
      <c r="AT3469" s="16"/>
      <c r="AU3469" s="16"/>
      <c r="AV3469" s="16"/>
      <c r="AW3469" s="16"/>
      <c r="AX3469" s="16"/>
      <c r="AY3469" s="16"/>
      <c r="AZ3469" s="16"/>
      <c r="BA3469" s="16"/>
      <c r="BB3469" s="16"/>
    </row>
    <row r="3470" s="5" customFormat="1" spans="1:54">
      <c r="A3470" s="136"/>
      <c r="C3470" s="136"/>
      <c r="E3470" s="107"/>
      <c r="F3470" s="137"/>
      <c r="J3470" s="122"/>
      <c r="K3470" s="138"/>
      <c r="L3470" s="139"/>
      <c r="M3470" s="140"/>
      <c r="O3470" s="89"/>
      <c r="Q3470" s="138"/>
      <c r="R3470" s="91"/>
      <c r="S3470" s="138"/>
      <c r="T3470" s="138"/>
      <c r="U3470" s="91"/>
      <c r="V3470" s="141"/>
      <c r="Y3470" s="6"/>
      <c r="Z3470" s="16"/>
      <c r="AA3470" s="16"/>
      <c r="AB3470" s="16"/>
      <c r="AC3470" s="16"/>
      <c r="AD3470" s="16"/>
      <c r="AE3470" s="16"/>
      <c r="AF3470" s="16"/>
      <c r="AG3470" s="16"/>
      <c r="AH3470" s="16"/>
      <c r="AI3470" s="16"/>
      <c r="AJ3470" s="16"/>
      <c r="AK3470" s="16"/>
      <c r="AL3470" s="16"/>
      <c r="AM3470" s="16"/>
      <c r="AN3470" s="16"/>
      <c r="AO3470" s="16"/>
      <c r="AP3470" s="16"/>
      <c r="AQ3470" s="16"/>
      <c r="AR3470" s="16"/>
      <c r="AS3470" s="16"/>
      <c r="AT3470" s="16"/>
      <c r="AU3470" s="16"/>
      <c r="AV3470" s="16"/>
      <c r="AW3470" s="16"/>
      <c r="AX3470" s="16"/>
      <c r="AY3470" s="16"/>
      <c r="AZ3470" s="16"/>
      <c r="BA3470" s="16"/>
      <c r="BB3470" s="16"/>
    </row>
    <row r="3471" s="5" customFormat="1" spans="1:54">
      <c r="A3471" s="136"/>
      <c r="C3471" s="136"/>
      <c r="E3471" s="107"/>
      <c r="F3471" s="137"/>
      <c r="J3471" s="122"/>
      <c r="K3471" s="138"/>
      <c r="L3471" s="139"/>
      <c r="M3471" s="140"/>
      <c r="O3471" s="89"/>
      <c r="Q3471" s="138"/>
      <c r="R3471" s="91"/>
      <c r="S3471" s="138"/>
      <c r="T3471" s="138"/>
      <c r="U3471" s="91"/>
      <c r="V3471" s="141"/>
      <c r="Y3471" s="6"/>
      <c r="Z3471" s="16"/>
      <c r="AA3471" s="16"/>
      <c r="AB3471" s="16"/>
      <c r="AC3471" s="16"/>
      <c r="AD3471" s="16"/>
      <c r="AE3471" s="16"/>
      <c r="AF3471" s="16"/>
      <c r="AG3471" s="16"/>
      <c r="AH3471" s="16"/>
      <c r="AI3471" s="16"/>
      <c r="AJ3471" s="16"/>
      <c r="AK3471" s="16"/>
      <c r="AL3471" s="16"/>
      <c r="AM3471" s="16"/>
      <c r="AN3471" s="16"/>
      <c r="AO3471" s="16"/>
      <c r="AP3471" s="16"/>
      <c r="AQ3471" s="16"/>
      <c r="AR3471" s="16"/>
      <c r="AS3471" s="16"/>
      <c r="AT3471" s="16"/>
      <c r="AU3471" s="16"/>
      <c r="AV3471" s="16"/>
      <c r="AW3471" s="16"/>
      <c r="AX3471" s="16"/>
      <c r="AY3471" s="16"/>
      <c r="AZ3471" s="16"/>
      <c r="BA3471" s="16"/>
      <c r="BB3471" s="16"/>
    </row>
    <row r="3472" s="5" customFormat="1" spans="1:54">
      <c r="A3472" s="136"/>
      <c r="C3472" s="136"/>
      <c r="E3472" s="107"/>
      <c r="F3472" s="137"/>
      <c r="J3472" s="122"/>
      <c r="K3472" s="138"/>
      <c r="L3472" s="139"/>
      <c r="M3472" s="140"/>
      <c r="O3472" s="89"/>
      <c r="Q3472" s="138"/>
      <c r="R3472" s="91"/>
      <c r="S3472" s="138"/>
      <c r="T3472" s="138"/>
      <c r="U3472" s="91"/>
      <c r="V3472" s="141"/>
      <c r="Y3472" s="6"/>
      <c r="Z3472" s="16"/>
      <c r="AA3472" s="16"/>
      <c r="AB3472" s="16"/>
      <c r="AC3472" s="16"/>
      <c r="AD3472" s="16"/>
      <c r="AE3472" s="16"/>
      <c r="AF3472" s="16"/>
      <c r="AG3472" s="16"/>
      <c r="AH3472" s="16"/>
      <c r="AI3472" s="16"/>
      <c r="AJ3472" s="16"/>
      <c r="AK3472" s="16"/>
      <c r="AL3472" s="16"/>
      <c r="AM3472" s="16"/>
      <c r="AN3472" s="16"/>
      <c r="AO3472" s="16"/>
      <c r="AP3472" s="16"/>
      <c r="AQ3472" s="16"/>
      <c r="AR3472" s="16"/>
      <c r="AS3472" s="16"/>
      <c r="AT3472" s="16"/>
      <c r="AU3472" s="16"/>
      <c r="AV3472" s="16"/>
      <c r="AW3472" s="16"/>
      <c r="AX3472" s="16"/>
      <c r="AY3472" s="16"/>
      <c r="AZ3472" s="16"/>
      <c r="BA3472" s="16"/>
      <c r="BB3472" s="16"/>
    </row>
    <row r="3473" s="5" customFormat="1" spans="1:54">
      <c r="A3473" s="136"/>
      <c r="C3473" s="136"/>
      <c r="E3473" s="107"/>
      <c r="F3473" s="137"/>
      <c r="J3473" s="122"/>
      <c r="K3473" s="138"/>
      <c r="L3473" s="139"/>
      <c r="M3473" s="140"/>
      <c r="O3473" s="89"/>
      <c r="Q3473" s="138"/>
      <c r="R3473" s="91"/>
      <c r="S3473" s="138"/>
      <c r="T3473" s="138"/>
      <c r="U3473" s="91"/>
      <c r="V3473" s="141"/>
      <c r="Y3473" s="6"/>
      <c r="Z3473" s="16"/>
      <c r="AA3473" s="16"/>
      <c r="AB3473" s="16"/>
      <c r="AC3473" s="16"/>
      <c r="AD3473" s="16"/>
      <c r="AE3473" s="16"/>
      <c r="AF3473" s="16"/>
      <c r="AG3473" s="16"/>
      <c r="AH3473" s="16"/>
      <c r="AI3473" s="16"/>
      <c r="AJ3473" s="16"/>
      <c r="AK3473" s="16"/>
      <c r="AL3473" s="16"/>
      <c r="AM3473" s="16"/>
      <c r="AN3473" s="16"/>
      <c r="AO3473" s="16"/>
      <c r="AP3473" s="16"/>
      <c r="AQ3473" s="16"/>
      <c r="AR3473" s="16"/>
      <c r="AS3473" s="16"/>
      <c r="AT3473" s="16"/>
      <c r="AU3473" s="16"/>
      <c r="AV3473" s="16"/>
      <c r="AW3473" s="16"/>
      <c r="AX3473" s="16"/>
      <c r="AY3473" s="16"/>
      <c r="AZ3473" s="16"/>
      <c r="BA3473" s="16"/>
      <c r="BB3473" s="16"/>
    </row>
    <row r="3474" s="5" customFormat="1" spans="1:54">
      <c r="A3474" s="136"/>
      <c r="C3474" s="136"/>
      <c r="E3474" s="107"/>
      <c r="F3474" s="137"/>
      <c r="J3474" s="122"/>
      <c r="K3474" s="138"/>
      <c r="L3474" s="139"/>
      <c r="M3474" s="140"/>
      <c r="O3474" s="89"/>
      <c r="Q3474" s="138"/>
      <c r="R3474" s="91"/>
      <c r="S3474" s="138"/>
      <c r="T3474" s="138"/>
      <c r="U3474" s="91"/>
      <c r="V3474" s="141"/>
      <c r="Y3474" s="6"/>
      <c r="Z3474" s="16"/>
      <c r="AA3474" s="16"/>
      <c r="AB3474" s="16"/>
      <c r="AC3474" s="16"/>
      <c r="AD3474" s="16"/>
      <c r="AE3474" s="16"/>
      <c r="AF3474" s="16"/>
      <c r="AG3474" s="16"/>
      <c r="AH3474" s="16"/>
      <c r="AI3474" s="16"/>
      <c r="AJ3474" s="16"/>
      <c r="AK3474" s="16"/>
      <c r="AL3474" s="16"/>
      <c r="AM3474" s="16"/>
      <c r="AN3474" s="16"/>
      <c r="AO3474" s="16"/>
      <c r="AP3474" s="16"/>
      <c r="AQ3474" s="16"/>
      <c r="AR3474" s="16"/>
      <c r="AS3474" s="16"/>
      <c r="AT3474" s="16"/>
      <c r="AU3474" s="16"/>
      <c r="AV3474" s="16"/>
      <c r="AW3474" s="16"/>
      <c r="AX3474" s="16"/>
      <c r="AY3474" s="16"/>
      <c r="AZ3474" s="16"/>
      <c r="BA3474" s="16"/>
      <c r="BB3474" s="16"/>
    </row>
    <row r="3475" s="5" customFormat="1" spans="1:54">
      <c r="A3475" s="136"/>
      <c r="C3475" s="136"/>
      <c r="E3475" s="107"/>
      <c r="F3475" s="137"/>
      <c r="J3475" s="122"/>
      <c r="K3475" s="138"/>
      <c r="L3475" s="139"/>
      <c r="M3475" s="140"/>
      <c r="O3475" s="89"/>
      <c r="Q3475" s="138"/>
      <c r="R3475" s="91"/>
      <c r="S3475" s="138"/>
      <c r="T3475" s="138"/>
      <c r="U3475" s="91"/>
      <c r="V3475" s="141"/>
      <c r="Y3475" s="6"/>
      <c r="Z3475" s="16"/>
      <c r="AA3475" s="16"/>
      <c r="AB3475" s="16"/>
      <c r="AC3475" s="16"/>
      <c r="AD3475" s="16"/>
      <c r="AE3475" s="16"/>
      <c r="AF3475" s="16"/>
      <c r="AG3475" s="16"/>
      <c r="AH3475" s="16"/>
      <c r="AI3475" s="16"/>
      <c r="AJ3475" s="16"/>
      <c r="AK3475" s="16"/>
      <c r="AL3475" s="16"/>
      <c r="AM3475" s="16"/>
      <c r="AN3475" s="16"/>
      <c r="AO3475" s="16"/>
      <c r="AP3475" s="16"/>
      <c r="AQ3475" s="16"/>
      <c r="AR3475" s="16"/>
      <c r="AS3475" s="16"/>
      <c r="AT3475" s="16"/>
      <c r="AU3475" s="16"/>
      <c r="AV3475" s="16"/>
      <c r="AW3475" s="16"/>
      <c r="AX3475" s="16"/>
      <c r="AY3475" s="16"/>
      <c r="AZ3475" s="16"/>
      <c r="BA3475" s="16"/>
      <c r="BB3475" s="16"/>
    </row>
    <row r="3476" s="5" customFormat="1" spans="1:54">
      <c r="A3476" s="136"/>
      <c r="C3476" s="136"/>
      <c r="E3476" s="107"/>
      <c r="F3476" s="137"/>
      <c r="J3476" s="122"/>
      <c r="K3476" s="138"/>
      <c r="L3476" s="139"/>
      <c r="M3476" s="140"/>
      <c r="O3476" s="89"/>
      <c r="Q3476" s="138"/>
      <c r="R3476" s="91"/>
      <c r="S3476" s="138"/>
      <c r="T3476" s="138"/>
      <c r="U3476" s="91"/>
      <c r="V3476" s="141"/>
      <c r="Y3476" s="6"/>
      <c r="Z3476" s="16"/>
      <c r="AA3476" s="16"/>
      <c r="AB3476" s="16"/>
      <c r="AC3476" s="16"/>
      <c r="AD3476" s="16"/>
      <c r="AE3476" s="16"/>
      <c r="AF3476" s="16"/>
      <c r="AG3476" s="16"/>
      <c r="AH3476" s="16"/>
      <c r="AI3476" s="16"/>
      <c r="AJ3476" s="16"/>
      <c r="AK3476" s="16"/>
      <c r="AL3476" s="16"/>
      <c r="AM3476" s="16"/>
      <c r="AN3476" s="16"/>
      <c r="AO3476" s="16"/>
      <c r="AP3476" s="16"/>
      <c r="AQ3476" s="16"/>
      <c r="AR3476" s="16"/>
      <c r="AS3476" s="16"/>
      <c r="AT3476" s="16"/>
      <c r="AU3476" s="16"/>
      <c r="AV3476" s="16"/>
      <c r="AW3476" s="16"/>
      <c r="AX3476" s="16"/>
      <c r="AY3476" s="16"/>
      <c r="AZ3476" s="16"/>
      <c r="BA3476" s="16"/>
      <c r="BB3476" s="16"/>
    </row>
    <row r="3477" s="5" customFormat="1" spans="1:54">
      <c r="A3477" s="136"/>
      <c r="C3477" s="136"/>
      <c r="E3477" s="107"/>
      <c r="F3477" s="137"/>
      <c r="J3477" s="122"/>
      <c r="K3477" s="138"/>
      <c r="L3477" s="139"/>
      <c r="M3477" s="140"/>
      <c r="O3477" s="89"/>
      <c r="Q3477" s="138"/>
      <c r="R3477" s="91"/>
      <c r="S3477" s="138"/>
      <c r="T3477" s="138"/>
      <c r="U3477" s="91"/>
      <c r="V3477" s="141"/>
      <c r="Y3477" s="6"/>
      <c r="Z3477" s="16"/>
      <c r="AA3477" s="16"/>
      <c r="AB3477" s="16"/>
      <c r="AC3477" s="16"/>
      <c r="AD3477" s="16"/>
      <c r="AE3477" s="16"/>
      <c r="AF3477" s="16"/>
      <c r="AG3477" s="16"/>
      <c r="AH3477" s="16"/>
      <c r="AI3477" s="16"/>
      <c r="AJ3477" s="16"/>
      <c r="AK3477" s="16"/>
      <c r="AL3477" s="16"/>
      <c r="AM3477" s="16"/>
      <c r="AN3477" s="16"/>
      <c r="AO3477" s="16"/>
      <c r="AP3477" s="16"/>
      <c r="AQ3477" s="16"/>
      <c r="AR3477" s="16"/>
      <c r="AS3477" s="16"/>
      <c r="AT3477" s="16"/>
      <c r="AU3477" s="16"/>
      <c r="AV3477" s="16"/>
      <c r="AW3477" s="16"/>
      <c r="AX3477" s="16"/>
      <c r="AY3477" s="16"/>
      <c r="AZ3477" s="16"/>
      <c r="BA3477" s="16"/>
      <c r="BB3477" s="16"/>
    </row>
    <row r="3478" s="5" customFormat="1" spans="1:54">
      <c r="A3478" s="136"/>
      <c r="C3478" s="136"/>
      <c r="E3478" s="107"/>
      <c r="F3478" s="137"/>
      <c r="J3478" s="122"/>
      <c r="K3478" s="138"/>
      <c r="L3478" s="139"/>
      <c r="M3478" s="140"/>
      <c r="O3478" s="89"/>
      <c r="Q3478" s="138"/>
      <c r="R3478" s="91"/>
      <c r="S3478" s="138"/>
      <c r="T3478" s="138"/>
      <c r="U3478" s="91"/>
      <c r="V3478" s="141"/>
      <c r="Y3478" s="6"/>
      <c r="Z3478" s="16"/>
      <c r="AA3478" s="16"/>
      <c r="AB3478" s="16"/>
      <c r="AC3478" s="16"/>
      <c r="AD3478" s="16"/>
      <c r="AE3478" s="16"/>
      <c r="AF3478" s="16"/>
      <c r="AG3478" s="16"/>
      <c r="AH3478" s="16"/>
      <c r="AI3478" s="16"/>
      <c r="AJ3478" s="16"/>
      <c r="AK3478" s="16"/>
      <c r="AL3478" s="16"/>
      <c r="AM3478" s="16"/>
      <c r="AN3478" s="16"/>
      <c r="AO3478" s="16"/>
      <c r="AP3478" s="16"/>
      <c r="AQ3478" s="16"/>
      <c r="AR3478" s="16"/>
      <c r="AS3478" s="16"/>
      <c r="AT3478" s="16"/>
      <c r="AU3478" s="16"/>
      <c r="AV3478" s="16"/>
      <c r="AW3478" s="16"/>
      <c r="AX3478" s="16"/>
      <c r="AY3478" s="16"/>
      <c r="AZ3478" s="16"/>
      <c r="BA3478" s="16"/>
      <c r="BB3478" s="16"/>
    </row>
    <row r="3479" s="5" customFormat="1" spans="1:54">
      <c r="A3479" s="136"/>
      <c r="C3479" s="136"/>
      <c r="E3479" s="107"/>
      <c r="F3479" s="137"/>
      <c r="J3479" s="122"/>
      <c r="K3479" s="138"/>
      <c r="L3479" s="139"/>
      <c r="M3479" s="140"/>
      <c r="O3479" s="89"/>
      <c r="Q3479" s="138"/>
      <c r="R3479" s="91"/>
      <c r="S3479" s="138"/>
      <c r="T3479" s="138"/>
      <c r="U3479" s="91"/>
      <c r="V3479" s="141"/>
      <c r="Y3479" s="6"/>
      <c r="Z3479" s="16"/>
      <c r="AA3479" s="16"/>
      <c r="AB3479" s="16"/>
      <c r="AC3479" s="16"/>
      <c r="AD3479" s="16"/>
      <c r="AE3479" s="16"/>
      <c r="AF3479" s="16"/>
      <c r="AG3479" s="16"/>
      <c r="AH3479" s="16"/>
      <c r="AI3479" s="16"/>
      <c r="AJ3479" s="16"/>
      <c r="AK3479" s="16"/>
      <c r="AL3479" s="16"/>
      <c r="AM3479" s="16"/>
      <c r="AN3479" s="16"/>
      <c r="AO3479" s="16"/>
      <c r="AP3479" s="16"/>
      <c r="AQ3479" s="16"/>
      <c r="AR3479" s="16"/>
      <c r="AS3479" s="16"/>
      <c r="AT3479" s="16"/>
      <c r="AU3479" s="16"/>
      <c r="AV3479" s="16"/>
      <c r="AW3479" s="16"/>
      <c r="AX3479" s="16"/>
      <c r="AY3479" s="16"/>
      <c r="AZ3479" s="16"/>
      <c r="BA3479" s="16"/>
      <c r="BB3479" s="16"/>
    </row>
    <row r="3480" s="5" customFormat="1" spans="1:54">
      <c r="A3480" s="136"/>
      <c r="C3480" s="136"/>
      <c r="E3480" s="107"/>
      <c r="F3480" s="137"/>
      <c r="J3480" s="122"/>
      <c r="K3480" s="138"/>
      <c r="L3480" s="139"/>
      <c r="M3480" s="140"/>
      <c r="O3480" s="89"/>
      <c r="Q3480" s="138"/>
      <c r="R3480" s="91"/>
      <c r="S3480" s="138"/>
      <c r="T3480" s="138"/>
      <c r="U3480" s="91"/>
      <c r="V3480" s="141"/>
      <c r="Y3480" s="6"/>
      <c r="Z3480" s="16"/>
      <c r="AA3480" s="16"/>
      <c r="AB3480" s="16"/>
      <c r="AC3480" s="16"/>
      <c r="AD3480" s="16"/>
      <c r="AE3480" s="16"/>
      <c r="AF3480" s="16"/>
      <c r="AG3480" s="16"/>
      <c r="AH3480" s="16"/>
      <c r="AI3480" s="16"/>
      <c r="AJ3480" s="16"/>
      <c r="AK3480" s="16"/>
      <c r="AL3480" s="16"/>
      <c r="AM3480" s="16"/>
      <c r="AN3480" s="16"/>
      <c r="AO3480" s="16"/>
      <c r="AP3480" s="16"/>
      <c r="AQ3480" s="16"/>
      <c r="AR3480" s="16"/>
      <c r="AS3480" s="16"/>
      <c r="AT3480" s="16"/>
      <c r="AU3480" s="16"/>
      <c r="AV3480" s="16"/>
      <c r="AW3480" s="16"/>
      <c r="AX3480" s="16"/>
      <c r="AY3480" s="16"/>
      <c r="AZ3480" s="16"/>
      <c r="BA3480" s="16"/>
      <c r="BB3480" s="16"/>
    </row>
    <row r="3481" s="5" customFormat="1" spans="1:54">
      <c r="A3481" s="136"/>
      <c r="C3481" s="136"/>
      <c r="E3481" s="107"/>
      <c r="F3481" s="137"/>
      <c r="J3481" s="122"/>
      <c r="K3481" s="138"/>
      <c r="L3481" s="139"/>
      <c r="M3481" s="140"/>
      <c r="O3481" s="89"/>
      <c r="Q3481" s="138"/>
      <c r="R3481" s="91"/>
      <c r="S3481" s="138"/>
      <c r="T3481" s="138"/>
      <c r="U3481" s="91"/>
      <c r="V3481" s="141"/>
      <c r="Y3481" s="6"/>
      <c r="Z3481" s="16"/>
      <c r="AA3481" s="16"/>
      <c r="AB3481" s="16"/>
      <c r="AC3481" s="16"/>
      <c r="AD3481" s="16"/>
      <c r="AE3481" s="16"/>
      <c r="AF3481" s="16"/>
      <c r="AG3481" s="16"/>
      <c r="AH3481" s="16"/>
      <c r="AI3481" s="16"/>
      <c r="AJ3481" s="16"/>
      <c r="AK3481" s="16"/>
      <c r="AL3481" s="16"/>
      <c r="AM3481" s="16"/>
      <c r="AN3481" s="16"/>
      <c r="AO3481" s="16"/>
      <c r="AP3481" s="16"/>
      <c r="AQ3481" s="16"/>
      <c r="AR3481" s="16"/>
      <c r="AS3481" s="16"/>
      <c r="AT3481" s="16"/>
      <c r="AU3481" s="16"/>
      <c r="AV3481" s="16"/>
      <c r="AW3481" s="16"/>
      <c r="AX3481" s="16"/>
      <c r="AY3481" s="16"/>
      <c r="AZ3481" s="16"/>
      <c r="BA3481" s="16"/>
      <c r="BB3481" s="16"/>
    </row>
    <row r="3482" s="5" customFormat="1" spans="1:54">
      <c r="A3482" s="136"/>
      <c r="C3482" s="136"/>
      <c r="E3482" s="107"/>
      <c r="F3482" s="137"/>
      <c r="J3482" s="122"/>
      <c r="K3482" s="138"/>
      <c r="L3482" s="139"/>
      <c r="M3482" s="140"/>
      <c r="O3482" s="89"/>
      <c r="Q3482" s="138"/>
      <c r="R3482" s="91"/>
      <c r="S3482" s="138"/>
      <c r="T3482" s="138"/>
      <c r="U3482" s="91"/>
      <c r="V3482" s="141"/>
      <c r="Y3482" s="6"/>
      <c r="Z3482" s="16"/>
      <c r="AA3482" s="16"/>
      <c r="AB3482" s="16"/>
      <c r="AC3482" s="16"/>
      <c r="AD3482" s="16"/>
      <c r="AE3482" s="16"/>
      <c r="AF3482" s="16"/>
      <c r="AG3482" s="16"/>
      <c r="AH3482" s="16"/>
      <c r="AI3482" s="16"/>
      <c r="AJ3482" s="16"/>
      <c r="AK3482" s="16"/>
      <c r="AL3482" s="16"/>
      <c r="AM3482" s="16"/>
      <c r="AN3482" s="16"/>
      <c r="AO3482" s="16"/>
      <c r="AP3482" s="16"/>
      <c r="AQ3482" s="16"/>
      <c r="AR3482" s="16"/>
      <c r="AS3482" s="16"/>
      <c r="AT3482" s="16"/>
      <c r="AU3482" s="16"/>
      <c r="AV3482" s="16"/>
      <c r="AW3482" s="16"/>
      <c r="AX3482" s="16"/>
      <c r="AY3482" s="16"/>
      <c r="AZ3482" s="16"/>
      <c r="BA3482" s="16"/>
      <c r="BB3482" s="16"/>
    </row>
    <row r="3483" s="5" customFormat="1" spans="1:54">
      <c r="A3483" s="136"/>
      <c r="C3483" s="136"/>
      <c r="E3483" s="107"/>
      <c r="F3483" s="137"/>
      <c r="J3483" s="122"/>
      <c r="K3483" s="138"/>
      <c r="L3483" s="139"/>
      <c r="M3483" s="140"/>
      <c r="O3483" s="89"/>
      <c r="Q3483" s="138"/>
      <c r="R3483" s="91"/>
      <c r="S3483" s="138"/>
      <c r="T3483" s="138"/>
      <c r="U3483" s="91"/>
      <c r="V3483" s="141"/>
      <c r="Y3483" s="6"/>
      <c r="Z3483" s="16"/>
      <c r="AA3483" s="16"/>
      <c r="AB3483" s="16"/>
      <c r="AC3483" s="16"/>
      <c r="AD3483" s="16"/>
      <c r="AE3483" s="16"/>
      <c r="AF3483" s="16"/>
      <c r="AG3483" s="16"/>
      <c r="AH3483" s="16"/>
      <c r="AI3483" s="16"/>
      <c r="AJ3483" s="16"/>
      <c r="AK3483" s="16"/>
      <c r="AL3483" s="16"/>
      <c r="AM3483" s="16"/>
      <c r="AN3483" s="16"/>
      <c r="AO3483" s="16"/>
      <c r="AP3483" s="16"/>
      <c r="AQ3483" s="16"/>
      <c r="AR3483" s="16"/>
      <c r="AS3483" s="16"/>
      <c r="AT3483" s="16"/>
      <c r="AU3483" s="16"/>
      <c r="AV3483" s="16"/>
      <c r="AW3483" s="16"/>
      <c r="AX3483" s="16"/>
      <c r="AY3483" s="16"/>
      <c r="AZ3483" s="16"/>
      <c r="BA3483" s="16"/>
      <c r="BB3483" s="16"/>
    </row>
    <row r="3484" s="5" customFormat="1" spans="1:54">
      <c r="A3484" s="136"/>
      <c r="C3484" s="136"/>
      <c r="E3484" s="107"/>
      <c r="F3484" s="137"/>
      <c r="J3484" s="122"/>
      <c r="K3484" s="138"/>
      <c r="L3484" s="139"/>
      <c r="M3484" s="140"/>
      <c r="O3484" s="89"/>
      <c r="Q3484" s="138"/>
      <c r="R3484" s="91"/>
      <c r="S3484" s="138"/>
      <c r="T3484" s="138"/>
      <c r="U3484" s="91"/>
      <c r="V3484" s="141"/>
      <c r="Y3484" s="6"/>
      <c r="Z3484" s="16"/>
      <c r="AA3484" s="16"/>
      <c r="AB3484" s="16"/>
      <c r="AC3484" s="16"/>
      <c r="AD3484" s="16"/>
      <c r="AE3484" s="16"/>
      <c r="AF3484" s="16"/>
      <c r="AG3484" s="16"/>
      <c r="AH3484" s="16"/>
      <c r="AI3484" s="16"/>
      <c r="AJ3484" s="16"/>
      <c r="AK3484" s="16"/>
      <c r="AL3484" s="16"/>
      <c r="AM3484" s="16"/>
      <c r="AN3484" s="16"/>
      <c r="AO3484" s="16"/>
      <c r="AP3484" s="16"/>
      <c r="AQ3484" s="16"/>
      <c r="AR3484" s="16"/>
      <c r="AS3484" s="16"/>
      <c r="AT3484" s="16"/>
      <c r="AU3484" s="16"/>
      <c r="AV3484" s="16"/>
      <c r="AW3484" s="16"/>
      <c r="AX3484" s="16"/>
      <c r="AY3484" s="16"/>
      <c r="AZ3484" s="16"/>
      <c r="BA3484" s="16"/>
      <c r="BB3484" s="16"/>
    </row>
    <row r="3485" s="5" customFormat="1" spans="1:54">
      <c r="A3485" s="136"/>
      <c r="C3485" s="136"/>
      <c r="E3485" s="107"/>
      <c r="F3485" s="137"/>
      <c r="J3485" s="122"/>
      <c r="K3485" s="138"/>
      <c r="L3485" s="139"/>
      <c r="M3485" s="140"/>
      <c r="O3485" s="89"/>
      <c r="Q3485" s="138"/>
      <c r="R3485" s="91"/>
      <c r="S3485" s="138"/>
      <c r="T3485" s="138"/>
      <c r="U3485" s="91"/>
      <c r="V3485" s="141"/>
      <c r="Y3485" s="6"/>
      <c r="Z3485" s="16"/>
      <c r="AA3485" s="16"/>
      <c r="AB3485" s="16"/>
      <c r="AC3485" s="16"/>
      <c r="AD3485" s="16"/>
      <c r="AE3485" s="16"/>
      <c r="AF3485" s="16"/>
      <c r="AG3485" s="16"/>
      <c r="AH3485" s="16"/>
      <c r="AI3485" s="16"/>
      <c r="AJ3485" s="16"/>
      <c r="AK3485" s="16"/>
      <c r="AL3485" s="16"/>
      <c r="AM3485" s="16"/>
      <c r="AN3485" s="16"/>
      <c r="AO3485" s="16"/>
      <c r="AP3485" s="16"/>
      <c r="AQ3485" s="16"/>
      <c r="AR3485" s="16"/>
      <c r="AS3485" s="16"/>
      <c r="AT3485" s="16"/>
      <c r="AU3485" s="16"/>
      <c r="AV3485" s="16"/>
      <c r="AW3485" s="16"/>
      <c r="AX3485" s="16"/>
      <c r="AY3485" s="16"/>
      <c r="AZ3485" s="16"/>
      <c r="BA3485" s="16"/>
      <c r="BB3485" s="16"/>
    </row>
    <row r="3486" s="5" customFormat="1" spans="1:54">
      <c r="A3486" s="136"/>
      <c r="C3486" s="136"/>
      <c r="E3486" s="107"/>
      <c r="F3486" s="137"/>
      <c r="J3486" s="122"/>
      <c r="K3486" s="138"/>
      <c r="L3486" s="139"/>
      <c r="M3486" s="140"/>
      <c r="O3486" s="89"/>
      <c r="Q3486" s="138"/>
      <c r="R3486" s="91"/>
      <c r="S3486" s="138"/>
      <c r="T3486" s="138"/>
      <c r="U3486" s="91"/>
      <c r="V3486" s="141"/>
      <c r="Y3486" s="6"/>
      <c r="Z3486" s="16"/>
      <c r="AA3486" s="16"/>
      <c r="AB3486" s="16"/>
      <c r="AC3486" s="16"/>
      <c r="AD3486" s="16"/>
      <c r="AE3486" s="16"/>
      <c r="AF3486" s="16"/>
      <c r="AG3486" s="16"/>
      <c r="AH3486" s="16"/>
      <c r="AI3486" s="16"/>
      <c r="AJ3486" s="16"/>
      <c r="AK3486" s="16"/>
      <c r="AL3486" s="16"/>
      <c r="AM3486" s="16"/>
      <c r="AN3486" s="16"/>
      <c r="AO3486" s="16"/>
      <c r="AP3486" s="16"/>
      <c r="AQ3486" s="16"/>
      <c r="AR3486" s="16"/>
      <c r="AS3486" s="16"/>
      <c r="AT3486" s="16"/>
      <c r="AU3486" s="16"/>
      <c r="AV3486" s="16"/>
      <c r="AW3486" s="16"/>
      <c r="AX3486" s="16"/>
      <c r="AY3486" s="16"/>
      <c r="AZ3486" s="16"/>
      <c r="BA3486" s="16"/>
      <c r="BB3486" s="16"/>
    </row>
    <row r="3487" s="5" customFormat="1" spans="1:54">
      <c r="A3487" s="136"/>
      <c r="C3487" s="136"/>
      <c r="E3487" s="107"/>
      <c r="F3487" s="137"/>
      <c r="J3487" s="122"/>
      <c r="K3487" s="138"/>
      <c r="L3487" s="139"/>
      <c r="M3487" s="140"/>
      <c r="O3487" s="89"/>
      <c r="Q3487" s="138"/>
      <c r="R3487" s="91"/>
      <c r="S3487" s="138"/>
      <c r="T3487" s="138"/>
      <c r="U3487" s="91"/>
      <c r="V3487" s="141"/>
      <c r="Y3487" s="6"/>
      <c r="Z3487" s="16"/>
      <c r="AA3487" s="16"/>
      <c r="AB3487" s="16"/>
      <c r="AC3487" s="16"/>
      <c r="AD3487" s="16"/>
      <c r="AE3487" s="16"/>
      <c r="AF3487" s="16"/>
      <c r="AG3487" s="16"/>
      <c r="AH3487" s="16"/>
      <c r="AI3487" s="16"/>
      <c r="AJ3487" s="16"/>
      <c r="AK3487" s="16"/>
      <c r="AL3487" s="16"/>
      <c r="AM3487" s="16"/>
      <c r="AN3487" s="16"/>
      <c r="AO3487" s="16"/>
      <c r="AP3487" s="16"/>
      <c r="AQ3487" s="16"/>
      <c r="AR3487" s="16"/>
      <c r="AS3487" s="16"/>
      <c r="AT3487" s="16"/>
      <c r="AU3487" s="16"/>
      <c r="AV3487" s="16"/>
      <c r="AW3487" s="16"/>
      <c r="AX3487" s="16"/>
      <c r="AY3487" s="16"/>
      <c r="AZ3487" s="16"/>
      <c r="BA3487" s="16"/>
      <c r="BB3487" s="16"/>
    </row>
    <row r="3488" s="5" customFormat="1" spans="1:54">
      <c r="A3488" s="136"/>
      <c r="C3488" s="136"/>
      <c r="E3488" s="107"/>
      <c r="F3488" s="137"/>
      <c r="J3488" s="122"/>
      <c r="K3488" s="138"/>
      <c r="L3488" s="139"/>
      <c r="M3488" s="140"/>
      <c r="O3488" s="89"/>
      <c r="Q3488" s="138"/>
      <c r="R3488" s="91"/>
      <c r="S3488" s="138"/>
      <c r="T3488" s="138"/>
      <c r="U3488" s="91"/>
      <c r="V3488" s="141"/>
      <c r="Y3488" s="6"/>
      <c r="Z3488" s="16"/>
      <c r="AA3488" s="16"/>
      <c r="AB3488" s="16"/>
      <c r="AC3488" s="16"/>
      <c r="AD3488" s="16"/>
      <c r="AE3488" s="16"/>
      <c r="AF3488" s="16"/>
      <c r="AG3488" s="16"/>
      <c r="AH3488" s="16"/>
      <c r="AI3488" s="16"/>
      <c r="AJ3488" s="16"/>
      <c r="AK3488" s="16"/>
      <c r="AL3488" s="16"/>
      <c r="AM3488" s="16"/>
      <c r="AN3488" s="16"/>
      <c r="AO3488" s="16"/>
      <c r="AP3488" s="16"/>
      <c r="AQ3488" s="16"/>
      <c r="AR3488" s="16"/>
      <c r="AS3488" s="16"/>
      <c r="AT3488" s="16"/>
      <c r="AU3488" s="16"/>
      <c r="AV3488" s="16"/>
      <c r="AW3488" s="16"/>
      <c r="AX3488" s="16"/>
      <c r="AY3488" s="16"/>
      <c r="AZ3488" s="16"/>
      <c r="BA3488" s="16"/>
      <c r="BB3488" s="16"/>
    </row>
    <row r="3489" s="5" customFormat="1" spans="1:54">
      <c r="A3489" s="136"/>
      <c r="C3489" s="136"/>
      <c r="E3489" s="107"/>
      <c r="F3489" s="137"/>
      <c r="J3489" s="122"/>
      <c r="K3489" s="138"/>
      <c r="L3489" s="139"/>
      <c r="M3489" s="140"/>
      <c r="O3489" s="89"/>
      <c r="Q3489" s="138"/>
      <c r="R3489" s="91"/>
      <c r="S3489" s="138"/>
      <c r="T3489" s="138"/>
      <c r="U3489" s="91"/>
      <c r="V3489" s="141"/>
      <c r="Y3489" s="6"/>
      <c r="Z3489" s="16"/>
      <c r="AA3489" s="16"/>
      <c r="AB3489" s="16"/>
      <c r="AC3489" s="16"/>
      <c r="AD3489" s="16"/>
      <c r="AE3489" s="16"/>
      <c r="AF3489" s="16"/>
      <c r="AG3489" s="16"/>
      <c r="AH3489" s="16"/>
      <c r="AI3489" s="16"/>
      <c r="AJ3489" s="16"/>
      <c r="AK3489" s="16"/>
      <c r="AL3489" s="16"/>
      <c r="AM3489" s="16"/>
      <c r="AN3489" s="16"/>
      <c r="AO3489" s="16"/>
      <c r="AP3489" s="16"/>
      <c r="AQ3489" s="16"/>
      <c r="AR3489" s="16"/>
      <c r="AS3489" s="16"/>
      <c r="AT3489" s="16"/>
      <c r="AU3489" s="16"/>
      <c r="AV3489" s="16"/>
      <c r="AW3489" s="16"/>
      <c r="AX3489" s="16"/>
      <c r="AY3489" s="16"/>
      <c r="AZ3489" s="16"/>
      <c r="BA3489" s="16"/>
      <c r="BB3489" s="16"/>
    </row>
    <row r="3490" s="5" customFormat="1" spans="1:54">
      <c r="A3490" s="136"/>
      <c r="C3490" s="136"/>
      <c r="E3490" s="107"/>
      <c r="F3490" s="137"/>
      <c r="J3490" s="122"/>
      <c r="K3490" s="138"/>
      <c r="L3490" s="139"/>
      <c r="M3490" s="140"/>
      <c r="O3490" s="89"/>
      <c r="Q3490" s="138"/>
      <c r="R3490" s="91"/>
      <c r="S3490" s="138"/>
      <c r="T3490" s="138"/>
      <c r="U3490" s="91"/>
      <c r="V3490" s="141"/>
      <c r="Y3490" s="6"/>
      <c r="Z3490" s="16"/>
      <c r="AA3490" s="16"/>
      <c r="AB3490" s="16"/>
      <c r="AC3490" s="16"/>
      <c r="AD3490" s="16"/>
      <c r="AE3490" s="16"/>
      <c r="AF3490" s="16"/>
      <c r="AG3490" s="16"/>
      <c r="AH3490" s="16"/>
      <c r="AI3490" s="16"/>
      <c r="AJ3490" s="16"/>
      <c r="AK3490" s="16"/>
      <c r="AL3490" s="16"/>
      <c r="AM3490" s="16"/>
      <c r="AN3490" s="16"/>
      <c r="AO3490" s="16"/>
      <c r="AP3490" s="16"/>
      <c r="AQ3490" s="16"/>
      <c r="AR3490" s="16"/>
      <c r="AS3490" s="16"/>
      <c r="AT3490" s="16"/>
      <c r="AU3490" s="16"/>
      <c r="AV3490" s="16"/>
      <c r="AW3490" s="16"/>
      <c r="AX3490" s="16"/>
      <c r="AY3490" s="16"/>
      <c r="AZ3490" s="16"/>
      <c r="BA3490" s="16"/>
      <c r="BB3490" s="16"/>
    </row>
    <row r="3491" s="5" customFormat="1" spans="1:54">
      <c r="A3491" s="136"/>
      <c r="C3491" s="136"/>
      <c r="E3491" s="107"/>
      <c r="F3491" s="137"/>
      <c r="J3491" s="122"/>
      <c r="K3491" s="138"/>
      <c r="L3491" s="139"/>
      <c r="M3491" s="140"/>
      <c r="O3491" s="89"/>
      <c r="Q3491" s="138"/>
      <c r="R3491" s="91"/>
      <c r="S3491" s="138"/>
      <c r="T3491" s="138"/>
      <c r="U3491" s="91"/>
      <c r="V3491" s="141"/>
      <c r="Y3491" s="6"/>
      <c r="Z3491" s="16"/>
      <c r="AA3491" s="16"/>
      <c r="AB3491" s="16"/>
      <c r="AC3491" s="16"/>
      <c r="AD3491" s="16"/>
      <c r="AE3491" s="16"/>
      <c r="AF3491" s="16"/>
      <c r="AG3491" s="16"/>
      <c r="AH3491" s="16"/>
      <c r="AI3491" s="16"/>
      <c r="AJ3491" s="16"/>
      <c r="AK3491" s="16"/>
      <c r="AL3491" s="16"/>
      <c r="AM3491" s="16"/>
      <c r="AN3491" s="16"/>
      <c r="AO3491" s="16"/>
      <c r="AP3491" s="16"/>
      <c r="AQ3491" s="16"/>
      <c r="AR3491" s="16"/>
      <c r="AS3491" s="16"/>
      <c r="AT3491" s="16"/>
      <c r="AU3491" s="16"/>
      <c r="AV3491" s="16"/>
      <c r="AW3491" s="16"/>
      <c r="AX3491" s="16"/>
      <c r="AY3491" s="16"/>
      <c r="AZ3491" s="16"/>
      <c r="BA3491" s="16"/>
      <c r="BB3491" s="16"/>
    </row>
    <row r="3492" s="5" customFormat="1" spans="1:54">
      <c r="A3492" s="136"/>
      <c r="C3492" s="136"/>
      <c r="E3492" s="107"/>
      <c r="F3492" s="137"/>
      <c r="J3492" s="122"/>
      <c r="K3492" s="138"/>
      <c r="L3492" s="139"/>
      <c r="M3492" s="140"/>
      <c r="O3492" s="89"/>
      <c r="Q3492" s="138"/>
      <c r="R3492" s="91"/>
      <c r="S3492" s="138"/>
      <c r="T3492" s="138"/>
      <c r="U3492" s="91"/>
      <c r="V3492" s="141"/>
      <c r="Y3492" s="6"/>
      <c r="Z3492" s="16"/>
      <c r="AA3492" s="16"/>
      <c r="AB3492" s="16"/>
      <c r="AC3492" s="16"/>
      <c r="AD3492" s="16"/>
      <c r="AE3492" s="16"/>
      <c r="AF3492" s="16"/>
      <c r="AG3492" s="16"/>
      <c r="AH3492" s="16"/>
      <c r="AI3492" s="16"/>
      <c r="AJ3492" s="16"/>
      <c r="AK3492" s="16"/>
      <c r="AL3492" s="16"/>
      <c r="AM3492" s="16"/>
      <c r="AN3492" s="16"/>
      <c r="AO3492" s="16"/>
      <c r="AP3492" s="16"/>
      <c r="AQ3492" s="16"/>
      <c r="AR3492" s="16"/>
      <c r="AS3492" s="16"/>
      <c r="AT3492" s="16"/>
      <c r="AU3492" s="16"/>
      <c r="AV3492" s="16"/>
      <c r="AW3492" s="16"/>
      <c r="AX3492" s="16"/>
      <c r="AY3492" s="16"/>
      <c r="AZ3492" s="16"/>
      <c r="BA3492" s="16"/>
      <c r="BB3492" s="16"/>
    </row>
    <row r="3493" s="5" customFormat="1" spans="1:54">
      <c r="A3493" s="136"/>
      <c r="C3493" s="136"/>
      <c r="E3493" s="107"/>
      <c r="F3493" s="137"/>
      <c r="J3493" s="122"/>
      <c r="K3493" s="138"/>
      <c r="L3493" s="139"/>
      <c r="M3493" s="140"/>
      <c r="O3493" s="89"/>
      <c r="Q3493" s="138"/>
      <c r="R3493" s="91"/>
      <c r="S3493" s="138"/>
      <c r="T3493" s="138"/>
      <c r="U3493" s="91"/>
      <c r="V3493" s="141"/>
      <c r="Y3493" s="6"/>
      <c r="Z3493" s="16"/>
      <c r="AA3493" s="16"/>
      <c r="AB3493" s="16"/>
      <c r="AC3493" s="16"/>
      <c r="AD3493" s="16"/>
      <c r="AE3493" s="16"/>
      <c r="AF3493" s="16"/>
      <c r="AG3493" s="16"/>
      <c r="AH3493" s="16"/>
      <c r="AI3493" s="16"/>
      <c r="AJ3493" s="16"/>
      <c r="AK3493" s="16"/>
      <c r="AL3493" s="16"/>
      <c r="AM3493" s="16"/>
      <c r="AN3493" s="16"/>
      <c r="AO3493" s="16"/>
      <c r="AP3493" s="16"/>
      <c r="AQ3493" s="16"/>
      <c r="AR3493" s="16"/>
      <c r="AS3493" s="16"/>
      <c r="AT3493" s="16"/>
      <c r="AU3493" s="16"/>
      <c r="AV3493" s="16"/>
      <c r="AW3493" s="16"/>
      <c r="AX3493" s="16"/>
      <c r="AY3493" s="16"/>
      <c r="AZ3493" s="16"/>
      <c r="BA3493" s="16"/>
      <c r="BB3493" s="16"/>
    </row>
    <row r="3494" s="5" customFormat="1" spans="1:54">
      <c r="A3494" s="136"/>
      <c r="C3494" s="136"/>
      <c r="E3494" s="107"/>
      <c r="F3494" s="137"/>
      <c r="J3494" s="122"/>
      <c r="K3494" s="138"/>
      <c r="L3494" s="139"/>
      <c r="M3494" s="140"/>
      <c r="O3494" s="89"/>
      <c r="Q3494" s="138"/>
      <c r="R3494" s="91"/>
      <c r="S3494" s="138"/>
      <c r="T3494" s="138"/>
      <c r="U3494" s="91"/>
      <c r="V3494" s="141"/>
      <c r="Y3494" s="6"/>
      <c r="Z3494" s="16"/>
      <c r="AA3494" s="16"/>
      <c r="AB3494" s="16"/>
      <c r="AC3494" s="16"/>
      <c r="AD3494" s="16"/>
      <c r="AE3494" s="16"/>
      <c r="AF3494" s="16"/>
      <c r="AG3494" s="16"/>
      <c r="AH3494" s="16"/>
      <c r="AI3494" s="16"/>
      <c r="AJ3494" s="16"/>
      <c r="AK3494" s="16"/>
      <c r="AL3494" s="16"/>
      <c r="AM3494" s="16"/>
      <c r="AN3494" s="16"/>
      <c r="AO3494" s="16"/>
      <c r="AP3494" s="16"/>
      <c r="AQ3494" s="16"/>
      <c r="AR3494" s="16"/>
      <c r="AS3494" s="16"/>
      <c r="AT3494" s="16"/>
      <c r="AU3494" s="16"/>
      <c r="AV3494" s="16"/>
      <c r="AW3494" s="16"/>
      <c r="AX3494" s="16"/>
      <c r="AY3494" s="16"/>
      <c r="AZ3494" s="16"/>
      <c r="BA3494" s="16"/>
      <c r="BB3494" s="16"/>
    </row>
    <row r="3495" s="5" customFormat="1" spans="1:54">
      <c r="A3495" s="136"/>
      <c r="C3495" s="136"/>
      <c r="E3495" s="107"/>
      <c r="F3495" s="137"/>
      <c r="J3495" s="122"/>
      <c r="K3495" s="138"/>
      <c r="L3495" s="139"/>
      <c r="M3495" s="140"/>
      <c r="O3495" s="89"/>
      <c r="Q3495" s="138"/>
      <c r="R3495" s="91"/>
      <c r="S3495" s="138"/>
      <c r="T3495" s="138"/>
      <c r="U3495" s="91"/>
      <c r="V3495" s="141"/>
      <c r="Y3495" s="6"/>
      <c r="Z3495" s="16"/>
      <c r="AA3495" s="16"/>
      <c r="AB3495" s="16"/>
      <c r="AC3495" s="16"/>
      <c r="AD3495" s="16"/>
      <c r="AE3495" s="16"/>
      <c r="AF3495" s="16"/>
      <c r="AG3495" s="16"/>
      <c r="AH3495" s="16"/>
      <c r="AI3495" s="16"/>
      <c r="AJ3495" s="16"/>
      <c r="AK3495" s="16"/>
      <c r="AL3495" s="16"/>
      <c r="AM3495" s="16"/>
      <c r="AN3495" s="16"/>
      <c r="AO3495" s="16"/>
      <c r="AP3495" s="16"/>
      <c r="AQ3495" s="16"/>
      <c r="AR3495" s="16"/>
      <c r="AS3495" s="16"/>
      <c r="AT3495" s="16"/>
      <c r="AU3495" s="16"/>
      <c r="AV3495" s="16"/>
      <c r="AW3495" s="16"/>
      <c r="AX3495" s="16"/>
      <c r="AY3495" s="16"/>
      <c r="AZ3495" s="16"/>
      <c r="BA3495" s="16"/>
      <c r="BB3495" s="16"/>
    </row>
    <row r="3496" s="5" customFormat="1" spans="1:54">
      <c r="A3496" s="136"/>
      <c r="C3496" s="136"/>
      <c r="E3496" s="107"/>
      <c r="F3496" s="137"/>
      <c r="J3496" s="122"/>
      <c r="K3496" s="138"/>
      <c r="L3496" s="139"/>
      <c r="M3496" s="140"/>
      <c r="O3496" s="89"/>
      <c r="Q3496" s="138"/>
      <c r="R3496" s="91"/>
      <c r="S3496" s="138"/>
      <c r="T3496" s="138"/>
      <c r="U3496" s="91"/>
      <c r="V3496" s="141"/>
      <c r="Y3496" s="6"/>
      <c r="Z3496" s="16"/>
      <c r="AA3496" s="16"/>
      <c r="AB3496" s="16"/>
      <c r="AC3496" s="16"/>
      <c r="AD3496" s="16"/>
      <c r="AE3496" s="16"/>
      <c r="AF3496" s="16"/>
      <c r="AG3496" s="16"/>
      <c r="AH3496" s="16"/>
      <c r="AI3496" s="16"/>
      <c r="AJ3496" s="16"/>
      <c r="AK3496" s="16"/>
      <c r="AL3496" s="16"/>
      <c r="AM3496" s="16"/>
      <c r="AN3496" s="16"/>
      <c r="AO3496" s="16"/>
      <c r="AP3496" s="16"/>
      <c r="AQ3496" s="16"/>
      <c r="AR3496" s="16"/>
      <c r="AS3496" s="16"/>
      <c r="AT3496" s="16"/>
      <c r="AU3496" s="16"/>
      <c r="AV3496" s="16"/>
      <c r="AW3496" s="16"/>
      <c r="AX3496" s="16"/>
      <c r="AY3496" s="16"/>
      <c r="AZ3496" s="16"/>
      <c r="BA3496" s="16"/>
      <c r="BB3496" s="16"/>
    </row>
    <row r="3497" s="5" customFormat="1" spans="1:54">
      <c r="A3497" s="136"/>
      <c r="C3497" s="136"/>
      <c r="E3497" s="107"/>
      <c r="F3497" s="137"/>
      <c r="J3497" s="122"/>
      <c r="K3497" s="138"/>
      <c r="L3497" s="139"/>
      <c r="M3497" s="140"/>
      <c r="O3497" s="89"/>
      <c r="Q3497" s="138"/>
      <c r="R3497" s="91"/>
      <c r="S3497" s="138"/>
      <c r="T3497" s="138"/>
      <c r="U3497" s="91"/>
      <c r="V3497" s="141"/>
      <c r="Y3497" s="6"/>
      <c r="Z3497" s="16"/>
      <c r="AA3497" s="16"/>
      <c r="AB3497" s="16"/>
      <c r="AC3497" s="16"/>
      <c r="AD3497" s="16"/>
      <c r="AE3497" s="16"/>
      <c r="AF3497" s="16"/>
      <c r="AG3497" s="16"/>
      <c r="AH3497" s="16"/>
      <c r="AI3497" s="16"/>
      <c r="AJ3497" s="16"/>
      <c r="AK3497" s="16"/>
      <c r="AL3497" s="16"/>
      <c r="AM3497" s="16"/>
      <c r="AN3497" s="16"/>
      <c r="AO3497" s="16"/>
      <c r="AP3497" s="16"/>
      <c r="AQ3497" s="16"/>
      <c r="AR3497" s="16"/>
      <c r="AS3497" s="16"/>
      <c r="AT3497" s="16"/>
      <c r="AU3497" s="16"/>
      <c r="AV3497" s="16"/>
      <c r="AW3497" s="16"/>
      <c r="AX3497" s="16"/>
      <c r="AY3497" s="16"/>
      <c r="AZ3497" s="16"/>
      <c r="BA3497" s="16"/>
      <c r="BB3497" s="16"/>
    </row>
    <row r="3498" s="5" customFormat="1" spans="1:54">
      <c r="A3498" s="136"/>
      <c r="C3498" s="136"/>
      <c r="E3498" s="107"/>
      <c r="F3498" s="137"/>
      <c r="J3498" s="122"/>
      <c r="K3498" s="138"/>
      <c r="L3498" s="139"/>
      <c r="M3498" s="140"/>
      <c r="O3498" s="89"/>
      <c r="Q3498" s="138"/>
      <c r="R3498" s="91"/>
      <c r="S3498" s="138"/>
      <c r="T3498" s="138"/>
      <c r="U3498" s="91"/>
      <c r="V3498" s="141"/>
      <c r="Y3498" s="6"/>
      <c r="Z3498" s="16"/>
      <c r="AA3498" s="16"/>
      <c r="AB3498" s="16"/>
      <c r="AC3498" s="16"/>
      <c r="AD3498" s="16"/>
      <c r="AE3498" s="16"/>
      <c r="AF3498" s="16"/>
      <c r="AG3498" s="16"/>
      <c r="AH3498" s="16"/>
      <c r="AI3498" s="16"/>
      <c r="AJ3498" s="16"/>
      <c r="AK3498" s="16"/>
      <c r="AL3498" s="16"/>
      <c r="AM3498" s="16"/>
      <c r="AN3498" s="16"/>
      <c r="AO3498" s="16"/>
      <c r="AP3498" s="16"/>
      <c r="AQ3498" s="16"/>
      <c r="AR3498" s="16"/>
      <c r="AS3498" s="16"/>
      <c r="AT3498" s="16"/>
      <c r="AU3498" s="16"/>
      <c r="AV3498" s="16"/>
      <c r="AW3498" s="16"/>
      <c r="AX3498" s="16"/>
      <c r="AY3498" s="16"/>
      <c r="AZ3498" s="16"/>
      <c r="BA3498" s="16"/>
      <c r="BB3498" s="16"/>
    </row>
    <row r="3499" s="5" customFormat="1" spans="1:54">
      <c r="A3499" s="136"/>
      <c r="C3499" s="136"/>
      <c r="E3499" s="107"/>
      <c r="F3499" s="137"/>
      <c r="J3499" s="122"/>
      <c r="K3499" s="138"/>
      <c r="L3499" s="139"/>
      <c r="M3499" s="140"/>
      <c r="O3499" s="89"/>
      <c r="Q3499" s="138"/>
      <c r="R3499" s="91"/>
      <c r="S3499" s="138"/>
      <c r="T3499" s="138"/>
      <c r="U3499" s="91"/>
      <c r="V3499" s="141"/>
      <c r="Y3499" s="6"/>
      <c r="Z3499" s="16"/>
      <c r="AA3499" s="16"/>
      <c r="AB3499" s="16"/>
      <c r="AC3499" s="16"/>
      <c r="AD3499" s="16"/>
      <c r="AE3499" s="16"/>
      <c r="AF3499" s="16"/>
      <c r="AG3499" s="16"/>
      <c r="AH3499" s="16"/>
      <c r="AI3499" s="16"/>
      <c r="AJ3499" s="16"/>
      <c r="AK3499" s="16"/>
      <c r="AL3499" s="16"/>
      <c r="AM3499" s="16"/>
      <c r="AN3499" s="16"/>
      <c r="AO3499" s="16"/>
      <c r="AP3499" s="16"/>
      <c r="AQ3499" s="16"/>
      <c r="AR3499" s="16"/>
      <c r="AS3499" s="16"/>
      <c r="AT3499" s="16"/>
      <c r="AU3499" s="16"/>
      <c r="AV3499" s="16"/>
      <c r="AW3499" s="16"/>
      <c r="AX3499" s="16"/>
      <c r="AY3499" s="16"/>
      <c r="AZ3499" s="16"/>
      <c r="BA3499" s="16"/>
      <c r="BB3499" s="16"/>
    </row>
    <row r="3500" s="5" customFormat="1" spans="1:54">
      <c r="A3500" s="136"/>
      <c r="C3500" s="136"/>
      <c r="E3500" s="107"/>
      <c r="F3500" s="137"/>
      <c r="J3500" s="122"/>
      <c r="K3500" s="138"/>
      <c r="L3500" s="139"/>
      <c r="M3500" s="140"/>
      <c r="O3500" s="89"/>
      <c r="Q3500" s="138"/>
      <c r="R3500" s="91"/>
      <c r="S3500" s="138"/>
      <c r="T3500" s="138"/>
      <c r="U3500" s="91"/>
      <c r="V3500" s="141"/>
      <c r="Y3500" s="6"/>
      <c r="Z3500" s="16"/>
      <c r="AA3500" s="16"/>
      <c r="AB3500" s="16"/>
      <c r="AC3500" s="16"/>
      <c r="AD3500" s="16"/>
      <c r="AE3500" s="16"/>
      <c r="AF3500" s="16"/>
      <c r="AG3500" s="16"/>
      <c r="AH3500" s="16"/>
      <c r="AI3500" s="16"/>
      <c r="AJ3500" s="16"/>
      <c r="AK3500" s="16"/>
      <c r="AL3500" s="16"/>
      <c r="AM3500" s="16"/>
      <c r="AN3500" s="16"/>
      <c r="AO3500" s="16"/>
      <c r="AP3500" s="16"/>
      <c r="AQ3500" s="16"/>
      <c r="AR3500" s="16"/>
      <c r="AS3500" s="16"/>
      <c r="AT3500" s="16"/>
      <c r="AU3500" s="16"/>
      <c r="AV3500" s="16"/>
      <c r="AW3500" s="16"/>
      <c r="AX3500" s="16"/>
      <c r="AY3500" s="16"/>
      <c r="AZ3500" s="16"/>
      <c r="BA3500" s="16"/>
      <c r="BB3500" s="16"/>
    </row>
    <row r="3501" s="5" customFormat="1" spans="1:54">
      <c r="A3501" s="136"/>
      <c r="C3501" s="136"/>
      <c r="E3501" s="107"/>
      <c r="F3501" s="137"/>
      <c r="J3501" s="122"/>
      <c r="K3501" s="138"/>
      <c r="L3501" s="139"/>
      <c r="M3501" s="140"/>
      <c r="O3501" s="89"/>
      <c r="Q3501" s="138"/>
      <c r="R3501" s="91"/>
      <c r="S3501" s="138"/>
      <c r="T3501" s="138"/>
      <c r="U3501" s="91"/>
      <c r="V3501" s="141"/>
      <c r="Y3501" s="6"/>
      <c r="Z3501" s="16"/>
      <c r="AA3501" s="16"/>
      <c r="AB3501" s="16"/>
      <c r="AC3501" s="16"/>
      <c r="AD3501" s="16"/>
      <c r="AE3501" s="16"/>
      <c r="AF3501" s="16"/>
      <c r="AG3501" s="16"/>
      <c r="AH3501" s="16"/>
      <c r="AI3501" s="16"/>
      <c r="AJ3501" s="16"/>
      <c r="AK3501" s="16"/>
      <c r="AL3501" s="16"/>
      <c r="AM3501" s="16"/>
      <c r="AN3501" s="16"/>
      <c r="AO3501" s="16"/>
      <c r="AP3501" s="16"/>
      <c r="AQ3501" s="16"/>
      <c r="AR3501" s="16"/>
      <c r="AS3501" s="16"/>
      <c r="AT3501" s="16"/>
      <c r="AU3501" s="16"/>
      <c r="AV3501" s="16"/>
      <c r="AW3501" s="16"/>
      <c r="AX3501" s="16"/>
      <c r="AY3501" s="16"/>
      <c r="AZ3501" s="16"/>
      <c r="BA3501" s="16"/>
      <c r="BB3501" s="16"/>
    </row>
    <row r="3502" s="5" customFormat="1" spans="1:54">
      <c r="A3502" s="136"/>
      <c r="C3502" s="136"/>
      <c r="E3502" s="107"/>
      <c r="F3502" s="137"/>
      <c r="J3502" s="122"/>
      <c r="K3502" s="138"/>
      <c r="L3502" s="139"/>
      <c r="M3502" s="140"/>
      <c r="O3502" s="89"/>
      <c r="Q3502" s="138"/>
      <c r="R3502" s="91"/>
      <c r="S3502" s="138"/>
      <c r="T3502" s="138"/>
      <c r="U3502" s="91"/>
      <c r="V3502" s="141"/>
      <c r="Y3502" s="6"/>
      <c r="Z3502" s="16"/>
      <c r="AA3502" s="16"/>
      <c r="AB3502" s="16"/>
      <c r="AC3502" s="16"/>
      <c r="AD3502" s="16"/>
      <c r="AE3502" s="16"/>
      <c r="AF3502" s="16"/>
      <c r="AG3502" s="16"/>
      <c r="AH3502" s="16"/>
      <c r="AI3502" s="16"/>
      <c r="AJ3502" s="16"/>
      <c r="AK3502" s="16"/>
      <c r="AL3502" s="16"/>
      <c r="AM3502" s="16"/>
      <c r="AN3502" s="16"/>
      <c r="AO3502" s="16"/>
      <c r="AP3502" s="16"/>
      <c r="AQ3502" s="16"/>
      <c r="AR3502" s="16"/>
      <c r="AS3502" s="16"/>
      <c r="AT3502" s="16"/>
      <c r="AU3502" s="16"/>
      <c r="AV3502" s="16"/>
      <c r="AW3502" s="16"/>
      <c r="AX3502" s="16"/>
      <c r="AY3502" s="16"/>
      <c r="AZ3502" s="16"/>
      <c r="BA3502" s="16"/>
      <c r="BB3502" s="16"/>
    </row>
    <row r="3503" s="5" customFormat="1" spans="1:54">
      <c r="A3503" s="136"/>
      <c r="C3503" s="136"/>
      <c r="E3503" s="107"/>
      <c r="F3503" s="137"/>
      <c r="J3503" s="122"/>
      <c r="K3503" s="138"/>
      <c r="L3503" s="139"/>
      <c r="M3503" s="140"/>
      <c r="O3503" s="89"/>
      <c r="Q3503" s="138"/>
      <c r="R3503" s="91"/>
      <c r="S3503" s="138"/>
      <c r="T3503" s="138"/>
      <c r="U3503" s="91"/>
      <c r="V3503" s="141"/>
      <c r="Y3503" s="6"/>
      <c r="Z3503" s="16"/>
      <c r="AA3503" s="16"/>
      <c r="AB3503" s="16"/>
      <c r="AC3503" s="16"/>
      <c r="AD3503" s="16"/>
      <c r="AE3503" s="16"/>
      <c r="AF3503" s="16"/>
      <c r="AG3503" s="16"/>
      <c r="AH3503" s="16"/>
      <c r="AI3503" s="16"/>
      <c r="AJ3503" s="16"/>
      <c r="AK3503" s="16"/>
      <c r="AL3503" s="16"/>
      <c r="AM3503" s="16"/>
      <c r="AN3503" s="16"/>
      <c r="AO3503" s="16"/>
      <c r="AP3503" s="16"/>
      <c r="AQ3503" s="16"/>
      <c r="AR3503" s="16"/>
      <c r="AS3503" s="16"/>
      <c r="AT3503" s="16"/>
      <c r="AU3503" s="16"/>
      <c r="AV3503" s="16"/>
      <c r="AW3503" s="16"/>
      <c r="AX3503" s="16"/>
      <c r="AY3503" s="16"/>
      <c r="AZ3503" s="16"/>
      <c r="BA3503" s="16"/>
      <c r="BB3503" s="16"/>
    </row>
    <row r="3504" s="5" customFormat="1" spans="1:54">
      <c r="A3504" s="136"/>
      <c r="C3504" s="136"/>
      <c r="E3504" s="107"/>
      <c r="F3504" s="137"/>
      <c r="J3504" s="122"/>
      <c r="K3504" s="138"/>
      <c r="L3504" s="139"/>
      <c r="M3504" s="140"/>
      <c r="O3504" s="89"/>
      <c r="Q3504" s="138"/>
      <c r="R3504" s="91"/>
      <c r="S3504" s="138"/>
      <c r="T3504" s="138"/>
      <c r="U3504" s="91"/>
      <c r="V3504" s="141"/>
      <c r="Y3504" s="6"/>
      <c r="Z3504" s="16"/>
      <c r="AA3504" s="16"/>
      <c r="AB3504" s="16"/>
      <c r="AC3504" s="16"/>
      <c r="AD3504" s="16"/>
      <c r="AE3504" s="16"/>
      <c r="AF3504" s="16"/>
      <c r="AG3504" s="16"/>
      <c r="AH3504" s="16"/>
      <c r="AI3504" s="16"/>
      <c r="AJ3504" s="16"/>
      <c r="AK3504" s="16"/>
      <c r="AL3504" s="16"/>
      <c r="AM3504" s="16"/>
      <c r="AN3504" s="16"/>
      <c r="AO3504" s="16"/>
      <c r="AP3504" s="16"/>
      <c r="AQ3504" s="16"/>
      <c r="AR3504" s="16"/>
      <c r="AS3504" s="16"/>
      <c r="AT3504" s="16"/>
      <c r="AU3504" s="16"/>
      <c r="AV3504" s="16"/>
      <c r="AW3504" s="16"/>
      <c r="AX3504" s="16"/>
      <c r="AY3504" s="16"/>
      <c r="AZ3504" s="16"/>
      <c r="BA3504" s="16"/>
      <c r="BB3504" s="16"/>
    </row>
    <row r="3505" s="5" customFormat="1" spans="1:54">
      <c r="A3505" s="136"/>
      <c r="C3505" s="136"/>
      <c r="E3505" s="107"/>
      <c r="F3505" s="137"/>
      <c r="J3505" s="122"/>
      <c r="K3505" s="138"/>
      <c r="L3505" s="139"/>
      <c r="M3505" s="140"/>
      <c r="O3505" s="89"/>
      <c r="Q3505" s="138"/>
      <c r="R3505" s="91"/>
      <c r="S3505" s="138"/>
      <c r="T3505" s="138"/>
      <c r="U3505" s="91"/>
      <c r="V3505" s="141"/>
      <c r="Y3505" s="6"/>
      <c r="Z3505" s="16"/>
      <c r="AA3505" s="16"/>
      <c r="AB3505" s="16"/>
      <c r="AC3505" s="16"/>
      <c r="AD3505" s="16"/>
      <c r="AE3505" s="16"/>
      <c r="AF3505" s="16"/>
      <c r="AG3505" s="16"/>
      <c r="AH3505" s="16"/>
      <c r="AI3505" s="16"/>
      <c r="AJ3505" s="16"/>
      <c r="AK3505" s="16"/>
      <c r="AL3505" s="16"/>
      <c r="AM3505" s="16"/>
      <c r="AN3505" s="16"/>
      <c r="AO3505" s="16"/>
      <c r="AP3505" s="16"/>
      <c r="AQ3505" s="16"/>
      <c r="AR3505" s="16"/>
      <c r="AS3505" s="16"/>
      <c r="AT3505" s="16"/>
      <c r="AU3505" s="16"/>
      <c r="AV3505" s="16"/>
      <c r="AW3505" s="16"/>
      <c r="AX3505" s="16"/>
      <c r="AY3505" s="16"/>
      <c r="AZ3505" s="16"/>
      <c r="BA3505" s="16"/>
      <c r="BB3505" s="16"/>
    </row>
    <row r="3506" s="5" customFormat="1" spans="1:54">
      <c r="A3506" s="136"/>
      <c r="C3506" s="136"/>
      <c r="E3506" s="107"/>
      <c r="F3506" s="137"/>
      <c r="J3506" s="122"/>
      <c r="K3506" s="138"/>
      <c r="L3506" s="139"/>
      <c r="M3506" s="140"/>
      <c r="O3506" s="89"/>
      <c r="Q3506" s="138"/>
      <c r="R3506" s="91"/>
      <c r="S3506" s="138"/>
      <c r="T3506" s="138"/>
      <c r="U3506" s="91"/>
      <c r="V3506" s="141"/>
      <c r="Y3506" s="6"/>
      <c r="Z3506" s="16"/>
      <c r="AA3506" s="16"/>
      <c r="AB3506" s="16"/>
      <c r="AC3506" s="16"/>
      <c r="AD3506" s="16"/>
      <c r="AE3506" s="16"/>
      <c r="AF3506" s="16"/>
      <c r="AG3506" s="16"/>
      <c r="AH3506" s="16"/>
      <c r="AI3506" s="16"/>
      <c r="AJ3506" s="16"/>
      <c r="AK3506" s="16"/>
      <c r="AL3506" s="16"/>
      <c r="AM3506" s="16"/>
      <c r="AN3506" s="16"/>
      <c r="AO3506" s="16"/>
      <c r="AP3506" s="16"/>
      <c r="AQ3506" s="16"/>
      <c r="AR3506" s="16"/>
      <c r="AS3506" s="16"/>
      <c r="AT3506" s="16"/>
      <c r="AU3506" s="16"/>
      <c r="AV3506" s="16"/>
      <c r="AW3506" s="16"/>
      <c r="AX3506" s="16"/>
      <c r="AY3506" s="16"/>
      <c r="AZ3506" s="16"/>
      <c r="BA3506" s="16"/>
      <c r="BB3506" s="16"/>
    </row>
    <row r="3507" s="5" customFormat="1" spans="1:54">
      <c r="A3507" s="136"/>
      <c r="C3507" s="136"/>
      <c r="E3507" s="107"/>
      <c r="F3507" s="137"/>
      <c r="J3507" s="122"/>
      <c r="K3507" s="138"/>
      <c r="L3507" s="139"/>
      <c r="M3507" s="140"/>
      <c r="O3507" s="89"/>
      <c r="Q3507" s="138"/>
      <c r="R3507" s="91"/>
      <c r="S3507" s="138"/>
      <c r="T3507" s="138"/>
      <c r="U3507" s="91"/>
      <c r="V3507" s="141"/>
      <c r="Y3507" s="6"/>
      <c r="Z3507" s="16"/>
      <c r="AA3507" s="16"/>
      <c r="AB3507" s="16"/>
      <c r="AC3507" s="16"/>
      <c r="AD3507" s="16"/>
      <c r="AE3507" s="16"/>
      <c r="AF3507" s="16"/>
      <c r="AG3507" s="16"/>
      <c r="AH3507" s="16"/>
      <c r="AI3507" s="16"/>
      <c r="AJ3507" s="16"/>
      <c r="AK3507" s="16"/>
      <c r="AL3507" s="16"/>
      <c r="AM3507" s="16"/>
      <c r="AN3507" s="16"/>
      <c r="AO3507" s="16"/>
      <c r="AP3507" s="16"/>
      <c r="AQ3507" s="16"/>
      <c r="AR3507" s="16"/>
      <c r="AS3507" s="16"/>
      <c r="AT3507" s="16"/>
      <c r="AU3507" s="16"/>
      <c r="AV3507" s="16"/>
      <c r="AW3507" s="16"/>
      <c r="AX3507" s="16"/>
      <c r="AY3507" s="16"/>
      <c r="AZ3507" s="16"/>
      <c r="BA3507" s="16"/>
      <c r="BB3507" s="16"/>
    </row>
    <row r="3508" s="5" customFormat="1" spans="1:54">
      <c r="A3508" s="136"/>
      <c r="C3508" s="136"/>
      <c r="E3508" s="107"/>
      <c r="F3508" s="137"/>
      <c r="J3508" s="122"/>
      <c r="K3508" s="138"/>
      <c r="L3508" s="139"/>
      <c r="M3508" s="140"/>
      <c r="O3508" s="89"/>
      <c r="Q3508" s="138"/>
      <c r="R3508" s="91"/>
      <c r="S3508" s="138"/>
      <c r="T3508" s="138"/>
      <c r="U3508" s="91"/>
      <c r="V3508" s="141"/>
      <c r="Y3508" s="6"/>
      <c r="Z3508" s="16"/>
      <c r="AA3508" s="16"/>
      <c r="AB3508" s="16"/>
      <c r="AC3508" s="16"/>
      <c r="AD3508" s="16"/>
      <c r="AE3508" s="16"/>
      <c r="AF3508" s="16"/>
      <c r="AG3508" s="16"/>
      <c r="AH3508" s="16"/>
      <c r="AI3508" s="16"/>
      <c r="AJ3508" s="16"/>
      <c r="AK3508" s="16"/>
      <c r="AL3508" s="16"/>
      <c r="AM3508" s="16"/>
      <c r="AN3508" s="16"/>
      <c r="AO3508" s="16"/>
      <c r="AP3508" s="16"/>
      <c r="AQ3508" s="16"/>
      <c r="AR3508" s="16"/>
      <c r="AS3508" s="16"/>
      <c r="AT3508" s="16"/>
      <c r="AU3508" s="16"/>
      <c r="AV3508" s="16"/>
      <c r="AW3508" s="16"/>
      <c r="AX3508" s="16"/>
      <c r="AY3508" s="16"/>
      <c r="AZ3508" s="16"/>
      <c r="BA3508" s="16"/>
      <c r="BB3508" s="16"/>
    </row>
    <row r="3509" s="5" customFormat="1" spans="1:54">
      <c r="A3509" s="136"/>
      <c r="C3509" s="136"/>
      <c r="E3509" s="107"/>
      <c r="F3509" s="137"/>
      <c r="J3509" s="122"/>
      <c r="K3509" s="138"/>
      <c r="L3509" s="139"/>
      <c r="M3509" s="140"/>
      <c r="O3509" s="89"/>
      <c r="Q3509" s="138"/>
      <c r="R3509" s="91"/>
      <c r="S3509" s="138"/>
      <c r="T3509" s="138"/>
      <c r="U3509" s="91"/>
      <c r="V3509" s="141"/>
      <c r="Y3509" s="6"/>
      <c r="Z3509" s="16"/>
      <c r="AA3509" s="16"/>
      <c r="AB3509" s="16"/>
      <c r="AC3509" s="16"/>
      <c r="AD3509" s="16"/>
      <c r="AE3509" s="16"/>
      <c r="AF3509" s="16"/>
      <c r="AG3509" s="16"/>
      <c r="AH3509" s="16"/>
      <c r="AI3509" s="16"/>
      <c r="AJ3509" s="16"/>
      <c r="AK3509" s="16"/>
      <c r="AL3509" s="16"/>
      <c r="AM3509" s="16"/>
      <c r="AN3509" s="16"/>
      <c r="AO3509" s="16"/>
      <c r="AP3509" s="16"/>
      <c r="AQ3509" s="16"/>
      <c r="AR3509" s="16"/>
      <c r="AS3509" s="16"/>
      <c r="AT3509" s="16"/>
      <c r="AU3509" s="16"/>
      <c r="AV3509" s="16"/>
      <c r="AW3509" s="16"/>
      <c r="AX3509" s="16"/>
      <c r="AY3509" s="16"/>
      <c r="AZ3509" s="16"/>
      <c r="BA3509" s="16"/>
      <c r="BB3509" s="16"/>
    </row>
    <row r="3510" s="5" customFormat="1" spans="1:54">
      <c r="A3510" s="136"/>
      <c r="C3510" s="136"/>
      <c r="E3510" s="107"/>
      <c r="F3510" s="137"/>
      <c r="J3510" s="122"/>
      <c r="K3510" s="138"/>
      <c r="L3510" s="139"/>
      <c r="M3510" s="140"/>
      <c r="O3510" s="89"/>
      <c r="Q3510" s="138"/>
      <c r="R3510" s="91"/>
      <c r="S3510" s="138"/>
      <c r="T3510" s="138"/>
      <c r="U3510" s="91"/>
      <c r="V3510" s="141"/>
      <c r="Y3510" s="6"/>
      <c r="Z3510" s="16"/>
      <c r="AA3510" s="16"/>
      <c r="AB3510" s="16"/>
      <c r="AC3510" s="16"/>
      <c r="AD3510" s="16"/>
      <c r="AE3510" s="16"/>
      <c r="AF3510" s="16"/>
      <c r="AG3510" s="16"/>
      <c r="AH3510" s="16"/>
      <c r="AI3510" s="16"/>
      <c r="AJ3510" s="16"/>
      <c r="AK3510" s="16"/>
      <c r="AL3510" s="16"/>
      <c r="AM3510" s="16"/>
      <c r="AN3510" s="16"/>
      <c r="AO3510" s="16"/>
      <c r="AP3510" s="16"/>
      <c r="AQ3510" s="16"/>
      <c r="AR3510" s="16"/>
      <c r="AS3510" s="16"/>
      <c r="AT3510" s="16"/>
      <c r="AU3510" s="16"/>
      <c r="AV3510" s="16"/>
      <c r="AW3510" s="16"/>
      <c r="AX3510" s="16"/>
      <c r="AY3510" s="16"/>
      <c r="AZ3510" s="16"/>
      <c r="BA3510" s="16"/>
      <c r="BB3510" s="16"/>
    </row>
    <row r="3511" s="5" customFormat="1" spans="1:54">
      <c r="A3511" s="136"/>
      <c r="C3511" s="136"/>
      <c r="E3511" s="107"/>
      <c r="F3511" s="137"/>
      <c r="J3511" s="122"/>
      <c r="K3511" s="138"/>
      <c r="L3511" s="139"/>
      <c r="M3511" s="140"/>
      <c r="O3511" s="89"/>
      <c r="Q3511" s="138"/>
      <c r="R3511" s="91"/>
      <c r="S3511" s="138"/>
      <c r="T3511" s="138"/>
      <c r="U3511" s="91"/>
      <c r="V3511" s="141"/>
      <c r="Y3511" s="6"/>
      <c r="Z3511" s="16"/>
      <c r="AA3511" s="16"/>
      <c r="AB3511" s="16"/>
      <c r="AC3511" s="16"/>
      <c r="AD3511" s="16"/>
      <c r="AE3511" s="16"/>
      <c r="AF3511" s="16"/>
      <c r="AG3511" s="16"/>
      <c r="AH3511" s="16"/>
      <c r="AI3511" s="16"/>
      <c r="AJ3511" s="16"/>
      <c r="AK3511" s="16"/>
      <c r="AL3511" s="16"/>
      <c r="AM3511" s="16"/>
      <c r="AN3511" s="16"/>
      <c r="AO3511" s="16"/>
      <c r="AP3511" s="16"/>
      <c r="AQ3511" s="16"/>
      <c r="AR3511" s="16"/>
      <c r="AS3511" s="16"/>
      <c r="AT3511" s="16"/>
      <c r="AU3511" s="16"/>
      <c r="AV3511" s="16"/>
      <c r="AW3511" s="16"/>
      <c r="AX3511" s="16"/>
      <c r="AY3511" s="16"/>
      <c r="AZ3511" s="16"/>
      <c r="BA3511" s="16"/>
      <c r="BB3511" s="16"/>
    </row>
    <row r="3512" s="5" customFormat="1" spans="1:54">
      <c r="A3512" s="136"/>
      <c r="C3512" s="136"/>
      <c r="E3512" s="107"/>
      <c r="F3512" s="137"/>
      <c r="J3512" s="122"/>
      <c r="K3512" s="138"/>
      <c r="L3512" s="139"/>
      <c r="M3512" s="140"/>
      <c r="O3512" s="89"/>
      <c r="Q3512" s="138"/>
      <c r="R3512" s="91"/>
      <c r="S3512" s="138"/>
      <c r="T3512" s="138"/>
      <c r="U3512" s="91"/>
      <c r="V3512" s="141"/>
      <c r="Y3512" s="6"/>
      <c r="Z3512" s="16"/>
      <c r="AA3512" s="16"/>
      <c r="AB3512" s="16"/>
      <c r="AC3512" s="16"/>
      <c r="AD3512" s="16"/>
      <c r="AE3512" s="16"/>
      <c r="AF3512" s="16"/>
      <c r="AG3512" s="16"/>
      <c r="AH3512" s="16"/>
      <c r="AI3512" s="16"/>
      <c r="AJ3512" s="16"/>
      <c r="AK3512" s="16"/>
      <c r="AL3512" s="16"/>
      <c r="AM3512" s="16"/>
      <c r="AN3512" s="16"/>
      <c r="AO3512" s="16"/>
      <c r="AP3512" s="16"/>
      <c r="AQ3512" s="16"/>
      <c r="AR3512" s="16"/>
      <c r="AS3512" s="16"/>
      <c r="AT3512" s="16"/>
      <c r="AU3512" s="16"/>
      <c r="AV3512" s="16"/>
      <c r="AW3512" s="16"/>
      <c r="AX3512" s="16"/>
      <c r="AY3512" s="16"/>
      <c r="AZ3512" s="16"/>
      <c r="BA3512" s="16"/>
      <c r="BB3512" s="16"/>
    </row>
    <row r="3513" s="5" customFormat="1" spans="1:54">
      <c r="A3513" s="136"/>
      <c r="C3513" s="136"/>
      <c r="E3513" s="107"/>
      <c r="F3513" s="137"/>
      <c r="J3513" s="122"/>
      <c r="K3513" s="138"/>
      <c r="L3513" s="139"/>
      <c r="M3513" s="140"/>
      <c r="O3513" s="89"/>
      <c r="Q3513" s="138"/>
      <c r="R3513" s="91"/>
      <c r="S3513" s="138"/>
      <c r="T3513" s="138"/>
      <c r="U3513" s="91"/>
      <c r="V3513" s="141"/>
      <c r="Y3513" s="6"/>
      <c r="Z3513" s="16"/>
      <c r="AA3513" s="16"/>
      <c r="AB3513" s="16"/>
      <c r="AC3513" s="16"/>
      <c r="AD3513" s="16"/>
      <c r="AE3513" s="16"/>
      <c r="AF3513" s="16"/>
      <c r="AG3513" s="16"/>
      <c r="AH3513" s="16"/>
      <c r="AI3513" s="16"/>
      <c r="AJ3513" s="16"/>
      <c r="AK3513" s="16"/>
      <c r="AL3513" s="16"/>
      <c r="AM3513" s="16"/>
      <c r="AN3513" s="16"/>
      <c r="AO3513" s="16"/>
      <c r="AP3513" s="16"/>
      <c r="AQ3513" s="16"/>
      <c r="AR3513" s="16"/>
      <c r="AS3513" s="16"/>
      <c r="AT3513" s="16"/>
      <c r="AU3513" s="16"/>
      <c r="AV3513" s="16"/>
      <c r="AW3513" s="16"/>
      <c r="AX3513" s="16"/>
      <c r="AY3513" s="16"/>
      <c r="AZ3513" s="16"/>
      <c r="BA3513" s="16"/>
      <c r="BB3513" s="16"/>
    </row>
    <row r="3514" s="5" customFormat="1" spans="1:54">
      <c r="A3514" s="136"/>
      <c r="C3514" s="136"/>
      <c r="E3514" s="107"/>
      <c r="F3514" s="137"/>
      <c r="J3514" s="122"/>
      <c r="K3514" s="138"/>
      <c r="L3514" s="139"/>
      <c r="M3514" s="140"/>
      <c r="O3514" s="89"/>
      <c r="Q3514" s="138"/>
      <c r="R3514" s="91"/>
      <c r="S3514" s="138"/>
      <c r="T3514" s="138"/>
      <c r="U3514" s="91"/>
      <c r="V3514" s="141"/>
      <c r="Y3514" s="6"/>
      <c r="Z3514" s="16"/>
      <c r="AA3514" s="16"/>
      <c r="AB3514" s="16"/>
      <c r="AC3514" s="16"/>
      <c r="AD3514" s="16"/>
      <c r="AE3514" s="16"/>
      <c r="AF3514" s="16"/>
      <c r="AG3514" s="16"/>
      <c r="AH3514" s="16"/>
      <c r="AI3514" s="16"/>
      <c r="AJ3514" s="16"/>
      <c r="AK3514" s="16"/>
      <c r="AL3514" s="16"/>
      <c r="AM3514" s="16"/>
      <c r="AN3514" s="16"/>
      <c r="AO3514" s="16"/>
      <c r="AP3514" s="16"/>
      <c r="AQ3514" s="16"/>
      <c r="AR3514" s="16"/>
      <c r="AS3514" s="16"/>
      <c r="AT3514" s="16"/>
      <c r="AU3514" s="16"/>
      <c r="AV3514" s="16"/>
      <c r="AW3514" s="16"/>
      <c r="AX3514" s="16"/>
      <c r="AY3514" s="16"/>
      <c r="AZ3514" s="16"/>
      <c r="BA3514" s="16"/>
      <c r="BB3514" s="16"/>
    </row>
    <row r="3515" s="5" customFormat="1" spans="1:54">
      <c r="A3515" s="136"/>
      <c r="C3515" s="136"/>
      <c r="E3515" s="107"/>
      <c r="F3515" s="137"/>
      <c r="J3515" s="122"/>
      <c r="K3515" s="138"/>
      <c r="L3515" s="139"/>
      <c r="M3515" s="140"/>
      <c r="O3515" s="89"/>
      <c r="Q3515" s="138"/>
      <c r="R3515" s="91"/>
      <c r="S3515" s="138"/>
      <c r="T3515" s="138"/>
      <c r="U3515" s="91"/>
      <c r="V3515" s="141"/>
      <c r="Y3515" s="6"/>
      <c r="Z3515" s="16"/>
      <c r="AA3515" s="16"/>
      <c r="AB3515" s="16"/>
      <c r="AC3515" s="16"/>
      <c r="AD3515" s="16"/>
      <c r="AE3515" s="16"/>
      <c r="AF3515" s="16"/>
      <c r="AG3515" s="16"/>
      <c r="AH3515" s="16"/>
      <c r="AI3515" s="16"/>
      <c r="AJ3515" s="16"/>
      <c r="AK3515" s="16"/>
      <c r="AL3515" s="16"/>
      <c r="AM3515" s="16"/>
      <c r="AN3515" s="16"/>
      <c r="AO3515" s="16"/>
      <c r="AP3515" s="16"/>
      <c r="AQ3515" s="16"/>
      <c r="AR3515" s="16"/>
      <c r="AS3515" s="16"/>
      <c r="AT3515" s="16"/>
      <c r="AU3515" s="16"/>
      <c r="AV3515" s="16"/>
      <c r="AW3515" s="16"/>
      <c r="AX3515" s="16"/>
      <c r="AY3515" s="16"/>
      <c r="AZ3515" s="16"/>
      <c r="BA3515" s="16"/>
      <c r="BB3515" s="16"/>
    </row>
    <row r="3516" s="5" customFormat="1" spans="1:54">
      <c r="A3516" s="136"/>
      <c r="C3516" s="136"/>
      <c r="E3516" s="107"/>
      <c r="F3516" s="137"/>
      <c r="J3516" s="122"/>
      <c r="K3516" s="138"/>
      <c r="L3516" s="139"/>
      <c r="M3516" s="140"/>
      <c r="O3516" s="89"/>
      <c r="Q3516" s="138"/>
      <c r="R3516" s="91"/>
      <c r="S3516" s="138"/>
      <c r="T3516" s="138"/>
      <c r="U3516" s="91"/>
      <c r="V3516" s="141"/>
      <c r="Y3516" s="6"/>
      <c r="Z3516" s="16"/>
      <c r="AA3516" s="16"/>
      <c r="AB3516" s="16"/>
      <c r="AC3516" s="16"/>
      <c r="AD3516" s="16"/>
      <c r="AE3516" s="16"/>
      <c r="AF3516" s="16"/>
      <c r="AG3516" s="16"/>
      <c r="AH3516" s="16"/>
      <c r="AI3516" s="16"/>
      <c r="AJ3516" s="16"/>
      <c r="AK3516" s="16"/>
      <c r="AL3516" s="16"/>
      <c r="AM3516" s="16"/>
      <c r="AN3516" s="16"/>
      <c r="AO3516" s="16"/>
      <c r="AP3516" s="16"/>
      <c r="AQ3516" s="16"/>
      <c r="AR3516" s="16"/>
      <c r="AS3516" s="16"/>
      <c r="AT3516" s="16"/>
      <c r="AU3516" s="16"/>
      <c r="AV3516" s="16"/>
      <c r="AW3516" s="16"/>
      <c r="AX3516" s="16"/>
      <c r="AY3516" s="16"/>
      <c r="AZ3516" s="16"/>
      <c r="BA3516" s="16"/>
      <c r="BB3516" s="16"/>
    </row>
    <row r="3517" s="5" customFormat="1" spans="1:54">
      <c r="A3517" s="136"/>
      <c r="C3517" s="136"/>
      <c r="E3517" s="107"/>
      <c r="F3517" s="137"/>
      <c r="J3517" s="122"/>
      <c r="K3517" s="138"/>
      <c r="L3517" s="139"/>
      <c r="M3517" s="140"/>
      <c r="O3517" s="89"/>
      <c r="Q3517" s="138"/>
      <c r="R3517" s="91"/>
      <c r="S3517" s="138"/>
      <c r="T3517" s="138"/>
      <c r="U3517" s="91"/>
      <c r="V3517" s="141"/>
      <c r="Y3517" s="6"/>
      <c r="Z3517" s="16"/>
      <c r="AA3517" s="16"/>
      <c r="AB3517" s="16"/>
      <c r="AC3517" s="16"/>
      <c r="AD3517" s="16"/>
      <c r="AE3517" s="16"/>
      <c r="AF3517" s="16"/>
      <c r="AG3517" s="16"/>
      <c r="AH3517" s="16"/>
      <c r="AI3517" s="16"/>
      <c r="AJ3517" s="16"/>
      <c r="AK3517" s="16"/>
      <c r="AL3517" s="16"/>
      <c r="AM3517" s="16"/>
      <c r="AN3517" s="16"/>
      <c r="AO3517" s="16"/>
      <c r="AP3517" s="16"/>
      <c r="AQ3517" s="16"/>
      <c r="AR3517" s="16"/>
      <c r="AS3517" s="16"/>
      <c r="AT3517" s="16"/>
      <c r="AU3517" s="16"/>
      <c r="AV3517" s="16"/>
      <c r="AW3517" s="16"/>
      <c r="AX3517" s="16"/>
      <c r="AY3517" s="16"/>
      <c r="AZ3517" s="16"/>
      <c r="BA3517" s="16"/>
      <c r="BB3517" s="16"/>
    </row>
    <row r="3518" s="5" customFormat="1" spans="1:54">
      <c r="A3518" s="136"/>
      <c r="C3518" s="136"/>
      <c r="E3518" s="107"/>
      <c r="F3518" s="137"/>
      <c r="J3518" s="122"/>
      <c r="K3518" s="138"/>
      <c r="L3518" s="139"/>
      <c r="M3518" s="140"/>
      <c r="O3518" s="89"/>
      <c r="Q3518" s="138"/>
      <c r="R3518" s="91"/>
      <c r="S3518" s="138"/>
      <c r="T3518" s="138"/>
      <c r="U3518" s="91"/>
      <c r="V3518" s="141"/>
      <c r="Y3518" s="6"/>
      <c r="Z3518" s="16"/>
      <c r="AA3518" s="16"/>
      <c r="AB3518" s="16"/>
      <c r="AC3518" s="16"/>
      <c r="AD3518" s="16"/>
      <c r="AE3518" s="16"/>
      <c r="AF3518" s="16"/>
      <c r="AG3518" s="16"/>
      <c r="AH3518" s="16"/>
      <c r="AI3518" s="16"/>
      <c r="AJ3518" s="16"/>
      <c r="AK3518" s="16"/>
      <c r="AL3518" s="16"/>
      <c r="AM3518" s="16"/>
      <c r="AN3518" s="16"/>
      <c r="AO3518" s="16"/>
      <c r="AP3518" s="16"/>
      <c r="AQ3518" s="16"/>
      <c r="AR3518" s="16"/>
      <c r="AS3518" s="16"/>
      <c r="AT3518" s="16"/>
      <c r="AU3518" s="16"/>
      <c r="AV3518" s="16"/>
      <c r="AW3518" s="16"/>
      <c r="AX3518" s="16"/>
      <c r="AY3518" s="16"/>
      <c r="AZ3518" s="16"/>
      <c r="BA3518" s="16"/>
      <c r="BB3518" s="16"/>
    </row>
    <row r="3519" s="5" customFormat="1" spans="1:54">
      <c r="A3519" s="136"/>
      <c r="C3519" s="136"/>
      <c r="E3519" s="107"/>
      <c r="F3519" s="137"/>
      <c r="J3519" s="122"/>
      <c r="K3519" s="138"/>
      <c r="L3519" s="139"/>
      <c r="M3519" s="140"/>
      <c r="O3519" s="89"/>
      <c r="Q3519" s="138"/>
      <c r="R3519" s="91"/>
      <c r="S3519" s="138"/>
      <c r="T3519" s="138"/>
      <c r="U3519" s="91"/>
      <c r="V3519" s="141"/>
      <c r="Y3519" s="6"/>
      <c r="Z3519" s="16"/>
      <c r="AA3519" s="16"/>
      <c r="AB3519" s="16"/>
      <c r="AC3519" s="16"/>
      <c r="AD3519" s="16"/>
      <c r="AE3519" s="16"/>
      <c r="AF3519" s="16"/>
      <c r="AG3519" s="16"/>
      <c r="AH3519" s="16"/>
      <c r="AI3519" s="16"/>
      <c r="AJ3519" s="16"/>
      <c r="AK3519" s="16"/>
      <c r="AL3519" s="16"/>
      <c r="AM3519" s="16"/>
      <c r="AN3519" s="16"/>
      <c r="AO3519" s="16"/>
      <c r="AP3519" s="16"/>
      <c r="AQ3519" s="16"/>
      <c r="AR3519" s="16"/>
      <c r="AS3519" s="16"/>
      <c r="AT3519" s="16"/>
      <c r="AU3519" s="16"/>
      <c r="AV3519" s="16"/>
      <c r="AW3519" s="16"/>
      <c r="AX3519" s="16"/>
      <c r="AY3519" s="16"/>
      <c r="AZ3519" s="16"/>
      <c r="BA3519" s="16"/>
      <c r="BB3519" s="16"/>
    </row>
    <row r="3520" s="5" customFormat="1" spans="1:54">
      <c r="A3520" s="136"/>
      <c r="C3520" s="136"/>
      <c r="E3520" s="107"/>
      <c r="F3520" s="137"/>
      <c r="J3520" s="122"/>
      <c r="K3520" s="138"/>
      <c r="L3520" s="139"/>
      <c r="M3520" s="140"/>
      <c r="O3520" s="89"/>
      <c r="Q3520" s="138"/>
      <c r="R3520" s="91"/>
      <c r="S3520" s="138"/>
      <c r="T3520" s="138"/>
      <c r="U3520" s="91"/>
      <c r="V3520" s="141"/>
      <c r="Y3520" s="6"/>
      <c r="Z3520" s="16"/>
      <c r="AA3520" s="16"/>
      <c r="AB3520" s="16"/>
      <c r="AC3520" s="16"/>
      <c r="AD3520" s="16"/>
      <c r="AE3520" s="16"/>
      <c r="AF3520" s="16"/>
      <c r="AG3520" s="16"/>
      <c r="AH3520" s="16"/>
      <c r="AI3520" s="16"/>
      <c r="AJ3520" s="16"/>
      <c r="AK3520" s="16"/>
      <c r="AL3520" s="16"/>
      <c r="AM3520" s="16"/>
      <c r="AN3520" s="16"/>
      <c r="AO3520" s="16"/>
      <c r="AP3520" s="16"/>
      <c r="AQ3520" s="16"/>
      <c r="AR3520" s="16"/>
      <c r="AS3520" s="16"/>
      <c r="AT3520" s="16"/>
      <c r="AU3520" s="16"/>
      <c r="AV3520" s="16"/>
      <c r="AW3520" s="16"/>
      <c r="AX3520" s="16"/>
      <c r="AY3520" s="16"/>
      <c r="AZ3520" s="16"/>
      <c r="BA3520" s="16"/>
      <c r="BB3520" s="16"/>
    </row>
    <row r="3521" s="5" customFormat="1" spans="1:54">
      <c r="A3521" s="136"/>
      <c r="C3521" s="136"/>
      <c r="E3521" s="107"/>
      <c r="F3521" s="137"/>
      <c r="J3521" s="122"/>
      <c r="K3521" s="138"/>
      <c r="L3521" s="139"/>
      <c r="M3521" s="140"/>
      <c r="O3521" s="89"/>
      <c r="Q3521" s="138"/>
      <c r="R3521" s="91"/>
      <c r="S3521" s="138"/>
      <c r="T3521" s="138"/>
      <c r="U3521" s="91"/>
      <c r="V3521" s="141"/>
      <c r="Y3521" s="6"/>
      <c r="Z3521" s="16"/>
      <c r="AA3521" s="16"/>
      <c r="AB3521" s="16"/>
      <c r="AC3521" s="16"/>
      <c r="AD3521" s="16"/>
      <c r="AE3521" s="16"/>
      <c r="AF3521" s="16"/>
      <c r="AG3521" s="16"/>
      <c r="AH3521" s="16"/>
      <c r="AI3521" s="16"/>
      <c r="AJ3521" s="16"/>
      <c r="AK3521" s="16"/>
      <c r="AL3521" s="16"/>
      <c r="AM3521" s="16"/>
      <c r="AN3521" s="16"/>
      <c r="AO3521" s="16"/>
      <c r="AP3521" s="16"/>
      <c r="AQ3521" s="16"/>
      <c r="AR3521" s="16"/>
      <c r="AS3521" s="16"/>
      <c r="AT3521" s="16"/>
      <c r="AU3521" s="16"/>
      <c r="AV3521" s="16"/>
      <c r="AW3521" s="16"/>
      <c r="AX3521" s="16"/>
      <c r="AY3521" s="16"/>
      <c r="AZ3521" s="16"/>
      <c r="BA3521" s="16"/>
      <c r="BB3521" s="16"/>
    </row>
    <row r="3522" s="5" customFormat="1" spans="1:54">
      <c r="A3522" s="136"/>
      <c r="C3522" s="136"/>
      <c r="E3522" s="107"/>
      <c r="F3522" s="137"/>
      <c r="J3522" s="122"/>
      <c r="K3522" s="138"/>
      <c r="L3522" s="139"/>
      <c r="M3522" s="140"/>
      <c r="O3522" s="89"/>
      <c r="Q3522" s="138"/>
      <c r="R3522" s="91"/>
      <c r="S3522" s="138"/>
      <c r="T3522" s="138"/>
      <c r="U3522" s="91"/>
      <c r="V3522" s="141"/>
      <c r="Y3522" s="6"/>
      <c r="Z3522" s="16"/>
      <c r="AA3522" s="16"/>
      <c r="AB3522" s="16"/>
      <c r="AC3522" s="16"/>
      <c r="AD3522" s="16"/>
      <c r="AE3522" s="16"/>
      <c r="AF3522" s="16"/>
      <c r="AG3522" s="16"/>
      <c r="AH3522" s="16"/>
      <c r="AI3522" s="16"/>
      <c r="AJ3522" s="16"/>
      <c r="AK3522" s="16"/>
      <c r="AL3522" s="16"/>
      <c r="AM3522" s="16"/>
      <c r="AN3522" s="16"/>
      <c r="AO3522" s="16"/>
      <c r="AP3522" s="16"/>
      <c r="AQ3522" s="16"/>
      <c r="AR3522" s="16"/>
      <c r="AS3522" s="16"/>
      <c r="AT3522" s="16"/>
      <c r="AU3522" s="16"/>
      <c r="AV3522" s="16"/>
      <c r="AW3522" s="16"/>
      <c r="AX3522" s="16"/>
      <c r="AY3522" s="16"/>
      <c r="AZ3522" s="16"/>
      <c r="BA3522" s="16"/>
      <c r="BB3522" s="16"/>
    </row>
    <row r="3523" s="5" customFormat="1" spans="1:54">
      <c r="A3523" s="136"/>
      <c r="C3523" s="136"/>
      <c r="E3523" s="107"/>
      <c r="F3523" s="137"/>
      <c r="J3523" s="122"/>
      <c r="K3523" s="138"/>
      <c r="L3523" s="139"/>
      <c r="M3523" s="140"/>
      <c r="O3523" s="89"/>
      <c r="Q3523" s="138"/>
      <c r="R3523" s="91"/>
      <c r="S3523" s="138"/>
      <c r="T3523" s="138"/>
      <c r="U3523" s="91"/>
      <c r="V3523" s="141"/>
      <c r="Y3523" s="6"/>
      <c r="Z3523" s="16"/>
      <c r="AA3523" s="16"/>
      <c r="AB3523" s="16"/>
      <c r="AC3523" s="16"/>
      <c r="AD3523" s="16"/>
      <c r="AE3523" s="16"/>
      <c r="AF3523" s="16"/>
      <c r="AG3523" s="16"/>
      <c r="AH3523" s="16"/>
      <c r="AI3523" s="16"/>
      <c r="AJ3523" s="16"/>
      <c r="AK3523" s="16"/>
      <c r="AL3523" s="16"/>
      <c r="AM3523" s="16"/>
      <c r="AN3523" s="16"/>
      <c r="AO3523" s="16"/>
      <c r="AP3523" s="16"/>
      <c r="AQ3523" s="16"/>
      <c r="AR3523" s="16"/>
      <c r="AS3523" s="16"/>
      <c r="AT3523" s="16"/>
      <c r="AU3523" s="16"/>
      <c r="AV3523" s="16"/>
      <c r="AW3523" s="16"/>
      <c r="AX3523" s="16"/>
      <c r="AY3523" s="16"/>
      <c r="AZ3523" s="16"/>
      <c r="BA3523" s="16"/>
      <c r="BB3523" s="16"/>
    </row>
    <row r="3524" s="5" customFormat="1" spans="1:54">
      <c r="A3524" s="136"/>
      <c r="C3524" s="136"/>
      <c r="E3524" s="107"/>
      <c r="F3524" s="137"/>
      <c r="J3524" s="122"/>
      <c r="K3524" s="138"/>
      <c r="L3524" s="139"/>
      <c r="M3524" s="140"/>
      <c r="O3524" s="89"/>
      <c r="Q3524" s="138"/>
      <c r="R3524" s="91"/>
      <c r="S3524" s="138"/>
      <c r="T3524" s="138"/>
      <c r="U3524" s="91"/>
      <c r="V3524" s="141"/>
      <c r="Y3524" s="6"/>
      <c r="Z3524" s="16"/>
      <c r="AA3524" s="16"/>
      <c r="AB3524" s="16"/>
      <c r="AC3524" s="16"/>
      <c r="AD3524" s="16"/>
      <c r="AE3524" s="16"/>
      <c r="AF3524" s="16"/>
      <c r="AG3524" s="16"/>
      <c r="AH3524" s="16"/>
      <c r="AI3524" s="16"/>
      <c r="AJ3524" s="16"/>
      <c r="AK3524" s="16"/>
      <c r="AL3524" s="16"/>
      <c r="AM3524" s="16"/>
      <c r="AN3524" s="16"/>
      <c r="AO3524" s="16"/>
      <c r="AP3524" s="16"/>
      <c r="AQ3524" s="16"/>
      <c r="AR3524" s="16"/>
      <c r="AS3524" s="16"/>
      <c r="AT3524" s="16"/>
      <c r="AU3524" s="16"/>
      <c r="AV3524" s="16"/>
      <c r="AW3524" s="16"/>
      <c r="AX3524" s="16"/>
      <c r="AY3524" s="16"/>
      <c r="AZ3524" s="16"/>
      <c r="BA3524" s="16"/>
      <c r="BB3524" s="16"/>
    </row>
    <row r="3525" s="5" customFormat="1" spans="1:54">
      <c r="A3525" s="136"/>
      <c r="C3525" s="136"/>
      <c r="E3525" s="107"/>
      <c r="F3525" s="137"/>
      <c r="J3525" s="122"/>
      <c r="K3525" s="138"/>
      <c r="L3525" s="139"/>
      <c r="M3525" s="140"/>
      <c r="O3525" s="89"/>
      <c r="Q3525" s="138"/>
      <c r="R3525" s="91"/>
      <c r="S3525" s="138"/>
      <c r="T3525" s="138"/>
      <c r="U3525" s="91"/>
      <c r="V3525" s="141"/>
      <c r="Y3525" s="6"/>
      <c r="Z3525" s="16"/>
      <c r="AA3525" s="16"/>
      <c r="AB3525" s="16"/>
      <c r="AC3525" s="16"/>
      <c r="AD3525" s="16"/>
      <c r="AE3525" s="16"/>
      <c r="AF3525" s="16"/>
      <c r="AG3525" s="16"/>
      <c r="AH3525" s="16"/>
      <c r="AI3525" s="16"/>
      <c r="AJ3525" s="16"/>
      <c r="AK3525" s="16"/>
      <c r="AL3525" s="16"/>
      <c r="AM3525" s="16"/>
      <c r="AN3525" s="16"/>
      <c r="AO3525" s="16"/>
      <c r="AP3525" s="16"/>
      <c r="AQ3525" s="16"/>
      <c r="AR3525" s="16"/>
      <c r="AS3525" s="16"/>
      <c r="AT3525" s="16"/>
      <c r="AU3525" s="16"/>
      <c r="AV3525" s="16"/>
      <c r="AW3525" s="16"/>
      <c r="AX3525" s="16"/>
      <c r="AY3525" s="16"/>
      <c r="AZ3525" s="16"/>
      <c r="BA3525" s="16"/>
      <c r="BB3525" s="16"/>
    </row>
    <row r="3526" s="5" customFormat="1" spans="1:54">
      <c r="A3526" s="136"/>
      <c r="C3526" s="136"/>
      <c r="E3526" s="107"/>
      <c r="F3526" s="137"/>
      <c r="J3526" s="122"/>
      <c r="K3526" s="138"/>
      <c r="L3526" s="139"/>
      <c r="M3526" s="140"/>
      <c r="O3526" s="89"/>
      <c r="Q3526" s="138"/>
      <c r="R3526" s="91"/>
      <c r="S3526" s="138"/>
      <c r="T3526" s="138"/>
      <c r="U3526" s="91"/>
      <c r="V3526" s="141"/>
      <c r="Y3526" s="6"/>
      <c r="Z3526" s="16"/>
      <c r="AA3526" s="16"/>
      <c r="AB3526" s="16"/>
      <c r="AC3526" s="16"/>
      <c r="AD3526" s="16"/>
      <c r="AE3526" s="16"/>
      <c r="AF3526" s="16"/>
      <c r="AG3526" s="16"/>
      <c r="AH3526" s="16"/>
      <c r="AI3526" s="16"/>
      <c r="AJ3526" s="16"/>
      <c r="AK3526" s="16"/>
      <c r="AL3526" s="16"/>
      <c r="AM3526" s="16"/>
      <c r="AN3526" s="16"/>
      <c r="AO3526" s="16"/>
      <c r="AP3526" s="16"/>
      <c r="AQ3526" s="16"/>
      <c r="AR3526" s="16"/>
      <c r="AS3526" s="16"/>
      <c r="AT3526" s="16"/>
      <c r="AU3526" s="16"/>
      <c r="AV3526" s="16"/>
      <c r="AW3526" s="16"/>
      <c r="AX3526" s="16"/>
      <c r="AY3526" s="16"/>
      <c r="AZ3526" s="16"/>
      <c r="BA3526" s="16"/>
      <c r="BB3526" s="16"/>
    </row>
    <row r="3527" s="5" customFormat="1" spans="1:54">
      <c r="A3527" s="136"/>
      <c r="C3527" s="136"/>
      <c r="E3527" s="107"/>
      <c r="F3527" s="137"/>
      <c r="J3527" s="122"/>
      <c r="K3527" s="138"/>
      <c r="L3527" s="139"/>
      <c r="M3527" s="140"/>
      <c r="O3527" s="89"/>
      <c r="Q3527" s="138"/>
      <c r="R3527" s="91"/>
      <c r="S3527" s="138"/>
      <c r="T3527" s="138"/>
      <c r="U3527" s="91"/>
      <c r="V3527" s="141"/>
      <c r="Y3527" s="6"/>
      <c r="Z3527" s="16"/>
      <c r="AA3527" s="16"/>
      <c r="AB3527" s="16"/>
      <c r="AC3527" s="16"/>
      <c r="AD3527" s="16"/>
      <c r="AE3527" s="16"/>
      <c r="AF3527" s="16"/>
      <c r="AG3527" s="16"/>
      <c r="AH3527" s="16"/>
      <c r="AI3527" s="16"/>
      <c r="AJ3527" s="16"/>
      <c r="AK3527" s="16"/>
      <c r="AL3527" s="16"/>
      <c r="AM3527" s="16"/>
      <c r="AN3527" s="16"/>
      <c r="AO3527" s="16"/>
      <c r="AP3527" s="16"/>
      <c r="AQ3527" s="16"/>
      <c r="AR3527" s="16"/>
      <c r="AS3527" s="16"/>
      <c r="AT3527" s="16"/>
      <c r="AU3527" s="16"/>
      <c r="AV3527" s="16"/>
      <c r="AW3527" s="16"/>
      <c r="AX3527" s="16"/>
      <c r="AY3527" s="16"/>
      <c r="AZ3527" s="16"/>
      <c r="BA3527" s="16"/>
      <c r="BB3527" s="16"/>
    </row>
    <row r="3528" s="5" customFormat="1" spans="1:54">
      <c r="A3528" s="136"/>
      <c r="C3528" s="136"/>
      <c r="E3528" s="107"/>
      <c r="F3528" s="137"/>
      <c r="J3528" s="122"/>
      <c r="K3528" s="138"/>
      <c r="L3528" s="139"/>
      <c r="M3528" s="140"/>
      <c r="O3528" s="89"/>
      <c r="Q3528" s="138"/>
      <c r="R3528" s="91"/>
      <c r="S3528" s="138"/>
      <c r="T3528" s="138"/>
      <c r="U3528" s="91"/>
      <c r="V3528" s="141"/>
      <c r="Y3528" s="6"/>
      <c r="Z3528" s="16"/>
      <c r="AA3528" s="16"/>
      <c r="AB3528" s="16"/>
      <c r="AC3528" s="16"/>
      <c r="AD3528" s="16"/>
      <c r="AE3528" s="16"/>
      <c r="AF3528" s="16"/>
      <c r="AG3528" s="16"/>
      <c r="AH3528" s="16"/>
      <c r="AI3528" s="16"/>
      <c r="AJ3528" s="16"/>
      <c r="AK3528" s="16"/>
      <c r="AL3528" s="16"/>
      <c r="AM3528" s="16"/>
      <c r="AN3528" s="16"/>
      <c r="AO3528" s="16"/>
      <c r="AP3528" s="16"/>
      <c r="AQ3528" s="16"/>
      <c r="AR3528" s="16"/>
      <c r="AS3528" s="16"/>
      <c r="AT3528" s="16"/>
      <c r="AU3528" s="16"/>
      <c r="AV3528" s="16"/>
      <c r="AW3528" s="16"/>
      <c r="AX3528" s="16"/>
      <c r="AY3528" s="16"/>
      <c r="AZ3528" s="16"/>
      <c r="BA3528" s="16"/>
      <c r="BB3528" s="16"/>
    </row>
    <row r="3529" s="5" customFormat="1" spans="1:54">
      <c r="A3529" s="136"/>
      <c r="C3529" s="136"/>
      <c r="E3529" s="107"/>
      <c r="F3529" s="137"/>
      <c r="J3529" s="122"/>
      <c r="K3529" s="138"/>
      <c r="L3529" s="139"/>
      <c r="M3529" s="140"/>
      <c r="O3529" s="89"/>
      <c r="Q3529" s="138"/>
      <c r="R3529" s="91"/>
      <c r="S3529" s="138"/>
      <c r="T3529" s="138"/>
      <c r="U3529" s="91"/>
      <c r="V3529" s="141"/>
      <c r="Y3529" s="6"/>
      <c r="Z3529" s="16"/>
      <c r="AA3529" s="16"/>
      <c r="AB3529" s="16"/>
      <c r="AC3529" s="16"/>
      <c r="AD3529" s="16"/>
      <c r="AE3529" s="16"/>
      <c r="AF3529" s="16"/>
      <c r="AG3529" s="16"/>
      <c r="AH3529" s="16"/>
      <c r="AI3529" s="16"/>
      <c r="AJ3529" s="16"/>
      <c r="AK3529" s="16"/>
      <c r="AL3529" s="16"/>
      <c r="AM3529" s="16"/>
      <c r="AN3529" s="16"/>
      <c r="AO3529" s="16"/>
      <c r="AP3529" s="16"/>
      <c r="AQ3529" s="16"/>
      <c r="AR3529" s="16"/>
      <c r="AS3529" s="16"/>
      <c r="AT3529" s="16"/>
      <c r="AU3529" s="16"/>
      <c r="AV3529" s="16"/>
      <c r="AW3529" s="16"/>
      <c r="AX3529" s="16"/>
      <c r="AY3529" s="16"/>
      <c r="AZ3529" s="16"/>
      <c r="BA3529" s="16"/>
      <c r="BB3529" s="16"/>
    </row>
    <row r="3530" s="5" customFormat="1" spans="1:54">
      <c r="A3530" s="136"/>
      <c r="C3530" s="136"/>
      <c r="E3530" s="107"/>
      <c r="F3530" s="137"/>
      <c r="J3530" s="122"/>
      <c r="K3530" s="138"/>
      <c r="L3530" s="139"/>
      <c r="M3530" s="140"/>
      <c r="O3530" s="89"/>
      <c r="Q3530" s="138"/>
      <c r="R3530" s="91"/>
      <c r="S3530" s="138"/>
      <c r="T3530" s="138"/>
      <c r="U3530" s="91"/>
      <c r="V3530" s="141"/>
      <c r="Y3530" s="6"/>
      <c r="Z3530" s="16"/>
      <c r="AA3530" s="16"/>
      <c r="AB3530" s="16"/>
      <c r="AC3530" s="16"/>
      <c r="AD3530" s="16"/>
      <c r="AE3530" s="16"/>
      <c r="AF3530" s="16"/>
      <c r="AG3530" s="16"/>
      <c r="AH3530" s="16"/>
      <c r="AI3530" s="16"/>
      <c r="AJ3530" s="16"/>
      <c r="AK3530" s="16"/>
      <c r="AL3530" s="16"/>
      <c r="AM3530" s="16"/>
      <c r="AN3530" s="16"/>
      <c r="AO3530" s="16"/>
      <c r="AP3530" s="16"/>
      <c r="AQ3530" s="16"/>
      <c r="AR3530" s="16"/>
      <c r="AS3530" s="16"/>
      <c r="AT3530" s="16"/>
      <c r="AU3530" s="16"/>
      <c r="AV3530" s="16"/>
      <c r="AW3530" s="16"/>
      <c r="AX3530" s="16"/>
      <c r="AY3530" s="16"/>
      <c r="AZ3530" s="16"/>
      <c r="BA3530" s="16"/>
      <c r="BB3530" s="16"/>
    </row>
    <row r="3531" s="5" customFormat="1" spans="1:54">
      <c r="A3531" s="136"/>
      <c r="C3531" s="136"/>
      <c r="E3531" s="107"/>
      <c r="F3531" s="137"/>
      <c r="J3531" s="122"/>
      <c r="K3531" s="138"/>
      <c r="L3531" s="139"/>
      <c r="M3531" s="140"/>
      <c r="O3531" s="89"/>
      <c r="Q3531" s="138"/>
      <c r="R3531" s="91"/>
      <c r="S3531" s="138"/>
      <c r="T3531" s="138"/>
      <c r="U3531" s="91"/>
      <c r="V3531" s="141"/>
      <c r="Y3531" s="6"/>
      <c r="Z3531" s="16"/>
      <c r="AA3531" s="16"/>
      <c r="AB3531" s="16"/>
      <c r="AC3531" s="16"/>
      <c r="AD3531" s="16"/>
      <c r="AE3531" s="16"/>
      <c r="AF3531" s="16"/>
      <c r="AG3531" s="16"/>
      <c r="AH3531" s="16"/>
      <c r="AI3531" s="16"/>
      <c r="AJ3531" s="16"/>
      <c r="AK3531" s="16"/>
      <c r="AL3531" s="16"/>
      <c r="AM3531" s="16"/>
      <c r="AN3531" s="16"/>
      <c r="AO3531" s="16"/>
      <c r="AP3531" s="16"/>
      <c r="AQ3531" s="16"/>
      <c r="AR3531" s="16"/>
      <c r="AS3531" s="16"/>
      <c r="AT3531" s="16"/>
      <c r="AU3531" s="16"/>
      <c r="AV3531" s="16"/>
      <c r="AW3531" s="16"/>
      <c r="AX3531" s="16"/>
      <c r="AY3531" s="16"/>
      <c r="AZ3531" s="16"/>
      <c r="BA3531" s="16"/>
      <c r="BB3531" s="16"/>
    </row>
    <row r="3532" s="5" customFormat="1" spans="1:54">
      <c r="A3532" s="136"/>
      <c r="C3532" s="136"/>
      <c r="E3532" s="107"/>
      <c r="F3532" s="137"/>
      <c r="J3532" s="122"/>
      <c r="K3532" s="138"/>
      <c r="L3532" s="139"/>
      <c r="M3532" s="140"/>
      <c r="O3532" s="89"/>
      <c r="Q3532" s="138"/>
      <c r="R3532" s="91"/>
      <c r="S3532" s="138"/>
      <c r="T3532" s="138"/>
      <c r="U3532" s="91"/>
      <c r="V3532" s="141"/>
      <c r="Y3532" s="6"/>
      <c r="Z3532" s="16"/>
      <c r="AA3532" s="16"/>
      <c r="AB3532" s="16"/>
      <c r="AC3532" s="16"/>
      <c r="AD3532" s="16"/>
      <c r="AE3532" s="16"/>
      <c r="AF3532" s="16"/>
      <c r="AG3532" s="16"/>
      <c r="AH3532" s="16"/>
      <c r="AI3532" s="16"/>
      <c r="AJ3532" s="16"/>
      <c r="AK3532" s="16"/>
      <c r="AL3532" s="16"/>
      <c r="AM3532" s="16"/>
      <c r="AN3532" s="16"/>
      <c r="AO3532" s="16"/>
      <c r="AP3532" s="16"/>
      <c r="AQ3532" s="16"/>
      <c r="AR3532" s="16"/>
      <c r="AS3532" s="16"/>
      <c r="AT3532" s="16"/>
      <c r="AU3532" s="16"/>
      <c r="AV3532" s="16"/>
      <c r="AW3532" s="16"/>
      <c r="AX3532" s="16"/>
      <c r="AY3532" s="16"/>
      <c r="AZ3532" s="16"/>
      <c r="BA3532" s="16"/>
      <c r="BB3532" s="16"/>
    </row>
    <row r="3533" s="5" customFormat="1" spans="1:54">
      <c r="A3533" s="136"/>
      <c r="C3533" s="136"/>
      <c r="E3533" s="107"/>
      <c r="F3533" s="137"/>
      <c r="J3533" s="122"/>
      <c r="K3533" s="138"/>
      <c r="L3533" s="139"/>
      <c r="M3533" s="140"/>
      <c r="O3533" s="89"/>
      <c r="Q3533" s="138"/>
      <c r="R3533" s="91"/>
      <c r="S3533" s="138"/>
      <c r="T3533" s="138"/>
      <c r="U3533" s="91"/>
      <c r="V3533" s="141"/>
      <c r="Y3533" s="6"/>
      <c r="Z3533" s="16"/>
      <c r="AA3533" s="16"/>
      <c r="AB3533" s="16"/>
      <c r="AC3533" s="16"/>
      <c r="AD3533" s="16"/>
      <c r="AE3533" s="16"/>
      <c r="AF3533" s="16"/>
      <c r="AG3533" s="16"/>
      <c r="AH3533" s="16"/>
      <c r="AI3533" s="16"/>
      <c r="AJ3533" s="16"/>
      <c r="AK3533" s="16"/>
      <c r="AL3533" s="16"/>
      <c r="AM3533" s="16"/>
      <c r="AN3533" s="16"/>
      <c r="AO3533" s="16"/>
      <c r="AP3533" s="16"/>
      <c r="AQ3533" s="16"/>
      <c r="AR3533" s="16"/>
      <c r="AS3533" s="16"/>
      <c r="AT3533" s="16"/>
      <c r="AU3533" s="16"/>
      <c r="AV3533" s="16"/>
      <c r="AW3533" s="16"/>
      <c r="AX3533" s="16"/>
      <c r="AY3533" s="16"/>
      <c r="AZ3533" s="16"/>
      <c r="BA3533" s="16"/>
      <c r="BB3533" s="16"/>
    </row>
    <row r="3534" s="5" customFormat="1" spans="1:54">
      <c r="A3534" s="136"/>
      <c r="C3534" s="136"/>
      <c r="E3534" s="107"/>
      <c r="F3534" s="137"/>
      <c r="J3534" s="122"/>
      <c r="K3534" s="138"/>
      <c r="L3534" s="139"/>
      <c r="M3534" s="140"/>
      <c r="O3534" s="89"/>
      <c r="Q3534" s="138"/>
      <c r="R3534" s="91"/>
      <c r="S3534" s="138"/>
      <c r="T3534" s="138"/>
      <c r="U3534" s="91"/>
      <c r="V3534" s="141"/>
      <c r="Y3534" s="6"/>
      <c r="Z3534" s="16"/>
      <c r="AA3534" s="16"/>
      <c r="AB3534" s="16"/>
      <c r="AC3534" s="16"/>
      <c r="AD3534" s="16"/>
      <c r="AE3534" s="16"/>
      <c r="AF3534" s="16"/>
      <c r="AG3534" s="16"/>
      <c r="AH3534" s="16"/>
      <c r="AI3534" s="16"/>
      <c r="AJ3534" s="16"/>
      <c r="AK3534" s="16"/>
      <c r="AL3534" s="16"/>
      <c r="AM3534" s="16"/>
      <c r="AN3534" s="16"/>
      <c r="AO3534" s="16"/>
      <c r="AP3534" s="16"/>
      <c r="AQ3534" s="16"/>
      <c r="AR3534" s="16"/>
      <c r="AS3534" s="16"/>
      <c r="AT3534" s="16"/>
      <c r="AU3534" s="16"/>
      <c r="AV3534" s="16"/>
      <c r="AW3534" s="16"/>
      <c r="AX3534" s="16"/>
      <c r="AY3534" s="16"/>
      <c r="AZ3534" s="16"/>
      <c r="BA3534" s="16"/>
      <c r="BB3534" s="16"/>
    </row>
    <row r="3535" s="5" customFormat="1" spans="1:54">
      <c r="A3535" s="136"/>
      <c r="C3535" s="136"/>
      <c r="E3535" s="107"/>
      <c r="F3535" s="137"/>
      <c r="J3535" s="122"/>
      <c r="K3535" s="138"/>
      <c r="L3535" s="139"/>
      <c r="M3535" s="140"/>
      <c r="O3535" s="89"/>
      <c r="Q3535" s="138"/>
      <c r="R3535" s="91"/>
      <c r="S3535" s="138"/>
      <c r="T3535" s="138"/>
      <c r="U3535" s="91"/>
      <c r="V3535" s="141"/>
      <c r="Y3535" s="6"/>
      <c r="Z3535" s="16"/>
      <c r="AA3535" s="16"/>
      <c r="AB3535" s="16"/>
      <c r="AC3535" s="16"/>
      <c r="AD3535" s="16"/>
      <c r="AE3535" s="16"/>
      <c r="AF3535" s="16"/>
      <c r="AG3535" s="16"/>
      <c r="AH3535" s="16"/>
      <c r="AI3535" s="16"/>
      <c r="AJ3535" s="16"/>
      <c r="AK3535" s="16"/>
      <c r="AL3535" s="16"/>
      <c r="AM3535" s="16"/>
      <c r="AN3535" s="16"/>
      <c r="AO3535" s="16"/>
      <c r="AP3535" s="16"/>
      <c r="AQ3535" s="16"/>
      <c r="AR3535" s="16"/>
      <c r="AS3535" s="16"/>
      <c r="AT3535" s="16"/>
      <c r="AU3535" s="16"/>
      <c r="AV3535" s="16"/>
      <c r="AW3535" s="16"/>
      <c r="AX3535" s="16"/>
      <c r="AY3535" s="16"/>
      <c r="AZ3535" s="16"/>
      <c r="BA3535" s="16"/>
      <c r="BB3535" s="16"/>
    </row>
    <row r="3536" s="5" customFormat="1" spans="1:54">
      <c r="A3536" s="136"/>
      <c r="C3536" s="136"/>
      <c r="E3536" s="107"/>
      <c r="F3536" s="137"/>
      <c r="J3536" s="122"/>
      <c r="K3536" s="138"/>
      <c r="L3536" s="139"/>
      <c r="M3536" s="140"/>
      <c r="O3536" s="89"/>
      <c r="Q3536" s="138"/>
      <c r="R3536" s="91"/>
      <c r="S3536" s="138"/>
      <c r="T3536" s="138"/>
      <c r="U3536" s="91"/>
      <c r="V3536" s="141"/>
      <c r="Y3536" s="6"/>
      <c r="Z3536" s="16"/>
      <c r="AA3536" s="16"/>
      <c r="AB3536" s="16"/>
      <c r="AC3536" s="16"/>
      <c r="AD3536" s="16"/>
      <c r="AE3536" s="16"/>
      <c r="AF3536" s="16"/>
      <c r="AG3536" s="16"/>
      <c r="AH3536" s="16"/>
      <c r="AI3536" s="16"/>
      <c r="AJ3536" s="16"/>
      <c r="AK3536" s="16"/>
      <c r="AL3536" s="16"/>
      <c r="AM3536" s="16"/>
      <c r="AN3536" s="16"/>
      <c r="AO3536" s="16"/>
      <c r="AP3536" s="16"/>
      <c r="AQ3536" s="16"/>
      <c r="AR3536" s="16"/>
      <c r="AS3536" s="16"/>
      <c r="AT3536" s="16"/>
      <c r="AU3536" s="16"/>
      <c r="AV3536" s="16"/>
      <c r="AW3536" s="16"/>
      <c r="AX3536" s="16"/>
      <c r="AY3536" s="16"/>
      <c r="AZ3536" s="16"/>
      <c r="BA3536" s="16"/>
      <c r="BB3536" s="16"/>
    </row>
    <row r="3537" s="5" customFormat="1" spans="1:54">
      <c r="A3537" s="136"/>
      <c r="C3537" s="136"/>
      <c r="E3537" s="107"/>
      <c r="F3537" s="137"/>
      <c r="J3537" s="122"/>
      <c r="K3537" s="138"/>
      <c r="L3537" s="139"/>
      <c r="M3537" s="140"/>
      <c r="O3537" s="89"/>
      <c r="Q3537" s="138"/>
      <c r="R3537" s="91"/>
      <c r="S3537" s="138"/>
      <c r="T3537" s="138"/>
      <c r="U3537" s="91"/>
      <c r="V3537" s="141"/>
      <c r="Y3537" s="6"/>
      <c r="Z3537" s="16"/>
      <c r="AA3537" s="16"/>
      <c r="AB3537" s="16"/>
      <c r="AC3537" s="16"/>
      <c r="AD3537" s="16"/>
      <c r="AE3537" s="16"/>
      <c r="AF3537" s="16"/>
      <c r="AG3537" s="16"/>
      <c r="AH3537" s="16"/>
      <c r="AI3537" s="16"/>
      <c r="AJ3537" s="16"/>
      <c r="AK3537" s="16"/>
      <c r="AL3537" s="16"/>
      <c r="AM3537" s="16"/>
      <c r="AN3537" s="16"/>
      <c r="AO3537" s="16"/>
      <c r="AP3537" s="16"/>
      <c r="AQ3537" s="16"/>
      <c r="AR3537" s="16"/>
      <c r="AS3537" s="16"/>
      <c r="AT3537" s="16"/>
      <c r="AU3537" s="16"/>
      <c r="AV3537" s="16"/>
      <c r="AW3537" s="16"/>
      <c r="AX3537" s="16"/>
      <c r="AY3537" s="16"/>
      <c r="AZ3537" s="16"/>
      <c r="BA3537" s="16"/>
      <c r="BB3537" s="16"/>
    </row>
    <row r="3538" s="5" customFormat="1" spans="1:54">
      <c r="A3538" s="136"/>
      <c r="C3538" s="136"/>
      <c r="E3538" s="107"/>
      <c r="F3538" s="137"/>
      <c r="J3538" s="122"/>
      <c r="K3538" s="138"/>
      <c r="L3538" s="139"/>
      <c r="M3538" s="140"/>
      <c r="O3538" s="89"/>
      <c r="Q3538" s="138"/>
      <c r="R3538" s="91"/>
      <c r="S3538" s="138"/>
      <c r="T3538" s="138"/>
      <c r="U3538" s="91"/>
      <c r="V3538" s="141"/>
      <c r="Y3538" s="6"/>
      <c r="Z3538" s="16"/>
      <c r="AA3538" s="16"/>
      <c r="AB3538" s="16"/>
      <c r="AC3538" s="16"/>
      <c r="AD3538" s="16"/>
      <c r="AE3538" s="16"/>
      <c r="AF3538" s="16"/>
      <c r="AG3538" s="16"/>
      <c r="AH3538" s="16"/>
      <c r="AI3538" s="16"/>
      <c r="AJ3538" s="16"/>
      <c r="AK3538" s="16"/>
      <c r="AL3538" s="16"/>
      <c r="AM3538" s="16"/>
      <c r="AN3538" s="16"/>
      <c r="AO3538" s="16"/>
      <c r="AP3538" s="16"/>
      <c r="AQ3538" s="16"/>
      <c r="AR3538" s="16"/>
      <c r="AS3538" s="16"/>
      <c r="AT3538" s="16"/>
      <c r="AU3538" s="16"/>
      <c r="AV3538" s="16"/>
      <c r="AW3538" s="16"/>
      <c r="AX3538" s="16"/>
      <c r="AY3538" s="16"/>
      <c r="AZ3538" s="16"/>
      <c r="BA3538" s="16"/>
      <c r="BB3538" s="16"/>
    </row>
    <row r="3539" s="5" customFormat="1" spans="1:54">
      <c r="A3539" s="136"/>
      <c r="C3539" s="136"/>
      <c r="E3539" s="107"/>
      <c r="F3539" s="137"/>
      <c r="J3539" s="122"/>
      <c r="K3539" s="138"/>
      <c r="L3539" s="139"/>
      <c r="M3539" s="140"/>
      <c r="O3539" s="89"/>
      <c r="Q3539" s="138"/>
      <c r="R3539" s="91"/>
      <c r="S3539" s="138"/>
      <c r="T3539" s="138"/>
      <c r="U3539" s="91"/>
      <c r="V3539" s="141"/>
      <c r="Y3539" s="6"/>
      <c r="Z3539" s="16"/>
      <c r="AA3539" s="16"/>
      <c r="AB3539" s="16"/>
      <c r="AC3539" s="16"/>
      <c r="AD3539" s="16"/>
      <c r="AE3539" s="16"/>
      <c r="AF3539" s="16"/>
      <c r="AG3539" s="16"/>
      <c r="AH3539" s="16"/>
      <c r="AI3539" s="16"/>
      <c r="AJ3539" s="16"/>
      <c r="AK3539" s="16"/>
      <c r="AL3539" s="16"/>
      <c r="AM3539" s="16"/>
      <c r="AN3539" s="16"/>
      <c r="AO3539" s="16"/>
      <c r="AP3539" s="16"/>
      <c r="AQ3539" s="16"/>
      <c r="AR3539" s="16"/>
      <c r="AS3539" s="16"/>
      <c r="AT3539" s="16"/>
      <c r="AU3539" s="16"/>
      <c r="AV3539" s="16"/>
      <c r="AW3539" s="16"/>
      <c r="AX3539" s="16"/>
      <c r="AY3539" s="16"/>
      <c r="AZ3539" s="16"/>
      <c r="BA3539" s="16"/>
      <c r="BB3539" s="16"/>
    </row>
    <row r="3540" s="5" customFormat="1" spans="1:54">
      <c r="A3540" s="136"/>
      <c r="C3540" s="136"/>
      <c r="E3540" s="107"/>
      <c r="F3540" s="137"/>
      <c r="J3540" s="122"/>
      <c r="K3540" s="138"/>
      <c r="L3540" s="139"/>
      <c r="M3540" s="140"/>
      <c r="O3540" s="89"/>
      <c r="Q3540" s="138"/>
      <c r="R3540" s="91"/>
      <c r="S3540" s="138"/>
      <c r="T3540" s="138"/>
      <c r="U3540" s="91"/>
      <c r="V3540" s="141"/>
      <c r="Y3540" s="6"/>
      <c r="Z3540" s="16"/>
      <c r="AA3540" s="16"/>
      <c r="AB3540" s="16"/>
      <c r="AC3540" s="16"/>
      <c r="AD3540" s="16"/>
      <c r="AE3540" s="16"/>
      <c r="AF3540" s="16"/>
      <c r="AG3540" s="16"/>
      <c r="AH3540" s="16"/>
      <c r="AI3540" s="16"/>
      <c r="AJ3540" s="16"/>
      <c r="AK3540" s="16"/>
      <c r="AL3540" s="16"/>
      <c r="AM3540" s="16"/>
      <c r="AN3540" s="16"/>
      <c r="AO3540" s="16"/>
      <c r="AP3540" s="16"/>
      <c r="AQ3540" s="16"/>
      <c r="AR3540" s="16"/>
      <c r="AS3540" s="16"/>
      <c r="AT3540" s="16"/>
      <c r="AU3540" s="16"/>
      <c r="AV3540" s="16"/>
      <c r="AW3540" s="16"/>
      <c r="AX3540" s="16"/>
      <c r="AY3540" s="16"/>
      <c r="AZ3540" s="16"/>
      <c r="BA3540" s="16"/>
      <c r="BB3540" s="16"/>
    </row>
    <row r="3541" s="5" customFormat="1" spans="1:54">
      <c r="A3541" s="136"/>
      <c r="C3541" s="136"/>
      <c r="E3541" s="107"/>
      <c r="F3541" s="137"/>
      <c r="J3541" s="122"/>
      <c r="K3541" s="138"/>
      <c r="L3541" s="139"/>
      <c r="M3541" s="140"/>
      <c r="O3541" s="89"/>
      <c r="Q3541" s="138"/>
      <c r="R3541" s="91"/>
      <c r="S3541" s="138"/>
      <c r="T3541" s="138"/>
      <c r="U3541" s="91"/>
      <c r="V3541" s="141"/>
      <c r="Y3541" s="6"/>
      <c r="Z3541" s="16"/>
      <c r="AA3541" s="16"/>
      <c r="AB3541" s="16"/>
      <c r="AC3541" s="16"/>
      <c r="AD3541" s="16"/>
      <c r="AE3541" s="16"/>
      <c r="AF3541" s="16"/>
      <c r="AG3541" s="16"/>
      <c r="AH3541" s="16"/>
      <c r="AI3541" s="16"/>
      <c r="AJ3541" s="16"/>
      <c r="AK3541" s="16"/>
      <c r="AL3541" s="16"/>
      <c r="AM3541" s="16"/>
      <c r="AN3541" s="16"/>
      <c r="AO3541" s="16"/>
      <c r="AP3541" s="16"/>
      <c r="AQ3541" s="16"/>
      <c r="AR3541" s="16"/>
      <c r="AS3541" s="16"/>
      <c r="AT3541" s="16"/>
      <c r="AU3541" s="16"/>
      <c r="AV3541" s="16"/>
      <c r="AW3541" s="16"/>
      <c r="AX3541" s="16"/>
      <c r="AY3541" s="16"/>
      <c r="AZ3541" s="16"/>
      <c r="BA3541" s="16"/>
      <c r="BB3541" s="16"/>
    </row>
    <row r="3542" s="5" customFormat="1" spans="1:54">
      <c r="A3542" s="136"/>
      <c r="C3542" s="136"/>
      <c r="E3542" s="107"/>
      <c r="F3542" s="137"/>
      <c r="J3542" s="122"/>
      <c r="K3542" s="138"/>
      <c r="L3542" s="139"/>
      <c r="M3542" s="140"/>
      <c r="O3542" s="89"/>
      <c r="Q3542" s="138"/>
      <c r="R3542" s="91"/>
      <c r="S3542" s="138"/>
      <c r="T3542" s="138"/>
      <c r="U3542" s="91"/>
      <c r="V3542" s="141"/>
      <c r="Y3542" s="6"/>
      <c r="Z3542" s="16"/>
      <c r="AA3542" s="16"/>
      <c r="AB3542" s="16"/>
      <c r="AC3542" s="16"/>
      <c r="AD3542" s="16"/>
      <c r="AE3542" s="16"/>
      <c r="AF3542" s="16"/>
      <c r="AG3542" s="16"/>
      <c r="AH3542" s="16"/>
      <c r="AI3542" s="16"/>
      <c r="AJ3542" s="16"/>
      <c r="AK3542" s="16"/>
      <c r="AL3542" s="16"/>
      <c r="AM3542" s="16"/>
      <c r="AN3542" s="16"/>
      <c r="AO3542" s="16"/>
      <c r="AP3542" s="16"/>
      <c r="AQ3542" s="16"/>
      <c r="AR3542" s="16"/>
      <c r="AS3542" s="16"/>
      <c r="AT3542" s="16"/>
      <c r="AU3542" s="16"/>
      <c r="AV3542" s="16"/>
      <c r="AW3542" s="16"/>
      <c r="AX3542" s="16"/>
      <c r="AY3542" s="16"/>
      <c r="AZ3542" s="16"/>
      <c r="BA3542" s="16"/>
      <c r="BB3542" s="16"/>
    </row>
    <row r="3543" s="5" customFormat="1" spans="1:54">
      <c r="A3543" s="136"/>
      <c r="C3543" s="136"/>
      <c r="E3543" s="107"/>
      <c r="F3543" s="137"/>
      <c r="J3543" s="122"/>
      <c r="K3543" s="138"/>
      <c r="L3543" s="139"/>
      <c r="M3543" s="140"/>
      <c r="O3543" s="89"/>
      <c r="Q3543" s="138"/>
      <c r="R3543" s="91"/>
      <c r="S3543" s="138"/>
      <c r="T3543" s="138"/>
      <c r="U3543" s="91"/>
      <c r="V3543" s="141"/>
      <c r="Y3543" s="6"/>
      <c r="Z3543" s="16"/>
      <c r="AA3543" s="16"/>
      <c r="AB3543" s="16"/>
      <c r="AC3543" s="16"/>
      <c r="AD3543" s="16"/>
      <c r="AE3543" s="16"/>
      <c r="AF3543" s="16"/>
      <c r="AG3543" s="16"/>
      <c r="AH3543" s="16"/>
      <c r="AI3543" s="16"/>
      <c r="AJ3543" s="16"/>
      <c r="AK3543" s="16"/>
      <c r="AL3543" s="16"/>
      <c r="AM3543" s="16"/>
      <c r="AN3543" s="16"/>
      <c r="AO3543" s="16"/>
      <c r="AP3543" s="16"/>
      <c r="AQ3543" s="16"/>
      <c r="AR3543" s="16"/>
      <c r="AS3543" s="16"/>
      <c r="AT3543" s="16"/>
      <c r="AU3543" s="16"/>
      <c r="AV3543" s="16"/>
      <c r="AW3543" s="16"/>
      <c r="AX3543" s="16"/>
      <c r="AY3543" s="16"/>
      <c r="AZ3543" s="16"/>
      <c r="BA3543" s="16"/>
      <c r="BB3543" s="16"/>
    </row>
    <row r="3544" s="5" customFormat="1" spans="1:54">
      <c r="A3544" s="136"/>
      <c r="C3544" s="136"/>
      <c r="E3544" s="107"/>
      <c r="F3544" s="137"/>
      <c r="J3544" s="122"/>
      <c r="K3544" s="138"/>
      <c r="L3544" s="139"/>
      <c r="M3544" s="140"/>
      <c r="O3544" s="89"/>
      <c r="Q3544" s="138"/>
      <c r="R3544" s="91"/>
      <c r="S3544" s="138"/>
      <c r="T3544" s="138"/>
      <c r="U3544" s="91"/>
      <c r="V3544" s="141"/>
      <c r="Y3544" s="6"/>
      <c r="Z3544" s="16"/>
      <c r="AA3544" s="16"/>
      <c r="AB3544" s="16"/>
      <c r="AC3544" s="16"/>
      <c r="AD3544" s="16"/>
      <c r="AE3544" s="16"/>
      <c r="AF3544" s="16"/>
      <c r="AG3544" s="16"/>
      <c r="AH3544" s="16"/>
      <c r="AI3544" s="16"/>
      <c r="AJ3544" s="16"/>
      <c r="AK3544" s="16"/>
      <c r="AL3544" s="16"/>
      <c r="AM3544" s="16"/>
      <c r="AN3544" s="16"/>
      <c r="AO3544" s="16"/>
      <c r="AP3544" s="16"/>
      <c r="AQ3544" s="16"/>
      <c r="AR3544" s="16"/>
      <c r="AS3544" s="16"/>
      <c r="AT3544" s="16"/>
      <c r="AU3544" s="16"/>
      <c r="AV3544" s="16"/>
      <c r="AW3544" s="16"/>
      <c r="AX3544" s="16"/>
      <c r="AY3544" s="16"/>
      <c r="AZ3544" s="16"/>
      <c r="BA3544" s="16"/>
      <c r="BB3544" s="16"/>
    </row>
    <row r="3545" s="5" customFormat="1" spans="1:54">
      <c r="A3545" s="136"/>
      <c r="C3545" s="136"/>
      <c r="E3545" s="107"/>
      <c r="F3545" s="137"/>
      <c r="J3545" s="122"/>
      <c r="K3545" s="138"/>
      <c r="L3545" s="139"/>
      <c r="M3545" s="140"/>
      <c r="O3545" s="89"/>
      <c r="Q3545" s="138"/>
      <c r="R3545" s="91"/>
      <c r="S3545" s="138"/>
      <c r="T3545" s="138"/>
      <c r="U3545" s="91"/>
      <c r="V3545" s="141"/>
      <c r="Y3545" s="6"/>
      <c r="Z3545" s="16"/>
      <c r="AA3545" s="16"/>
      <c r="AB3545" s="16"/>
      <c r="AC3545" s="16"/>
      <c r="AD3545" s="16"/>
      <c r="AE3545" s="16"/>
      <c r="AF3545" s="16"/>
      <c r="AG3545" s="16"/>
      <c r="AH3545" s="16"/>
      <c r="AI3545" s="16"/>
      <c r="AJ3545" s="16"/>
      <c r="AK3545" s="16"/>
      <c r="AL3545" s="16"/>
      <c r="AM3545" s="16"/>
      <c r="AN3545" s="16"/>
      <c r="AO3545" s="16"/>
      <c r="AP3545" s="16"/>
      <c r="AQ3545" s="16"/>
      <c r="AR3545" s="16"/>
      <c r="AS3545" s="16"/>
      <c r="AT3545" s="16"/>
      <c r="AU3545" s="16"/>
      <c r="AV3545" s="16"/>
      <c r="AW3545" s="16"/>
      <c r="AX3545" s="16"/>
      <c r="AY3545" s="16"/>
      <c r="AZ3545" s="16"/>
      <c r="BA3545" s="16"/>
      <c r="BB3545" s="16"/>
    </row>
    <row r="3546" s="5" customFormat="1" spans="1:54">
      <c r="A3546" s="136"/>
      <c r="C3546" s="136"/>
      <c r="E3546" s="107"/>
      <c r="F3546" s="137"/>
      <c r="J3546" s="122"/>
      <c r="K3546" s="138"/>
      <c r="L3546" s="139"/>
      <c r="M3546" s="140"/>
      <c r="O3546" s="89"/>
      <c r="Q3546" s="138"/>
      <c r="R3546" s="91"/>
      <c r="S3546" s="138"/>
      <c r="T3546" s="138"/>
      <c r="U3546" s="91"/>
      <c r="V3546" s="141"/>
      <c r="Y3546" s="6"/>
      <c r="Z3546" s="16"/>
      <c r="AA3546" s="16"/>
      <c r="AB3546" s="16"/>
      <c r="AC3546" s="16"/>
      <c r="AD3546" s="16"/>
      <c r="AE3546" s="16"/>
      <c r="AF3546" s="16"/>
      <c r="AG3546" s="16"/>
      <c r="AH3546" s="16"/>
      <c r="AI3546" s="16"/>
      <c r="AJ3546" s="16"/>
      <c r="AK3546" s="16"/>
      <c r="AL3546" s="16"/>
      <c r="AM3546" s="16"/>
      <c r="AN3546" s="16"/>
      <c r="AO3546" s="16"/>
      <c r="AP3546" s="16"/>
      <c r="AQ3546" s="16"/>
      <c r="AR3546" s="16"/>
      <c r="AS3546" s="16"/>
      <c r="AT3546" s="16"/>
      <c r="AU3546" s="16"/>
      <c r="AV3546" s="16"/>
      <c r="AW3546" s="16"/>
      <c r="AX3546" s="16"/>
      <c r="AY3546" s="16"/>
      <c r="AZ3546" s="16"/>
      <c r="BA3546" s="16"/>
      <c r="BB3546" s="16"/>
    </row>
    <row r="3547" s="5" customFormat="1" spans="1:54">
      <c r="A3547" s="136"/>
      <c r="C3547" s="136"/>
      <c r="E3547" s="107"/>
      <c r="F3547" s="137"/>
      <c r="J3547" s="122"/>
      <c r="K3547" s="138"/>
      <c r="L3547" s="139"/>
      <c r="M3547" s="140"/>
      <c r="O3547" s="89"/>
      <c r="Q3547" s="138"/>
      <c r="R3547" s="91"/>
      <c r="S3547" s="138"/>
      <c r="T3547" s="138"/>
      <c r="U3547" s="91"/>
      <c r="V3547" s="141"/>
      <c r="Y3547" s="6"/>
      <c r="Z3547" s="16"/>
      <c r="AA3547" s="16"/>
      <c r="AB3547" s="16"/>
      <c r="AC3547" s="16"/>
      <c r="AD3547" s="16"/>
      <c r="AE3547" s="16"/>
      <c r="AF3547" s="16"/>
      <c r="AG3547" s="16"/>
      <c r="AH3547" s="16"/>
      <c r="AI3547" s="16"/>
      <c r="AJ3547" s="16"/>
      <c r="AK3547" s="16"/>
      <c r="AL3547" s="16"/>
      <c r="AM3547" s="16"/>
      <c r="AN3547" s="16"/>
      <c r="AO3547" s="16"/>
      <c r="AP3547" s="16"/>
      <c r="AQ3547" s="16"/>
      <c r="AR3547" s="16"/>
      <c r="AS3547" s="16"/>
      <c r="AT3547" s="16"/>
      <c r="AU3547" s="16"/>
      <c r="AV3547" s="16"/>
      <c r="AW3547" s="16"/>
      <c r="AX3547" s="16"/>
      <c r="AY3547" s="16"/>
      <c r="AZ3547" s="16"/>
      <c r="BA3547" s="16"/>
      <c r="BB3547" s="16"/>
    </row>
    <row r="3548" s="5" customFormat="1" spans="1:54">
      <c r="A3548" s="136"/>
      <c r="C3548" s="136"/>
      <c r="E3548" s="107"/>
      <c r="F3548" s="137"/>
      <c r="J3548" s="122"/>
      <c r="K3548" s="138"/>
      <c r="L3548" s="139"/>
      <c r="M3548" s="140"/>
      <c r="O3548" s="89"/>
      <c r="Q3548" s="138"/>
      <c r="R3548" s="91"/>
      <c r="S3548" s="138"/>
      <c r="T3548" s="138"/>
      <c r="U3548" s="91"/>
      <c r="V3548" s="141"/>
      <c r="Y3548" s="6"/>
      <c r="Z3548" s="16"/>
      <c r="AA3548" s="16"/>
      <c r="AB3548" s="16"/>
      <c r="AC3548" s="16"/>
      <c r="AD3548" s="16"/>
      <c r="AE3548" s="16"/>
      <c r="AF3548" s="16"/>
      <c r="AG3548" s="16"/>
      <c r="AH3548" s="16"/>
      <c r="AI3548" s="16"/>
      <c r="AJ3548" s="16"/>
      <c r="AK3548" s="16"/>
      <c r="AL3548" s="16"/>
      <c r="AM3548" s="16"/>
      <c r="AN3548" s="16"/>
      <c r="AO3548" s="16"/>
      <c r="AP3548" s="16"/>
      <c r="AQ3548" s="16"/>
      <c r="AR3548" s="16"/>
      <c r="AS3548" s="16"/>
      <c r="AT3548" s="16"/>
      <c r="AU3548" s="16"/>
      <c r="AV3548" s="16"/>
      <c r="AW3548" s="16"/>
      <c r="AX3548" s="16"/>
      <c r="AY3548" s="16"/>
      <c r="AZ3548" s="16"/>
      <c r="BA3548" s="16"/>
      <c r="BB3548" s="16"/>
    </row>
    <row r="3549" s="5" customFormat="1" spans="1:54">
      <c r="A3549" s="136"/>
      <c r="C3549" s="136"/>
      <c r="E3549" s="107"/>
      <c r="F3549" s="137"/>
      <c r="J3549" s="122"/>
      <c r="K3549" s="138"/>
      <c r="L3549" s="139"/>
      <c r="M3549" s="140"/>
      <c r="O3549" s="89"/>
      <c r="Q3549" s="138"/>
      <c r="R3549" s="91"/>
      <c r="S3549" s="138"/>
      <c r="T3549" s="138"/>
      <c r="U3549" s="91"/>
      <c r="V3549" s="141"/>
      <c r="Y3549" s="6"/>
      <c r="Z3549" s="16"/>
      <c r="AA3549" s="16"/>
      <c r="AB3549" s="16"/>
      <c r="AC3549" s="16"/>
      <c r="AD3549" s="16"/>
      <c r="AE3549" s="16"/>
      <c r="AF3549" s="16"/>
      <c r="AG3549" s="16"/>
      <c r="AH3549" s="16"/>
      <c r="AI3549" s="16"/>
      <c r="AJ3549" s="16"/>
      <c r="AK3549" s="16"/>
      <c r="AL3549" s="16"/>
      <c r="AM3549" s="16"/>
      <c r="AN3549" s="16"/>
      <c r="AO3549" s="16"/>
      <c r="AP3549" s="16"/>
      <c r="AQ3549" s="16"/>
      <c r="AR3549" s="16"/>
      <c r="AS3549" s="16"/>
      <c r="AT3549" s="16"/>
      <c r="AU3549" s="16"/>
      <c r="AV3549" s="16"/>
      <c r="AW3549" s="16"/>
      <c r="AX3549" s="16"/>
      <c r="AY3549" s="16"/>
      <c r="AZ3549" s="16"/>
      <c r="BA3549" s="16"/>
      <c r="BB3549" s="16"/>
    </row>
    <row r="3550" s="5" customFormat="1" spans="1:54">
      <c r="A3550" s="136"/>
      <c r="C3550" s="136"/>
      <c r="E3550" s="107"/>
      <c r="F3550" s="137"/>
      <c r="J3550" s="122"/>
      <c r="K3550" s="138"/>
      <c r="L3550" s="139"/>
      <c r="M3550" s="140"/>
      <c r="O3550" s="89"/>
      <c r="Q3550" s="138"/>
      <c r="R3550" s="91"/>
      <c r="S3550" s="138"/>
      <c r="T3550" s="138"/>
      <c r="U3550" s="91"/>
      <c r="V3550" s="141"/>
      <c r="Y3550" s="6"/>
      <c r="Z3550" s="16"/>
      <c r="AA3550" s="16"/>
      <c r="AB3550" s="16"/>
      <c r="AC3550" s="16"/>
      <c r="AD3550" s="16"/>
      <c r="AE3550" s="16"/>
      <c r="AF3550" s="16"/>
      <c r="AG3550" s="16"/>
      <c r="AH3550" s="16"/>
      <c r="AI3550" s="16"/>
      <c r="AJ3550" s="16"/>
      <c r="AK3550" s="16"/>
      <c r="AL3550" s="16"/>
      <c r="AM3550" s="16"/>
      <c r="AN3550" s="16"/>
      <c r="AO3550" s="16"/>
      <c r="AP3550" s="16"/>
      <c r="AQ3550" s="16"/>
      <c r="AR3550" s="16"/>
      <c r="AS3550" s="16"/>
      <c r="AT3550" s="16"/>
      <c r="AU3550" s="16"/>
      <c r="AV3550" s="16"/>
      <c r="AW3550" s="16"/>
      <c r="AX3550" s="16"/>
      <c r="AY3550" s="16"/>
      <c r="AZ3550" s="16"/>
      <c r="BA3550" s="16"/>
      <c r="BB3550" s="16"/>
    </row>
    <row r="3551" s="5" customFormat="1" spans="1:54">
      <c r="A3551" s="136"/>
      <c r="C3551" s="136"/>
      <c r="E3551" s="107"/>
      <c r="F3551" s="137"/>
      <c r="J3551" s="122"/>
      <c r="K3551" s="138"/>
      <c r="L3551" s="139"/>
      <c r="M3551" s="140"/>
      <c r="O3551" s="89"/>
      <c r="Q3551" s="138"/>
      <c r="R3551" s="91"/>
      <c r="S3551" s="138"/>
      <c r="T3551" s="138"/>
      <c r="U3551" s="91"/>
      <c r="V3551" s="141"/>
      <c r="Y3551" s="6"/>
      <c r="Z3551" s="16"/>
      <c r="AA3551" s="16"/>
      <c r="AB3551" s="16"/>
      <c r="AC3551" s="16"/>
      <c r="AD3551" s="16"/>
      <c r="AE3551" s="16"/>
      <c r="AF3551" s="16"/>
      <c r="AG3551" s="16"/>
      <c r="AH3551" s="16"/>
      <c r="AI3551" s="16"/>
      <c r="AJ3551" s="16"/>
      <c r="AK3551" s="16"/>
      <c r="AL3551" s="16"/>
      <c r="AM3551" s="16"/>
      <c r="AN3551" s="16"/>
      <c r="AO3551" s="16"/>
      <c r="AP3551" s="16"/>
      <c r="AQ3551" s="16"/>
      <c r="AR3551" s="16"/>
      <c r="AS3551" s="16"/>
      <c r="AT3551" s="16"/>
      <c r="AU3551" s="16"/>
      <c r="AV3551" s="16"/>
      <c r="AW3551" s="16"/>
      <c r="AX3551" s="16"/>
      <c r="AY3551" s="16"/>
      <c r="AZ3551" s="16"/>
      <c r="BA3551" s="16"/>
      <c r="BB3551" s="16"/>
    </row>
    <row r="3552" s="5" customFormat="1" spans="1:54">
      <c r="A3552" s="136"/>
      <c r="C3552" s="136"/>
      <c r="E3552" s="107"/>
      <c r="F3552" s="137"/>
      <c r="J3552" s="122"/>
      <c r="K3552" s="138"/>
      <c r="L3552" s="139"/>
      <c r="M3552" s="140"/>
      <c r="O3552" s="89"/>
      <c r="Q3552" s="138"/>
      <c r="R3552" s="91"/>
      <c r="S3552" s="138"/>
      <c r="T3552" s="138"/>
      <c r="U3552" s="91"/>
      <c r="V3552" s="141"/>
      <c r="Y3552" s="6"/>
      <c r="Z3552" s="16"/>
      <c r="AA3552" s="16"/>
      <c r="AB3552" s="16"/>
      <c r="AC3552" s="16"/>
      <c r="AD3552" s="16"/>
      <c r="AE3552" s="16"/>
      <c r="AF3552" s="16"/>
      <c r="AG3552" s="16"/>
      <c r="AH3552" s="16"/>
      <c r="AI3552" s="16"/>
      <c r="AJ3552" s="16"/>
      <c r="AK3552" s="16"/>
      <c r="AL3552" s="16"/>
      <c r="AM3552" s="16"/>
      <c r="AN3552" s="16"/>
      <c r="AO3552" s="16"/>
      <c r="AP3552" s="16"/>
      <c r="AQ3552" s="16"/>
      <c r="AR3552" s="16"/>
      <c r="AS3552" s="16"/>
      <c r="AT3552" s="16"/>
      <c r="AU3552" s="16"/>
      <c r="AV3552" s="16"/>
      <c r="AW3552" s="16"/>
      <c r="AX3552" s="16"/>
      <c r="AY3552" s="16"/>
      <c r="AZ3552" s="16"/>
      <c r="BA3552" s="16"/>
      <c r="BB3552" s="16"/>
    </row>
    <row r="3553" s="5" customFormat="1" spans="1:54">
      <c r="A3553" s="136"/>
      <c r="C3553" s="136"/>
      <c r="E3553" s="107"/>
      <c r="F3553" s="137"/>
      <c r="J3553" s="122"/>
      <c r="K3553" s="138"/>
      <c r="L3553" s="139"/>
      <c r="M3553" s="140"/>
      <c r="O3553" s="89"/>
      <c r="Q3553" s="138"/>
      <c r="R3553" s="91"/>
      <c r="S3553" s="138"/>
      <c r="T3553" s="138"/>
      <c r="U3553" s="91"/>
      <c r="V3553" s="141"/>
      <c r="Y3553" s="6"/>
      <c r="Z3553" s="16"/>
      <c r="AA3553" s="16"/>
      <c r="AB3553" s="16"/>
      <c r="AC3553" s="16"/>
      <c r="AD3553" s="16"/>
      <c r="AE3553" s="16"/>
      <c r="AF3553" s="16"/>
      <c r="AG3553" s="16"/>
      <c r="AH3553" s="16"/>
      <c r="AI3553" s="16"/>
      <c r="AJ3553" s="16"/>
      <c r="AK3553" s="16"/>
      <c r="AL3553" s="16"/>
      <c r="AM3553" s="16"/>
      <c r="AN3553" s="16"/>
      <c r="AO3553" s="16"/>
      <c r="AP3553" s="16"/>
      <c r="AQ3553" s="16"/>
      <c r="AR3553" s="16"/>
      <c r="AS3553" s="16"/>
      <c r="AT3553" s="16"/>
      <c r="AU3553" s="16"/>
      <c r="AV3553" s="16"/>
      <c r="AW3553" s="16"/>
      <c r="AX3553" s="16"/>
      <c r="AY3553" s="16"/>
      <c r="AZ3553" s="16"/>
      <c r="BA3553" s="16"/>
      <c r="BB3553" s="16"/>
    </row>
    <row r="3554" s="5" customFormat="1" spans="1:54">
      <c r="A3554" s="136"/>
      <c r="C3554" s="136"/>
      <c r="E3554" s="107"/>
      <c r="F3554" s="137"/>
      <c r="J3554" s="122"/>
      <c r="K3554" s="138"/>
      <c r="L3554" s="139"/>
      <c r="M3554" s="140"/>
      <c r="O3554" s="89"/>
      <c r="Q3554" s="138"/>
      <c r="R3554" s="91"/>
      <c r="S3554" s="138"/>
      <c r="T3554" s="138"/>
      <c r="U3554" s="91"/>
      <c r="V3554" s="141"/>
      <c r="Y3554" s="6"/>
      <c r="Z3554" s="16"/>
      <c r="AA3554" s="16"/>
      <c r="AB3554" s="16"/>
      <c r="AC3554" s="16"/>
      <c r="AD3554" s="16"/>
      <c r="AE3554" s="16"/>
      <c r="AF3554" s="16"/>
      <c r="AG3554" s="16"/>
      <c r="AH3554" s="16"/>
      <c r="AI3554" s="16"/>
      <c r="AJ3554" s="16"/>
      <c r="AK3554" s="16"/>
      <c r="AL3554" s="16"/>
      <c r="AM3554" s="16"/>
      <c r="AN3554" s="16"/>
      <c r="AO3554" s="16"/>
      <c r="AP3554" s="16"/>
      <c r="AQ3554" s="16"/>
      <c r="AR3554" s="16"/>
      <c r="AS3554" s="16"/>
      <c r="AT3554" s="16"/>
      <c r="AU3554" s="16"/>
      <c r="AV3554" s="16"/>
      <c r="AW3554" s="16"/>
      <c r="AX3554" s="16"/>
      <c r="AY3554" s="16"/>
      <c r="AZ3554" s="16"/>
      <c r="BA3554" s="16"/>
      <c r="BB3554" s="16"/>
    </row>
    <row r="3555" s="5" customFormat="1" spans="1:54">
      <c r="A3555" s="136"/>
      <c r="C3555" s="136"/>
      <c r="E3555" s="107"/>
      <c r="F3555" s="137"/>
      <c r="J3555" s="122"/>
      <c r="K3555" s="138"/>
      <c r="L3555" s="139"/>
      <c r="M3555" s="140"/>
      <c r="O3555" s="89"/>
      <c r="Q3555" s="138"/>
      <c r="R3555" s="91"/>
      <c r="S3555" s="138"/>
      <c r="T3555" s="138"/>
      <c r="U3555" s="91"/>
      <c r="V3555" s="141"/>
      <c r="Y3555" s="6"/>
      <c r="Z3555" s="16"/>
      <c r="AA3555" s="16"/>
      <c r="AB3555" s="16"/>
      <c r="AC3555" s="16"/>
      <c r="AD3555" s="16"/>
      <c r="AE3555" s="16"/>
      <c r="AF3555" s="16"/>
      <c r="AG3555" s="16"/>
      <c r="AH3555" s="16"/>
      <c r="AI3555" s="16"/>
      <c r="AJ3555" s="16"/>
      <c r="AK3555" s="16"/>
      <c r="AL3555" s="16"/>
      <c r="AM3555" s="16"/>
      <c r="AN3555" s="16"/>
      <c r="AO3555" s="16"/>
      <c r="AP3555" s="16"/>
      <c r="AQ3555" s="16"/>
      <c r="AR3555" s="16"/>
      <c r="AS3555" s="16"/>
      <c r="AT3555" s="16"/>
      <c r="AU3555" s="16"/>
      <c r="AV3555" s="16"/>
      <c r="AW3555" s="16"/>
      <c r="AX3555" s="16"/>
      <c r="AY3555" s="16"/>
      <c r="AZ3555" s="16"/>
      <c r="BA3555" s="16"/>
      <c r="BB3555" s="16"/>
    </row>
    <row r="3556" s="5" customFormat="1" spans="1:54">
      <c r="A3556" s="136"/>
      <c r="C3556" s="136"/>
      <c r="E3556" s="107"/>
      <c r="F3556" s="137"/>
      <c r="J3556" s="122"/>
      <c r="K3556" s="138"/>
      <c r="L3556" s="139"/>
      <c r="M3556" s="140"/>
      <c r="O3556" s="89"/>
      <c r="Q3556" s="138"/>
      <c r="R3556" s="91"/>
      <c r="S3556" s="138"/>
      <c r="T3556" s="138"/>
      <c r="U3556" s="91"/>
      <c r="V3556" s="141"/>
      <c r="Y3556" s="6"/>
      <c r="Z3556" s="16"/>
      <c r="AA3556" s="16"/>
      <c r="AB3556" s="16"/>
      <c r="AC3556" s="16"/>
      <c r="AD3556" s="16"/>
      <c r="AE3556" s="16"/>
      <c r="AF3556" s="16"/>
      <c r="AG3556" s="16"/>
      <c r="AH3556" s="16"/>
      <c r="AI3556" s="16"/>
      <c r="AJ3556" s="16"/>
      <c r="AK3556" s="16"/>
      <c r="AL3556" s="16"/>
      <c r="AM3556" s="16"/>
      <c r="AN3556" s="16"/>
      <c r="AO3556" s="16"/>
      <c r="AP3556" s="16"/>
      <c r="AQ3556" s="16"/>
      <c r="AR3556" s="16"/>
      <c r="AS3556" s="16"/>
      <c r="AT3556" s="16"/>
      <c r="AU3556" s="16"/>
      <c r="AV3556" s="16"/>
      <c r="AW3556" s="16"/>
      <c r="AX3556" s="16"/>
      <c r="AY3556" s="16"/>
      <c r="AZ3556" s="16"/>
      <c r="BA3556" s="16"/>
      <c r="BB3556" s="16"/>
    </row>
    <row r="3557" s="5" customFormat="1" spans="1:54">
      <c r="A3557" s="136"/>
      <c r="C3557" s="136"/>
      <c r="E3557" s="107"/>
      <c r="F3557" s="137"/>
      <c r="J3557" s="122"/>
      <c r="K3557" s="138"/>
      <c r="L3557" s="139"/>
      <c r="M3557" s="140"/>
      <c r="O3557" s="89"/>
      <c r="Q3557" s="138"/>
      <c r="R3557" s="91"/>
      <c r="S3557" s="138"/>
      <c r="T3557" s="138"/>
      <c r="U3557" s="91"/>
      <c r="V3557" s="141"/>
      <c r="Y3557" s="6"/>
      <c r="Z3557" s="16"/>
      <c r="AA3557" s="16"/>
      <c r="AB3557" s="16"/>
      <c r="AC3557" s="16"/>
      <c r="AD3557" s="16"/>
      <c r="AE3557" s="16"/>
      <c r="AF3557" s="16"/>
      <c r="AG3557" s="16"/>
      <c r="AH3557" s="16"/>
      <c r="AI3557" s="16"/>
      <c r="AJ3557" s="16"/>
      <c r="AK3557" s="16"/>
      <c r="AL3557" s="16"/>
      <c r="AM3557" s="16"/>
      <c r="AN3557" s="16"/>
      <c r="AO3557" s="16"/>
      <c r="AP3557" s="16"/>
      <c r="AQ3557" s="16"/>
      <c r="AR3557" s="16"/>
      <c r="AS3557" s="16"/>
      <c r="AT3557" s="16"/>
      <c r="AU3557" s="16"/>
      <c r="AV3557" s="16"/>
      <c r="AW3557" s="16"/>
      <c r="AX3557" s="16"/>
      <c r="AY3557" s="16"/>
      <c r="AZ3557" s="16"/>
      <c r="BA3557" s="16"/>
      <c r="BB3557" s="16"/>
    </row>
    <row r="3558" s="5" customFormat="1" spans="1:54">
      <c r="A3558" s="136"/>
      <c r="C3558" s="136"/>
      <c r="E3558" s="107"/>
      <c r="F3558" s="137"/>
      <c r="J3558" s="122"/>
      <c r="K3558" s="138"/>
      <c r="L3558" s="139"/>
      <c r="M3558" s="140"/>
      <c r="O3558" s="89"/>
      <c r="Q3558" s="138"/>
      <c r="R3558" s="91"/>
      <c r="S3558" s="138"/>
      <c r="T3558" s="138"/>
      <c r="U3558" s="91"/>
      <c r="V3558" s="141"/>
      <c r="Y3558" s="6"/>
      <c r="Z3558" s="16"/>
      <c r="AA3558" s="16"/>
      <c r="AB3558" s="16"/>
      <c r="AC3558" s="16"/>
      <c r="AD3558" s="16"/>
      <c r="AE3558" s="16"/>
      <c r="AF3558" s="16"/>
      <c r="AG3558" s="16"/>
      <c r="AH3558" s="16"/>
      <c r="AI3558" s="16"/>
      <c r="AJ3558" s="16"/>
      <c r="AK3558" s="16"/>
      <c r="AL3558" s="16"/>
      <c r="AM3558" s="16"/>
      <c r="AN3558" s="16"/>
      <c r="AO3558" s="16"/>
      <c r="AP3558" s="16"/>
      <c r="AQ3558" s="16"/>
      <c r="AR3558" s="16"/>
      <c r="AS3558" s="16"/>
      <c r="AT3558" s="16"/>
      <c r="AU3558" s="16"/>
      <c r="AV3558" s="16"/>
      <c r="AW3558" s="16"/>
      <c r="AX3558" s="16"/>
      <c r="AY3558" s="16"/>
      <c r="AZ3558" s="16"/>
      <c r="BA3558" s="16"/>
      <c r="BB3558" s="16"/>
    </row>
    <row r="3559" s="5" customFormat="1" spans="1:54">
      <c r="A3559" s="136"/>
      <c r="C3559" s="136"/>
      <c r="E3559" s="107"/>
      <c r="F3559" s="137"/>
      <c r="J3559" s="122"/>
      <c r="K3559" s="138"/>
      <c r="L3559" s="139"/>
      <c r="M3559" s="140"/>
      <c r="O3559" s="89"/>
      <c r="Q3559" s="138"/>
      <c r="R3559" s="91"/>
      <c r="S3559" s="138"/>
      <c r="T3559" s="138"/>
      <c r="U3559" s="91"/>
      <c r="V3559" s="141"/>
      <c r="Y3559" s="6"/>
      <c r="Z3559" s="16"/>
      <c r="AA3559" s="16"/>
      <c r="AB3559" s="16"/>
      <c r="AC3559" s="16"/>
      <c r="AD3559" s="16"/>
      <c r="AE3559" s="16"/>
      <c r="AF3559" s="16"/>
      <c r="AG3559" s="16"/>
      <c r="AH3559" s="16"/>
      <c r="AI3559" s="16"/>
      <c r="AJ3559" s="16"/>
      <c r="AK3559" s="16"/>
      <c r="AL3559" s="16"/>
      <c r="AM3559" s="16"/>
      <c r="AN3559" s="16"/>
      <c r="AO3559" s="16"/>
      <c r="AP3559" s="16"/>
      <c r="AQ3559" s="16"/>
      <c r="AR3559" s="16"/>
      <c r="AS3559" s="16"/>
      <c r="AT3559" s="16"/>
      <c r="AU3559" s="16"/>
      <c r="AV3559" s="16"/>
      <c r="AW3559" s="16"/>
      <c r="AX3559" s="16"/>
      <c r="AY3559" s="16"/>
      <c r="AZ3559" s="16"/>
      <c r="BA3559" s="16"/>
      <c r="BB3559" s="16"/>
    </row>
    <row r="3560" s="5" customFormat="1" spans="1:54">
      <c r="A3560" s="136"/>
      <c r="C3560" s="136"/>
      <c r="E3560" s="107"/>
      <c r="F3560" s="137"/>
      <c r="J3560" s="122"/>
      <c r="K3560" s="138"/>
      <c r="L3560" s="139"/>
      <c r="M3560" s="140"/>
      <c r="O3560" s="89"/>
      <c r="Q3560" s="138"/>
      <c r="R3560" s="91"/>
      <c r="S3560" s="138"/>
      <c r="T3560" s="138"/>
      <c r="U3560" s="91"/>
      <c r="V3560" s="141"/>
      <c r="Y3560" s="6"/>
      <c r="Z3560" s="16"/>
      <c r="AA3560" s="16"/>
      <c r="AB3560" s="16"/>
      <c r="AC3560" s="16"/>
      <c r="AD3560" s="16"/>
      <c r="AE3560" s="16"/>
      <c r="AF3560" s="16"/>
      <c r="AG3560" s="16"/>
      <c r="AH3560" s="16"/>
      <c r="AI3560" s="16"/>
      <c r="AJ3560" s="16"/>
      <c r="AK3560" s="16"/>
      <c r="AL3560" s="16"/>
      <c r="AM3560" s="16"/>
      <c r="AN3560" s="16"/>
      <c r="AO3560" s="16"/>
      <c r="AP3560" s="16"/>
      <c r="AQ3560" s="16"/>
      <c r="AR3560" s="16"/>
      <c r="AS3560" s="16"/>
      <c r="AT3560" s="16"/>
      <c r="AU3560" s="16"/>
      <c r="AV3560" s="16"/>
      <c r="AW3560" s="16"/>
      <c r="AX3560" s="16"/>
      <c r="AY3560" s="16"/>
      <c r="AZ3560" s="16"/>
      <c r="BA3560" s="16"/>
      <c r="BB3560" s="16"/>
    </row>
    <row r="3561" s="5" customFormat="1" spans="1:54">
      <c r="A3561" s="136"/>
      <c r="C3561" s="136"/>
      <c r="E3561" s="107"/>
      <c r="F3561" s="137"/>
      <c r="J3561" s="122"/>
      <c r="K3561" s="138"/>
      <c r="L3561" s="139"/>
      <c r="M3561" s="140"/>
      <c r="O3561" s="89"/>
      <c r="Q3561" s="138"/>
      <c r="R3561" s="91"/>
      <c r="S3561" s="138"/>
      <c r="T3561" s="138"/>
      <c r="U3561" s="91"/>
      <c r="V3561" s="141"/>
      <c r="Y3561" s="6"/>
      <c r="Z3561" s="16"/>
      <c r="AA3561" s="16"/>
      <c r="AB3561" s="16"/>
      <c r="AC3561" s="16"/>
      <c r="AD3561" s="16"/>
      <c r="AE3561" s="16"/>
      <c r="AF3561" s="16"/>
      <c r="AG3561" s="16"/>
      <c r="AH3561" s="16"/>
      <c r="AI3561" s="16"/>
      <c r="AJ3561" s="16"/>
      <c r="AK3561" s="16"/>
      <c r="AL3561" s="16"/>
      <c r="AM3561" s="16"/>
      <c r="AN3561" s="16"/>
      <c r="AO3561" s="16"/>
      <c r="AP3561" s="16"/>
      <c r="AQ3561" s="16"/>
      <c r="AR3561" s="16"/>
      <c r="AS3561" s="16"/>
      <c r="AT3561" s="16"/>
      <c r="AU3561" s="16"/>
      <c r="AV3561" s="16"/>
      <c r="AW3561" s="16"/>
      <c r="AX3561" s="16"/>
      <c r="AY3561" s="16"/>
      <c r="AZ3561" s="16"/>
      <c r="BA3561" s="16"/>
      <c r="BB3561" s="16"/>
    </row>
    <row r="3562" s="5" customFormat="1" spans="1:54">
      <c r="A3562" s="136"/>
      <c r="C3562" s="136"/>
      <c r="E3562" s="107"/>
      <c r="F3562" s="137"/>
      <c r="J3562" s="122"/>
      <c r="K3562" s="138"/>
      <c r="L3562" s="139"/>
      <c r="M3562" s="140"/>
      <c r="O3562" s="89"/>
      <c r="Q3562" s="138"/>
      <c r="R3562" s="91"/>
      <c r="S3562" s="138"/>
      <c r="T3562" s="138"/>
      <c r="U3562" s="91"/>
      <c r="V3562" s="141"/>
      <c r="Y3562" s="6"/>
      <c r="Z3562" s="16"/>
      <c r="AA3562" s="16"/>
      <c r="AB3562" s="16"/>
      <c r="AC3562" s="16"/>
      <c r="AD3562" s="16"/>
      <c r="AE3562" s="16"/>
      <c r="AF3562" s="16"/>
      <c r="AG3562" s="16"/>
      <c r="AH3562" s="16"/>
      <c r="AI3562" s="16"/>
      <c r="AJ3562" s="16"/>
      <c r="AK3562" s="16"/>
      <c r="AL3562" s="16"/>
      <c r="AM3562" s="16"/>
      <c r="AN3562" s="16"/>
      <c r="AO3562" s="16"/>
      <c r="AP3562" s="16"/>
      <c r="AQ3562" s="16"/>
      <c r="AR3562" s="16"/>
      <c r="AS3562" s="16"/>
      <c r="AT3562" s="16"/>
      <c r="AU3562" s="16"/>
      <c r="AV3562" s="16"/>
      <c r="AW3562" s="16"/>
      <c r="AX3562" s="16"/>
      <c r="AY3562" s="16"/>
      <c r="AZ3562" s="16"/>
      <c r="BA3562" s="16"/>
      <c r="BB3562" s="16"/>
    </row>
    <row r="3563" s="5" customFormat="1" spans="1:54">
      <c r="A3563" s="136"/>
      <c r="C3563" s="136"/>
      <c r="E3563" s="107"/>
      <c r="F3563" s="137"/>
      <c r="J3563" s="122"/>
      <c r="K3563" s="138"/>
      <c r="L3563" s="139"/>
      <c r="M3563" s="140"/>
      <c r="O3563" s="89"/>
      <c r="Q3563" s="138"/>
      <c r="R3563" s="91"/>
      <c r="S3563" s="138"/>
      <c r="T3563" s="138"/>
      <c r="U3563" s="91"/>
      <c r="V3563" s="141"/>
      <c r="Y3563" s="6"/>
      <c r="Z3563" s="16"/>
      <c r="AA3563" s="16"/>
      <c r="AB3563" s="16"/>
      <c r="AC3563" s="16"/>
      <c r="AD3563" s="16"/>
      <c r="AE3563" s="16"/>
      <c r="AF3563" s="16"/>
      <c r="AG3563" s="16"/>
      <c r="AH3563" s="16"/>
      <c r="AI3563" s="16"/>
      <c r="AJ3563" s="16"/>
      <c r="AK3563" s="16"/>
      <c r="AL3563" s="16"/>
      <c r="AM3563" s="16"/>
      <c r="AN3563" s="16"/>
      <c r="AO3563" s="16"/>
      <c r="AP3563" s="16"/>
      <c r="AQ3563" s="16"/>
      <c r="AR3563" s="16"/>
      <c r="AS3563" s="16"/>
      <c r="AT3563" s="16"/>
      <c r="AU3563" s="16"/>
      <c r="AV3563" s="16"/>
      <c r="AW3563" s="16"/>
      <c r="AX3563" s="16"/>
      <c r="AY3563" s="16"/>
      <c r="AZ3563" s="16"/>
      <c r="BA3563" s="16"/>
      <c r="BB3563" s="16"/>
    </row>
    <row r="3564" s="5" customFormat="1" spans="1:54">
      <c r="A3564" s="136"/>
      <c r="C3564" s="136"/>
      <c r="E3564" s="107"/>
      <c r="F3564" s="137"/>
      <c r="J3564" s="122"/>
      <c r="K3564" s="138"/>
      <c r="L3564" s="139"/>
      <c r="M3564" s="140"/>
      <c r="O3564" s="89"/>
      <c r="Q3564" s="138"/>
      <c r="R3564" s="91"/>
      <c r="S3564" s="138"/>
      <c r="T3564" s="138"/>
      <c r="U3564" s="91"/>
      <c r="V3564" s="141"/>
      <c r="Y3564" s="6"/>
      <c r="Z3564" s="16"/>
      <c r="AA3564" s="16"/>
      <c r="AB3564" s="16"/>
      <c r="AC3564" s="16"/>
      <c r="AD3564" s="16"/>
      <c r="AE3564" s="16"/>
      <c r="AF3564" s="16"/>
      <c r="AG3564" s="16"/>
      <c r="AH3564" s="16"/>
      <c r="AI3564" s="16"/>
      <c r="AJ3564" s="16"/>
      <c r="AK3564" s="16"/>
      <c r="AL3564" s="16"/>
      <c r="AM3564" s="16"/>
      <c r="AN3564" s="16"/>
      <c r="AO3564" s="16"/>
      <c r="AP3564" s="16"/>
      <c r="AQ3564" s="16"/>
      <c r="AR3564" s="16"/>
      <c r="AS3564" s="16"/>
      <c r="AT3564" s="16"/>
      <c r="AU3564" s="16"/>
      <c r="AV3564" s="16"/>
      <c r="AW3564" s="16"/>
      <c r="AX3564" s="16"/>
      <c r="AY3564" s="16"/>
      <c r="AZ3564" s="16"/>
      <c r="BA3564" s="16"/>
      <c r="BB3564" s="16"/>
    </row>
    <row r="3565" s="5" customFormat="1" spans="1:54">
      <c r="A3565" s="136"/>
      <c r="C3565" s="136"/>
      <c r="E3565" s="107"/>
      <c r="F3565" s="137"/>
      <c r="J3565" s="122"/>
      <c r="K3565" s="138"/>
      <c r="L3565" s="139"/>
      <c r="M3565" s="140"/>
      <c r="O3565" s="89"/>
      <c r="Q3565" s="138"/>
      <c r="R3565" s="91"/>
      <c r="S3565" s="138"/>
      <c r="T3565" s="138"/>
      <c r="U3565" s="91"/>
      <c r="V3565" s="141"/>
      <c r="Y3565" s="6"/>
      <c r="Z3565" s="16"/>
      <c r="AA3565" s="16"/>
      <c r="AB3565" s="16"/>
      <c r="AC3565" s="16"/>
      <c r="AD3565" s="16"/>
      <c r="AE3565" s="16"/>
      <c r="AF3565" s="16"/>
      <c r="AG3565" s="16"/>
      <c r="AH3565" s="16"/>
      <c r="AI3565" s="16"/>
      <c r="AJ3565" s="16"/>
      <c r="AK3565" s="16"/>
      <c r="AL3565" s="16"/>
      <c r="AM3565" s="16"/>
      <c r="AN3565" s="16"/>
      <c r="AO3565" s="16"/>
      <c r="AP3565" s="16"/>
      <c r="AQ3565" s="16"/>
      <c r="AR3565" s="16"/>
      <c r="AS3565" s="16"/>
      <c r="AT3565" s="16"/>
      <c r="AU3565" s="16"/>
      <c r="AV3565" s="16"/>
      <c r="AW3565" s="16"/>
      <c r="AX3565" s="16"/>
      <c r="AY3565" s="16"/>
      <c r="AZ3565" s="16"/>
      <c r="BA3565" s="16"/>
      <c r="BB3565" s="16"/>
    </row>
    <row r="3566" s="5" customFormat="1" spans="1:54">
      <c r="A3566" s="136"/>
      <c r="C3566" s="136"/>
      <c r="E3566" s="107"/>
      <c r="F3566" s="137"/>
      <c r="J3566" s="122"/>
      <c r="K3566" s="138"/>
      <c r="L3566" s="139"/>
      <c r="M3566" s="140"/>
      <c r="O3566" s="89"/>
      <c r="Q3566" s="138"/>
      <c r="R3566" s="91"/>
      <c r="S3566" s="138"/>
      <c r="T3566" s="138"/>
      <c r="U3566" s="91"/>
      <c r="V3566" s="141"/>
      <c r="Y3566" s="6"/>
      <c r="Z3566" s="16"/>
      <c r="AA3566" s="16"/>
      <c r="AB3566" s="16"/>
      <c r="AC3566" s="16"/>
      <c r="AD3566" s="16"/>
      <c r="AE3566" s="16"/>
      <c r="AF3566" s="16"/>
      <c r="AG3566" s="16"/>
      <c r="AH3566" s="16"/>
      <c r="AI3566" s="16"/>
      <c r="AJ3566" s="16"/>
      <c r="AK3566" s="16"/>
      <c r="AL3566" s="16"/>
      <c r="AM3566" s="16"/>
      <c r="AN3566" s="16"/>
      <c r="AO3566" s="16"/>
      <c r="AP3566" s="16"/>
      <c r="AQ3566" s="16"/>
      <c r="AR3566" s="16"/>
      <c r="AS3566" s="16"/>
      <c r="AT3566" s="16"/>
      <c r="AU3566" s="16"/>
      <c r="AV3566" s="16"/>
      <c r="AW3566" s="16"/>
      <c r="AX3566" s="16"/>
      <c r="AY3566" s="16"/>
      <c r="AZ3566" s="16"/>
      <c r="BA3566" s="16"/>
      <c r="BB3566" s="16"/>
    </row>
    <row r="3567" s="5" customFormat="1" spans="1:54">
      <c r="A3567" s="136"/>
      <c r="C3567" s="136"/>
      <c r="E3567" s="107"/>
      <c r="F3567" s="137"/>
      <c r="J3567" s="122"/>
      <c r="K3567" s="138"/>
      <c r="L3567" s="139"/>
      <c r="M3567" s="140"/>
      <c r="O3567" s="89"/>
      <c r="Q3567" s="138"/>
      <c r="R3567" s="91"/>
      <c r="S3567" s="138"/>
      <c r="T3567" s="138"/>
      <c r="U3567" s="91"/>
      <c r="V3567" s="141"/>
      <c r="Y3567" s="6"/>
      <c r="Z3567" s="16"/>
      <c r="AA3567" s="16"/>
      <c r="AB3567" s="16"/>
      <c r="AC3567" s="16"/>
      <c r="AD3567" s="16"/>
      <c r="AE3567" s="16"/>
      <c r="AF3567" s="16"/>
      <c r="AG3567" s="16"/>
      <c r="AH3567" s="16"/>
      <c r="AI3567" s="16"/>
      <c r="AJ3567" s="16"/>
      <c r="AK3567" s="16"/>
      <c r="AL3567" s="16"/>
      <c r="AM3567" s="16"/>
      <c r="AN3567" s="16"/>
      <c r="AO3567" s="16"/>
      <c r="AP3567" s="16"/>
      <c r="AQ3567" s="16"/>
      <c r="AR3567" s="16"/>
      <c r="AS3567" s="16"/>
      <c r="AT3567" s="16"/>
      <c r="AU3567" s="16"/>
      <c r="AV3567" s="16"/>
      <c r="AW3567" s="16"/>
      <c r="AX3567" s="16"/>
      <c r="AY3567" s="16"/>
      <c r="AZ3567" s="16"/>
      <c r="BA3567" s="16"/>
      <c r="BB3567" s="16"/>
    </row>
    <row r="3568" s="5" customFormat="1" spans="1:54">
      <c r="A3568" s="136"/>
      <c r="C3568" s="136"/>
      <c r="E3568" s="107"/>
      <c r="F3568" s="137"/>
      <c r="J3568" s="122"/>
      <c r="K3568" s="138"/>
      <c r="L3568" s="139"/>
      <c r="M3568" s="140"/>
      <c r="O3568" s="89"/>
      <c r="Q3568" s="138"/>
      <c r="R3568" s="91"/>
      <c r="S3568" s="138"/>
      <c r="T3568" s="138"/>
      <c r="U3568" s="91"/>
      <c r="V3568" s="141"/>
      <c r="Y3568" s="6"/>
      <c r="Z3568" s="16"/>
      <c r="AA3568" s="16"/>
      <c r="AB3568" s="16"/>
      <c r="AC3568" s="16"/>
      <c r="AD3568" s="16"/>
      <c r="AE3568" s="16"/>
      <c r="AF3568" s="16"/>
      <c r="AG3568" s="16"/>
      <c r="AH3568" s="16"/>
      <c r="AI3568" s="16"/>
      <c r="AJ3568" s="16"/>
      <c r="AK3568" s="16"/>
      <c r="AL3568" s="16"/>
      <c r="AM3568" s="16"/>
      <c r="AN3568" s="16"/>
      <c r="AO3568" s="16"/>
      <c r="AP3568" s="16"/>
      <c r="AQ3568" s="16"/>
      <c r="AR3568" s="16"/>
      <c r="AS3568" s="16"/>
      <c r="AT3568" s="16"/>
      <c r="AU3568" s="16"/>
      <c r="AV3568" s="16"/>
      <c r="AW3568" s="16"/>
      <c r="AX3568" s="16"/>
      <c r="AY3568" s="16"/>
      <c r="AZ3568" s="16"/>
      <c r="BA3568" s="16"/>
      <c r="BB3568" s="16"/>
    </row>
    <row r="3569" s="5" customFormat="1" spans="1:54">
      <c r="A3569" s="136"/>
      <c r="C3569" s="136"/>
      <c r="E3569" s="107"/>
      <c r="F3569" s="137"/>
      <c r="J3569" s="122"/>
      <c r="K3569" s="138"/>
      <c r="L3569" s="139"/>
      <c r="M3569" s="140"/>
      <c r="O3569" s="89"/>
      <c r="Q3569" s="138"/>
      <c r="R3569" s="91"/>
      <c r="S3569" s="138"/>
      <c r="T3569" s="138"/>
      <c r="U3569" s="91"/>
      <c r="V3569" s="141"/>
      <c r="Y3569" s="6"/>
      <c r="Z3569" s="16"/>
      <c r="AA3569" s="16"/>
      <c r="AB3569" s="16"/>
      <c r="AC3569" s="16"/>
      <c r="AD3569" s="16"/>
      <c r="AE3569" s="16"/>
      <c r="AF3569" s="16"/>
      <c r="AG3569" s="16"/>
      <c r="AH3569" s="16"/>
      <c r="AI3569" s="16"/>
      <c r="AJ3569" s="16"/>
      <c r="AK3569" s="16"/>
      <c r="AL3569" s="16"/>
      <c r="AM3569" s="16"/>
      <c r="AN3569" s="16"/>
      <c r="AO3569" s="16"/>
      <c r="AP3569" s="16"/>
      <c r="AQ3569" s="16"/>
      <c r="AR3569" s="16"/>
      <c r="AS3569" s="16"/>
      <c r="AT3569" s="16"/>
      <c r="AU3569" s="16"/>
      <c r="AV3569" s="16"/>
      <c r="AW3569" s="16"/>
      <c r="AX3569" s="16"/>
      <c r="AY3569" s="16"/>
      <c r="AZ3569" s="16"/>
      <c r="BA3569" s="16"/>
      <c r="BB3569" s="16"/>
    </row>
    <row r="3570" s="5" customFormat="1" spans="1:54">
      <c r="A3570" s="136"/>
      <c r="C3570" s="136"/>
      <c r="E3570" s="107"/>
      <c r="F3570" s="137"/>
      <c r="J3570" s="122"/>
      <c r="K3570" s="138"/>
      <c r="L3570" s="139"/>
      <c r="M3570" s="140"/>
      <c r="O3570" s="89"/>
      <c r="Q3570" s="138"/>
      <c r="R3570" s="91"/>
      <c r="S3570" s="138"/>
      <c r="T3570" s="138"/>
      <c r="U3570" s="91"/>
      <c r="V3570" s="141"/>
      <c r="Y3570" s="6"/>
      <c r="Z3570" s="16"/>
      <c r="AA3570" s="16"/>
      <c r="AB3570" s="16"/>
      <c r="AC3570" s="16"/>
      <c r="AD3570" s="16"/>
      <c r="AE3570" s="16"/>
      <c r="AF3570" s="16"/>
      <c r="AG3570" s="16"/>
      <c r="AH3570" s="16"/>
      <c r="AI3570" s="16"/>
      <c r="AJ3570" s="16"/>
      <c r="AK3570" s="16"/>
      <c r="AL3570" s="16"/>
      <c r="AM3570" s="16"/>
      <c r="AN3570" s="16"/>
      <c r="AO3570" s="16"/>
      <c r="AP3570" s="16"/>
      <c r="AQ3570" s="16"/>
      <c r="AR3570" s="16"/>
      <c r="AS3570" s="16"/>
      <c r="AT3570" s="16"/>
      <c r="AU3570" s="16"/>
      <c r="AV3570" s="16"/>
      <c r="AW3570" s="16"/>
      <c r="AX3570" s="16"/>
      <c r="AY3570" s="16"/>
      <c r="AZ3570" s="16"/>
      <c r="BA3570" s="16"/>
      <c r="BB3570" s="16"/>
    </row>
    <row r="3571" s="5" customFormat="1" spans="1:54">
      <c r="A3571" s="136"/>
      <c r="C3571" s="136"/>
      <c r="E3571" s="107"/>
      <c r="F3571" s="137"/>
      <c r="J3571" s="122"/>
      <c r="K3571" s="138"/>
      <c r="L3571" s="139"/>
      <c r="M3571" s="140"/>
      <c r="O3571" s="89"/>
      <c r="Q3571" s="138"/>
      <c r="R3571" s="91"/>
      <c r="S3571" s="138"/>
      <c r="T3571" s="138"/>
      <c r="U3571" s="91"/>
      <c r="V3571" s="141"/>
      <c r="Y3571" s="6"/>
      <c r="Z3571" s="16"/>
      <c r="AA3571" s="16"/>
      <c r="AB3571" s="16"/>
      <c r="AC3571" s="16"/>
      <c r="AD3571" s="16"/>
      <c r="AE3571" s="16"/>
      <c r="AF3571" s="16"/>
      <c r="AG3571" s="16"/>
      <c r="AH3571" s="16"/>
      <c r="AI3571" s="16"/>
      <c r="AJ3571" s="16"/>
      <c r="AK3571" s="16"/>
      <c r="AL3571" s="16"/>
      <c r="AM3571" s="16"/>
      <c r="AN3571" s="16"/>
      <c r="AO3571" s="16"/>
      <c r="AP3571" s="16"/>
      <c r="AQ3571" s="16"/>
      <c r="AR3571" s="16"/>
      <c r="AS3571" s="16"/>
      <c r="AT3571" s="16"/>
      <c r="AU3571" s="16"/>
      <c r="AV3571" s="16"/>
      <c r="AW3571" s="16"/>
      <c r="AX3571" s="16"/>
      <c r="AY3571" s="16"/>
      <c r="AZ3571" s="16"/>
      <c r="BA3571" s="16"/>
      <c r="BB3571" s="16"/>
    </row>
    <row r="3572" s="5" customFormat="1" spans="1:54">
      <c r="A3572" s="136"/>
      <c r="C3572" s="136"/>
      <c r="E3572" s="107"/>
      <c r="F3572" s="137"/>
      <c r="J3572" s="122"/>
      <c r="K3572" s="138"/>
      <c r="L3572" s="139"/>
      <c r="M3572" s="140"/>
      <c r="O3572" s="89"/>
      <c r="Q3572" s="138"/>
      <c r="R3572" s="91"/>
      <c r="S3572" s="138"/>
      <c r="T3572" s="138"/>
      <c r="U3572" s="91"/>
      <c r="V3572" s="141"/>
      <c r="Y3572" s="6"/>
      <c r="Z3572" s="16"/>
      <c r="AA3572" s="16"/>
      <c r="AB3572" s="16"/>
      <c r="AC3572" s="16"/>
      <c r="AD3572" s="16"/>
      <c r="AE3572" s="16"/>
      <c r="AF3572" s="16"/>
      <c r="AG3572" s="16"/>
      <c r="AH3572" s="16"/>
      <c r="AI3572" s="16"/>
      <c r="AJ3572" s="16"/>
      <c r="AK3572" s="16"/>
      <c r="AL3572" s="16"/>
      <c r="AM3572" s="16"/>
      <c r="AN3572" s="16"/>
      <c r="AO3572" s="16"/>
      <c r="AP3572" s="16"/>
      <c r="AQ3572" s="16"/>
      <c r="AR3572" s="16"/>
      <c r="AS3572" s="16"/>
      <c r="AT3572" s="16"/>
      <c r="AU3572" s="16"/>
      <c r="AV3572" s="16"/>
      <c r="AW3572" s="16"/>
      <c r="AX3572" s="16"/>
      <c r="AY3572" s="16"/>
      <c r="AZ3572" s="16"/>
      <c r="BA3572" s="16"/>
      <c r="BB3572" s="16"/>
    </row>
    <row r="3573" s="5" customFormat="1" spans="1:54">
      <c r="A3573" s="136"/>
      <c r="C3573" s="136"/>
      <c r="E3573" s="107"/>
      <c r="F3573" s="137"/>
      <c r="J3573" s="122"/>
      <c r="K3573" s="138"/>
      <c r="L3573" s="139"/>
      <c r="M3573" s="140"/>
      <c r="O3573" s="89"/>
      <c r="Q3573" s="138"/>
      <c r="R3573" s="91"/>
      <c r="S3573" s="138"/>
      <c r="T3573" s="138"/>
      <c r="U3573" s="91"/>
      <c r="V3573" s="141"/>
      <c r="Y3573" s="6"/>
      <c r="Z3573" s="16"/>
      <c r="AA3573" s="16"/>
      <c r="AB3573" s="16"/>
      <c r="AC3573" s="16"/>
      <c r="AD3573" s="16"/>
      <c r="AE3573" s="16"/>
      <c r="AF3573" s="16"/>
      <c r="AG3573" s="16"/>
      <c r="AH3573" s="16"/>
      <c r="AI3573" s="16"/>
      <c r="AJ3573" s="16"/>
      <c r="AK3573" s="16"/>
      <c r="AL3573" s="16"/>
      <c r="AM3573" s="16"/>
      <c r="AN3573" s="16"/>
      <c r="AO3573" s="16"/>
      <c r="AP3573" s="16"/>
      <c r="AQ3573" s="16"/>
      <c r="AR3573" s="16"/>
      <c r="AS3573" s="16"/>
      <c r="AT3573" s="16"/>
      <c r="AU3573" s="16"/>
      <c r="AV3573" s="16"/>
      <c r="AW3573" s="16"/>
      <c r="AX3573" s="16"/>
      <c r="AY3573" s="16"/>
      <c r="AZ3573" s="16"/>
      <c r="BA3573" s="16"/>
      <c r="BB3573" s="16"/>
    </row>
    <row r="3574" s="5" customFormat="1" spans="1:54">
      <c r="A3574" s="136"/>
      <c r="C3574" s="136"/>
      <c r="E3574" s="107"/>
      <c r="F3574" s="137"/>
      <c r="J3574" s="122"/>
      <c r="K3574" s="138"/>
      <c r="L3574" s="139"/>
      <c r="M3574" s="140"/>
      <c r="O3574" s="89"/>
      <c r="Q3574" s="138"/>
      <c r="R3574" s="91"/>
      <c r="S3574" s="138"/>
      <c r="T3574" s="138"/>
      <c r="U3574" s="91"/>
      <c r="V3574" s="141"/>
      <c r="Y3574" s="6"/>
      <c r="Z3574" s="16"/>
      <c r="AA3574" s="16"/>
      <c r="AB3574" s="16"/>
      <c r="AC3574" s="16"/>
      <c r="AD3574" s="16"/>
      <c r="AE3574" s="16"/>
      <c r="AF3574" s="16"/>
      <c r="AG3574" s="16"/>
      <c r="AH3574" s="16"/>
      <c r="AI3574" s="16"/>
      <c r="AJ3574" s="16"/>
      <c r="AK3574" s="16"/>
      <c r="AL3574" s="16"/>
      <c r="AM3574" s="16"/>
      <c r="AN3574" s="16"/>
      <c r="AO3574" s="16"/>
      <c r="AP3574" s="16"/>
      <c r="AQ3574" s="16"/>
      <c r="AR3574" s="16"/>
      <c r="AS3574" s="16"/>
      <c r="AT3574" s="16"/>
      <c r="AU3574" s="16"/>
      <c r="AV3574" s="16"/>
      <c r="AW3574" s="16"/>
      <c r="AX3574" s="16"/>
      <c r="AY3574" s="16"/>
      <c r="AZ3574" s="16"/>
      <c r="BA3574" s="16"/>
      <c r="BB3574" s="16"/>
    </row>
    <row r="3575" s="5" customFormat="1" spans="1:54">
      <c r="A3575" s="136"/>
      <c r="C3575" s="136"/>
      <c r="E3575" s="107"/>
      <c r="F3575" s="137"/>
      <c r="J3575" s="122"/>
      <c r="K3575" s="138"/>
      <c r="L3575" s="139"/>
      <c r="M3575" s="140"/>
      <c r="O3575" s="89"/>
      <c r="Q3575" s="138"/>
      <c r="R3575" s="91"/>
      <c r="S3575" s="138"/>
      <c r="T3575" s="138"/>
      <c r="U3575" s="91"/>
      <c r="V3575" s="141"/>
      <c r="Y3575" s="6"/>
      <c r="Z3575" s="16"/>
      <c r="AA3575" s="16"/>
      <c r="AB3575" s="16"/>
      <c r="AC3575" s="16"/>
      <c r="AD3575" s="16"/>
      <c r="AE3575" s="16"/>
      <c r="AF3575" s="16"/>
      <c r="AG3575" s="16"/>
      <c r="AH3575" s="16"/>
      <c r="AI3575" s="16"/>
      <c r="AJ3575" s="16"/>
      <c r="AK3575" s="16"/>
      <c r="AL3575" s="16"/>
      <c r="AM3575" s="16"/>
      <c r="AN3575" s="16"/>
      <c r="AO3575" s="16"/>
      <c r="AP3575" s="16"/>
      <c r="AQ3575" s="16"/>
      <c r="AR3575" s="16"/>
      <c r="AS3575" s="16"/>
      <c r="AT3575" s="16"/>
      <c r="AU3575" s="16"/>
      <c r="AV3575" s="16"/>
      <c r="AW3575" s="16"/>
      <c r="AX3575" s="16"/>
      <c r="AY3575" s="16"/>
      <c r="AZ3575" s="16"/>
      <c r="BA3575" s="16"/>
      <c r="BB3575" s="16"/>
    </row>
    <row r="3576" s="5" customFormat="1" spans="1:54">
      <c r="A3576" s="136"/>
      <c r="C3576" s="136"/>
      <c r="E3576" s="107"/>
      <c r="F3576" s="137"/>
      <c r="J3576" s="122"/>
      <c r="K3576" s="138"/>
      <c r="L3576" s="139"/>
      <c r="M3576" s="140"/>
      <c r="O3576" s="89"/>
      <c r="Q3576" s="138"/>
      <c r="R3576" s="91"/>
      <c r="S3576" s="138"/>
      <c r="T3576" s="138"/>
      <c r="U3576" s="91"/>
      <c r="V3576" s="141"/>
      <c r="Y3576" s="6"/>
      <c r="Z3576" s="16"/>
      <c r="AA3576" s="16"/>
      <c r="AB3576" s="16"/>
      <c r="AC3576" s="16"/>
      <c r="AD3576" s="16"/>
      <c r="AE3576" s="16"/>
      <c r="AF3576" s="16"/>
      <c r="AG3576" s="16"/>
      <c r="AH3576" s="16"/>
      <c r="AI3576" s="16"/>
      <c r="AJ3576" s="16"/>
      <c r="AK3576" s="16"/>
      <c r="AL3576" s="16"/>
      <c r="AM3576" s="16"/>
      <c r="AN3576" s="16"/>
      <c r="AO3576" s="16"/>
      <c r="AP3576" s="16"/>
      <c r="AQ3576" s="16"/>
      <c r="AR3576" s="16"/>
      <c r="AS3576" s="16"/>
      <c r="AT3576" s="16"/>
      <c r="AU3576" s="16"/>
      <c r="AV3576" s="16"/>
      <c r="AW3576" s="16"/>
      <c r="AX3576" s="16"/>
      <c r="AY3576" s="16"/>
      <c r="AZ3576" s="16"/>
      <c r="BA3576" s="16"/>
      <c r="BB3576" s="16"/>
    </row>
    <row r="3577" s="5" customFormat="1" spans="1:54">
      <c r="A3577" s="136"/>
      <c r="C3577" s="136"/>
      <c r="E3577" s="107"/>
      <c r="F3577" s="137"/>
      <c r="J3577" s="122"/>
      <c r="K3577" s="138"/>
      <c r="L3577" s="139"/>
      <c r="M3577" s="140"/>
      <c r="O3577" s="89"/>
      <c r="Q3577" s="138"/>
      <c r="R3577" s="91"/>
      <c r="S3577" s="138"/>
      <c r="T3577" s="138"/>
      <c r="U3577" s="91"/>
      <c r="V3577" s="141"/>
      <c r="Y3577" s="6"/>
      <c r="Z3577" s="16"/>
      <c r="AA3577" s="16"/>
      <c r="AB3577" s="16"/>
      <c r="AC3577" s="16"/>
      <c r="AD3577" s="16"/>
      <c r="AE3577" s="16"/>
      <c r="AF3577" s="16"/>
      <c r="AG3577" s="16"/>
      <c r="AH3577" s="16"/>
      <c r="AI3577" s="16"/>
      <c r="AJ3577" s="16"/>
      <c r="AK3577" s="16"/>
      <c r="AL3577" s="16"/>
      <c r="AM3577" s="16"/>
      <c r="AN3577" s="16"/>
      <c r="AO3577" s="16"/>
      <c r="AP3577" s="16"/>
      <c r="AQ3577" s="16"/>
      <c r="AR3577" s="16"/>
      <c r="AS3577" s="16"/>
      <c r="AT3577" s="16"/>
      <c r="AU3577" s="16"/>
      <c r="AV3577" s="16"/>
      <c r="AW3577" s="16"/>
      <c r="AX3577" s="16"/>
      <c r="AY3577" s="16"/>
      <c r="AZ3577" s="16"/>
      <c r="BA3577" s="16"/>
      <c r="BB3577" s="16"/>
    </row>
    <row r="3578" s="5" customFormat="1" spans="1:54">
      <c r="A3578" s="136"/>
      <c r="C3578" s="136"/>
      <c r="E3578" s="107"/>
      <c r="F3578" s="137"/>
      <c r="J3578" s="122"/>
      <c r="K3578" s="138"/>
      <c r="L3578" s="139"/>
      <c r="M3578" s="140"/>
      <c r="O3578" s="89"/>
      <c r="Q3578" s="138"/>
      <c r="R3578" s="91"/>
      <c r="S3578" s="138"/>
      <c r="T3578" s="138"/>
      <c r="U3578" s="91"/>
      <c r="V3578" s="141"/>
      <c r="Y3578" s="6"/>
      <c r="Z3578" s="16"/>
      <c r="AA3578" s="16"/>
      <c r="AB3578" s="16"/>
      <c r="AC3578" s="16"/>
      <c r="AD3578" s="16"/>
      <c r="AE3578" s="16"/>
      <c r="AF3578" s="16"/>
      <c r="AG3578" s="16"/>
      <c r="AH3578" s="16"/>
      <c r="AI3578" s="16"/>
      <c r="AJ3578" s="16"/>
      <c r="AK3578" s="16"/>
      <c r="AL3578" s="16"/>
      <c r="AM3578" s="16"/>
      <c r="AN3578" s="16"/>
      <c r="AO3578" s="16"/>
      <c r="AP3578" s="16"/>
      <c r="AQ3578" s="16"/>
      <c r="AR3578" s="16"/>
      <c r="AS3578" s="16"/>
      <c r="AT3578" s="16"/>
      <c r="AU3578" s="16"/>
      <c r="AV3578" s="16"/>
      <c r="AW3578" s="16"/>
      <c r="AX3578" s="16"/>
      <c r="AY3578" s="16"/>
      <c r="AZ3578" s="16"/>
      <c r="BA3578" s="16"/>
      <c r="BB3578" s="16"/>
    </row>
    <row r="3579" s="5" customFormat="1" spans="1:54">
      <c r="A3579" s="136"/>
      <c r="C3579" s="136"/>
      <c r="E3579" s="107"/>
      <c r="F3579" s="137"/>
      <c r="J3579" s="122"/>
      <c r="K3579" s="138"/>
      <c r="L3579" s="139"/>
      <c r="M3579" s="140"/>
      <c r="O3579" s="89"/>
      <c r="Q3579" s="138"/>
      <c r="R3579" s="91"/>
      <c r="S3579" s="138"/>
      <c r="T3579" s="138"/>
      <c r="U3579" s="91"/>
      <c r="V3579" s="141"/>
      <c r="Y3579" s="6"/>
      <c r="Z3579" s="16"/>
      <c r="AA3579" s="16"/>
      <c r="AB3579" s="16"/>
      <c r="AC3579" s="16"/>
      <c r="AD3579" s="16"/>
      <c r="AE3579" s="16"/>
      <c r="AF3579" s="16"/>
      <c r="AG3579" s="16"/>
      <c r="AH3579" s="16"/>
      <c r="AI3579" s="16"/>
      <c r="AJ3579" s="16"/>
      <c r="AK3579" s="16"/>
      <c r="AL3579" s="16"/>
      <c r="AM3579" s="16"/>
      <c r="AN3579" s="16"/>
      <c r="AO3579" s="16"/>
      <c r="AP3579" s="16"/>
      <c r="AQ3579" s="16"/>
      <c r="AR3579" s="16"/>
      <c r="AS3579" s="16"/>
      <c r="AT3579" s="16"/>
      <c r="AU3579" s="16"/>
      <c r="AV3579" s="16"/>
      <c r="AW3579" s="16"/>
      <c r="AX3579" s="16"/>
      <c r="AY3579" s="16"/>
      <c r="AZ3579" s="16"/>
      <c r="BA3579" s="16"/>
      <c r="BB3579" s="16"/>
    </row>
    <row r="3580" s="5" customFormat="1" spans="1:54">
      <c r="A3580" s="136"/>
      <c r="C3580" s="136"/>
      <c r="E3580" s="107"/>
      <c r="F3580" s="137"/>
      <c r="J3580" s="122"/>
      <c r="K3580" s="138"/>
      <c r="L3580" s="139"/>
      <c r="M3580" s="140"/>
      <c r="O3580" s="89"/>
      <c r="Q3580" s="138"/>
      <c r="R3580" s="91"/>
      <c r="S3580" s="138"/>
      <c r="T3580" s="138"/>
      <c r="U3580" s="91"/>
      <c r="V3580" s="141"/>
      <c r="Y3580" s="6"/>
      <c r="Z3580" s="16"/>
      <c r="AA3580" s="16"/>
      <c r="AB3580" s="16"/>
      <c r="AC3580" s="16"/>
      <c r="AD3580" s="16"/>
      <c r="AE3580" s="16"/>
      <c r="AF3580" s="16"/>
      <c r="AG3580" s="16"/>
      <c r="AH3580" s="16"/>
      <c r="AI3580" s="16"/>
      <c r="AJ3580" s="16"/>
      <c r="AK3580" s="16"/>
      <c r="AL3580" s="16"/>
      <c r="AM3580" s="16"/>
      <c r="AN3580" s="16"/>
      <c r="AO3580" s="16"/>
      <c r="AP3580" s="16"/>
      <c r="AQ3580" s="16"/>
      <c r="AR3580" s="16"/>
      <c r="AS3580" s="16"/>
      <c r="AT3580" s="16"/>
      <c r="AU3580" s="16"/>
      <c r="AV3580" s="16"/>
      <c r="AW3580" s="16"/>
      <c r="AX3580" s="16"/>
      <c r="AY3580" s="16"/>
      <c r="AZ3580" s="16"/>
      <c r="BA3580" s="16"/>
      <c r="BB3580" s="16"/>
    </row>
    <row r="3581" s="5" customFormat="1" spans="1:54">
      <c r="A3581" s="136"/>
      <c r="C3581" s="136"/>
      <c r="E3581" s="107"/>
      <c r="F3581" s="137"/>
      <c r="J3581" s="122"/>
      <c r="K3581" s="138"/>
      <c r="L3581" s="139"/>
      <c r="M3581" s="140"/>
      <c r="O3581" s="89"/>
      <c r="Q3581" s="138"/>
      <c r="R3581" s="91"/>
      <c r="S3581" s="138"/>
      <c r="T3581" s="138"/>
      <c r="U3581" s="91"/>
      <c r="V3581" s="141"/>
      <c r="Y3581" s="6"/>
      <c r="Z3581" s="16"/>
      <c r="AA3581" s="16"/>
      <c r="AB3581" s="16"/>
      <c r="AC3581" s="16"/>
      <c r="AD3581" s="16"/>
      <c r="AE3581" s="16"/>
      <c r="AF3581" s="16"/>
      <c r="AG3581" s="16"/>
      <c r="AH3581" s="16"/>
      <c r="AI3581" s="16"/>
      <c r="AJ3581" s="16"/>
      <c r="AK3581" s="16"/>
      <c r="AL3581" s="16"/>
      <c r="AM3581" s="16"/>
      <c r="AN3581" s="16"/>
      <c r="AO3581" s="16"/>
      <c r="AP3581" s="16"/>
      <c r="AQ3581" s="16"/>
      <c r="AR3581" s="16"/>
      <c r="AS3581" s="16"/>
      <c r="AT3581" s="16"/>
      <c r="AU3581" s="16"/>
      <c r="AV3581" s="16"/>
      <c r="AW3581" s="16"/>
      <c r="AX3581" s="16"/>
      <c r="AY3581" s="16"/>
      <c r="AZ3581" s="16"/>
      <c r="BA3581" s="16"/>
      <c r="BB3581" s="16"/>
    </row>
    <row r="3582" s="5" customFormat="1" spans="1:54">
      <c r="A3582" s="136"/>
      <c r="C3582" s="136"/>
      <c r="E3582" s="107"/>
      <c r="F3582" s="137"/>
      <c r="J3582" s="122"/>
      <c r="K3582" s="138"/>
      <c r="L3582" s="139"/>
      <c r="M3582" s="140"/>
      <c r="O3582" s="89"/>
      <c r="Q3582" s="138"/>
      <c r="R3582" s="91"/>
      <c r="S3582" s="138"/>
      <c r="T3582" s="138"/>
      <c r="U3582" s="91"/>
      <c r="V3582" s="141"/>
      <c r="Y3582" s="6"/>
      <c r="Z3582" s="16"/>
      <c r="AA3582" s="16"/>
      <c r="AB3582" s="16"/>
      <c r="AC3582" s="16"/>
      <c r="AD3582" s="16"/>
      <c r="AE3582" s="16"/>
      <c r="AF3582" s="16"/>
      <c r="AG3582" s="16"/>
      <c r="AH3582" s="16"/>
      <c r="AI3582" s="16"/>
      <c r="AJ3582" s="16"/>
      <c r="AK3582" s="16"/>
      <c r="AL3582" s="16"/>
      <c r="AM3582" s="16"/>
      <c r="AN3582" s="16"/>
      <c r="AO3582" s="16"/>
      <c r="AP3582" s="16"/>
      <c r="AQ3582" s="16"/>
      <c r="AR3582" s="16"/>
      <c r="AS3582" s="16"/>
      <c r="AT3582" s="16"/>
      <c r="AU3582" s="16"/>
      <c r="AV3582" s="16"/>
      <c r="AW3582" s="16"/>
      <c r="AX3582" s="16"/>
      <c r="AY3582" s="16"/>
      <c r="AZ3582" s="16"/>
      <c r="BA3582" s="16"/>
      <c r="BB3582" s="16"/>
    </row>
    <row r="3583" s="5" customFormat="1" spans="1:54">
      <c r="A3583" s="136"/>
      <c r="C3583" s="136"/>
      <c r="E3583" s="107"/>
      <c r="F3583" s="137"/>
      <c r="J3583" s="122"/>
      <c r="K3583" s="138"/>
      <c r="L3583" s="139"/>
      <c r="M3583" s="140"/>
      <c r="O3583" s="89"/>
      <c r="Q3583" s="138"/>
      <c r="R3583" s="91"/>
      <c r="S3583" s="138"/>
      <c r="T3583" s="138"/>
      <c r="U3583" s="91"/>
      <c r="V3583" s="141"/>
      <c r="Y3583" s="6"/>
      <c r="Z3583" s="16"/>
      <c r="AA3583" s="16"/>
      <c r="AB3583" s="16"/>
      <c r="AC3583" s="16"/>
      <c r="AD3583" s="16"/>
      <c r="AE3583" s="16"/>
      <c r="AF3583" s="16"/>
      <c r="AG3583" s="16"/>
      <c r="AH3583" s="16"/>
      <c r="AI3583" s="16"/>
      <c r="AJ3583" s="16"/>
      <c r="AK3583" s="16"/>
      <c r="AL3583" s="16"/>
      <c r="AM3583" s="16"/>
      <c r="AN3583" s="16"/>
      <c r="AO3583" s="16"/>
      <c r="AP3583" s="16"/>
      <c r="AQ3583" s="16"/>
      <c r="AR3583" s="16"/>
      <c r="AS3583" s="16"/>
      <c r="AT3583" s="16"/>
      <c r="AU3583" s="16"/>
      <c r="AV3583" s="16"/>
      <c r="AW3583" s="16"/>
      <c r="AX3583" s="16"/>
      <c r="AY3583" s="16"/>
      <c r="AZ3583" s="16"/>
      <c r="BA3583" s="16"/>
      <c r="BB3583" s="16"/>
    </row>
    <row r="3584" s="5" customFormat="1" spans="1:54">
      <c r="A3584" s="136"/>
      <c r="C3584" s="136"/>
      <c r="E3584" s="107"/>
      <c r="F3584" s="137"/>
      <c r="J3584" s="122"/>
      <c r="K3584" s="138"/>
      <c r="L3584" s="139"/>
      <c r="M3584" s="140"/>
      <c r="O3584" s="89"/>
      <c r="Q3584" s="138"/>
      <c r="R3584" s="91"/>
      <c r="S3584" s="138"/>
      <c r="T3584" s="138"/>
      <c r="U3584" s="91"/>
      <c r="V3584" s="141"/>
      <c r="Y3584" s="6"/>
      <c r="Z3584" s="16"/>
      <c r="AA3584" s="16"/>
      <c r="AB3584" s="16"/>
      <c r="AC3584" s="16"/>
      <c r="AD3584" s="16"/>
      <c r="AE3584" s="16"/>
      <c r="AF3584" s="16"/>
      <c r="AG3584" s="16"/>
      <c r="AH3584" s="16"/>
      <c r="AI3584" s="16"/>
      <c r="AJ3584" s="16"/>
      <c r="AK3584" s="16"/>
      <c r="AL3584" s="16"/>
      <c r="AM3584" s="16"/>
      <c r="AN3584" s="16"/>
      <c r="AO3584" s="16"/>
      <c r="AP3584" s="16"/>
      <c r="AQ3584" s="16"/>
      <c r="AR3584" s="16"/>
      <c r="AS3584" s="16"/>
      <c r="AT3584" s="16"/>
      <c r="AU3584" s="16"/>
      <c r="AV3584" s="16"/>
      <c r="AW3584" s="16"/>
      <c r="AX3584" s="16"/>
      <c r="AY3584" s="16"/>
      <c r="AZ3584" s="16"/>
      <c r="BA3584" s="16"/>
      <c r="BB3584" s="16"/>
    </row>
    <row r="3585" s="5" customFormat="1" spans="1:54">
      <c r="A3585" s="136"/>
      <c r="C3585" s="136"/>
      <c r="E3585" s="107"/>
      <c r="F3585" s="137"/>
      <c r="J3585" s="122"/>
      <c r="K3585" s="138"/>
      <c r="L3585" s="139"/>
      <c r="M3585" s="140"/>
      <c r="O3585" s="89"/>
      <c r="Q3585" s="138"/>
      <c r="R3585" s="91"/>
      <c r="S3585" s="138"/>
      <c r="T3585" s="138"/>
      <c r="U3585" s="91"/>
      <c r="V3585" s="141"/>
      <c r="Y3585" s="6"/>
      <c r="Z3585" s="16"/>
      <c r="AA3585" s="16"/>
      <c r="AB3585" s="16"/>
      <c r="AC3585" s="16"/>
      <c r="AD3585" s="16"/>
      <c r="AE3585" s="16"/>
      <c r="AF3585" s="16"/>
      <c r="AG3585" s="16"/>
      <c r="AH3585" s="16"/>
      <c r="AI3585" s="16"/>
      <c r="AJ3585" s="16"/>
      <c r="AK3585" s="16"/>
      <c r="AL3585" s="16"/>
      <c r="AM3585" s="16"/>
      <c r="AN3585" s="16"/>
      <c r="AO3585" s="16"/>
      <c r="AP3585" s="16"/>
      <c r="AQ3585" s="16"/>
      <c r="AR3585" s="16"/>
      <c r="AS3585" s="16"/>
      <c r="AT3585" s="16"/>
      <c r="AU3585" s="16"/>
      <c r="AV3585" s="16"/>
      <c r="AW3585" s="16"/>
      <c r="AX3585" s="16"/>
      <c r="AY3585" s="16"/>
      <c r="AZ3585" s="16"/>
      <c r="BA3585" s="16"/>
      <c r="BB3585" s="16"/>
    </row>
    <row r="3586" s="5" customFormat="1" spans="1:54">
      <c r="A3586" s="136"/>
      <c r="C3586" s="136"/>
      <c r="E3586" s="107"/>
      <c r="F3586" s="137"/>
      <c r="J3586" s="122"/>
      <c r="K3586" s="138"/>
      <c r="L3586" s="139"/>
      <c r="M3586" s="140"/>
      <c r="O3586" s="89"/>
      <c r="Q3586" s="138"/>
      <c r="R3586" s="91"/>
      <c r="S3586" s="138"/>
      <c r="T3586" s="138"/>
      <c r="U3586" s="91"/>
      <c r="V3586" s="141"/>
      <c r="Y3586" s="6"/>
      <c r="Z3586" s="16"/>
      <c r="AA3586" s="16"/>
      <c r="AB3586" s="16"/>
      <c r="AC3586" s="16"/>
      <c r="AD3586" s="16"/>
      <c r="AE3586" s="16"/>
      <c r="AF3586" s="16"/>
      <c r="AG3586" s="16"/>
      <c r="AH3586" s="16"/>
      <c r="AI3586" s="16"/>
      <c r="AJ3586" s="16"/>
      <c r="AK3586" s="16"/>
      <c r="AL3586" s="16"/>
      <c r="AM3586" s="16"/>
      <c r="AN3586" s="16"/>
      <c r="AO3586" s="16"/>
      <c r="AP3586" s="16"/>
      <c r="AQ3586" s="16"/>
      <c r="AR3586" s="16"/>
      <c r="AS3586" s="16"/>
      <c r="AT3586" s="16"/>
      <c r="AU3586" s="16"/>
      <c r="AV3586" s="16"/>
      <c r="AW3586" s="16"/>
      <c r="AX3586" s="16"/>
      <c r="AY3586" s="16"/>
      <c r="AZ3586" s="16"/>
      <c r="BA3586" s="16"/>
      <c r="BB3586" s="16"/>
    </row>
    <row r="3587" s="5" customFormat="1" spans="1:54">
      <c r="A3587" s="136"/>
      <c r="C3587" s="136"/>
      <c r="E3587" s="107"/>
      <c r="F3587" s="137"/>
      <c r="J3587" s="122"/>
      <c r="K3587" s="138"/>
      <c r="L3587" s="139"/>
      <c r="M3587" s="140"/>
      <c r="O3587" s="89"/>
      <c r="Q3587" s="138"/>
      <c r="R3587" s="91"/>
      <c r="S3587" s="138"/>
      <c r="T3587" s="138"/>
      <c r="U3587" s="91"/>
      <c r="V3587" s="141"/>
      <c r="Y3587" s="6"/>
      <c r="Z3587" s="16"/>
      <c r="AA3587" s="16"/>
      <c r="AB3587" s="16"/>
      <c r="AC3587" s="16"/>
      <c r="AD3587" s="16"/>
      <c r="AE3587" s="16"/>
      <c r="AF3587" s="16"/>
      <c r="AG3587" s="16"/>
      <c r="AH3587" s="16"/>
      <c r="AI3587" s="16"/>
      <c r="AJ3587" s="16"/>
      <c r="AK3587" s="16"/>
      <c r="AL3587" s="16"/>
      <c r="AM3587" s="16"/>
      <c r="AN3587" s="16"/>
      <c r="AO3587" s="16"/>
      <c r="AP3587" s="16"/>
      <c r="AQ3587" s="16"/>
      <c r="AR3587" s="16"/>
      <c r="AS3587" s="16"/>
      <c r="AT3587" s="16"/>
      <c r="AU3587" s="16"/>
      <c r="AV3587" s="16"/>
      <c r="AW3587" s="16"/>
      <c r="AX3587" s="16"/>
      <c r="AY3587" s="16"/>
      <c r="AZ3587" s="16"/>
      <c r="BA3587" s="16"/>
      <c r="BB3587" s="16"/>
    </row>
    <row r="3588" s="5" customFormat="1" spans="1:54">
      <c r="A3588" s="136"/>
      <c r="C3588" s="136"/>
      <c r="E3588" s="107"/>
      <c r="F3588" s="137"/>
      <c r="J3588" s="122"/>
      <c r="K3588" s="138"/>
      <c r="L3588" s="139"/>
      <c r="M3588" s="140"/>
      <c r="O3588" s="89"/>
      <c r="Q3588" s="138"/>
      <c r="R3588" s="91"/>
      <c r="S3588" s="138"/>
      <c r="T3588" s="138"/>
      <c r="U3588" s="91"/>
      <c r="V3588" s="141"/>
      <c r="Y3588" s="6"/>
      <c r="Z3588" s="16"/>
      <c r="AA3588" s="16"/>
      <c r="AB3588" s="16"/>
      <c r="AC3588" s="16"/>
      <c r="AD3588" s="16"/>
      <c r="AE3588" s="16"/>
      <c r="AF3588" s="16"/>
      <c r="AG3588" s="16"/>
      <c r="AH3588" s="16"/>
      <c r="AI3588" s="16"/>
      <c r="AJ3588" s="16"/>
      <c r="AK3588" s="16"/>
      <c r="AL3588" s="16"/>
      <c r="AM3588" s="16"/>
      <c r="AN3588" s="16"/>
      <c r="AO3588" s="16"/>
      <c r="AP3588" s="16"/>
      <c r="AQ3588" s="16"/>
      <c r="AR3588" s="16"/>
      <c r="AS3588" s="16"/>
      <c r="AT3588" s="16"/>
      <c r="AU3588" s="16"/>
      <c r="AV3588" s="16"/>
      <c r="AW3588" s="16"/>
      <c r="AX3588" s="16"/>
      <c r="AY3588" s="16"/>
      <c r="AZ3588" s="16"/>
      <c r="BA3588" s="16"/>
      <c r="BB3588" s="16"/>
    </row>
    <row r="3589" s="5" customFormat="1" spans="1:54">
      <c r="A3589" s="136"/>
      <c r="C3589" s="136"/>
      <c r="E3589" s="107"/>
      <c r="F3589" s="137"/>
      <c r="J3589" s="122"/>
      <c r="K3589" s="138"/>
      <c r="L3589" s="139"/>
      <c r="M3589" s="140"/>
      <c r="O3589" s="89"/>
      <c r="Q3589" s="138"/>
      <c r="R3589" s="91"/>
      <c r="S3589" s="138"/>
      <c r="T3589" s="138"/>
      <c r="U3589" s="91"/>
      <c r="V3589" s="141"/>
      <c r="Y3589" s="6"/>
      <c r="Z3589" s="16"/>
      <c r="AA3589" s="16"/>
      <c r="AB3589" s="16"/>
      <c r="AC3589" s="16"/>
      <c r="AD3589" s="16"/>
      <c r="AE3589" s="16"/>
      <c r="AF3589" s="16"/>
      <c r="AG3589" s="16"/>
      <c r="AH3589" s="16"/>
      <c r="AI3589" s="16"/>
      <c r="AJ3589" s="16"/>
      <c r="AK3589" s="16"/>
      <c r="AL3589" s="16"/>
      <c r="AM3589" s="16"/>
      <c r="AN3589" s="16"/>
      <c r="AO3589" s="16"/>
      <c r="AP3589" s="16"/>
      <c r="AQ3589" s="16"/>
      <c r="AR3589" s="16"/>
      <c r="AS3589" s="16"/>
      <c r="AT3589" s="16"/>
      <c r="AU3589" s="16"/>
      <c r="AV3589" s="16"/>
      <c r="AW3589" s="16"/>
      <c r="AX3589" s="16"/>
      <c r="AY3589" s="16"/>
      <c r="AZ3589" s="16"/>
      <c r="BA3589" s="16"/>
      <c r="BB3589" s="16"/>
    </row>
    <row r="3590" s="5" customFormat="1" spans="1:54">
      <c r="A3590" s="136"/>
      <c r="C3590" s="136"/>
      <c r="E3590" s="107"/>
      <c r="F3590" s="137"/>
      <c r="J3590" s="122"/>
      <c r="K3590" s="138"/>
      <c r="L3590" s="139"/>
      <c r="M3590" s="140"/>
      <c r="O3590" s="89"/>
      <c r="Q3590" s="138"/>
      <c r="R3590" s="91"/>
      <c r="S3590" s="138"/>
      <c r="T3590" s="138"/>
      <c r="U3590" s="91"/>
      <c r="V3590" s="141"/>
      <c r="Y3590" s="6"/>
      <c r="Z3590" s="16"/>
      <c r="AA3590" s="16"/>
      <c r="AB3590" s="16"/>
      <c r="AC3590" s="16"/>
      <c r="AD3590" s="16"/>
      <c r="AE3590" s="16"/>
      <c r="AF3590" s="16"/>
      <c r="AG3590" s="16"/>
      <c r="AH3590" s="16"/>
      <c r="AI3590" s="16"/>
      <c r="AJ3590" s="16"/>
      <c r="AK3590" s="16"/>
      <c r="AL3590" s="16"/>
      <c r="AM3590" s="16"/>
      <c r="AN3590" s="16"/>
      <c r="AO3590" s="16"/>
      <c r="AP3590" s="16"/>
      <c r="AQ3590" s="16"/>
      <c r="AR3590" s="16"/>
      <c r="AS3590" s="16"/>
      <c r="AT3590" s="16"/>
      <c r="AU3590" s="16"/>
      <c r="AV3590" s="16"/>
      <c r="AW3590" s="16"/>
      <c r="AX3590" s="16"/>
      <c r="AY3590" s="16"/>
      <c r="AZ3590" s="16"/>
      <c r="BA3590" s="16"/>
      <c r="BB3590" s="16"/>
    </row>
    <row r="3591" s="5" customFormat="1" spans="1:54">
      <c r="A3591" s="136"/>
      <c r="C3591" s="136"/>
      <c r="E3591" s="107"/>
      <c r="F3591" s="137"/>
      <c r="J3591" s="122"/>
      <c r="K3591" s="138"/>
      <c r="L3591" s="139"/>
      <c r="M3591" s="140"/>
      <c r="O3591" s="89"/>
      <c r="Q3591" s="138"/>
      <c r="R3591" s="91"/>
      <c r="S3591" s="138"/>
      <c r="T3591" s="138"/>
      <c r="U3591" s="91"/>
      <c r="V3591" s="141"/>
      <c r="Y3591" s="6"/>
      <c r="Z3591" s="16"/>
      <c r="AA3591" s="16"/>
      <c r="AB3591" s="16"/>
      <c r="AC3591" s="16"/>
      <c r="AD3591" s="16"/>
      <c r="AE3591" s="16"/>
      <c r="AF3591" s="16"/>
      <c r="AG3591" s="16"/>
      <c r="AH3591" s="16"/>
      <c r="AI3591" s="16"/>
      <c r="AJ3591" s="16"/>
      <c r="AK3591" s="16"/>
      <c r="AL3591" s="16"/>
      <c r="AM3591" s="16"/>
      <c r="AN3591" s="16"/>
      <c r="AO3591" s="16"/>
      <c r="AP3591" s="16"/>
      <c r="AQ3591" s="16"/>
      <c r="AR3591" s="16"/>
      <c r="AS3591" s="16"/>
      <c r="AT3591" s="16"/>
      <c r="AU3591" s="16"/>
      <c r="AV3591" s="16"/>
      <c r="AW3591" s="16"/>
      <c r="AX3591" s="16"/>
      <c r="AY3591" s="16"/>
      <c r="AZ3591" s="16"/>
      <c r="BA3591" s="16"/>
      <c r="BB3591" s="16"/>
    </row>
    <row r="3592" s="5" customFormat="1" spans="1:54">
      <c r="A3592" s="136"/>
      <c r="C3592" s="136"/>
      <c r="E3592" s="107"/>
      <c r="F3592" s="137"/>
      <c r="J3592" s="122"/>
      <c r="K3592" s="138"/>
      <c r="L3592" s="139"/>
      <c r="M3592" s="140"/>
      <c r="O3592" s="89"/>
      <c r="Q3592" s="138"/>
      <c r="R3592" s="91"/>
      <c r="S3592" s="138"/>
      <c r="T3592" s="138"/>
      <c r="U3592" s="91"/>
      <c r="V3592" s="141"/>
      <c r="Y3592" s="6"/>
      <c r="Z3592" s="16"/>
      <c r="AA3592" s="16"/>
      <c r="AB3592" s="16"/>
      <c r="AC3592" s="16"/>
      <c r="AD3592" s="16"/>
      <c r="AE3592" s="16"/>
      <c r="AF3592" s="16"/>
      <c r="AG3592" s="16"/>
      <c r="AH3592" s="16"/>
      <c r="AI3592" s="16"/>
      <c r="AJ3592" s="16"/>
      <c r="AK3592" s="16"/>
      <c r="AL3592" s="16"/>
      <c r="AM3592" s="16"/>
      <c r="AN3592" s="16"/>
      <c r="AO3592" s="16"/>
      <c r="AP3592" s="16"/>
      <c r="AQ3592" s="16"/>
      <c r="AR3592" s="16"/>
      <c r="AS3592" s="16"/>
      <c r="AT3592" s="16"/>
      <c r="AU3592" s="16"/>
      <c r="AV3592" s="16"/>
      <c r="AW3592" s="16"/>
      <c r="AX3592" s="16"/>
      <c r="AY3592" s="16"/>
      <c r="AZ3592" s="16"/>
      <c r="BA3592" s="16"/>
      <c r="BB3592" s="16"/>
    </row>
    <row r="3593" s="5" customFormat="1" spans="1:54">
      <c r="A3593" s="136"/>
      <c r="C3593" s="136"/>
      <c r="E3593" s="107"/>
      <c r="F3593" s="137"/>
      <c r="J3593" s="122"/>
      <c r="K3593" s="138"/>
      <c r="L3593" s="139"/>
      <c r="M3593" s="140"/>
      <c r="O3593" s="89"/>
      <c r="Q3593" s="138"/>
      <c r="R3593" s="91"/>
      <c r="S3593" s="138"/>
      <c r="T3593" s="138"/>
      <c r="U3593" s="91"/>
      <c r="V3593" s="141"/>
      <c r="Y3593" s="6"/>
      <c r="Z3593" s="16"/>
      <c r="AA3593" s="16"/>
      <c r="AB3593" s="16"/>
      <c r="AC3593" s="16"/>
      <c r="AD3593" s="16"/>
      <c r="AE3593" s="16"/>
      <c r="AF3593" s="16"/>
      <c r="AG3593" s="16"/>
      <c r="AH3593" s="16"/>
      <c r="AI3593" s="16"/>
      <c r="AJ3593" s="16"/>
      <c r="AK3593" s="16"/>
      <c r="AL3593" s="16"/>
      <c r="AM3593" s="16"/>
      <c r="AN3593" s="16"/>
      <c r="AO3593" s="16"/>
      <c r="AP3593" s="16"/>
      <c r="AQ3593" s="16"/>
      <c r="AR3593" s="16"/>
      <c r="AS3593" s="16"/>
      <c r="AT3593" s="16"/>
      <c r="AU3593" s="16"/>
      <c r="AV3593" s="16"/>
      <c r="AW3593" s="16"/>
      <c r="AX3593" s="16"/>
      <c r="AY3593" s="16"/>
      <c r="AZ3593" s="16"/>
      <c r="BA3593" s="16"/>
      <c r="BB3593" s="16"/>
    </row>
    <row r="3594" s="5" customFormat="1" spans="1:54">
      <c r="A3594" s="136"/>
      <c r="C3594" s="136"/>
      <c r="E3594" s="107"/>
      <c r="F3594" s="137"/>
      <c r="J3594" s="122"/>
      <c r="K3594" s="138"/>
      <c r="L3594" s="139"/>
      <c r="M3594" s="140"/>
      <c r="O3594" s="89"/>
      <c r="Q3594" s="138"/>
      <c r="R3594" s="91"/>
      <c r="S3594" s="138"/>
      <c r="T3594" s="138"/>
      <c r="U3594" s="91"/>
      <c r="V3594" s="141"/>
      <c r="Y3594" s="6"/>
      <c r="Z3594" s="16"/>
      <c r="AA3594" s="16"/>
      <c r="AB3594" s="16"/>
      <c r="AC3594" s="16"/>
      <c r="AD3594" s="16"/>
      <c r="AE3594" s="16"/>
      <c r="AF3594" s="16"/>
      <c r="AG3594" s="16"/>
      <c r="AH3594" s="16"/>
      <c r="AI3594" s="16"/>
      <c r="AJ3594" s="16"/>
      <c r="AK3594" s="16"/>
      <c r="AL3594" s="16"/>
      <c r="AM3594" s="16"/>
      <c r="AN3594" s="16"/>
      <c r="AO3594" s="16"/>
      <c r="AP3594" s="16"/>
      <c r="AQ3594" s="16"/>
      <c r="AR3594" s="16"/>
      <c r="AS3594" s="16"/>
      <c r="AT3594" s="16"/>
      <c r="AU3594" s="16"/>
      <c r="AV3594" s="16"/>
      <c r="AW3594" s="16"/>
      <c r="AX3594" s="16"/>
      <c r="AY3594" s="16"/>
      <c r="AZ3594" s="16"/>
      <c r="BA3594" s="16"/>
      <c r="BB3594" s="16"/>
    </row>
    <row r="3595" s="5" customFormat="1" spans="1:54">
      <c r="A3595" s="136"/>
      <c r="C3595" s="136"/>
      <c r="E3595" s="107"/>
      <c r="F3595" s="137"/>
      <c r="J3595" s="122"/>
      <c r="K3595" s="138"/>
      <c r="L3595" s="139"/>
      <c r="M3595" s="140"/>
      <c r="O3595" s="89"/>
      <c r="Q3595" s="138"/>
      <c r="R3595" s="91"/>
      <c r="S3595" s="138"/>
      <c r="T3595" s="138"/>
      <c r="U3595" s="91"/>
      <c r="V3595" s="141"/>
      <c r="Y3595" s="6"/>
      <c r="Z3595" s="16"/>
      <c r="AA3595" s="16"/>
      <c r="AB3595" s="16"/>
      <c r="AC3595" s="16"/>
      <c r="AD3595" s="16"/>
      <c r="AE3595" s="16"/>
      <c r="AF3595" s="16"/>
      <c r="AG3595" s="16"/>
      <c r="AH3595" s="16"/>
      <c r="AI3595" s="16"/>
      <c r="AJ3595" s="16"/>
      <c r="AK3595" s="16"/>
      <c r="AL3595" s="16"/>
      <c r="AM3595" s="16"/>
      <c r="AN3595" s="16"/>
      <c r="AO3595" s="16"/>
      <c r="AP3595" s="16"/>
      <c r="AQ3595" s="16"/>
      <c r="AR3595" s="16"/>
      <c r="AS3595" s="16"/>
      <c r="AT3595" s="16"/>
      <c r="AU3595" s="16"/>
      <c r="AV3595" s="16"/>
      <c r="AW3595" s="16"/>
      <c r="AX3595" s="16"/>
      <c r="AY3595" s="16"/>
      <c r="AZ3595" s="16"/>
      <c r="BA3595" s="16"/>
      <c r="BB3595" s="16"/>
    </row>
    <row r="3596" s="5" customFormat="1" spans="1:54">
      <c r="A3596" s="136"/>
      <c r="C3596" s="136"/>
      <c r="E3596" s="107"/>
      <c r="F3596" s="137"/>
      <c r="J3596" s="122"/>
      <c r="K3596" s="138"/>
      <c r="L3596" s="139"/>
      <c r="M3596" s="140"/>
      <c r="O3596" s="89"/>
      <c r="Q3596" s="138"/>
      <c r="R3596" s="91"/>
      <c r="S3596" s="138"/>
      <c r="T3596" s="138"/>
      <c r="U3596" s="91"/>
      <c r="V3596" s="141"/>
      <c r="Y3596" s="6"/>
      <c r="Z3596" s="16"/>
      <c r="AA3596" s="16"/>
      <c r="AB3596" s="16"/>
      <c r="AC3596" s="16"/>
      <c r="AD3596" s="16"/>
      <c r="AE3596" s="16"/>
      <c r="AF3596" s="16"/>
      <c r="AG3596" s="16"/>
      <c r="AH3596" s="16"/>
      <c r="AI3596" s="16"/>
      <c r="AJ3596" s="16"/>
      <c r="AK3596" s="16"/>
      <c r="AL3596" s="16"/>
      <c r="AM3596" s="16"/>
      <c r="AN3596" s="16"/>
      <c r="AO3596" s="16"/>
      <c r="AP3596" s="16"/>
      <c r="AQ3596" s="16"/>
      <c r="AR3596" s="16"/>
      <c r="AS3596" s="16"/>
      <c r="AT3596" s="16"/>
      <c r="AU3596" s="16"/>
      <c r="AV3596" s="16"/>
      <c r="AW3596" s="16"/>
      <c r="AX3596" s="16"/>
      <c r="AY3596" s="16"/>
      <c r="AZ3596" s="16"/>
      <c r="BA3596" s="16"/>
      <c r="BB3596" s="16"/>
    </row>
    <row r="3597" s="5" customFormat="1" spans="1:54">
      <c r="A3597" s="136"/>
      <c r="C3597" s="136"/>
      <c r="E3597" s="107"/>
      <c r="F3597" s="137"/>
      <c r="J3597" s="122"/>
      <c r="K3597" s="138"/>
      <c r="L3597" s="139"/>
      <c r="M3597" s="140"/>
      <c r="O3597" s="89"/>
      <c r="Q3597" s="138"/>
      <c r="R3597" s="91"/>
      <c r="S3597" s="138"/>
      <c r="T3597" s="138"/>
      <c r="U3597" s="91"/>
      <c r="V3597" s="141"/>
      <c r="Y3597" s="6"/>
      <c r="Z3597" s="16"/>
      <c r="AA3597" s="16"/>
      <c r="AB3597" s="16"/>
      <c r="AC3597" s="16"/>
      <c r="AD3597" s="16"/>
      <c r="AE3597" s="16"/>
      <c r="AF3597" s="16"/>
      <c r="AG3597" s="16"/>
      <c r="AH3597" s="16"/>
      <c r="AI3597" s="16"/>
      <c r="AJ3597" s="16"/>
      <c r="AK3597" s="16"/>
      <c r="AL3597" s="16"/>
      <c r="AM3597" s="16"/>
      <c r="AN3597" s="16"/>
      <c r="AO3597" s="16"/>
      <c r="AP3597" s="16"/>
      <c r="AQ3597" s="16"/>
      <c r="AR3597" s="16"/>
      <c r="AS3597" s="16"/>
      <c r="AT3597" s="16"/>
      <c r="AU3597" s="16"/>
      <c r="AV3597" s="16"/>
      <c r="AW3597" s="16"/>
      <c r="AX3597" s="16"/>
      <c r="AY3597" s="16"/>
      <c r="AZ3597" s="16"/>
      <c r="BA3597" s="16"/>
      <c r="BB3597" s="16"/>
    </row>
    <row r="3598" s="5" customFormat="1" spans="1:54">
      <c r="A3598" s="136"/>
      <c r="C3598" s="136"/>
      <c r="E3598" s="107"/>
      <c r="F3598" s="137"/>
      <c r="J3598" s="122"/>
      <c r="K3598" s="138"/>
      <c r="L3598" s="139"/>
      <c r="M3598" s="140"/>
      <c r="O3598" s="89"/>
      <c r="Q3598" s="138"/>
      <c r="R3598" s="91"/>
      <c r="S3598" s="138"/>
      <c r="T3598" s="138"/>
      <c r="U3598" s="91"/>
      <c r="V3598" s="141"/>
      <c r="Y3598" s="6"/>
      <c r="Z3598" s="16"/>
      <c r="AA3598" s="16"/>
      <c r="AB3598" s="16"/>
      <c r="AC3598" s="16"/>
      <c r="AD3598" s="16"/>
      <c r="AE3598" s="16"/>
      <c r="AF3598" s="16"/>
      <c r="AG3598" s="16"/>
      <c r="AH3598" s="16"/>
      <c r="AI3598" s="16"/>
      <c r="AJ3598" s="16"/>
      <c r="AK3598" s="16"/>
      <c r="AL3598" s="16"/>
      <c r="AM3598" s="16"/>
      <c r="AN3598" s="16"/>
      <c r="AO3598" s="16"/>
      <c r="AP3598" s="16"/>
      <c r="AQ3598" s="16"/>
      <c r="AR3598" s="16"/>
      <c r="AS3598" s="16"/>
      <c r="AT3598" s="16"/>
      <c r="AU3598" s="16"/>
      <c r="AV3598" s="16"/>
      <c r="AW3598" s="16"/>
      <c r="AX3598" s="16"/>
      <c r="AY3598" s="16"/>
      <c r="AZ3598" s="16"/>
      <c r="BA3598" s="16"/>
      <c r="BB3598" s="16"/>
    </row>
    <row r="3599" s="5" customFormat="1" spans="1:54">
      <c r="A3599" s="136"/>
      <c r="C3599" s="136"/>
      <c r="E3599" s="107"/>
      <c r="F3599" s="137"/>
      <c r="J3599" s="122"/>
      <c r="K3599" s="138"/>
      <c r="L3599" s="139"/>
      <c r="M3599" s="140"/>
      <c r="O3599" s="89"/>
      <c r="Q3599" s="138"/>
      <c r="R3599" s="91"/>
      <c r="S3599" s="138"/>
      <c r="T3599" s="138"/>
      <c r="U3599" s="91"/>
      <c r="V3599" s="141"/>
      <c r="Y3599" s="6"/>
      <c r="Z3599" s="16"/>
      <c r="AA3599" s="16"/>
      <c r="AB3599" s="16"/>
      <c r="AC3599" s="16"/>
      <c r="AD3599" s="16"/>
      <c r="AE3599" s="16"/>
      <c r="AF3599" s="16"/>
      <c r="AG3599" s="16"/>
      <c r="AH3599" s="16"/>
      <c r="AI3599" s="16"/>
      <c r="AJ3599" s="16"/>
      <c r="AK3599" s="16"/>
      <c r="AL3599" s="16"/>
      <c r="AM3599" s="16"/>
      <c r="AN3599" s="16"/>
      <c r="AO3599" s="16"/>
      <c r="AP3599" s="16"/>
      <c r="AQ3599" s="16"/>
      <c r="AR3599" s="16"/>
      <c r="AS3599" s="16"/>
      <c r="AT3599" s="16"/>
      <c r="AU3599" s="16"/>
      <c r="AV3599" s="16"/>
      <c r="AW3599" s="16"/>
      <c r="AX3599" s="16"/>
      <c r="AY3599" s="16"/>
      <c r="AZ3599" s="16"/>
      <c r="BA3599" s="16"/>
      <c r="BB3599" s="16"/>
    </row>
    <row r="3600" s="5" customFormat="1" spans="1:54">
      <c r="A3600" s="136"/>
      <c r="C3600" s="136"/>
      <c r="E3600" s="107"/>
      <c r="F3600" s="137"/>
      <c r="J3600" s="122"/>
      <c r="K3600" s="138"/>
      <c r="L3600" s="139"/>
      <c r="M3600" s="140"/>
      <c r="O3600" s="89"/>
      <c r="Q3600" s="138"/>
      <c r="R3600" s="91"/>
      <c r="S3600" s="138"/>
      <c r="T3600" s="138"/>
      <c r="U3600" s="91"/>
      <c r="V3600" s="141"/>
      <c r="Y3600" s="6"/>
      <c r="Z3600" s="16"/>
      <c r="AA3600" s="16"/>
      <c r="AB3600" s="16"/>
      <c r="AC3600" s="16"/>
      <c r="AD3600" s="16"/>
      <c r="AE3600" s="16"/>
      <c r="AF3600" s="16"/>
      <c r="AG3600" s="16"/>
      <c r="AH3600" s="16"/>
      <c r="AI3600" s="16"/>
      <c r="AJ3600" s="16"/>
      <c r="AK3600" s="16"/>
      <c r="AL3600" s="16"/>
      <c r="AM3600" s="16"/>
      <c r="AN3600" s="16"/>
      <c r="AO3600" s="16"/>
      <c r="AP3600" s="16"/>
      <c r="AQ3600" s="16"/>
      <c r="AR3600" s="16"/>
      <c r="AS3600" s="16"/>
      <c r="AT3600" s="16"/>
      <c r="AU3600" s="16"/>
      <c r="AV3600" s="16"/>
      <c r="AW3600" s="16"/>
      <c r="AX3600" s="16"/>
      <c r="AY3600" s="16"/>
      <c r="AZ3600" s="16"/>
      <c r="BA3600" s="16"/>
      <c r="BB3600" s="16"/>
    </row>
    <row r="3601" s="5" customFormat="1" spans="1:54">
      <c r="A3601" s="136"/>
      <c r="C3601" s="136"/>
      <c r="E3601" s="107"/>
      <c r="F3601" s="137"/>
      <c r="J3601" s="122"/>
      <c r="K3601" s="138"/>
      <c r="L3601" s="139"/>
      <c r="M3601" s="140"/>
      <c r="O3601" s="89"/>
      <c r="Q3601" s="138"/>
      <c r="R3601" s="91"/>
      <c r="S3601" s="138"/>
      <c r="T3601" s="138"/>
      <c r="U3601" s="91"/>
      <c r="V3601" s="141"/>
      <c r="Y3601" s="6"/>
      <c r="Z3601" s="16"/>
      <c r="AA3601" s="16"/>
      <c r="AB3601" s="16"/>
      <c r="AC3601" s="16"/>
      <c r="AD3601" s="16"/>
      <c r="AE3601" s="16"/>
      <c r="AF3601" s="16"/>
      <c r="AG3601" s="16"/>
      <c r="AH3601" s="16"/>
      <c r="AI3601" s="16"/>
      <c r="AJ3601" s="16"/>
      <c r="AK3601" s="16"/>
      <c r="AL3601" s="16"/>
      <c r="AM3601" s="16"/>
      <c r="AN3601" s="16"/>
      <c r="AO3601" s="16"/>
      <c r="AP3601" s="16"/>
      <c r="AQ3601" s="16"/>
      <c r="AR3601" s="16"/>
      <c r="AS3601" s="16"/>
      <c r="AT3601" s="16"/>
      <c r="AU3601" s="16"/>
      <c r="AV3601" s="16"/>
      <c r="AW3601" s="16"/>
      <c r="AX3601" s="16"/>
      <c r="AY3601" s="16"/>
      <c r="AZ3601" s="16"/>
      <c r="BA3601" s="16"/>
      <c r="BB3601" s="16"/>
    </row>
    <row r="3602" s="5" customFormat="1" spans="1:54">
      <c r="A3602" s="136"/>
      <c r="C3602" s="136"/>
      <c r="E3602" s="107"/>
      <c r="F3602" s="137"/>
      <c r="J3602" s="122"/>
      <c r="K3602" s="138"/>
      <c r="L3602" s="139"/>
      <c r="M3602" s="140"/>
      <c r="O3602" s="89"/>
      <c r="Q3602" s="138"/>
      <c r="R3602" s="91"/>
      <c r="S3602" s="138"/>
      <c r="T3602" s="138"/>
      <c r="U3602" s="91"/>
      <c r="V3602" s="141"/>
      <c r="Y3602" s="6"/>
      <c r="Z3602" s="16"/>
      <c r="AA3602" s="16"/>
      <c r="AB3602" s="16"/>
      <c r="AC3602" s="16"/>
      <c r="AD3602" s="16"/>
      <c r="AE3602" s="16"/>
      <c r="AF3602" s="16"/>
      <c r="AG3602" s="16"/>
      <c r="AH3602" s="16"/>
      <c r="AI3602" s="16"/>
      <c r="AJ3602" s="16"/>
      <c r="AK3602" s="16"/>
      <c r="AL3602" s="16"/>
      <c r="AM3602" s="16"/>
      <c r="AN3602" s="16"/>
      <c r="AO3602" s="16"/>
      <c r="AP3602" s="16"/>
      <c r="AQ3602" s="16"/>
      <c r="AR3602" s="16"/>
      <c r="AS3602" s="16"/>
      <c r="AT3602" s="16"/>
      <c r="AU3602" s="16"/>
      <c r="AV3602" s="16"/>
      <c r="AW3602" s="16"/>
      <c r="AX3602" s="16"/>
      <c r="AY3602" s="16"/>
      <c r="AZ3602" s="16"/>
      <c r="BA3602" s="16"/>
      <c r="BB3602" s="16"/>
    </row>
    <row r="3603" s="5" customFormat="1" spans="1:54">
      <c r="A3603" s="136"/>
      <c r="C3603" s="136"/>
      <c r="E3603" s="107"/>
      <c r="F3603" s="137"/>
      <c r="J3603" s="122"/>
      <c r="K3603" s="138"/>
      <c r="L3603" s="139"/>
      <c r="M3603" s="140"/>
      <c r="O3603" s="89"/>
      <c r="Q3603" s="138"/>
      <c r="R3603" s="91"/>
      <c r="S3603" s="138"/>
      <c r="T3603" s="138"/>
      <c r="U3603" s="91"/>
      <c r="V3603" s="141"/>
      <c r="Y3603" s="6"/>
      <c r="Z3603" s="16"/>
      <c r="AA3603" s="16"/>
      <c r="AB3603" s="16"/>
      <c r="AC3603" s="16"/>
      <c r="AD3603" s="16"/>
      <c r="AE3603" s="16"/>
      <c r="AF3603" s="16"/>
      <c r="AG3603" s="16"/>
      <c r="AH3603" s="16"/>
      <c r="AI3603" s="16"/>
      <c r="AJ3603" s="16"/>
      <c r="AK3603" s="16"/>
      <c r="AL3603" s="16"/>
      <c r="AM3603" s="16"/>
      <c r="AN3603" s="16"/>
      <c r="AO3603" s="16"/>
      <c r="AP3603" s="16"/>
      <c r="AQ3603" s="16"/>
      <c r="AR3603" s="16"/>
      <c r="AS3603" s="16"/>
      <c r="AT3603" s="16"/>
      <c r="AU3603" s="16"/>
      <c r="AV3603" s="16"/>
      <c r="AW3603" s="16"/>
      <c r="AX3603" s="16"/>
      <c r="AY3603" s="16"/>
      <c r="AZ3603" s="16"/>
      <c r="BA3603" s="16"/>
      <c r="BB3603" s="16"/>
    </row>
    <row r="3604" s="5" customFormat="1" spans="1:54">
      <c r="A3604" s="136"/>
      <c r="C3604" s="136"/>
      <c r="E3604" s="107"/>
      <c r="F3604" s="137"/>
      <c r="J3604" s="122"/>
      <c r="K3604" s="138"/>
      <c r="L3604" s="139"/>
      <c r="M3604" s="140"/>
      <c r="O3604" s="89"/>
      <c r="Q3604" s="138"/>
      <c r="R3604" s="91"/>
      <c r="S3604" s="138"/>
      <c r="T3604" s="138"/>
      <c r="U3604" s="91"/>
      <c r="V3604" s="141"/>
      <c r="Y3604" s="6"/>
      <c r="Z3604" s="16"/>
      <c r="AA3604" s="16"/>
      <c r="AB3604" s="16"/>
      <c r="AC3604" s="16"/>
      <c r="AD3604" s="16"/>
      <c r="AE3604" s="16"/>
      <c r="AF3604" s="16"/>
      <c r="AG3604" s="16"/>
      <c r="AH3604" s="16"/>
      <c r="AI3604" s="16"/>
      <c r="AJ3604" s="16"/>
      <c r="AK3604" s="16"/>
      <c r="AL3604" s="16"/>
      <c r="AM3604" s="16"/>
      <c r="AN3604" s="16"/>
      <c r="AO3604" s="16"/>
      <c r="AP3604" s="16"/>
      <c r="AQ3604" s="16"/>
      <c r="AR3604" s="16"/>
      <c r="AS3604" s="16"/>
      <c r="AT3604" s="16"/>
      <c r="AU3604" s="16"/>
      <c r="AV3604" s="16"/>
      <c r="AW3604" s="16"/>
      <c r="AX3604" s="16"/>
      <c r="AY3604" s="16"/>
      <c r="AZ3604" s="16"/>
      <c r="BA3604" s="16"/>
      <c r="BB3604" s="16"/>
    </row>
    <row r="3605" s="5" customFormat="1" spans="1:54">
      <c r="A3605" s="136"/>
      <c r="C3605" s="136"/>
      <c r="E3605" s="107"/>
      <c r="F3605" s="137"/>
      <c r="J3605" s="122"/>
      <c r="K3605" s="138"/>
      <c r="L3605" s="139"/>
      <c r="M3605" s="140"/>
      <c r="O3605" s="89"/>
      <c r="Q3605" s="138"/>
      <c r="R3605" s="91"/>
      <c r="S3605" s="138"/>
      <c r="T3605" s="138"/>
      <c r="U3605" s="91"/>
      <c r="V3605" s="141"/>
      <c r="Y3605" s="6"/>
      <c r="Z3605" s="16"/>
      <c r="AA3605" s="16"/>
      <c r="AB3605" s="16"/>
      <c r="AC3605" s="16"/>
      <c r="AD3605" s="16"/>
      <c r="AE3605" s="16"/>
      <c r="AF3605" s="16"/>
      <c r="AG3605" s="16"/>
      <c r="AH3605" s="16"/>
      <c r="AI3605" s="16"/>
      <c r="AJ3605" s="16"/>
      <c r="AK3605" s="16"/>
      <c r="AL3605" s="16"/>
      <c r="AM3605" s="16"/>
      <c r="AN3605" s="16"/>
      <c r="AO3605" s="16"/>
      <c r="AP3605" s="16"/>
      <c r="AQ3605" s="16"/>
      <c r="AR3605" s="16"/>
      <c r="AS3605" s="16"/>
      <c r="AT3605" s="16"/>
      <c r="AU3605" s="16"/>
      <c r="AV3605" s="16"/>
      <c r="AW3605" s="16"/>
      <c r="AX3605" s="16"/>
      <c r="AY3605" s="16"/>
      <c r="AZ3605" s="16"/>
      <c r="BA3605" s="16"/>
      <c r="BB3605" s="16"/>
    </row>
    <row r="3606" s="5" customFormat="1" spans="1:54">
      <c r="A3606" s="136"/>
      <c r="C3606" s="136"/>
      <c r="E3606" s="107"/>
      <c r="F3606" s="137"/>
      <c r="J3606" s="122"/>
      <c r="K3606" s="138"/>
      <c r="L3606" s="139"/>
      <c r="M3606" s="140"/>
      <c r="O3606" s="89"/>
      <c r="Q3606" s="138"/>
      <c r="R3606" s="91"/>
      <c r="S3606" s="138"/>
      <c r="T3606" s="138"/>
      <c r="U3606" s="91"/>
      <c r="V3606" s="141"/>
      <c r="Y3606" s="6"/>
      <c r="Z3606" s="16"/>
      <c r="AA3606" s="16"/>
      <c r="AB3606" s="16"/>
      <c r="AC3606" s="16"/>
      <c r="AD3606" s="16"/>
      <c r="AE3606" s="16"/>
      <c r="AF3606" s="16"/>
      <c r="AG3606" s="16"/>
      <c r="AH3606" s="16"/>
      <c r="AI3606" s="16"/>
      <c r="AJ3606" s="16"/>
      <c r="AK3606" s="16"/>
      <c r="AL3606" s="16"/>
      <c r="AM3606" s="16"/>
      <c r="AN3606" s="16"/>
      <c r="AO3606" s="16"/>
      <c r="AP3606" s="16"/>
      <c r="AQ3606" s="16"/>
      <c r="AR3606" s="16"/>
      <c r="AS3606" s="16"/>
      <c r="AT3606" s="16"/>
      <c r="AU3606" s="16"/>
      <c r="AV3606" s="16"/>
      <c r="AW3606" s="16"/>
      <c r="AX3606" s="16"/>
      <c r="AY3606" s="16"/>
      <c r="AZ3606" s="16"/>
      <c r="BA3606" s="16"/>
      <c r="BB3606" s="16"/>
    </row>
    <row r="3607" s="5" customFormat="1" spans="1:54">
      <c r="A3607" s="136"/>
      <c r="C3607" s="136"/>
      <c r="E3607" s="107"/>
      <c r="F3607" s="137"/>
      <c r="J3607" s="122"/>
      <c r="K3607" s="138"/>
      <c r="L3607" s="139"/>
      <c r="M3607" s="140"/>
      <c r="O3607" s="89"/>
      <c r="Q3607" s="138"/>
      <c r="R3607" s="91"/>
      <c r="S3607" s="138"/>
      <c r="T3607" s="138"/>
      <c r="U3607" s="91"/>
      <c r="V3607" s="141"/>
      <c r="Y3607" s="6"/>
      <c r="Z3607" s="16"/>
      <c r="AA3607" s="16"/>
      <c r="AB3607" s="16"/>
      <c r="AC3607" s="16"/>
      <c r="AD3607" s="16"/>
      <c r="AE3607" s="16"/>
      <c r="AF3607" s="16"/>
      <c r="AG3607" s="16"/>
      <c r="AH3607" s="16"/>
      <c r="AI3607" s="16"/>
      <c r="AJ3607" s="16"/>
      <c r="AK3607" s="16"/>
      <c r="AL3607" s="16"/>
      <c r="AM3607" s="16"/>
      <c r="AN3607" s="16"/>
      <c r="AO3607" s="16"/>
      <c r="AP3607" s="16"/>
      <c r="AQ3607" s="16"/>
      <c r="AR3607" s="16"/>
      <c r="AS3607" s="16"/>
      <c r="AT3607" s="16"/>
      <c r="AU3607" s="16"/>
      <c r="AV3607" s="16"/>
      <c r="AW3607" s="16"/>
      <c r="AX3607" s="16"/>
      <c r="AY3607" s="16"/>
      <c r="AZ3607" s="16"/>
      <c r="BA3607" s="16"/>
      <c r="BB3607" s="16"/>
    </row>
    <row r="3608" s="5" customFormat="1" spans="1:54">
      <c r="A3608" s="136"/>
      <c r="C3608" s="136"/>
      <c r="E3608" s="107"/>
      <c r="F3608" s="137"/>
      <c r="J3608" s="122"/>
      <c r="K3608" s="138"/>
      <c r="L3608" s="139"/>
      <c r="M3608" s="140"/>
      <c r="O3608" s="89"/>
      <c r="Q3608" s="138"/>
      <c r="R3608" s="91"/>
      <c r="S3608" s="138"/>
      <c r="T3608" s="138"/>
      <c r="U3608" s="91"/>
      <c r="V3608" s="141"/>
      <c r="Y3608" s="6"/>
      <c r="Z3608" s="16"/>
      <c r="AA3608" s="16"/>
      <c r="AB3608" s="16"/>
      <c r="AC3608" s="16"/>
      <c r="AD3608" s="16"/>
      <c r="AE3608" s="16"/>
      <c r="AF3608" s="16"/>
      <c r="AG3608" s="16"/>
      <c r="AH3608" s="16"/>
      <c r="AI3608" s="16"/>
      <c r="AJ3608" s="16"/>
      <c r="AK3608" s="16"/>
      <c r="AL3608" s="16"/>
      <c r="AM3608" s="16"/>
      <c r="AN3608" s="16"/>
      <c r="AO3608" s="16"/>
      <c r="AP3608" s="16"/>
      <c r="AQ3608" s="16"/>
      <c r="AR3608" s="16"/>
      <c r="AS3608" s="16"/>
      <c r="AT3608" s="16"/>
      <c r="AU3608" s="16"/>
      <c r="AV3608" s="16"/>
      <c r="AW3608" s="16"/>
      <c r="AX3608" s="16"/>
      <c r="AY3608" s="16"/>
      <c r="AZ3608" s="16"/>
      <c r="BA3608" s="16"/>
      <c r="BB3608" s="16"/>
    </row>
    <row r="3609" s="5" customFormat="1" spans="1:54">
      <c r="A3609" s="136"/>
      <c r="C3609" s="136"/>
      <c r="E3609" s="107"/>
      <c r="F3609" s="137"/>
      <c r="J3609" s="122"/>
      <c r="K3609" s="138"/>
      <c r="L3609" s="139"/>
      <c r="M3609" s="140"/>
      <c r="O3609" s="89"/>
      <c r="Q3609" s="138"/>
      <c r="R3609" s="91"/>
      <c r="S3609" s="138"/>
      <c r="T3609" s="138"/>
      <c r="U3609" s="91"/>
      <c r="V3609" s="141"/>
      <c r="Y3609" s="6"/>
      <c r="Z3609" s="16"/>
      <c r="AA3609" s="16"/>
      <c r="AB3609" s="16"/>
      <c r="AC3609" s="16"/>
      <c r="AD3609" s="16"/>
      <c r="AE3609" s="16"/>
      <c r="AF3609" s="16"/>
      <c r="AG3609" s="16"/>
      <c r="AH3609" s="16"/>
      <c r="AI3609" s="16"/>
      <c r="AJ3609" s="16"/>
      <c r="AK3609" s="16"/>
      <c r="AL3609" s="16"/>
      <c r="AM3609" s="16"/>
      <c r="AN3609" s="16"/>
      <c r="AO3609" s="16"/>
      <c r="AP3609" s="16"/>
      <c r="AQ3609" s="16"/>
      <c r="AR3609" s="16"/>
      <c r="AS3609" s="16"/>
      <c r="AT3609" s="16"/>
      <c r="AU3609" s="16"/>
      <c r="AV3609" s="16"/>
      <c r="AW3609" s="16"/>
      <c r="AX3609" s="16"/>
      <c r="AY3609" s="16"/>
      <c r="AZ3609" s="16"/>
      <c r="BA3609" s="16"/>
      <c r="BB3609" s="16"/>
    </row>
    <row r="3610" s="5" customFormat="1" spans="1:54">
      <c r="A3610" s="136"/>
      <c r="C3610" s="136"/>
      <c r="E3610" s="107"/>
      <c r="F3610" s="137"/>
      <c r="J3610" s="122"/>
      <c r="K3610" s="138"/>
      <c r="L3610" s="139"/>
      <c r="M3610" s="140"/>
      <c r="O3610" s="89"/>
      <c r="Q3610" s="138"/>
      <c r="R3610" s="91"/>
      <c r="S3610" s="138"/>
      <c r="T3610" s="138"/>
      <c r="U3610" s="91"/>
      <c r="V3610" s="141"/>
      <c r="Y3610" s="6"/>
      <c r="Z3610" s="16"/>
      <c r="AA3610" s="16"/>
      <c r="AB3610" s="16"/>
      <c r="AC3610" s="16"/>
      <c r="AD3610" s="16"/>
      <c r="AE3610" s="16"/>
      <c r="AF3610" s="16"/>
      <c r="AG3610" s="16"/>
      <c r="AH3610" s="16"/>
      <c r="AI3610" s="16"/>
      <c r="AJ3610" s="16"/>
      <c r="AK3610" s="16"/>
      <c r="AL3610" s="16"/>
      <c r="AM3610" s="16"/>
      <c r="AN3610" s="16"/>
      <c r="AO3610" s="16"/>
      <c r="AP3610" s="16"/>
      <c r="AQ3610" s="16"/>
      <c r="AR3610" s="16"/>
      <c r="AS3610" s="16"/>
      <c r="AT3610" s="16"/>
      <c r="AU3610" s="16"/>
      <c r="AV3610" s="16"/>
      <c r="AW3610" s="16"/>
      <c r="AX3610" s="16"/>
      <c r="AY3610" s="16"/>
      <c r="AZ3610" s="16"/>
      <c r="BA3610" s="16"/>
      <c r="BB3610" s="16"/>
    </row>
    <row r="3611" s="5" customFormat="1" spans="1:54">
      <c r="A3611" s="136"/>
      <c r="C3611" s="136"/>
      <c r="E3611" s="107"/>
      <c r="F3611" s="137"/>
      <c r="J3611" s="122"/>
      <c r="K3611" s="138"/>
      <c r="L3611" s="139"/>
      <c r="M3611" s="140"/>
      <c r="O3611" s="89"/>
      <c r="Q3611" s="138"/>
      <c r="R3611" s="91"/>
      <c r="S3611" s="138"/>
      <c r="T3611" s="138"/>
      <c r="U3611" s="91"/>
      <c r="V3611" s="141"/>
      <c r="Y3611" s="6"/>
      <c r="Z3611" s="16"/>
      <c r="AA3611" s="16"/>
      <c r="AB3611" s="16"/>
      <c r="AC3611" s="16"/>
      <c r="AD3611" s="16"/>
      <c r="AE3611" s="16"/>
      <c r="AF3611" s="16"/>
      <c r="AG3611" s="16"/>
      <c r="AH3611" s="16"/>
      <c r="AI3611" s="16"/>
      <c r="AJ3611" s="16"/>
      <c r="AK3611" s="16"/>
      <c r="AL3611" s="16"/>
      <c r="AM3611" s="16"/>
      <c r="AN3611" s="16"/>
      <c r="AO3611" s="16"/>
      <c r="AP3611" s="16"/>
      <c r="AQ3611" s="16"/>
      <c r="AR3611" s="16"/>
      <c r="AS3611" s="16"/>
      <c r="AT3611" s="16"/>
      <c r="AU3611" s="16"/>
      <c r="AV3611" s="16"/>
      <c r="AW3611" s="16"/>
      <c r="AX3611" s="16"/>
      <c r="AY3611" s="16"/>
      <c r="AZ3611" s="16"/>
      <c r="BA3611" s="16"/>
      <c r="BB3611" s="16"/>
    </row>
    <row r="3612" s="5" customFormat="1" spans="1:54">
      <c r="A3612" s="136"/>
      <c r="C3612" s="136"/>
      <c r="E3612" s="107"/>
      <c r="F3612" s="137"/>
      <c r="J3612" s="122"/>
      <c r="K3612" s="138"/>
      <c r="L3612" s="139"/>
      <c r="M3612" s="140"/>
      <c r="O3612" s="89"/>
      <c r="Q3612" s="138"/>
      <c r="R3612" s="91"/>
      <c r="S3612" s="138"/>
      <c r="T3612" s="138"/>
      <c r="U3612" s="91"/>
      <c r="V3612" s="141"/>
      <c r="Y3612" s="6"/>
      <c r="Z3612" s="16"/>
      <c r="AA3612" s="16"/>
      <c r="AB3612" s="16"/>
      <c r="AC3612" s="16"/>
      <c r="AD3612" s="16"/>
      <c r="AE3612" s="16"/>
      <c r="AF3612" s="16"/>
      <c r="AG3612" s="16"/>
      <c r="AH3612" s="16"/>
      <c r="AI3612" s="16"/>
      <c r="AJ3612" s="16"/>
      <c r="AK3612" s="16"/>
      <c r="AL3612" s="16"/>
      <c r="AM3612" s="16"/>
      <c r="AN3612" s="16"/>
      <c r="AO3612" s="16"/>
      <c r="AP3612" s="16"/>
      <c r="AQ3612" s="16"/>
      <c r="AR3612" s="16"/>
      <c r="AS3612" s="16"/>
      <c r="AT3612" s="16"/>
      <c r="AU3612" s="16"/>
      <c r="AV3612" s="16"/>
      <c r="AW3612" s="16"/>
      <c r="AX3612" s="16"/>
      <c r="AY3612" s="16"/>
      <c r="AZ3612" s="16"/>
      <c r="BA3612" s="16"/>
      <c r="BB3612" s="16"/>
    </row>
    <row r="3613" s="5" customFormat="1" spans="1:54">
      <c r="A3613" s="136"/>
      <c r="C3613" s="136"/>
      <c r="E3613" s="107"/>
      <c r="F3613" s="137"/>
      <c r="J3613" s="122"/>
      <c r="K3613" s="138"/>
      <c r="L3613" s="139"/>
      <c r="M3613" s="140"/>
      <c r="O3613" s="89"/>
      <c r="Q3613" s="138"/>
      <c r="R3613" s="91"/>
      <c r="S3613" s="138"/>
      <c r="T3613" s="138"/>
      <c r="U3613" s="91"/>
      <c r="V3613" s="141"/>
      <c r="Y3613" s="6"/>
      <c r="Z3613" s="16"/>
      <c r="AA3613" s="16"/>
      <c r="AB3613" s="16"/>
      <c r="AC3613" s="16"/>
      <c r="AD3613" s="16"/>
      <c r="AE3613" s="16"/>
      <c r="AF3613" s="16"/>
      <c r="AG3613" s="16"/>
      <c r="AH3613" s="16"/>
      <c r="AI3613" s="16"/>
      <c r="AJ3613" s="16"/>
      <c r="AK3613" s="16"/>
      <c r="AL3613" s="16"/>
      <c r="AM3613" s="16"/>
      <c r="AN3613" s="16"/>
      <c r="AO3613" s="16"/>
      <c r="AP3613" s="16"/>
      <c r="AQ3613" s="16"/>
      <c r="AR3613" s="16"/>
      <c r="AS3613" s="16"/>
      <c r="AT3613" s="16"/>
      <c r="AU3613" s="16"/>
      <c r="AV3613" s="16"/>
      <c r="AW3613" s="16"/>
      <c r="AX3613" s="16"/>
      <c r="AY3613" s="16"/>
      <c r="AZ3613" s="16"/>
      <c r="BA3613" s="16"/>
      <c r="BB3613" s="16"/>
    </row>
    <row r="3614" s="5" customFormat="1" spans="1:54">
      <c r="A3614" s="136"/>
      <c r="C3614" s="136"/>
      <c r="E3614" s="107"/>
      <c r="F3614" s="137"/>
      <c r="J3614" s="122"/>
      <c r="K3614" s="138"/>
      <c r="L3614" s="139"/>
      <c r="M3614" s="140"/>
      <c r="O3614" s="89"/>
      <c r="Q3614" s="138"/>
      <c r="R3614" s="91"/>
      <c r="S3614" s="138"/>
      <c r="T3614" s="138"/>
      <c r="U3614" s="91"/>
      <c r="V3614" s="141"/>
      <c r="Y3614" s="6"/>
      <c r="Z3614" s="16"/>
      <c r="AA3614" s="16"/>
      <c r="AB3614" s="16"/>
      <c r="AC3614" s="16"/>
      <c r="AD3614" s="16"/>
      <c r="AE3614" s="16"/>
      <c r="AF3614" s="16"/>
      <c r="AG3614" s="16"/>
      <c r="AH3614" s="16"/>
      <c r="AI3614" s="16"/>
      <c r="AJ3614" s="16"/>
      <c r="AK3614" s="16"/>
      <c r="AL3614" s="16"/>
      <c r="AM3614" s="16"/>
      <c r="AN3614" s="16"/>
      <c r="AO3614" s="16"/>
      <c r="AP3614" s="16"/>
      <c r="AQ3614" s="16"/>
      <c r="AR3614" s="16"/>
      <c r="AS3614" s="16"/>
      <c r="AT3614" s="16"/>
      <c r="AU3614" s="16"/>
      <c r="AV3614" s="16"/>
      <c r="AW3614" s="16"/>
      <c r="AX3614" s="16"/>
      <c r="AY3614" s="16"/>
      <c r="AZ3614" s="16"/>
      <c r="BA3614" s="16"/>
      <c r="BB3614" s="16"/>
    </row>
    <row r="3615" s="5" customFormat="1" spans="1:54">
      <c r="A3615" s="136"/>
      <c r="C3615" s="136"/>
      <c r="E3615" s="107"/>
      <c r="F3615" s="137"/>
      <c r="J3615" s="122"/>
      <c r="K3615" s="138"/>
      <c r="L3615" s="139"/>
      <c r="M3615" s="140"/>
      <c r="O3615" s="89"/>
      <c r="Q3615" s="138"/>
      <c r="R3615" s="91"/>
      <c r="S3615" s="138"/>
      <c r="T3615" s="138"/>
      <c r="U3615" s="91"/>
      <c r="V3615" s="141"/>
      <c r="Y3615" s="6"/>
      <c r="Z3615" s="16"/>
      <c r="AA3615" s="16"/>
      <c r="AB3615" s="16"/>
      <c r="AC3615" s="16"/>
      <c r="AD3615" s="16"/>
      <c r="AE3615" s="16"/>
      <c r="AF3615" s="16"/>
      <c r="AG3615" s="16"/>
      <c r="AH3615" s="16"/>
      <c r="AI3615" s="16"/>
      <c r="AJ3615" s="16"/>
      <c r="AK3615" s="16"/>
      <c r="AL3615" s="16"/>
      <c r="AM3615" s="16"/>
      <c r="AN3615" s="16"/>
      <c r="AO3615" s="16"/>
      <c r="AP3615" s="16"/>
      <c r="AQ3615" s="16"/>
      <c r="AR3615" s="16"/>
      <c r="AS3615" s="16"/>
      <c r="AT3615" s="16"/>
      <c r="AU3615" s="16"/>
      <c r="AV3615" s="16"/>
      <c r="AW3615" s="16"/>
      <c r="AX3615" s="16"/>
      <c r="AY3615" s="16"/>
      <c r="AZ3615" s="16"/>
      <c r="BA3615" s="16"/>
      <c r="BB3615" s="16"/>
    </row>
    <row r="3616" s="5" customFormat="1" spans="1:54">
      <c r="A3616" s="136"/>
      <c r="C3616" s="136"/>
      <c r="E3616" s="107"/>
      <c r="F3616" s="137"/>
      <c r="J3616" s="122"/>
      <c r="K3616" s="138"/>
      <c r="L3616" s="139"/>
      <c r="M3616" s="140"/>
      <c r="O3616" s="89"/>
      <c r="Q3616" s="138"/>
      <c r="R3616" s="91"/>
      <c r="S3616" s="138"/>
      <c r="T3616" s="138"/>
      <c r="U3616" s="91"/>
      <c r="V3616" s="141"/>
      <c r="Y3616" s="6"/>
      <c r="Z3616" s="16"/>
      <c r="AA3616" s="16"/>
      <c r="AB3616" s="16"/>
      <c r="AC3616" s="16"/>
      <c r="AD3616" s="16"/>
      <c r="AE3616" s="16"/>
      <c r="AF3616" s="16"/>
      <c r="AG3616" s="16"/>
      <c r="AH3616" s="16"/>
      <c r="AI3616" s="16"/>
      <c r="AJ3616" s="16"/>
      <c r="AK3616" s="16"/>
      <c r="AL3616" s="16"/>
      <c r="AM3616" s="16"/>
      <c r="AN3616" s="16"/>
      <c r="AO3616" s="16"/>
      <c r="AP3616" s="16"/>
      <c r="AQ3616" s="16"/>
      <c r="AR3616" s="16"/>
      <c r="AS3616" s="16"/>
      <c r="AT3616" s="16"/>
      <c r="AU3616" s="16"/>
      <c r="AV3616" s="16"/>
      <c r="AW3616" s="16"/>
      <c r="AX3616" s="16"/>
      <c r="AY3616" s="16"/>
      <c r="AZ3616" s="16"/>
      <c r="BA3616" s="16"/>
      <c r="BB3616" s="16"/>
    </row>
    <row r="3617" s="5" customFormat="1" spans="1:54">
      <c r="A3617" s="136"/>
      <c r="C3617" s="136"/>
      <c r="E3617" s="107"/>
      <c r="F3617" s="137"/>
      <c r="J3617" s="122"/>
      <c r="K3617" s="138"/>
      <c r="L3617" s="139"/>
      <c r="M3617" s="140"/>
      <c r="O3617" s="89"/>
      <c r="Q3617" s="138"/>
      <c r="R3617" s="91"/>
      <c r="S3617" s="138"/>
      <c r="T3617" s="138"/>
      <c r="U3617" s="91"/>
      <c r="V3617" s="141"/>
      <c r="Y3617" s="6"/>
      <c r="Z3617" s="16"/>
      <c r="AA3617" s="16"/>
      <c r="AB3617" s="16"/>
      <c r="AC3617" s="16"/>
      <c r="AD3617" s="16"/>
      <c r="AE3617" s="16"/>
      <c r="AF3617" s="16"/>
      <c r="AG3617" s="16"/>
      <c r="AH3617" s="16"/>
      <c r="AI3617" s="16"/>
      <c r="AJ3617" s="16"/>
      <c r="AK3617" s="16"/>
      <c r="AL3617" s="16"/>
      <c r="AM3617" s="16"/>
      <c r="AN3617" s="16"/>
      <c r="AO3617" s="16"/>
      <c r="AP3617" s="16"/>
      <c r="AQ3617" s="16"/>
      <c r="AR3617" s="16"/>
      <c r="AS3617" s="16"/>
      <c r="AT3617" s="16"/>
      <c r="AU3617" s="16"/>
      <c r="AV3617" s="16"/>
      <c r="AW3617" s="16"/>
      <c r="AX3617" s="16"/>
      <c r="AY3617" s="16"/>
      <c r="AZ3617" s="16"/>
      <c r="BA3617" s="16"/>
      <c r="BB3617" s="16"/>
    </row>
    <row r="3618" s="5" customFormat="1" spans="1:54">
      <c r="A3618" s="136"/>
      <c r="C3618" s="136"/>
      <c r="E3618" s="107"/>
      <c r="F3618" s="137"/>
      <c r="J3618" s="122"/>
      <c r="K3618" s="138"/>
      <c r="L3618" s="139"/>
      <c r="M3618" s="140"/>
      <c r="O3618" s="89"/>
      <c r="Q3618" s="138"/>
      <c r="R3618" s="91"/>
      <c r="S3618" s="138"/>
      <c r="T3618" s="138"/>
      <c r="U3618" s="91"/>
      <c r="V3618" s="141"/>
      <c r="Y3618" s="6"/>
      <c r="Z3618" s="16"/>
      <c r="AA3618" s="16"/>
      <c r="AB3618" s="16"/>
      <c r="AC3618" s="16"/>
      <c r="AD3618" s="16"/>
      <c r="AE3618" s="16"/>
      <c r="AF3618" s="16"/>
      <c r="AG3618" s="16"/>
      <c r="AH3618" s="16"/>
      <c r="AI3618" s="16"/>
      <c r="AJ3618" s="16"/>
      <c r="AK3618" s="16"/>
      <c r="AL3618" s="16"/>
      <c r="AM3618" s="16"/>
      <c r="AN3618" s="16"/>
      <c r="AO3618" s="16"/>
      <c r="AP3618" s="16"/>
      <c r="AQ3618" s="16"/>
      <c r="AR3618" s="16"/>
      <c r="AS3618" s="16"/>
      <c r="AT3618" s="16"/>
      <c r="AU3618" s="16"/>
      <c r="AV3618" s="16"/>
      <c r="AW3618" s="16"/>
      <c r="AX3618" s="16"/>
      <c r="AY3618" s="16"/>
      <c r="AZ3618" s="16"/>
      <c r="BA3618" s="16"/>
      <c r="BB3618" s="16"/>
    </row>
    <row r="3619" s="5" customFormat="1" spans="1:54">
      <c r="A3619" s="136"/>
      <c r="C3619" s="136"/>
      <c r="E3619" s="107"/>
      <c r="F3619" s="137"/>
      <c r="J3619" s="122"/>
      <c r="K3619" s="138"/>
      <c r="L3619" s="139"/>
      <c r="M3619" s="140"/>
      <c r="O3619" s="89"/>
      <c r="Q3619" s="138"/>
      <c r="R3619" s="91"/>
      <c r="S3619" s="138"/>
      <c r="T3619" s="138"/>
      <c r="U3619" s="91"/>
      <c r="V3619" s="141"/>
      <c r="Y3619" s="6"/>
      <c r="Z3619" s="16"/>
      <c r="AA3619" s="16"/>
      <c r="AB3619" s="16"/>
      <c r="AC3619" s="16"/>
      <c r="AD3619" s="16"/>
      <c r="AE3619" s="16"/>
      <c r="AF3619" s="16"/>
      <c r="AG3619" s="16"/>
      <c r="AH3619" s="16"/>
      <c r="AI3619" s="16"/>
      <c r="AJ3619" s="16"/>
      <c r="AK3619" s="16"/>
      <c r="AL3619" s="16"/>
      <c r="AM3619" s="16"/>
      <c r="AN3619" s="16"/>
      <c r="AO3619" s="16"/>
      <c r="AP3619" s="16"/>
      <c r="AQ3619" s="16"/>
      <c r="AR3619" s="16"/>
      <c r="AS3619" s="16"/>
      <c r="AT3619" s="16"/>
      <c r="AU3619" s="16"/>
      <c r="AV3619" s="16"/>
      <c r="AW3619" s="16"/>
      <c r="AX3619" s="16"/>
      <c r="AY3619" s="16"/>
      <c r="AZ3619" s="16"/>
      <c r="BA3619" s="16"/>
      <c r="BB3619" s="16"/>
    </row>
    <row r="3620" s="5" customFormat="1" spans="1:54">
      <c r="A3620" s="136"/>
      <c r="C3620" s="136"/>
      <c r="E3620" s="107"/>
      <c r="F3620" s="137"/>
      <c r="J3620" s="122"/>
      <c r="K3620" s="138"/>
      <c r="L3620" s="139"/>
      <c r="M3620" s="140"/>
      <c r="O3620" s="89"/>
      <c r="Q3620" s="138"/>
      <c r="R3620" s="91"/>
      <c r="S3620" s="138"/>
      <c r="T3620" s="138"/>
      <c r="U3620" s="91"/>
      <c r="V3620" s="141"/>
      <c r="Y3620" s="6"/>
      <c r="Z3620" s="16"/>
      <c r="AA3620" s="16"/>
      <c r="AB3620" s="16"/>
      <c r="AC3620" s="16"/>
      <c r="AD3620" s="16"/>
      <c r="AE3620" s="16"/>
      <c r="AF3620" s="16"/>
      <c r="AG3620" s="16"/>
      <c r="AH3620" s="16"/>
      <c r="AI3620" s="16"/>
      <c r="AJ3620" s="16"/>
      <c r="AK3620" s="16"/>
      <c r="AL3620" s="16"/>
      <c r="AM3620" s="16"/>
      <c r="AN3620" s="16"/>
      <c r="AO3620" s="16"/>
      <c r="AP3620" s="16"/>
      <c r="AQ3620" s="16"/>
      <c r="AR3620" s="16"/>
      <c r="AS3620" s="16"/>
      <c r="AT3620" s="16"/>
      <c r="AU3620" s="16"/>
      <c r="AV3620" s="16"/>
      <c r="AW3620" s="16"/>
      <c r="AX3620" s="16"/>
      <c r="AY3620" s="16"/>
      <c r="AZ3620" s="16"/>
      <c r="BA3620" s="16"/>
      <c r="BB3620" s="16"/>
    </row>
    <row r="3621" s="5" customFormat="1" spans="1:54">
      <c r="A3621" s="136"/>
      <c r="C3621" s="136"/>
      <c r="E3621" s="107"/>
      <c r="F3621" s="137"/>
      <c r="J3621" s="122"/>
      <c r="K3621" s="138"/>
      <c r="L3621" s="139"/>
      <c r="M3621" s="140"/>
      <c r="O3621" s="89"/>
      <c r="Q3621" s="138"/>
      <c r="R3621" s="91"/>
      <c r="S3621" s="138"/>
      <c r="T3621" s="138"/>
      <c r="U3621" s="91"/>
      <c r="V3621" s="141"/>
      <c r="Y3621" s="6"/>
      <c r="Z3621" s="16"/>
      <c r="AA3621" s="16"/>
      <c r="AB3621" s="16"/>
      <c r="AC3621" s="16"/>
      <c r="AD3621" s="16"/>
      <c r="AE3621" s="16"/>
      <c r="AF3621" s="16"/>
      <c r="AG3621" s="16"/>
      <c r="AH3621" s="16"/>
      <c r="AI3621" s="16"/>
      <c r="AJ3621" s="16"/>
      <c r="AK3621" s="16"/>
      <c r="AL3621" s="16"/>
      <c r="AM3621" s="16"/>
      <c r="AN3621" s="16"/>
      <c r="AO3621" s="16"/>
      <c r="AP3621" s="16"/>
      <c r="AQ3621" s="16"/>
      <c r="AR3621" s="16"/>
      <c r="AS3621" s="16"/>
      <c r="AT3621" s="16"/>
      <c r="AU3621" s="16"/>
      <c r="AV3621" s="16"/>
      <c r="AW3621" s="16"/>
      <c r="AX3621" s="16"/>
      <c r="AY3621" s="16"/>
      <c r="AZ3621" s="16"/>
      <c r="BA3621" s="16"/>
      <c r="BB3621" s="16"/>
    </row>
    <row r="3622" s="5" customFormat="1" spans="1:54">
      <c r="A3622" s="136"/>
      <c r="C3622" s="136"/>
      <c r="E3622" s="107"/>
      <c r="F3622" s="137"/>
      <c r="J3622" s="122"/>
      <c r="K3622" s="138"/>
      <c r="L3622" s="139"/>
      <c r="M3622" s="140"/>
      <c r="O3622" s="89"/>
      <c r="Q3622" s="138"/>
      <c r="R3622" s="91"/>
      <c r="S3622" s="138"/>
      <c r="T3622" s="138"/>
      <c r="U3622" s="91"/>
      <c r="V3622" s="141"/>
      <c r="Y3622" s="6"/>
      <c r="Z3622" s="16"/>
      <c r="AA3622" s="16"/>
      <c r="AB3622" s="16"/>
      <c r="AC3622" s="16"/>
      <c r="AD3622" s="16"/>
      <c r="AE3622" s="16"/>
      <c r="AF3622" s="16"/>
      <c r="AG3622" s="16"/>
      <c r="AH3622" s="16"/>
      <c r="AI3622" s="16"/>
      <c r="AJ3622" s="16"/>
      <c r="AK3622" s="16"/>
      <c r="AL3622" s="16"/>
      <c r="AM3622" s="16"/>
      <c r="AN3622" s="16"/>
      <c r="AO3622" s="16"/>
      <c r="AP3622" s="16"/>
      <c r="AQ3622" s="16"/>
      <c r="AR3622" s="16"/>
      <c r="AS3622" s="16"/>
      <c r="AT3622" s="16"/>
      <c r="AU3622" s="16"/>
      <c r="AV3622" s="16"/>
      <c r="AW3622" s="16"/>
      <c r="AX3622" s="16"/>
      <c r="AY3622" s="16"/>
      <c r="AZ3622" s="16"/>
      <c r="BA3622" s="16"/>
      <c r="BB3622" s="16"/>
    </row>
    <row r="3623" s="5" customFormat="1" spans="1:54">
      <c r="A3623" s="136"/>
      <c r="C3623" s="136"/>
      <c r="E3623" s="107"/>
      <c r="F3623" s="137"/>
      <c r="J3623" s="122"/>
      <c r="K3623" s="138"/>
      <c r="L3623" s="139"/>
      <c r="M3623" s="140"/>
      <c r="O3623" s="89"/>
      <c r="Q3623" s="138"/>
      <c r="R3623" s="91"/>
      <c r="S3623" s="138"/>
      <c r="T3623" s="138"/>
      <c r="U3623" s="91"/>
      <c r="V3623" s="141"/>
      <c r="Y3623" s="6"/>
      <c r="Z3623" s="16"/>
      <c r="AA3623" s="16"/>
      <c r="AB3623" s="16"/>
      <c r="AC3623" s="16"/>
      <c r="AD3623" s="16"/>
      <c r="AE3623" s="16"/>
      <c r="AF3623" s="16"/>
      <c r="AG3623" s="16"/>
      <c r="AH3623" s="16"/>
      <c r="AI3623" s="16"/>
      <c r="AJ3623" s="16"/>
      <c r="AK3623" s="16"/>
      <c r="AL3623" s="16"/>
      <c r="AM3623" s="16"/>
      <c r="AN3623" s="16"/>
      <c r="AO3623" s="16"/>
      <c r="AP3623" s="16"/>
      <c r="AQ3623" s="16"/>
      <c r="AR3623" s="16"/>
      <c r="AS3623" s="16"/>
      <c r="AT3623" s="16"/>
      <c r="AU3623" s="16"/>
      <c r="AV3623" s="16"/>
      <c r="AW3623" s="16"/>
      <c r="AX3623" s="16"/>
      <c r="AY3623" s="16"/>
      <c r="AZ3623" s="16"/>
      <c r="BA3623" s="16"/>
      <c r="BB3623" s="16"/>
    </row>
    <row r="3624" s="5" customFormat="1" spans="1:54">
      <c r="A3624" s="136"/>
      <c r="C3624" s="136"/>
      <c r="E3624" s="107"/>
      <c r="F3624" s="137"/>
      <c r="J3624" s="122"/>
      <c r="K3624" s="138"/>
      <c r="L3624" s="139"/>
      <c r="M3624" s="140"/>
      <c r="O3624" s="89"/>
      <c r="Q3624" s="138"/>
      <c r="R3624" s="91"/>
      <c r="S3624" s="138"/>
      <c r="T3624" s="138"/>
      <c r="U3624" s="91"/>
      <c r="V3624" s="141"/>
      <c r="Y3624" s="6"/>
      <c r="Z3624" s="16"/>
      <c r="AA3624" s="16"/>
      <c r="AB3624" s="16"/>
      <c r="AC3624" s="16"/>
      <c r="AD3624" s="16"/>
      <c r="AE3624" s="16"/>
      <c r="AF3624" s="16"/>
      <c r="AG3624" s="16"/>
      <c r="AH3624" s="16"/>
      <c r="AI3624" s="16"/>
      <c r="AJ3624" s="16"/>
      <c r="AK3624" s="16"/>
      <c r="AL3624" s="16"/>
      <c r="AM3624" s="16"/>
      <c r="AN3624" s="16"/>
      <c r="AO3624" s="16"/>
      <c r="AP3624" s="16"/>
      <c r="AQ3624" s="16"/>
      <c r="AR3624" s="16"/>
      <c r="AS3624" s="16"/>
      <c r="AT3624" s="16"/>
      <c r="AU3624" s="16"/>
      <c r="AV3624" s="16"/>
      <c r="AW3624" s="16"/>
      <c r="AX3624" s="16"/>
      <c r="AY3624" s="16"/>
      <c r="AZ3624" s="16"/>
      <c r="BA3624" s="16"/>
      <c r="BB3624" s="16"/>
    </row>
    <row r="3625" s="5" customFormat="1" spans="1:54">
      <c r="A3625" s="136"/>
      <c r="C3625" s="136"/>
      <c r="E3625" s="107"/>
      <c r="F3625" s="137"/>
      <c r="J3625" s="122"/>
      <c r="K3625" s="138"/>
      <c r="L3625" s="139"/>
      <c r="M3625" s="140"/>
      <c r="O3625" s="89"/>
      <c r="Q3625" s="138"/>
      <c r="R3625" s="91"/>
      <c r="S3625" s="138"/>
      <c r="T3625" s="138"/>
      <c r="U3625" s="91"/>
      <c r="V3625" s="141"/>
      <c r="Y3625" s="6"/>
      <c r="Z3625" s="16"/>
      <c r="AA3625" s="16"/>
      <c r="AB3625" s="16"/>
      <c r="AC3625" s="16"/>
      <c r="AD3625" s="16"/>
      <c r="AE3625" s="16"/>
      <c r="AF3625" s="16"/>
      <c r="AG3625" s="16"/>
      <c r="AH3625" s="16"/>
      <c r="AI3625" s="16"/>
      <c r="AJ3625" s="16"/>
      <c r="AK3625" s="16"/>
      <c r="AL3625" s="16"/>
      <c r="AM3625" s="16"/>
      <c r="AN3625" s="16"/>
      <c r="AO3625" s="16"/>
      <c r="AP3625" s="16"/>
      <c r="AQ3625" s="16"/>
      <c r="AR3625" s="16"/>
      <c r="AS3625" s="16"/>
      <c r="AT3625" s="16"/>
      <c r="AU3625" s="16"/>
      <c r="AV3625" s="16"/>
      <c r="AW3625" s="16"/>
      <c r="AX3625" s="16"/>
      <c r="AY3625" s="16"/>
      <c r="AZ3625" s="16"/>
      <c r="BA3625" s="16"/>
      <c r="BB3625" s="16"/>
    </row>
    <row r="3626" s="5" customFormat="1" spans="1:54">
      <c r="A3626" s="136"/>
      <c r="C3626" s="136"/>
      <c r="E3626" s="107"/>
      <c r="F3626" s="137"/>
      <c r="J3626" s="122"/>
      <c r="K3626" s="138"/>
      <c r="L3626" s="139"/>
      <c r="M3626" s="140"/>
      <c r="O3626" s="89"/>
      <c r="Q3626" s="138"/>
      <c r="R3626" s="91"/>
      <c r="S3626" s="138"/>
      <c r="T3626" s="138"/>
      <c r="U3626" s="91"/>
      <c r="V3626" s="141"/>
      <c r="Y3626" s="6"/>
      <c r="Z3626" s="16"/>
      <c r="AA3626" s="16"/>
      <c r="AB3626" s="16"/>
      <c r="AC3626" s="16"/>
      <c r="AD3626" s="16"/>
      <c r="AE3626" s="16"/>
      <c r="AF3626" s="16"/>
      <c r="AG3626" s="16"/>
      <c r="AH3626" s="16"/>
      <c r="AI3626" s="16"/>
      <c r="AJ3626" s="16"/>
      <c r="AK3626" s="16"/>
      <c r="AL3626" s="16"/>
      <c r="AM3626" s="16"/>
      <c r="AN3626" s="16"/>
      <c r="AO3626" s="16"/>
      <c r="AP3626" s="16"/>
      <c r="AQ3626" s="16"/>
      <c r="AR3626" s="16"/>
      <c r="AS3626" s="16"/>
      <c r="AT3626" s="16"/>
      <c r="AU3626" s="16"/>
      <c r="AV3626" s="16"/>
      <c r="AW3626" s="16"/>
      <c r="AX3626" s="16"/>
      <c r="AY3626" s="16"/>
      <c r="AZ3626" s="16"/>
      <c r="BA3626" s="16"/>
      <c r="BB3626" s="16"/>
    </row>
    <row r="3627" s="5" customFormat="1" spans="1:54">
      <c r="A3627" s="136"/>
      <c r="C3627" s="136"/>
      <c r="E3627" s="107"/>
      <c r="F3627" s="137"/>
      <c r="J3627" s="122"/>
      <c r="K3627" s="138"/>
      <c r="L3627" s="139"/>
      <c r="M3627" s="140"/>
      <c r="O3627" s="89"/>
      <c r="Q3627" s="138"/>
      <c r="R3627" s="91"/>
      <c r="S3627" s="138"/>
      <c r="T3627" s="138"/>
      <c r="U3627" s="91"/>
      <c r="V3627" s="141"/>
      <c r="Y3627" s="6"/>
      <c r="Z3627" s="16"/>
      <c r="AA3627" s="16"/>
      <c r="AB3627" s="16"/>
      <c r="AC3627" s="16"/>
      <c r="AD3627" s="16"/>
      <c r="AE3627" s="16"/>
      <c r="AF3627" s="16"/>
      <c r="AG3627" s="16"/>
      <c r="AH3627" s="16"/>
      <c r="AI3627" s="16"/>
      <c r="AJ3627" s="16"/>
      <c r="AK3627" s="16"/>
      <c r="AL3627" s="16"/>
      <c r="AM3627" s="16"/>
      <c r="AN3627" s="16"/>
      <c r="AO3627" s="16"/>
      <c r="AP3627" s="16"/>
      <c r="AQ3627" s="16"/>
      <c r="AR3627" s="16"/>
      <c r="AS3627" s="16"/>
      <c r="AT3627" s="16"/>
      <c r="AU3627" s="16"/>
      <c r="AV3627" s="16"/>
      <c r="AW3627" s="16"/>
      <c r="AX3627" s="16"/>
      <c r="AY3627" s="16"/>
      <c r="AZ3627" s="16"/>
      <c r="BA3627" s="16"/>
      <c r="BB3627" s="16"/>
    </row>
    <row r="3628" s="5" customFormat="1" spans="1:54">
      <c r="A3628" s="136"/>
      <c r="C3628" s="136"/>
      <c r="E3628" s="107"/>
      <c r="F3628" s="137"/>
      <c r="J3628" s="122"/>
      <c r="K3628" s="138"/>
      <c r="L3628" s="139"/>
      <c r="M3628" s="140"/>
      <c r="O3628" s="89"/>
      <c r="Q3628" s="138"/>
      <c r="R3628" s="91"/>
      <c r="S3628" s="138"/>
      <c r="T3628" s="138"/>
      <c r="U3628" s="91"/>
      <c r="V3628" s="141"/>
      <c r="Y3628" s="6"/>
      <c r="Z3628" s="16"/>
      <c r="AA3628" s="16"/>
      <c r="AB3628" s="16"/>
      <c r="AC3628" s="16"/>
      <c r="AD3628" s="16"/>
      <c r="AE3628" s="16"/>
      <c r="AF3628" s="16"/>
      <c r="AG3628" s="16"/>
      <c r="AH3628" s="16"/>
      <c r="AI3628" s="16"/>
      <c r="AJ3628" s="16"/>
      <c r="AK3628" s="16"/>
      <c r="AL3628" s="16"/>
      <c r="AM3628" s="16"/>
      <c r="AN3628" s="16"/>
      <c r="AO3628" s="16"/>
      <c r="AP3628" s="16"/>
      <c r="AQ3628" s="16"/>
      <c r="AR3628" s="16"/>
      <c r="AS3628" s="16"/>
      <c r="AT3628" s="16"/>
      <c r="AU3628" s="16"/>
      <c r="AV3628" s="16"/>
      <c r="AW3628" s="16"/>
      <c r="AX3628" s="16"/>
      <c r="AY3628" s="16"/>
      <c r="AZ3628" s="16"/>
      <c r="BA3628" s="16"/>
      <c r="BB3628" s="16"/>
    </row>
    <row r="3629" s="5" customFormat="1" spans="1:54">
      <c r="A3629" s="136"/>
      <c r="C3629" s="136"/>
      <c r="E3629" s="107"/>
      <c r="F3629" s="137"/>
      <c r="J3629" s="122"/>
      <c r="K3629" s="138"/>
      <c r="L3629" s="139"/>
      <c r="M3629" s="140"/>
      <c r="O3629" s="89"/>
      <c r="Q3629" s="138"/>
      <c r="R3629" s="91"/>
      <c r="S3629" s="138"/>
      <c r="T3629" s="138"/>
      <c r="U3629" s="91"/>
      <c r="V3629" s="141"/>
      <c r="Y3629" s="6"/>
      <c r="Z3629" s="16"/>
      <c r="AA3629" s="16"/>
      <c r="AB3629" s="16"/>
      <c r="AC3629" s="16"/>
      <c r="AD3629" s="16"/>
      <c r="AE3629" s="16"/>
      <c r="AF3629" s="16"/>
      <c r="AG3629" s="16"/>
      <c r="AH3629" s="16"/>
      <c r="AI3629" s="16"/>
      <c r="AJ3629" s="16"/>
      <c r="AK3629" s="16"/>
      <c r="AL3629" s="16"/>
      <c r="AM3629" s="16"/>
      <c r="AN3629" s="16"/>
      <c r="AO3629" s="16"/>
      <c r="AP3629" s="16"/>
      <c r="AQ3629" s="16"/>
      <c r="AR3629" s="16"/>
      <c r="AS3629" s="16"/>
      <c r="AT3629" s="16"/>
      <c r="AU3629" s="16"/>
      <c r="AV3629" s="16"/>
      <c r="AW3629" s="16"/>
      <c r="AX3629" s="16"/>
      <c r="AY3629" s="16"/>
      <c r="AZ3629" s="16"/>
      <c r="BA3629" s="16"/>
      <c r="BB3629" s="16"/>
    </row>
    <row r="3630" s="5" customFormat="1" spans="1:54">
      <c r="A3630" s="136"/>
      <c r="C3630" s="136"/>
      <c r="E3630" s="107"/>
      <c r="F3630" s="137"/>
      <c r="J3630" s="122"/>
      <c r="K3630" s="138"/>
      <c r="L3630" s="139"/>
      <c r="M3630" s="140"/>
      <c r="O3630" s="89"/>
      <c r="Q3630" s="138"/>
      <c r="R3630" s="91"/>
      <c r="S3630" s="138"/>
      <c r="T3630" s="138"/>
      <c r="U3630" s="91"/>
      <c r="V3630" s="141"/>
      <c r="Y3630" s="6"/>
      <c r="Z3630" s="16"/>
      <c r="AA3630" s="16"/>
      <c r="AB3630" s="16"/>
      <c r="AC3630" s="16"/>
      <c r="AD3630" s="16"/>
      <c r="AE3630" s="16"/>
      <c r="AF3630" s="16"/>
      <c r="AG3630" s="16"/>
      <c r="AH3630" s="16"/>
      <c r="AI3630" s="16"/>
      <c r="AJ3630" s="16"/>
      <c r="AK3630" s="16"/>
      <c r="AL3630" s="16"/>
      <c r="AM3630" s="16"/>
      <c r="AN3630" s="16"/>
      <c r="AO3630" s="16"/>
      <c r="AP3630" s="16"/>
      <c r="AQ3630" s="16"/>
      <c r="AR3630" s="16"/>
      <c r="AS3630" s="16"/>
      <c r="AT3630" s="16"/>
      <c r="AU3630" s="16"/>
      <c r="AV3630" s="16"/>
      <c r="AW3630" s="16"/>
      <c r="AX3630" s="16"/>
      <c r="AY3630" s="16"/>
      <c r="AZ3630" s="16"/>
      <c r="BA3630" s="16"/>
      <c r="BB3630" s="16"/>
    </row>
    <row r="3631" s="5" customFormat="1" spans="1:54">
      <c r="A3631" s="136"/>
      <c r="C3631" s="136"/>
      <c r="E3631" s="107"/>
      <c r="F3631" s="137"/>
      <c r="J3631" s="122"/>
      <c r="K3631" s="138"/>
      <c r="L3631" s="139"/>
      <c r="M3631" s="140"/>
      <c r="O3631" s="89"/>
      <c r="Q3631" s="138"/>
      <c r="R3631" s="91"/>
      <c r="S3631" s="138"/>
      <c r="T3631" s="138"/>
      <c r="U3631" s="91"/>
      <c r="V3631" s="141"/>
      <c r="Y3631" s="6"/>
      <c r="Z3631" s="16"/>
      <c r="AA3631" s="16"/>
      <c r="AB3631" s="16"/>
      <c r="AC3631" s="16"/>
      <c r="AD3631" s="16"/>
      <c r="AE3631" s="16"/>
      <c r="AF3631" s="16"/>
      <c r="AG3631" s="16"/>
      <c r="AH3631" s="16"/>
      <c r="AI3631" s="16"/>
      <c r="AJ3631" s="16"/>
      <c r="AK3631" s="16"/>
      <c r="AL3631" s="16"/>
      <c r="AM3631" s="16"/>
      <c r="AN3631" s="16"/>
      <c r="AO3631" s="16"/>
      <c r="AP3631" s="16"/>
      <c r="AQ3631" s="16"/>
      <c r="AR3631" s="16"/>
      <c r="AS3631" s="16"/>
      <c r="AT3631" s="16"/>
      <c r="AU3631" s="16"/>
      <c r="AV3631" s="16"/>
      <c r="AW3631" s="16"/>
      <c r="AX3631" s="16"/>
      <c r="AY3631" s="16"/>
      <c r="AZ3631" s="16"/>
      <c r="BA3631" s="16"/>
      <c r="BB3631" s="16"/>
    </row>
    <row r="3632" s="5" customFormat="1" spans="1:54">
      <c r="A3632" s="136"/>
      <c r="C3632" s="136"/>
      <c r="E3632" s="107"/>
      <c r="F3632" s="137"/>
      <c r="J3632" s="122"/>
      <c r="K3632" s="138"/>
      <c r="L3632" s="139"/>
      <c r="M3632" s="140"/>
      <c r="O3632" s="89"/>
      <c r="Q3632" s="138"/>
      <c r="R3632" s="91"/>
      <c r="S3632" s="138"/>
      <c r="T3632" s="138"/>
      <c r="U3632" s="91"/>
      <c r="V3632" s="141"/>
      <c r="Y3632" s="6"/>
      <c r="Z3632" s="16"/>
      <c r="AA3632" s="16"/>
      <c r="AB3632" s="16"/>
      <c r="AC3632" s="16"/>
      <c r="AD3632" s="16"/>
      <c r="AE3632" s="16"/>
      <c r="AF3632" s="16"/>
      <c r="AG3632" s="16"/>
      <c r="AH3632" s="16"/>
      <c r="AI3632" s="16"/>
      <c r="AJ3632" s="16"/>
      <c r="AK3632" s="16"/>
      <c r="AL3632" s="16"/>
      <c r="AM3632" s="16"/>
      <c r="AN3632" s="16"/>
      <c r="AO3632" s="16"/>
      <c r="AP3632" s="16"/>
      <c r="AQ3632" s="16"/>
      <c r="AR3632" s="16"/>
      <c r="AS3632" s="16"/>
      <c r="AT3632" s="16"/>
      <c r="AU3632" s="16"/>
      <c r="AV3632" s="16"/>
      <c r="AW3632" s="16"/>
      <c r="AX3632" s="16"/>
      <c r="AY3632" s="16"/>
      <c r="AZ3632" s="16"/>
      <c r="BA3632" s="16"/>
      <c r="BB3632" s="16"/>
    </row>
    <row r="3633" s="5" customFormat="1" spans="1:54">
      <c r="A3633" s="136"/>
      <c r="C3633" s="136"/>
      <c r="E3633" s="107"/>
      <c r="F3633" s="137"/>
      <c r="J3633" s="122"/>
      <c r="K3633" s="138"/>
      <c r="L3633" s="139"/>
      <c r="M3633" s="140"/>
      <c r="O3633" s="89"/>
      <c r="Q3633" s="138"/>
      <c r="R3633" s="91"/>
      <c r="S3633" s="138"/>
      <c r="T3633" s="138"/>
      <c r="U3633" s="91"/>
      <c r="V3633" s="141"/>
      <c r="Y3633" s="6"/>
      <c r="Z3633" s="16"/>
      <c r="AA3633" s="16"/>
      <c r="AB3633" s="16"/>
      <c r="AC3633" s="16"/>
      <c r="AD3633" s="16"/>
      <c r="AE3633" s="16"/>
      <c r="AF3633" s="16"/>
      <c r="AG3633" s="16"/>
      <c r="AH3633" s="16"/>
      <c r="AI3633" s="16"/>
      <c r="AJ3633" s="16"/>
      <c r="AK3633" s="16"/>
      <c r="AL3633" s="16"/>
      <c r="AM3633" s="16"/>
      <c r="AN3633" s="16"/>
      <c r="AO3633" s="16"/>
      <c r="AP3633" s="16"/>
      <c r="AQ3633" s="16"/>
      <c r="AR3633" s="16"/>
      <c r="AS3633" s="16"/>
      <c r="AT3633" s="16"/>
      <c r="AU3633" s="16"/>
      <c r="AV3633" s="16"/>
      <c r="AW3633" s="16"/>
      <c r="AX3633" s="16"/>
      <c r="AY3633" s="16"/>
      <c r="AZ3633" s="16"/>
      <c r="BA3633" s="16"/>
      <c r="BB3633" s="16"/>
    </row>
    <row r="3634" s="5" customFormat="1" spans="1:54">
      <c r="A3634" s="136"/>
      <c r="C3634" s="136"/>
      <c r="E3634" s="107"/>
      <c r="F3634" s="137"/>
      <c r="J3634" s="122"/>
      <c r="K3634" s="138"/>
      <c r="L3634" s="139"/>
      <c r="M3634" s="140"/>
      <c r="O3634" s="89"/>
      <c r="Q3634" s="138"/>
      <c r="R3634" s="91"/>
      <c r="S3634" s="138"/>
      <c r="T3634" s="138"/>
      <c r="U3634" s="91"/>
      <c r="V3634" s="141"/>
      <c r="Y3634" s="6"/>
      <c r="Z3634" s="16"/>
      <c r="AA3634" s="16"/>
      <c r="AB3634" s="16"/>
      <c r="AC3634" s="16"/>
      <c r="AD3634" s="16"/>
      <c r="AE3634" s="16"/>
      <c r="AF3634" s="16"/>
      <c r="AG3634" s="16"/>
      <c r="AH3634" s="16"/>
      <c r="AI3634" s="16"/>
      <c r="AJ3634" s="16"/>
      <c r="AK3634" s="16"/>
      <c r="AL3634" s="16"/>
      <c r="AM3634" s="16"/>
      <c r="AN3634" s="16"/>
      <c r="AO3634" s="16"/>
      <c r="AP3634" s="16"/>
      <c r="AQ3634" s="16"/>
      <c r="AR3634" s="16"/>
      <c r="AS3634" s="16"/>
      <c r="AT3634" s="16"/>
      <c r="AU3634" s="16"/>
      <c r="AV3634" s="16"/>
      <c r="AW3634" s="16"/>
      <c r="AX3634" s="16"/>
      <c r="AY3634" s="16"/>
      <c r="AZ3634" s="16"/>
      <c r="BA3634" s="16"/>
      <c r="BB3634" s="16"/>
    </row>
    <row r="3635" s="5" customFormat="1" spans="1:54">
      <c r="A3635" s="136"/>
      <c r="C3635" s="136"/>
      <c r="E3635" s="107"/>
      <c r="F3635" s="137"/>
      <c r="J3635" s="122"/>
      <c r="K3635" s="138"/>
      <c r="L3635" s="139"/>
      <c r="M3635" s="140"/>
      <c r="O3635" s="89"/>
      <c r="Q3635" s="138"/>
      <c r="R3635" s="91"/>
      <c r="S3635" s="138"/>
      <c r="T3635" s="138"/>
      <c r="U3635" s="91"/>
      <c r="V3635" s="141"/>
      <c r="Y3635" s="6"/>
      <c r="Z3635" s="16"/>
      <c r="AA3635" s="16"/>
      <c r="AB3635" s="16"/>
      <c r="AC3635" s="16"/>
      <c r="AD3635" s="16"/>
      <c r="AE3635" s="16"/>
      <c r="AF3635" s="16"/>
      <c r="AG3635" s="16"/>
      <c r="AH3635" s="16"/>
      <c r="AI3635" s="16"/>
      <c r="AJ3635" s="16"/>
      <c r="AK3635" s="16"/>
      <c r="AL3635" s="16"/>
      <c r="AM3635" s="16"/>
      <c r="AN3635" s="16"/>
      <c r="AO3635" s="16"/>
      <c r="AP3635" s="16"/>
      <c r="AQ3635" s="16"/>
      <c r="AR3635" s="16"/>
      <c r="AS3635" s="16"/>
      <c r="AT3635" s="16"/>
      <c r="AU3635" s="16"/>
      <c r="AV3635" s="16"/>
      <c r="AW3635" s="16"/>
      <c r="AX3635" s="16"/>
      <c r="AY3635" s="16"/>
      <c r="AZ3635" s="16"/>
      <c r="BA3635" s="16"/>
      <c r="BB3635" s="16"/>
    </row>
    <row r="3636" s="5" customFormat="1" spans="1:54">
      <c r="A3636" s="136"/>
      <c r="C3636" s="136"/>
      <c r="E3636" s="107"/>
      <c r="F3636" s="137"/>
      <c r="J3636" s="122"/>
      <c r="K3636" s="138"/>
      <c r="L3636" s="139"/>
      <c r="M3636" s="140"/>
      <c r="O3636" s="89"/>
      <c r="Q3636" s="138"/>
      <c r="R3636" s="91"/>
      <c r="S3636" s="138"/>
      <c r="T3636" s="138"/>
      <c r="U3636" s="91"/>
      <c r="V3636" s="141"/>
      <c r="Y3636" s="6"/>
      <c r="Z3636" s="16"/>
      <c r="AA3636" s="16"/>
      <c r="AB3636" s="16"/>
      <c r="AC3636" s="16"/>
      <c r="AD3636" s="16"/>
      <c r="AE3636" s="16"/>
      <c r="AF3636" s="16"/>
      <c r="AG3636" s="16"/>
      <c r="AH3636" s="16"/>
      <c r="AI3636" s="16"/>
      <c r="AJ3636" s="16"/>
      <c r="AK3636" s="16"/>
      <c r="AL3636" s="16"/>
      <c r="AM3636" s="16"/>
      <c r="AN3636" s="16"/>
      <c r="AO3636" s="16"/>
      <c r="AP3636" s="16"/>
      <c r="AQ3636" s="16"/>
      <c r="AR3636" s="16"/>
      <c r="AS3636" s="16"/>
      <c r="AT3636" s="16"/>
      <c r="AU3636" s="16"/>
      <c r="AV3636" s="16"/>
      <c r="AW3636" s="16"/>
      <c r="AX3636" s="16"/>
      <c r="AY3636" s="16"/>
      <c r="AZ3636" s="16"/>
      <c r="BA3636" s="16"/>
      <c r="BB3636" s="16"/>
    </row>
    <row r="3637" s="5" customFormat="1" spans="1:54">
      <c r="A3637" s="136"/>
      <c r="C3637" s="136"/>
      <c r="E3637" s="107"/>
      <c r="F3637" s="137"/>
      <c r="J3637" s="122"/>
      <c r="K3637" s="138"/>
      <c r="L3637" s="139"/>
      <c r="M3637" s="140"/>
      <c r="O3637" s="89"/>
      <c r="Q3637" s="138"/>
      <c r="R3637" s="91"/>
      <c r="S3637" s="138"/>
      <c r="T3637" s="138"/>
      <c r="U3637" s="91"/>
      <c r="V3637" s="141"/>
      <c r="Y3637" s="6"/>
      <c r="Z3637" s="16"/>
      <c r="AA3637" s="16"/>
      <c r="AB3637" s="16"/>
      <c r="AC3637" s="16"/>
      <c r="AD3637" s="16"/>
      <c r="AE3637" s="16"/>
      <c r="AF3637" s="16"/>
      <c r="AG3637" s="16"/>
      <c r="AH3637" s="16"/>
      <c r="AI3637" s="16"/>
      <c r="AJ3637" s="16"/>
      <c r="AK3637" s="16"/>
      <c r="AL3637" s="16"/>
      <c r="AM3637" s="16"/>
      <c r="AN3637" s="16"/>
      <c r="AO3637" s="16"/>
      <c r="AP3637" s="16"/>
      <c r="AQ3637" s="16"/>
      <c r="AR3637" s="16"/>
      <c r="AS3637" s="16"/>
      <c r="AT3637" s="16"/>
      <c r="AU3637" s="16"/>
      <c r="AV3637" s="16"/>
      <c r="AW3637" s="16"/>
      <c r="AX3637" s="16"/>
      <c r="AY3637" s="16"/>
      <c r="AZ3637" s="16"/>
      <c r="BA3637" s="16"/>
      <c r="BB3637" s="16"/>
    </row>
    <row r="3638" s="5" customFormat="1" spans="1:54">
      <c r="A3638" s="136"/>
      <c r="C3638" s="136"/>
      <c r="E3638" s="107"/>
      <c r="F3638" s="137"/>
      <c r="J3638" s="122"/>
      <c r="K3638" s="138"/>
      <c r="L3638" s="139"/>
      <c r="M3638" s="140"/>
      <c r="O3638" s="89"/>
      <c r="Q3638" s="138"/>
      <c r="R3638" s="91"/>
      <c r="S3638" s="138"/>
      <c r="T3638" s="138"/>
      <c r="U3638" s="91"/>
      <c r="V3638" s="141"/>
      <c r="Y3638" s="6"/>
      <c r="Z3638" s="16"/>
      <c r="AA3638" s="16"/>
      <c r="AB3638" s="16"/>
      <c r="AC3638" s="16"/>
      <c r="AD3638" s="16"/>
      <c r="AE3638" s="16"/>
      <c r="AF3638" s="16"/>
      <c r="AG3638" s="16"/>
      <c r="AH3638" s="16"/>
      <c r="AI3638" s="16"/>
      <c r="AJ3638" s="16"/>
      <c r="AK3638" s="16"/>
      <c r="AL3638" s="16"/>
      <c r="AM3638" s="16"/>
      <c r="AN3638" s="16"/>
      <c r="AO3638" s="16"/>
      <c r="AP3638" s="16"/>
      <c r="AQ3638" s="16"/>
      <c r="AR3638" s="16"/>
      <c r="AS3638" s="16"/>
      <c r="AT3638" s="16"/>
      <c r="AU3638" s="16"/>
      <c r="AV3638" s="16"/>
      <c r="AW3638" s="16"/>
      <c r="AX3638" s="16"/>
      <c r="AY3638" s="16"/>
      <c r="AZ3638" s="16"/>
      <c r="BA3638" s="16"/>
      <c r="BB3638" s="16"/>
    </row>
    <row r="3639" s="5" customFormat="1" spans="1:54">
      <c r="A3639" s="136"/>
      <c r="C3639" s="136"/>
      <c r="E3639" s="107"/>
      <c r="F3639" s="137"/>
      <c r="J3639" s="122"/>
      <c r="K3639" s="138"/>
      <c r="L3639" s="139"/>
      <c r="M3639" s="140"/>
      <c r="O3639" s="89"/>
      <c r="Q3639" s="138"/>
      <c r="R3639" s="91"/>
      <c r="S3639" s="138"/>
      <c r="T3639" s="138"/>
      <c r="U3639" s="91"/>
      <c r="V3639" s="141"/>
      <c r="Y3639" s="6"/>
      <c r="Z3639" s="16"/>
      <c r="AA3639" s="16"/>
      <c r="AB3639" s="16"/>
      <c r="AC3639" s="16"/>
      <c r="AD3639" s="16"/>
      <c r="AE3639" s="16"/>
      <c r="AF3639" s="16"/>
      <c r="AG3639" s="16"/>
      <c r="AH3639" s="16"/>
      <c r="AI3639" s="16"/>
      <c r="AJ3639" s="16"/>
      <c r="AK3639" s="16"/>
      <c r="AL3639" s="16"/>
      <c r="AM3639" s="16"/>
      <c r="AN3639" s="16"/>
      <c r="AO3639" s="16"/>
      <c r="AP3639" s="16"/>
      <c r="AQ3639" s="16"/>
      <c r="AR3639" s="16"/>
      <c r="AS3639" s="16"/>
      <c r="AT3639" s="16"/>
      <c r="AU3639" s="16"/>
      <c r="AV3639" s="16"/>
      <c r="AW3639" s="16"/>
      <c r="AX3639" s="16"/>
      <c r="AY3639" s="16"/>
      <c r="AZ3639" s="16"/>
      <c r="BA3639" s="16"/>
      <c r="BB3639" s="16"/>
    </row>
    <row r="3640" s="5" customFormat="1" spans="1:54">
      <c r="A3640" s="136"/>
      <c r="C3640" s="136"/>
      <c r="E3640" s="107"/>
      <c r="F3640" s="137"/>
      <c r="J3640" s="122"/>
      <c r="K3640" s="138"/>
      <c r="L3640" s="139"/>
      <c r="M3640" s="140"/>
      <c r="O3640" s="89"/>
      <c r="Q3640" s="138"/>
      <c r="R3640" s="91"/>
      <c r="S3640" s="138"/>
      <c r="T3640" s="138"/>
      <c r="U3640" s="91"/>
      <c r="V3640" s="141"/>
      <c r="Y3640" s="6"/>
      <c r="Z3640" s="16"/>
      <c r="AA3640" s="16"/>
      <c r="AB3640" s="16"/>
      <c r="AC3640" s="16"/>
      <c r="AD3640" s="16"/>
      <c r="AE3640" s="16"/>
      <c r="AF3640" s="16"/>
      <c r="AG3640" s="16"/>
      <c r="AH3640" s="16"/>
      <c r="AI3640" s="16"/>
      <c r="AJ3640" s="16"/>
      <c r="AK3640" s="16"/>
      <c r="AL3640" s="16"/>
      <c r="AM3640" s="16"/>
      <c r="AN3640" s="16"/>
      <c r="AO3640" s="16"/>
      <c r="AP3640" s="16"/>
      <c r="AQ3640" s="16"/>
      <c r="AR3640" s="16"/>
      <c r="AS3640" s="16"/>
      <c r="AT3640" s="16"/>
      <c r="AU3640" s="16"/>
      <c r="AV3640" s="16"/>
      <c r="AW3640" s="16"/>
      <c r="AX3640" s="16"/>
      <c r="AY3640" s="16"/>
      <c r="AZ3640" s="16"/>
      <c r="BA3640" s="16"/>
      <c r="BB3640" s="16"/>
    </row>
    <row r="3641" s="5" customFormat="1" spans="1:54">
      <c r="A3641" s="136"/>
      <c r="C3641" s="136"/>
      <c r="E3641" s="107"/>
      <c r="F3641" s="137"/>
      <c r="J3641" s="122"/>
      <c r="K3641" s="138"/>
      <c r="L3641" s="139"/>
      <c r="M3641" s="140"/>
      <c r="O3641" s="89"/>
      <c r="Q3641" s="138"/>
      <c r="R3641" s="91"/>
      <c r="S3641" s="138"/>
      <c r="T3641" s="138"/>
      <c r="U3641" s="91"/>
      <c r="V3641" s="141"/>
      <c r="Y3641" s="6"/>
      <c r="Z3641" s="16"/>
      <c r="AA3641" s="16"/>
      <c r="AB3641" s="16"/>
      <c r="AC3641" s="16"/>
      <c r="AD3641" s="16"/>
      <c r="AE3641" s="16"/>
      <c r="AF3641" s="16"/>
      <c r="AG3641" s="16"/>
      <c r="AH3641" s="16"/>
      <c r="AI3641" s="16"/>
      <c r="AJ3641" s="16"/>
      <c r="AK3641" s="16"/>
      <c r="AL3641" s="16"/>
      <c r="AM3641" s="16"/>
      <c r="AN3641" s="16"/>
      <c r="AO3641" s="16"/>
      <c r="AP3641" s="16"/>
      <c r="AQ3641" s="16"/>
      <c r="AR3641" s="16"/>
      <c r="AS3641" s="16"/>
      <c r="AT3641" s="16"/>
      <c r="AU3641" s="16"/>
      <c r="AV3641" s="16"/>
      <c r="AW3641" s="16"/>
      <c r="AX3641" s="16"/>
      <c r="AY3641" s="16"/>
      <c r="AZ3641" s="16"/>
      <c r="BA3641" s="16"/>
      <c r="BB3641" s="16"/>
    </row>
    <row r="3642" s="5" customFormat="1" spans="1:54">
      <c r="A3642" s="136"/>
      <c r="C3642" s="136"/>
      <c r="E3642" s="107"/>
      <c r="F3642" s="137"/>
      <c r="J3642" s="122"/>
      <c r="K3642" s="138"/>
      <c r="L3642" s="139"/>
      <c r="M3642" s="140"/>
      <c r="O3642" s="89"/>
      <c r="Q3642" s="138"/>
      <c r="R3642" s="91"/>
      <c r="S3642" s="138"/>
      <c r="T3642" s="138"/>
      <c r="U3642" s="91"/>
      <c r="V3642" s="141"/>
      <c r="Y3642" s="6"/>
      <c r="Z3642" s="16"/>
      <c r="AA3642" s="16"/>
      <c r="AB3642" s="16"/>
      <c r="AC3642" s="16"/>
      <c r="AD3642" s="16"/>
      <c r="AE3642" s="16"/>
      <c r="AF3642" s="16"/>
      <c r="AG3642" s="16"/>
      <c r="AH3642" s="16"/>
      <c r="AI3642" s="16"/>
      <c r="AJ3642" s="16"/>
      <c r="AK3642" s="16"/>
      <c r="AL3642" s="16"/>
      <c r="AM3642" s="16"/>
      <c r="AN3642" s="16"/>
      <c r="AO3642" s="16"/>
      <c r="AP3642" s="16"/>
      <c r="AQ3642" s="16"/>
      <c r="AR3642" s="16"/>
      <c r="AS3642" s="16"/>
      <c r="AT3642" s="16"/>
      <c r="AU3642" s="16"/>
      <c r="AV3642" s="16"/>
      <c r="AW3642" s="16"/>
      <c r="AX3642" s="16"/>
      <c r="AY3642" s="16"/>
      <c r="AZ3642" s="16"/>
      <c r="BA3642" s="16"/>
      <c r="BB3642" s="16"/>
    </row>
    <row r="3643" s="5" customFormat="1" spans="1:54">
      <c r="A3643" s="136"/>
      <c r="C3643" s="136"/>
      <c r="E3643" s="107"/>
      <c r="F3643" s="137"/>
      <c r="J3643" s="122"/>
      <c r="K3643" s="138"/>
      <c r="L3643" s="139"/>
      <c r="M3643" s="140"/>
      <c r="O3643" s="89"/>
      <c r="Q3643" s="138"/>
      <c r="R3643" s="91"/>
      <c r="S3643" s="138"/>
      <c r="T3643" s="138"/>
      <c r="U3643" s="91"/>
      <c r="V3643" s="141"/>
      <c r="Y3643" s="6"/>
      <c r="Z3643" s="16"/>
      <c r="AA3643" s="16"/>
      <c r="AB3643" s="16"/>
      <c r="AC3643" s="16"/>
      <c r="AD3643" s="16"/>
      <c r="AE3643" s="16"/>
      <c r="AF3643" s="16"/>
      <c r="AG3643" s="16"/>
      <c r="AH3643" s="16"/>
      <c r="AI3643" s="16"/>
      <c r="AJ3643" s="16"/>
      <c r="AK3643" s="16"/>
      <c r="AL3643" s="16"/>
      <c r="AM3643" s="16"/>
      <c r="AN3643" s="16"/>
      <c r="AO3643" s="16"/>
      <c r="AP3643" s="16"/>
      <c r="AQ3643" s="16"/>
      <c r="AR3643" s="16"/>
      <c r="AS3643" s="16"/>
      <c r="AT3643" s="16"/>
      <c r="AU3643" s="16"/>
      <c r="AV3643" s="16"/>
      <c r="AW3643" s="16"/>
      <c r="AX3643" s="16"/>
      <c r="AY3643" s="16"/>
      <c r="AZ3643" s="16"/>
      <c r="BA3643" s="16"/>
      <c r="BB3643" s="16"/>
    </row>
    <row r="3644" s="5" customFormat="1" spans="1:54">
      <c r="A3644" s="136"/>
      <c r="C3644" s="136"/>
      <c r="E3644" s="107"/>
      <c r="F3644" s="137"/>
      <c r="J3644" s="122"/>
      <c r="K3644" s="138"/>
      <c r="L3644" s="139"/>
      <c r="M3644" s="140"/>
      <c r="O3644" s="89"/>
      <c r="Q3644" s="138"/>
      <c r="R3644" s="91"/>
      <c r="S3644" s="138"/>
      <c r="T3644" s="138"/>
      <c r="U3644" s="91"/>
      <c r="V3644" s="141"/>
      <c r="Y3644" s="6"/>
      <c r="Z3644" s="16"/>
      <c r="AA3644" s="16"/>
      <c r="AB3644" s="16"/>
      <c r="AC3644" s="16"/>
      <c r="AD3644" s="16"/>
      <c r="AE3644" s="16"/>
      <c r="AF3644" s="16"/>
      <c r="AG3644" s="16"/>
      <c r="AH3644" s="16"/>
      <c r="AI3644" s="16"/>
      <c r="AJ3644" s="16"/>
      <c r="AK3644" s="16"/>
      <c r="AL3644" s="16"/>
      <c r="AM3644" s="16"/>
      <c r="AN3644" s="16"/>
      <c r="AO3644" s="16"/>
      <c r="AP3644" s="16"/>
      <c r="AQ3644" s="16"/>
      <c r="AR3644" s="16"/>
      <c r="AS3644" s="16"/>
      <c r="AT3644" s="16"/>
      <c r="AU3644" s="16"/>
      <c r="AV3644" s="16"/>
      <c r="AW3644" s="16"/>
      <c r="AX3644" s="16"/>
      <c r="AY3644" s="16"/>
      <c r="AZ3644" s="16"/>
      <c r="BA3644" s="16"/>
      <c r="BB3644" s="16"/>
    </row>
    <row r="3645" s="5" customFormat="1" spans="1:54">
      <c r="A3645" s="136"/>
      <c r="C3645" s="136"/>
      <c r="E3645" s="107"/>
      <c r="F3645" s="137"/>
      <c r="J3645" s="122"/>
      <c r="K3645" s="138"/>
      <c r="L3645" s="139"/>
      <c r="M3645" s="140"/>
      <c r="O3645" s="89"/>
      <c r="Q3645" s="138"/>
      <c r="R3645" s="91"/>
      <c r="S3645" s="138"/>
      <c r="T3645" s="138"/>
      <c r="U3645" s="91"/>
      <c r="V3645" s="141"/>
      <c r="Y3645" s="6"/>
      <c r="Z3645" s="16"/>
      <c r="AA3645" s="16"/>
      <c r="AB3645" s="16"/>
      <c r="AC3645" s="16"/>
      <c r="AD3645" s="16"/>
      <c r="AE3645" s="16"/>
      <c r="AF3645" s="16"/>
      <c r="AG3645" s="16"/>
      <c r="AH3645" s="16"/>
      <c r="AI3645" s="16"/>
      <c r="AJ3645" s="16"/>
      <c r="AK3645" s="16"/>
      <c r="AL3645" s="16"/>
      <c r="AM3645" s="16"/>
      <c r="AN3645" s="16"/>
      <c r="AO3645" s="16"/>
      <c r="AP3645" s="16"/>
      <c r="AQ3645" s="16"/>
      <c r="AR3645" s="16"/>
      <c r="AS3645" s="16"/>
      <c r="AT3645" s="16"/>
      <c r="AU3645" s="16"/>
      <c r="AV3645" s="16"/>
      <c r="AW3645" s="16"/>
      <c r="AX3645" s="16"/>
      <c r="AY3645" s="16"/>
      <c r="AZ3645" s="16"/>
      <c r="BA3645" s="16"/>
      <c r="BB3645" s="16"/>
    </row>
    <row r="3646" s="5" customFormat="1" spans="1:54">
      <c r="A3646" s="136"/>
      <c r="C3646" s="136"/>
      <c r="E3646" s="107"/>
      <c r="F3646" s="137"/>
      <c r="J3646" s="122"/>
      <c r="K3646" s="138"/>
      <c r="L3646" s="139"/>
      <c r="M3646" s="140"/>
      <c r="O3646" s="89"/>
      <c r="Q3646" s="138"/>
      <c r="R3646" s="91"/>
      <c r="S3646" s="138"/>
      <c r="T3646" s="138"/>
      <c r="U3646" s="91"/>
      <c r="V3646" s="141"/>
      <c r="Y3646" s="6"/>
      <c r="Z3646" s="16"/>
      <c r="AA3646" s="16"/>
      <c r="AB3646" s="16"/>
      <c r="AC3646" s="16"/>
      <c r="AD3646" s="16"/>
      <c r="AE3646" s="16"/>
      <c r="AF3646" s="16"/>
      <c r="AG3646" s="16"/>
      <c r="AH3646" s="16"/>
      <c r="AI3646" s="16"/>
      <c r="AJ3646" s="16"/>
      <c r="AK3646" s="16"/>
      <c r="AL3646" s="16"/>
      <c r="AM3646" s="16"/>
      <c r="AN3646" s="16"/>
      <c r="AO3646" s="16"/>
      <c r="AP3646" s="16"/>
      <c r="AQ3646" s="16"/>
      <c r="AR3646" s="16"/>
      <c r="AS3646" s="16"/>
      <c r="AT3646" s="16"/>
      <c r="AU3646" s="16"/>
      <c r="AV3646" s="16"/>
      <c r="AW3646" s="16"/>
      <c r="AX3646" s="16"/>
      <c r="AY3646" s="16"/>
      <c r="AZ3646" s="16"/>
      <c r="BA3646" s="16"/>
      <c r="BB3646" s="16"/>
    </row>
    <row r="3647" s="5" customFormat="1" spans="1:54">
      <c r="A3647" s="136"/>
      <c r="C3647" s="136"/>
      <c r="E3647" s="107"/>
      <c r="F3647" s="137"/>
      <c r="J3647" s="122"/>
      <c r="K3647" s="138"/>
      <c r="L3647" s="139"/>
      <c r="M3647" s="140"/>
      <c r="O3647" s="89"/>
      <c r="Q3647" s="138"/>
      <c r="R3647" s="91"/>
      <c r="S3647" s="138"/>
      <c r="T3647" s="138"/>
      <c r="U3647" s="91"/>
      <c r="V3647" s="141"/>
      <c r="Y3647" s="6"/>
      <c r="Z3647" s="16"/>
      <c r="AA3647" s="16"/>
      <c r="AB3647" s="16"/>
      <c r="AC3647" s="16"/>
      <c r="AD3647" s="16"/>
      <c r="AE3647" s="16"/>
      <c r="AF3647" s="16"/>
      <c r="AG3647" s="16"/>
      <c r="AH3647" s="16"/>
      <c r="AI3647" s="16"/>
      <c r="AJ3647" s="16"/>
      <c r="AK3647" s="16"/>
      <c r="AL3647" s="16"/>
      <c r="AM3647" s="16"/>
      <c r="AN3647" s="16"/>
      <c r="AO3647" s="16"/>
      <c r="AP3647" s="16"/>
      <c r="AQ3647" s="16"/>
      <c r="AR3647" s="16"/>
      <c r="AS3647" s="16"/>
      <c r="AT3647" s="16"/>
      <c r="AU3647" s="16"/>
      <c r="AV3647" s="16"/>
      <c r="AW3647" s="16"/>
      <c r="AX3647" s="16"/>
      <c r="AY3647" s="16"/>
      <c r="AZ3647" s="16"/>
      <c r="BA3647" s="16"/>
      <c r="BB3647" s="16"/>
    </row>
    <row r="3648" s="5" customFormat="1" spans="1:54">
      <c r="A3648" s="136"/>
      <c r="C3648" s="136"/>
      <c r="E3648" s="107"/>
      <c r="F3648" s="137"/>
      <c r="J3648" s="122"/>
      <c r="K3648" s="138"/>
      <c r="L3648" s="139"/>
      <c r="M3648" s="140"/>
      <c r="O3648" s="89"/>
      <c r="Q3648" s="138"/>
      <c r="R3648" s="91"/>
      <c r="S3648" s="138"/>
      <c r="T3648" s="138"/>
      <c r="U3648" s="91"/>
      <c r="V3648" s="141"/>
      <c r="Y3648" s="6"/>
      <c r="Z3648" s="16"/>
      <c r="AA3648" s="16"/>
      <c r="AB3648" s="16"/>
      <c r="AC3648" s="16"/>
      <c r="AD3648" s="16"/>
      <c r="AE3648" s="16"/>
      <c r="AF3648" s="16"/>
      <c r="AG3648" s="16"/>
      <c r="AH3648" s="16"/>
      <c r="AI3648" s="16"/>
      <c r="AJ3648" s="16"/>
      <c r="AK3648" s="16"/>
      <c r="AL3648" s="16"/>
      <c r="AM3648" s="16"/>
      <c r="AN3648" s="16"/>
      <c r="AO3648" s="16"/>
      <c r="AP3648" s="16"/>
      <c r="AQ3648" s="16"/>
      <c r="AR3648" s="16"/>
      <c r="AS3648" s="16"/>
      <c r="AT3648" s="16"/>
      <c r="AU3648" s="16"/>
      <c r="AV3648" s="16"/>
      <c r="AW3648" s="16"/>
      <c r="AX3648" s="16"/>
      <c r="AY3648" s="16"/>
      <c r="AZ3648" s="16"/>
      <c r="BA3648" s="16"/>
      <c r="BB3648" s="16"/>
    </row>
    <row r="3649" s="5" customFormat="1" spans="1:54">
      <c r="A3649" s="136"/>
      <c r="C3649" s="136"/>
      <c r="E3649" s="107"/>
      <c r="F3649" s="137"/>
      <c r="J3649" s="122"/>
      <c r="K3649" s="138"/>
      <c r="L3649" s="139"/>
      <c r="M3649" s="140"/>
      <c r="O3649" s="89"/>
      <c r="Q3649" s="138"/>
      <c r="R3649" s="91"/>
      <c r="S3649" s="138"/>
      <c r="T3649" s="138"/>
      <c r="U3649" s="91"/>
      <c r="V3649" s="141"/>
      <c r="Y3649" s="6"/>
      <c r="Z3649" s="16"/>
      <c r="AA3649" s="16"/>
      <c r="AB3649" s="16"/>
      <c r="AC3649" s="16"/>
      <c r="AD3649" s="16"/>
      <c r="AE3649" s="16"/>
      <c r="AF3649" s="16"/>
      <c r="AG3649" s="16"/>
      <c r="AH3649" s="16"/>
      <c r="AI3649" s="16"/>
      <c r="AJ3649" s="16"/>
      <c r="AK3649" s="16"/>
      <c r="AL3649" s="16"/>
      <c r="AM3649" s="16"/>
      <c r="AN3649" s="16"/>
      <c r="AO3649" s="16"/>
      <c r="AP3649" s="16"/>
      <c r="AQ3649" s="16"/>
      <c r="AR3649" s="16"/>
      <c r="AS3649" s="16"/>
      <c r="AT3649" s="16"/>
      <c r="AU3649" s="16"/>
      <c r="AV3649" s="16"/>
      <c r="AW3649" s="16"/>
      <c r="AX3649" s="16"/>
      <c r="AY3649" s="16"/>
      <c r="AZ3649" s="16"/>
      <c r="BA3649" s="16"/>
      <c r="BB3649" s="16"/>
    </row>
    <row r="3650" s="5" customFormat="1" spans="1:54">
      <c r="A3650" s="136"/>
      <c r="C3650" s="136"/>
      <c r="E3650" s="107"/>
      <c r="F3650" s="137"/>
      <c r="J3650" s="122"/>
      <c r="K3650" s="138"/>
      <c r="L3650" s="139"/>
      <c r="M3650" s="140"/>
      <c r="O3650" s="89"/>
      <c r="Q3650" s="138"/>
      <c r="R3650" s="91"/>
      <c r="S3650" s="138"/>
      <c r="T3650" s="138"/>
      <c r="U3650" s="91"/>
      <c r="V3650" s="141"/>
      <c r="Y3650" s="6"/>
      <c r="Z3650" s="16"/>
      <c r="AA3650" s="16"/>
      <c r="AB3650" s="16"/>
      <c r="AC3650" s="16"/>
      <c r="AD3650" s="16"/>
      <c r="AE3650" s="16"/>
      <c r="AF3650" s="16"/>
      <c r="AG3650" s="16"/>
      <c r="AH3650" s="16"/>
      <c r="AI3650" s="16"/>
      <c r="AJ3650" s="16"/>
      <c r="AK3650" s="16"/>
      <c r="AL3650" s="16"/>
      <c r="AM3650" s="16"/>
      <c r="AN3650" s="16"/>
      <c r="AO3650" s="16"/>
      <c r="AP3650" s="16"/>
      <c r="AQ3650" s="16"/>
      <c r="AR3650" s="16"/>
      <c r="AS3650" s="16"/>
      <c r="AT3650" s="16"/>
      <c r="AU3650" s="16"/>
      <c r="AV3650" s="16"/>
      <c r="AW3650" s="16"/>
      <c r="AX3650" s="16"/>
      <c r="AY3650" s="16"/>
      <c r="AZ3650" s="16"/>
      <c r="BA3650" s="16"/>
      <c r="BB3650" s="16"/>
    </row>
    <row r="3651" s="5" customFormat="1" spans="1:54">
      <c r="A3651" s="136"/>
      <c r="C3651" s="136"/>
      <c r="E3651" s="107"/>
      <c r="F3651" s="137"/>
      <c r="J3651" s="122"/>
      <c r="K3651" s="138"/>
      <c r="L3651" s="139"/>
      <c r="M3651" s="140"/>
      <c r="O3651" s="89"/>
      <c r="Q3651" s="138"/>
      <c r="R3651" s="91"/>
      <c r="S3651" s="138"/>
      <c r="T3651" s="138"/>
      <c r="U3651" s="91"/>
      <c r="V3651" s="141"/>
      <c r="Y3651" s="6"/>
      <c r="Z3651" s="16"/>
      <c r="AA3651" s="16"/>
      <c r="AB3651" s="16"/>
      <c r="AC3651" s="16"/>
      <c r="AD3651" s="16"/>
      <c r="AE3651" s="16"/>
      <c r="AF3651" s="16"/>
      <c r="AG3651" s="16"/>
      <c r="AH3651" s="16"/>
      <c r="AI3651" s="16"/>
      <c r="AJ3651" s="16"/>
      <c r="AK3651" s="16"/>
      <c r="AL3651" s="16"/>
      <c r="AM3651" s="16"/>
      <c r="AN3651" s="16"/>
      <c r="AO3651" s="16"/>
      <c r="AP3651" s="16"/>
      <c r="AQ3651" s="16"/>
      <c r="AR3651" s="16"/>
      <c r="AS3651" s="16"/>
      <c r="AT3651" s="16"/>
      <c r="AU3651" s="16"/>
      <c r="AV3651" s="16"/>
      <c r="AW3651" s="16"/>
      <c r="AX3651" s="16"/>
      <c r="AY3651" s="16"/>
      <c r="AZ3651" s="16"/>
      <c r="BA3651" s="16"/>
      <c r="BB3651" s="16"/>
    </row>
    <row r="3652" s="5" customFormat="1" spans="1:54">
      <c r="A3652" s="136"/>
      <c r="C3652" s="136"/>
      <c r="E3652" s="107"/>
      <c r="F3652" s="137"/>
      <c r="J3652" s="122"/>
      <c r="K3652" s="138"/>
      <c r="L3652" s="139"/>
      <c r="M3652" s="140"/>
      <c r="O3652" s="89"/>
      <c r="Q3652" s="138"/>
      <c r="R3652" s="91"/>
      <c r="S3652" s="138"/>
      <c r="T3652" s="138"/>
      <c r="U3652" s="91"/>
      <c r="V3652" s="141"/>
      <c r="Y3652" s="6"/>
      <c r="Z3652" s="16"/>
      <c r="AA3652" s="16"/>
      <c r="AB3652" s="16"/>
      <c r="AC3652" s="16"/>
      <c r="AD3652" s="16"/>
      <c r="AE3652" s="16"/>
      <c r="AF3652" s="16"/>
      <c r="AG3652" s="16"/>
      <c r="AH3652" s="16"/>
      <c r="AI3652" s="16"/>
      <c r="AJ3652" s="16"/>
      <c r="AK3652" s="16"/>
      <c r="AL3652" s="16"/>
      <c r="AM3652" s="16"/>
      <c r="AN3652" s="16"/>
      <c r="AO3652" s="16"/>
      <c r="AP3652" s="16"/>
      <c r="AQ3652" s="16"/>
      <c r="AR3652" s="16"/>
      <c r="AS3652" s="16"/>
      <c r="AT3652" s="16"/>
      <c r="AU3652" s="16"/>
      <c r="AV3652" s="16"/>
      <c r="AW3652" s="16"/>
      <c r="AX3652" s="16"/>
      <c r="AY3652" s="16"/>
      <c r="AZ3652" s="16"/>
      <c r="BA3652" s="16"/>
      <c r="BB3652" s="16"/>
    </row>
    <row r="3653" s="5" customFormat="1" spans="1:54">
      <c r="A3653" s="136"/>
      <c r="C3653" s="136"/>
      <c r="E3653" s="107"/>
      <c r="F3653" s="137"/>
      <c r="J3653" s="122"/>
      <c r="K3653" s="138"/>
      <c r="L3653" s="139"/>
      <c r="M3653" s="140"/>
      <c r="O3653" s="89"/>
      <c r="Q3653" s="138"/>
      <c r="R3653" s="91"/>
      <c r="S3653" s="138"/>
      <c r="T3653" s="138"/>
      <c r="U3653" s="91"/>
      <c r="V3653" s="141"/>
      <c r="Y3653" s="6"/>
      <c r="Z3653" s="16"/>
      <c r="AA3653" s="16"/>
      <c r="AB3653" s="16"/>
      <c r="AC3653" s="16"/>
      <c r="AD3653" s="16"/>
      <c r="AE3653" s="16"/>
      <c r="AF3653" s="16"/>
      <c r="AG3653" s="16"/>
      <c r="AH3653" s="16"/>
      <c r="AI3653" s="16"/>
      <c r="AJ3653" s="16"/>
      <c r="AK3653" s="16"/>
      <c r="AL3653" s="16"/>
      <c r="AM3653" s="16"/>
      <c r="AN3653" s="16"/>
      <c r="AO3653" s="16"/>
      <c r="AP3653" s="16"/>
      <c r="AQ3653" s="16"/>
      <c r="AR3653" s="16"/>
      <c r="AS3653" s="16"/>
      <c r="AT3653" s="16"/>
      <c r="AU3653" s="16"/>
      <c r="AV3653" s="16"/>
      <c r="AW3653" s="16"/>
      <c r="AX3653" s="16"/>
      <c r="AY3653" s="16"/>
      <c r="AZ3653" s="16"/>
      <c r="BA3653" s="16"/>
      <c r="BB3653" s="16"/>
    </row>
    <row r="3654" s="5" customFormat="1" spans="1:54">
      <c r="A3654" s="136"/>
      <c r="C3654" s="136"/>
      <c r="E3654" s="107"/>
      <c r="F3654" s="137"/>
      <c r="J3654" s="122"/>
      <c r="K3654" s="138"/>
      <c r="L3654" s="139"/>
      <c r="M3654" s="140"/>
      <c r="O3654" s="89"/>
      <c r="Q3654" s="138"/>
      <c r="R3654" s="91"/>
      <c r="S3654" s="138"/>
      <c r="T3654" s="138"/>
      <c r="U3654" s="91"/>
      <c r="V3654" s="141"/>
      <c r="Y3654" s="6"/>
      <c r="Z3654" s="16"/>
      <c r="AA3654" s="16"/>
      <c r="AB3654" s="16"/>
      <c r="AC3654" s="16"/>
      <c r="AD3654" s="16"/>
      <c r="AE3654" s="16"/>
      <c r="AF3654" s="16"/>
      <c r="AG3654" s="16"/>
      <c r="AH3654" s="16"/>
      <c r="AI3654" s="16"/>
      <c r="AJ3654" s="16"/>
      <c r="AK3654" s="16"/>
      <c r="AL3654" s="16"/>
      <c r="AM3654" s="16"/>
      <c r="AN3654" s="16"/>
      <c r="AO3654" s="16"/>
      <c r="AP3654" s="16"/>
      <c r="AQ3654" s="16"/>
      <c r="AR3654" s="16"/>
      <c r="AS3654" s="16"/>
      <c r="AT3654" s="16"/>
      <c r="AU3654" s="16"/>
      <c r="AV3654" s="16"/>
      <c r="AW3654" s="16"/>
      <c r="AX3654" s="16"/>
      <c r="AY3654" s="16"/>
      <c r="AZ3654" s="16"/>
      <c r="BA3654" s="16"/>
      <c r="BB3654" s="16"/>
    </row>
    <row r="3655" s="5" customFormat="1" spans="1:54">
      <c r="A3655" s="136"/>
      <c r="C3655" s="136"/>
      <c r="E3655" s="107"/>
      <c r="F3655" s="137"/>
      <c r="J3655" s="122"/>
      <c r="K3655" s="138"/>
      <c r="L3655" s="139"/>
      <c r="M3655" s="140"/>
      <c r="O3655" s="89"/>
      <c r="Q3655" s="138"/>
      <c r="R3655" s="91"/>
      <c r="S3655" s="138"/>
      <c r="T3655" s="138"/>
      <c r="U3655" s="91"/>
      <c r="V3655" s="141"/>
      <c r="Y3655" s="6"/>
      <c r="Z3655" s="16"/>
      <c r="AA3655" s="16"/>
      <c r="AB3655" s="16"/>
      <c r="AC3655" s="16"/>
      <c r="AD3655" s="16"/>
      <c r="AE3655" s="16"/>
      <c r="AF3655" s="16"/>
      <c r="AG3655" s="16"/>
      <c r="AH3655" s="16"/>
      <c r="AI3655" s="16"/>
      <c r="AJ3655" s="16"/>
      <c r="AK3655" s="16"/>
      <c r="AL3655" s="16"/>
      <c r="AM3655" s="16"/>
      <c r="AN3655" s="16"/>
      <c r="AO3655" s="16"/>
      <c r="AP3655" s="16"/>
      <c r="AQ3655" s="16"/>
      <c r="AR3655" s="16"/>
      <c r="AS3655" s="16"/>
      <c r="AT3655" s="16"/>
      <c r="AU3655" s="16"/>
      <c r="AV3655" s="16"/>
      <c r="AW3655" s="16"/>
      <c r="AX3655" s="16"/>
      <c r="AY3655" s="16"/>
      <c r="AZ3655" s="16"/>
      <c r="BA3655" s="16"/>
      <c r="BB3655" s="16"/>
    </row>
    <row r="3656" s="5" customFormat="1" spans="1:54">
      <c r="A3656" s="136"/>
      <c r="C3656" s="136"/>
      <c r="E3656" s="107"/>
      <c r="F3656" s="137"/>
      <c r="J3656" s="122"/>
      <c r="K3656" s="138"/>
      <c r="L3656" s="139"/>
      <c r="M3656" s="140"/>
      <c r="O3656" s="89"/>
      <c r="Q3656" s="138"/>
      <c r="R3656" s="91"/>
      <c r="S3656" s="138"/>
      <c r="T3656" s="138"/>
      <c r="U3656" s="91"/>
      <c r="V3656" s="141"/>
      <c r="Y3656" s="6"/>
      <c r="Z3656" s="16"/>
      <c r="AA3656" s="16"/>
      <c r="AB3656" s="16"/>
      <c r="AC3656" s="16"/>
      <c r="AD3656" s="16"/>
      <c r="AE3656" s="16"/>
      <c r="AF3656" s="16"/>
      <c r="AG3656" s="16"/>
      <c r="AH3656" s="16"/>
      <c r="AI3656" s="16"/>
      <c r="AJ3656" s="16"/>
      <c r="AK3656" s="16"/>
      <c r="AL3656" s="16"/>
      <c r="AM3656" s="16"/>
      <c r="AN3656" s="16"/>
      <c r="AO3656" s="16"/>
      <c r="AP3656" s="16"/>
      <c r="AQ3656" s="16"/>
      <c r="AR3656" s="16"/>
      <c r="AS3656" s="16"/>
      <c r="AT3656" s="16"/>
      <c r="AU3656" s="16"/>
      <c r="AV3656" s="16"/>
      <c r="AW3656" s="16"/>
      <c r="AX3656" s="16"/>
      <c r="AY3656" s="16"/>
      <c r="AZ3656" s="16"/>
      <c r="BA3656" s="16"/>
      <c r="BB3656" s="16"/>
    </row>
    <row r="3657" s="5" customFormat="1" spans="1:54">
      <c r="A3657" s="136"/>
      <c r="C3657" s="136"/>
      <c r="E3657" s="107"/>
      <c r="F3657" s="137"/>
      <c r="J3657" s="122"/>
      <c r="K3657" s="138"/>
      <c r="L3657" s="139"/>
      <c r="M3657" s="140"/>
      <c r="O3657" s="89"/>
      <c r="Q3657" s="138"/>
      <c r="R3657" s="91"/>
      <c r="S3657" s="138"/>
      <c r="T3657" s="138"/>
      <c r="U3657" s="91"/>
      <c r="V3657" s="141"/>
      <c r="Y3657" s="6"/>
      <c r="Z3657" s="16"/>
      <c r="AA3657" s="16"/>
      <c r="AB3657" s="16"/>
      <c r="AC3657" s="16"/>
      <c r="AD3657" s="16"/>
      <c r="AE3657" s="16"/>
      <c r="AF3657" s="16"/>
      <c r="AG3657" s="16"/>
      <c r="AH3657" s="16"/>
      <c r="AI3657" s="16"/>
      <c r="AJ3657" s="16"/>
      <c r="AK3657" s="16"/>
      <c r="AL3657" s="16"/>
      <c r="AM3657" s="16"/>
      <c r="AN3657" s="16"/>
      <c r="AO3657" s="16"/>
      <c r="AP3657" s="16"/>
      <c r="AQ3657" s="16"/>
      <c r="AR3657" s="16"/>
      <c r="AS3657" s="16"/>
      <c r="AT3657" s="16"/>
      <c r="AU3657" s="16"/>
      <c r="AV3657" s="16"/>
      <c r="AW3657" s="16"/>
      <c r="AX3657" s="16"/>
      <c r="AY3657" s="16"/>
      <c r="AZ3657" s="16"/>
      <c r="BA3657" s="16"/>
      <c r="BB3657" s="16"/>
    </row>
    <row r="3658" s="5" customFormat="1" spans="1:54">
      <c r="A3658" s="136"/>
      <c r="C3658" s="136"/>
      <c r="E3658" s="107"/>
      <c r="F3658" s="137"/>
      <c r="J3658" s="122"/>
      <c r="K3658" s="138"/>
      <c r="L3658" s="139"/>
      <c r="M3658" s="140"/>
      <c r="O3658" s="89"/>
      <c r="Q3658" s="138"/>
      <c r="R3658" s="91"/>
      <c r="S3658" s="138"/>
      <c r="T3658" s="138"/>
      <c r="U3658" s="91"/>
      <c r="V3658" s="141"/>
      <c r="Y3658" s="6"/>
      <c r="Z3658" s="16"/>
      <c r="AA3658" s="16"/>
      <c r="AB3658" s="16"/>
      <c r="AC3658" s="16"/>
      <c r="AD3658" s="16"/>
      <c r="AE3658" s="16"/>
      <c r="AF3658" s="16"/>
      <c r="AG3658" s="16"/>
      <c r="AH3658" s="16"/>
      <c r="AI3658" s="16"/>
      <c r="AJ3658" s="16"/>
      <c r="AK3658" s="16"/>
      <c r="AL3658" s="16"/>
      <c r="AM3658" s="16"/>
      <c r="AN3658" s="16"/>
      <c r="AO3658" s="16"/>
      <c r="AP3658" s="16"/>
      <c r="AQ3658" s="16"/>
      <c r="AR3658" s="16"/>
      <c r="AS3658" s="16"/>
      <c r="AT3658" s="16"/>
      <c r="AU3658" s="16"/>
      <c r="AV3658" s="16"/>
      <c r="AW3658" s="16"/>
      <c r="AX3658" s="16"/>
      <c r="AY3658" s="16"/>
      <c r="AZ3658" s="16"/>
      <c r="BA3658" s="16"/>
      <c r="BB3658" s="16"/>
    </row>
    <row r="3659" s="5" customFormat="1" spans="1:54">
      <c r="A3659" s="136"/>
      <c r="C3659" s="136"/>
      <c r="E3659" s="107"/>
      <c r="F3659" s="137"/>
      <c r="J3659" s="122"/>
      <c r="K3659" s="138"/>
      <c r="L3659" s="139"/>
      <c r="M3659" s="140"/>
      <c r="O3659" s="89"/>
      <c r="Q3659" s="138"/>
      <c r="R3659" s="91"/>
      <c r="S3659" s="138"/>
      <c r="T3659" s="138"/>
      <c r="U3659" s="91"/>
      <c r="V3659" s="141"/>
      <c r="Y3659" s="6"/>
      <c r="Z3659" s="16"/>
      <c r="AA3659" s="16"/>
      <c r="AB3659" s="16"/>
      <c r="AC3659" s="16"/>
      <c r="AD3659" s="16"/>
      <c r="AE3659" s="16"/>
      <c r="AF3659" s="16"/>
      <c r="AG3659" s="16"/>
      <c r="AH3659" s="16"/>
      <c r="AI3659" s="16"/>
      <c r="AJ3659" s="16"/>
      <c r="AK3659" s="16"/>
      <c r="AL3659" s="16"/>
      <c r="AM3659" s="16"/>
      <c r="AN3659" s="16"/>
      <c r="AO3659" s="16"/>
      <c r="AP3659" s="16"/>
      <c r="AQ3659" s="16"/>
      <c r="AR3659" s="16"/>
      <c r="AS3659" s="16"/>
      <c r="AT3659" s="16"/>
      <c r="AU3659" s="16"/>
      <c r="AV3659" s="16"/>
      <c r="AW3659" s="16"/>
      <c r="AX3659" s="16"/>
      <c r="AY3659" s="16"/>
      <c r="AZ3659" s="16"/>
      <c r="BA3659" s="16"/>
      <c r="BB3659" s="16"/>
    </row>
    <row r="3660" s="5" customFormat="1" spans="1:54">
      <c r="A3660" s="136"/>
      <c r="C3660" s="136"/>
      <c r="E3660" s="107"/>
      <c r="F3660" s="137"/>
      <c r="J3660" s="122"/>
      <c r="K3660" s="138"/>
      <c r="L3660" s="139"/>
      <c r="M3660" s="140"/>
      <c r="O3660" s="89"/>
      <c r="Q3660" s="138"/>
      <c r="R3660" s="91"/>
      <c r="S3660" s="138"/>
      <c r="T3660" s="138"/>
      <c r="U3660" s="91"/>
      <c r="V3660" s="141"/>
      <c r="Y3660" s="6"/>
      <c r="Z3660" s="16"/>
      <c r="AA3660" s="16"/>
      <c r="AB3660" s="16"/>
      <c r="AC3660" s="16"/>
      <c r="AD3660" s="16"/>
      <c r="AE3660" s="16"/>
      <c r="AF3660" s="16"/>
      <c r="AG3660" s="16"/>
      <c r="AH3660" s="16"/>
      <c r="AI3660" s="16"/>
      <c r="AJ3660" s="16"/>
      <c r="AK3660" s="16"/>
      <c r="AL3660" s="16"/>
      <c r="AM3660" s="16"/>
      <c r="AN3660" s="16"/>
      <c r="AO3660" s="16"/>
      <c r="AP3660" s="16"/>
      <c r="AQ3660" s="16"/>
      <c r="AR3660" s="16"/>
      <c r="AS3660" s="16"/>
      <c r="AT3660" s="16"/>
      <c r="AU3660" s="16"/>
      <c r="AV3660" s="16"/>
      <c r="AW3660" s="16"/>
      <c r="AX3660" s="16"/>
      <c r="AY3660" s="16"/>
      <c r="AZ3660" s="16"/>
      <c r="BA3660" s="16"/>
      <c r="BB3660" s="16"/>
    </row>
    <row r="3661" s="5" customFormat="1" spans="1:54">
      <c r="A3661" s="136"/>
      <c r="C3661" s="136"/>
      <c r="E3661" s="107"/>
      <c r="F3661" s="137"/>
      <c r="J3661" s="122"/>
      <c r="K3661" s="138"/>
      <c r="L3661" s="139"/>
      <c r="M3661" s="140"/>
      <c r="O3661" s="89"/>
      <c r="Q3661" s="138"/>
      <c r="R3661" s="91"/>
      <c r="S3661" s="138"/>
      <c r="T3661" s="138"/>
      <c r="U3661" s="91"/>
      <c r="V3661" s="141"/>
      <c r="Y3661" s="6"/>
      <c r="Z3661" s="16"/>
      <c r="AA3661" s="16"/>
      <c r="AB3661" s="16"/>
      <c r="AC3661" s="16"/>
      <c r="AD3661" s="16"/>
      <c r="AE3661" s="16"/>
      <c r="AF3661" s="16"/>
      <c r="AG3661" s="16"/>
      <c r="AH3661" s="16"/>
      <c r="AI3661" s="16"/>
      <c r="AJ3661" s="16"/>
      <c r="AK3661" s="16"/>
      <c r="AL3661" s="16"/>
      <c r="AM3661" s="16"/>
      <c r="AN3661" s="16"/>
      <c r="AO3661" s="16"/>
      <c r="AP3661" s="16"/>
      <c r="AQ3661" s="16"/>
      <c r="AR3661" s="16"/>
      <c r="AS3661" s="16"/>
      <c r="AT3661" s="16"/>
      <c r="AU3661" s="16"/>
      <c r="AV3661" s="16"/>
      <c r="AW3661" s="16"/>
      <c r="AX3661" s="16"/>
      <c r="AY3661" s="16"/>
      <c r="AZ3661" s="16"/>
      <c r="BA3661" s="16"/>
      <c r="BB3661" s="16"/>
    </row>
    <row r="3662" s="5" customFormat="1" spans="1:54">
      <c r="A3662" s="136"/>
      <c r="C3662" s="136"/>
      <c r="E3662" s="107"/>
      <c r="F3662" s="137"/>
      <c r="J3662" s="122"/>
      <c r="K3662" s="138"/>
      <c r="L3662" s="139"/>
      <c r="M3662" s="140"/>
      <c r="O3662" s="89"/>
      <c r="Q3662" s="138"/>
      <c r="R3662" s="91"/>
      <c r="S3662" s="138"/>
      <c r="T3662" s="138"/>
      <c r="U3662" s="91"/>
      <c r="V3662" s="141"/>
      <c r="Y3662" s="6"/>
      <c r="Z3662" s="16"/>
      <c r="AA3662" s="16"/>
      <c r="AB3662" s="16"/>
      <c r="AC3662" s="16"/>
      <c r="AD3662" s="16"/>
      <c r="AE3662" s="16"/>
      <c r="AF3662" s="16"/>
      <c r="AG3662" s="16"/>
      <c r="AH3662" s="16"/>
      <c r="AI3662" s="16"/>
      <c r="AJ3662" s="16"/>
      <c r="AK3662" s="16"/>
      <c r="AL3662" s="16"/>
      <c r="AM3662" s="16"/>
      <c r="AN3662" s="16"/>
      <c r="AO3662" s="16"/>
      <c r="AP3662" s="16"/>
      <c r="AQ3662" s="16"/>
      <c r="AR3662" s="16"/>
      <c r="AS3662" s="16"/>
      <c r="AT3662" s="16"/>
      <c r="AU3662" s="16"/>
      <c r="AV3662" s="16"/>
      <c r="AW3662" s="16"/>
      <c r="AX3662" s="16"/>
      <c r="AY3662" s="16"/>
      <c r="AZ3662" s="16"/>
      <c r="BA3662" s="16"/>
      <c r="BB3662" s="16"/>
    </row>
    <row r="3663" s="5" customFormat="1" spans="1:54">
      <c r="A3663" s="136"/>
      <c r="C3663" s="136"/>
      <c r="E3663" s="107"/>
      <c r="F3663" s="137"/>
      <c r="J3663" s="122"/>
      <c r="K3663" s="138"/>
      <c r="L3663" s="139"/>
      <c r="M3663" s="140"/>
      <c r="O3663" s="89"/>
      <c r="Q3663" s="138"/>
      <c r="R3663" s="91"/>
      <c r="S3663" s="138"/>
      <c r="T3663" s="138"/>
      <c r="U3663" s="91"/>
      <c r="V3663" s="141"/>
      <c r="Y3663" s="6"/>
      <c r="Z3663" s="16"/>
      <c r="AA3663" s="16"/>
      <c r="AB3663" s="16"/>
      <c r="AC3663" s="16"/>
      <c r="AD3663" s="16"/>
      <c r="AE3663" s="16"/>
      <c r="AF3663" s="16"/>
      <c r="AG3663" s="16"/>
      <c r="AH3663" s="16"/>
      <c r="AI3663" s="16"/>
      <c r="AJ3663" s="16"/>
      <c r="AK3663" s="16"/>
      <c r="AL3663" s="16"/>
      <c r="AM3663" s="16"/>
      <c r="AN3663" s="16"/>
      <c r="AO3663" s="16"/>
      <c r="AP3663" s="16"/>
      <c r="AQ3663" s="16"/>
      <c r="AR3663" s="16"/>
      <c r="AS3663" s="16"/>
      <c r="AT3663" s="16"/>
      <c r="AU3663" s="16"/>
      <c r="AV3663" s="16"/>
      <c r="AW3663" s="16"/>
      <c r="AX3663" s="16"/>
      <c r="AY3663" s="16"/>
      <c r="AZ3663" s="16"/>
      <c r="BA3663" s="16"/>
      <c r="BB3663" s="16"/>
    </row>
    <row r="3664" s="5" customFormat="1" spans="1:54">
      <c r="A3664" s="136"/>
      <c r="C3664" s="136"/>
      <c r="E3664" s="107"/>
      <c r="F3664" s="137"/>
      <c r="J3664" s="122"/>
      <c r="K3664" s="138"/>
      <c r="L3664" s="139"/>
      <c r="M3664" s="140"/>
      <c r="O3664" s="89"/>
      <c r="Q3664" s="138"/>
      <c r="R3664" s="91"/>
      <c r="S3664" s="138"/>
      <c r="T3664" s="138"/>
      <c r="U3664" s="91"/>
      <c r="V3664" s="141"/>
      <c r="Y3664" s="6"/>
      <c r="Z3664" s="16"/>
      <c r="AA3664" s="16"/>
      <c r="AB3664" s="16"/>
      <c r="AC3664" s="16"/>
      <c r="AD3664" s="16"/>
      <c r="AE3664" s="16"/>
      <c r="AF3664" s="16"/>
      <c r="AG3664" s="16"/>
      <c r="AH3664" s="16"/>
      <c r="AI3664" s="16"/>
      <c r="AJ3664" s="16"/>
      <c r="AK3664" s="16"/>
      <c r="AL3664" s="16"/>
      <c r="AM3664" s="16"/>
      <c r="AN3664" s="16"/>
      <c r="AO3664" s="16"/>
      <c r="AP3664" s="16"/>
      <c r="AQ3664" s="16"/>
      <c r="AR3664" s="16"/>
      <c r="AS3664" s="16"/>
      <c r="AT3664" s="16"/>
      <c r="AU3664" s="16"/>
      <c r="AV3664" s="16"/>
      <c r="AW3664" s="16"/>
      <c r="AX3664" s="16"/>
      <c r="AY3664" s="16"/>
      <c r="AZ3664" s="16"/>
      <c r="BA3664" s="16"/>
      <c r="BB3664" s="16"/>
    </row>
    <row r="3665" s="5" customFormat="1" spans="1:54">
      <c r="A3665" s="136"/>
      <c r="C3665" s="136"/>
      <c r="E3665" s="107"/>
      <c r="F3665" s="137"/>
      <c r="J3665" s="122"/>
      <c r="K3665" s="138"/>
      <c r="L3665" s="139"/>
      <c r="M3665" s="140"/>
      <c r="O3665" s="89"/>
      <c r="Q3665" s="138"/>
      <c r="R3665" s="91"/>
      <c r="S3665" s="138"/>
      <c r="T3665" s="138"/>
      <c r="U3665" s="91"/>
      <c r="V3665" s="141"/>
      <c r="Y3665" s="6"/>
      <c r="Z3665" s="16"/>
      <c r="AA3665" s="16"/>
      <c r="AB3665" s="16"/>
      <c r="AC3665" s="16"/>
      <c r="AD3665" s="16"/>
      <c r="AE3665" s="16"/>
      <c r="AF3665" s="16"/>
      <c r="AG3665" s="16"/>
      <c r="AH3665" s="16"/>
      <c r="AI3665" s="16"/>
      <c r="AJ3665" s="16"/>
      <c r="AK3665" s="16"/>
      <c r="AL3665" s="16"/>
      <c r="AM3665" s="16"/>
      <c r="AN3665" s="16"/>
      <c r="AO3665" s="16"/>
      <c r="AP3665" s="16"/>
      <c r="AQ3665" s="16"/>
      <c r="AR3665" s="16"/>
      <c r="AS3665" s="16"/>
      <c r="AT3665" s="16"/>
      <c r="AU3665" s="16"/>
      <c r="AV3665" s="16"/>
      <c r="AW3665" s="16"/>
      <c r="AX3665" s="16"/>
      <c r="AY3665" s="16"/>
      <c r="AZ3665" s="16"/>
      <c r="BA3665" s="16"/>
      <c r="BB3665" s="16"/>
    </row>
    <row r="3666" s="5" customFormat="1" spans="1:54">
      <c r="A3666" s="136"/>
      <c r="C3666" s="136"/>
      <c r="E3666" s="107"/>
      <c r="F3666" s="137"/>
      <c r="J3666" s="122"/>
      <c r="K3666" s="138"/>
      <c r="L3666" s="139"/>
      <c r="M3666" s="140"/>
      <c r="O3666" s="89"/>
      <c r="Q3666" s="138"/>
      <c r="R3666" s="91"/>
      <c r="S3666" s="138"/>
      <c r="T3666" s="138"/>
      <c r="U3666" s="91"/>
      <c r="V3666" s="141"/>
      <c r="Y3666" s="6"/>
      <c r="Z3666" s="16"/>
      <c r="AA3666" s="16"/>
      <c r="AB3666" s="16"/>
      <c r="AC3666" s="16"/>
      <c r="AD3666" s="16"/>
      <c r="AE3666" s="16"/>
      <c r="AF3666" s="16"/>
      <c r="AG3666" s="16"/>
      <c r="AH3666" s="16"/>
      <c r="AI3666" s="16"/>
      <c r="AJ3666" s="16"/>
      <c r="AK3666" s="16"/>
      <c r="AL3666" s="16"/>
      <c r="AM3666" s="16"/>
      <c r="AN3666" s="16"/>
      <c r="AO3666" s="16"/>
      <c r="AP3666" s="16"/>
      <c r="AQ3666" s="16"/>
      <c r="AR3666" s="16"/>
      <c r="AS3666" s="16"/>
      <c r="AT3666" s="16"/>
      <c r="AU3666" s="16"/>
      <c r="AV3666" s="16"/>
      <c r="AW3666" s="16"/>
      <c r="AX3666" s="16"/>
      <c r="AY3666" s="16"/>
      <c r="AZ3666" s="16"/>
      <c r="BA3666" s="16"/>
      <c r="BB3666" s="16"/>
    </row>
    <row r="3667" s="5" customFormat="1" spans="1:54">
      <c r="A3667" s="136"/>
      <c r="C3667" s="136"/>
      <c r="E3667" s="107"/>
      <c r="F3667" s="137"/>
      <c r="J3667" s="122"/>
      <c r="K3667" s="138"/>
      <c r="L3667" s="139"/>
      <c r="M3667" s="140"/>
      <c r="O3667" s="89"/>
      <c r="Q3667" s="138"/>
      <c r="R3667" s="91"/>
      <c r="S3667" s="138"/>
      <c r="T3667" s="138"/>
      <c r="U3667" s="91"/>
      <c r="V3667" s="141"/>
      <c r="Y3667" s="6"/>
      <c r="Z3667" s="16"/>
      <c r="AA3667" s="16"/>
      <c r="AB3667" s="16"/>
      <c r="AC3667" s="16"/>
      <c r="AD3667" s="16"/>
      <c r="AE3667" s="16"/>
      <c r="AF3667" s="16"/>
      <c r="AG3667" s="16"/>
      <c r="AH3667" s="16"/>
      <c r="AI3667" s="16"/>
      <c r="AJ3667" s="16"/>
      <c r="AK3667" s="16"/>
      <c r="AL3667" s="16"/>
      <c r="AM3667" s="16"/>
      <c r="AN3667" s="16"/>
      <c r="AO3667" s="16"/>
      <c r="AP3667" s="16"/>
      <c r="AQ3667" s="16"/>
      <c r="AR3667" s="16"/>
      <c r="AS3667" s="16"/>
      <c r="AT3667" s="16"/>
      <c r="AU3667" s="16"/>
      <c r="AV3667" s="16"/>
      <c r="AW3667" s="16"/>
      <c r="AX3667" s="16"/>
      <c r="AY3667" s="16"/>
      <c r="AZ3667" s="16"/>
      <c r="BA3667" s="16"/>
      <c r="BB3667" s="16"/>
    </row>
    <row r="3668" s="5" customFormat="1" spans="1:54">
      <c r="A3668" s="136"/>
      <c r="C3668" s="136"/>
      <c r="E3668" s="107"/>
      <c r="F3668" s="137"/>
      <c r="J3668" s="122"/>
      <c r="K3668" s="138"/>
      <c r="L3668" s="139"/>
      <c r="M3668" s="140"/>
      <c r="O3668" s="89"/>
      <c r="Q3668" s="138"/>
      <c r="R3668" s="91"/>
      <c r="S3668" s="138"/>
      <c r="T3668" s="138"/>
      <c r="U3668" s="91"/>
      <c r="V3668" s="141"/>
      <c r="Y3668" s="6"/>
      <c r="Z3668" s="16"/>
      <c r="AA3668" s="16"/>
      <c r="AB3668" s="16"/>
      <c r="AC3668" s="16"/>
      <c r="AD3668" s="16"/>
      <c r="AE3668" s="16"/>
      <c r="AF3668" s="16"/>
      <c r="AG3668" s="16"/>
      <c r="AH3668" s="16"/>
      <c r="AI3668" s="16"/>
      <c r="AJ3668" s="16"/>
      <c r="AK3668" s="16"/>
      <c r="AL3668" s="16"/>
      <c r="AM3668" s="16"/>
      <c r="AN3668" s="16"/>
      <c r="AO3668" s="16"/>
      <c r="AP3668" s="16"/>
      <c r="AQ3668" s="16"/>
      <c r="AR3668" s="16"/>
      <c r="AS3668" s="16"/>
      <c r="AT3668" s="16"/>
      <c r="AU3668" s="16"/>
      <c r="AV3668" s="16"/>
      <c r="AW3668" s="16"/>
      <c r="AX3668" s="16"/>
      <c r="AY3668" s="16"/>
      <c r="AZ3668" s="16"/>
      <c r="BA3668" s="16"/>
      <c r="BB3668" s="16"/>
    </row>
    <row r="3669" s="5" customFormat="1" spans="1:54">
      <c r="A3669" s="136"/>
      <c r="C3669" s="136"/>
      <c r="E3669" s="107"/>
      <c r="F3669" s="137"/>
      <c r="J3669" s="122"/>
      <c r="K3669" s="138"/>
      <c r="L3669" s="139"/>
      <c r="M3669" s="140"/>
      <c r="O3669" s="89"/>
      <c r="Q3669" s="138"/>
      <c r="R3669" s="91"/>
      <c r="S3669" s="138"/>
      <c r="T3669" s="138"/>
      <c r="U3669" s="91"/>
      <c r="V3669" s="141"/>
      <c r="Y3669" s="6"/>
      <c r="Z3669" s="16"/>
      <c r="AA3669" s="16"/>
      <c r="AB3669" s="16"/>
      <c r="AC3669" s="16"/>
      <c r="AD3669" s="16"/>
      <c r="AE3669" s="16"/>
      <c r="AF3669" s="16"/>
      <c r="AG3669" s="16"/>
      <c r="AH3669" s="16"/>
      <c r="AI3669" s="16"/>
      <c r="AJ3669" s="16"/>
      <c r="AK3669" s="16"/>
      <c r="AL3669" s="16"/>
      <c r="AM3669" s="16"/>
      <c r="AN3669" s="16"/>
      <c r="AO3669" s="16"/>
      <c r="AP3669" s="16"/>
      <c r="AQ3669" s="16"/>
      <c r="AR3669" s="16"/>
      <c r="AS3669" s="16"/>
      <c r="AT3669" s="16"/>
      <c r="AU3669" s="16"/>
      <c r="AV3669" s="16"/>
      <c r="AW3669" s="16"/>
      <c r="AX3669" s="16"/>
      <c r="AY3669" s="16"/>
      <c r="AZ3669" s="16"/>
      <c r="BA3669" s="16"/>
      <c r="BB3669" s="16"/>
    </row>
    <row r="3670" s="5" customFormat="1" spans="1:54">
      <c r="A3670" s="136"/>
      <c r="C3670" s="136"/>
      <c r="E3670" s="107"/>
      <c r="F3670" s="137"/>
      <c r="J3670" s="122"/>
      <c r="K3670" s="138"/>
      <c r="L3670" s="139"/>
      <c r="M3670" s="140"/>
      <c r="O3670" s="89"/>
      <c r="Q3670" s="138"/>
      <c r="R3670" s="91"/>
      <c r="S3670" s="138"/>
      <c r="T3670" s="138"/>
      <c r="U3670" s="91"/>
      <c r="V3670" s="141"/>
      <c r="Y3670" s="6"/>
      <c r="Z3670" s="16"/>
      <c r="AA3670" s="16"/>
      <c r="AB3670" s="16"/>
      <c r="AC3670" s="16"/>
      <c r="AD3670" s="16"/>
      <c r="AE3670" s="16"/>
      <c r="AF3670" s="16"/>
      <c r="AG3670" s="16"/>
      <c r="AH3670" s="16"/>
      <c r="AI3670" s="16"/>
      <c r="AJ3670" s="16"/>
      <c r="AK3670" s="16"/>
      <c r="AL3670" s="16"/>
      <c r="AM3670" s="16"/>
      <c r="AN3670" s="16"/>
      <c r="AO3670" s="16"/>
      <c r="AP3670" s="16"/>
      <c r="AQ3670" s="16"/>
      <c r="AR3670" s="16"/>
      <c r="AS3670" s="16"/>
      <c r="AT3670" s="16"/>
      <c r="AU3670" s="16"/>
      <c r="AV3670" s="16"/>
      <c r="AW3670" s="16"/>
      <c r="AX3670" s="16"/>
      <c r="AY3670" s="16"/>
      <c r="AZ3670" s="16"/>
      <c r="BA3670" s="16"/>
      <c r="BB3670" s="16"/>
    </row>
    <row r="3671" s="5" customFormat="1" spans="1:54">
      <c r="A3671" s="136"/>
      <c r="C3671" s="136"/>
      <c r="E3671" s="107"/>
      <c r="F3671" s="137"/>
      <c r="J3671" s="122"/>
      <c r="K3671" s="138"/>
      <c r="L3671" s="139"/>
      <c r="M3671" s="140"/>
      <c r="O3671" s="89"/>
      <c r="Q3671" s="138"/>
      <c r="R3671" s="91"/>
      <c r="S3671" s="138"/>
      <c r="T3671" s="138"/>
      <c r="U3671" s="91"/>
      <c r="V3671" s="141"/>
      <c r="Y3671" s="6"/>
      <c r="Z3671" s="16"/>
      <c r="AA3671" s="16"/>
      <c r="AB3671" s="16"/>
      <c r="AC3671" s="16"/>
      <c r="AD3671" s="16"/>
      <c r="AE3671" s="16"/>
      <c r="AF3671" s="16"/>
      <c r="AG3671" s="16"/>
      <c r="AH3671" s="16"/>
      <c r="AI3671" s="16"/>
      <c r="AJ3671" s="16"/>
      <c r="AK3671" s="16"/>
      <c r="AL3671" s="16"/>
      <c r="AM3671" s="16"/>
      <c r="AN3671" s="16"/>
      <c r="AO3671" s="16"/>
      <c r="AP3671" s="16"/>
      <c r="AQ3671" s="16"/>
      <c r="AR3671" s="16"/>
      <c r="AS3671" s="16"/>
      <c r="AT3671" s="16"/>
      <c r="AU3671" s="16"/>
      <c r="AV3671" s="16"/>
      <c r="AW3671" s="16"/>
      <c r="AX3671" s="16"/>
      <c r="AY3671" s="16"/>
      <c r="AZ3671" s="16"/>
      <c r="BA3671" s="16"/>
      <c r="BB3671" s="16"/>
    </row>
    <row r="3672" s="5" customFormat="1" spans="1:54">
      <c r="A3672" s="136"/>
      <c r="C3672" s="136"/>
      <c r="E3672" s="107"/>
      <c r="F3672" s="137"/>
      <c r="J3672" s="122"/>
      <c r="K3672" s="138"/>
      <c r="L3672" s="139"/>
      <c r="M3672" s="140"/>
      <c r="O3672" s="89"/>
      <c r="Q3672" s="138"/>
      <c r="R3672" s="91"/>
      <c r="S3672" s="138"/>
      <c r="T3672" s="138"/>
      <c r="U3672" s="91"/>
      <c r="V3672" s="141"/>
      <c r="Y3672" s="6"/>
      <c r="Z3672" s="16"/>
      <c r="AA3672" s="16"/>
      <c r="AB3672" s="16"/>
      <c r="AC3672" s="16"/>
      <c r="AD3672" s="16"/>
      <c r="AE3672" s="16"/>
      <c r="AF3672" s="16"/>
      <c r="AG3672" s="16"/>
      <c r="AH3672" s="16"/>
      <c r="AI3672" s="16"/>
      <c r="AJ3672" s="16"/>
      <c r="AK3672" s="16"/>
      <c r="AL3672" s="16"/>
      <c r="AM3672" s="16"/>
      <c r="AN3672" s="16"/>
      <c r="AO3672" s="16"/>
      <c r="AP3672" s="16"/>
      <c r="AQ3672" s="16"/>
      <c r="AR3672" s="16"/>
      <c r="AS3672" s="16"/>
      <c r="AT3672" s="16"/>
      <c r="AU3672" s="16"/>
      <c r="AV3672" s="16"/>
      <c r="AW3672" s="16"/>
      <c r="AX3672" s="16"/>
      <c r="AY3672" s="16"/>
      <c r="AZ3672" s="16"/>
      <c r="BA3672" s="16"/>
      <c r="BB3672" s="16"/>
    </row>
    <row r="3673" s="5" customFormat="1" spans="1:54">
      <c r="A3673" s="136"/>
      <c r="C3673" s="136"/>
      <c r="E3673" s="107"/>
      <c r="F3673" s="137"/>
      <c r="J3673" s="122"/>
      <c r="K3673" s="138"/>
      <c r="L3673" s="139"/>
      <c r="M3673" s="140"/>
      <c r="O3673" s="89"/>
      <c r="Q3673" s="138"/>
      <c r="R3673" s="91"/>
      <c r="S3673" s="138"/>
      <c r="T3673" s="138"/>
      <c r="U3673" s="91"/>
      <c r="V3673" s="141"/>
      <c r="Y3673" s="6"/>
      <c r="Z3673" s="16"/>
      <c r="AA3673" s="16"/>
      <c r="AB3673" s="16"/>
      <c r="AC3673" s="16"/>
      <c r="AD3673" s="16"/>
      <c r="AE3673" s="16"/>
      <c r="AF3673" s="16"/>
      <c r="AG3673" s="16"/>
      <c r="AH3673" s="16"/>
      <c r="AI3673" s="16"/>
      <c r="AJ3673" s="16"/>
      <c r="AK3673" s="16"/>
      <c r="AL3673" s="16"/>
      <c r="AM3673" s="16"/>
      <c r="AN3673" s="16"/>
      <c r="AO3673" s="16"/>
      <c r="AP3673" s="16"/>
      <c r="AQ3673" s="16"/>
      <c r="AR3673" s="16"/>
      <c r="AS3673" s="16"/>
      <c r="AT3673" s="16"/>
      <c r="AU3673" s="16"/>
      <c r="AV3673" s="16"/>
      <c r="AW3673" s="16"/>
      <c r="AX3673" s="16"/>
      <c r="AY3673" s="16"/>
      <c r="AZ3673" s="16"/>
      <c r="BA3673" s="16"/>
      <c r="BB3673" s="16"/>
    </row>
    <row r="3674" s="5" customFormat="1" spans="1:54">
      <c r="A3674" s="136"/>
      <c r="C3674" s="136"/>
      <c r="E3674" s="107"/>
      <c r="F3674" s="137"/>
      <c r="J3674" s="122"/>
      <c r="K3674" s="138"/>
      <c r="L3674" s="139"/>
      <c r="M3674" s="140"/>
      <c r="O3674" s="89"/>
      <c r="Q3674" s="138"/>
      <c r="R3674" s="91"/>
      <c r="S3674" s="138"/>
      <c r="T3674" s="138"/>
      <c r="U3674" s="91"/>
      <c r="V3674" s="141"/>
      <c r="Y3674" s="6"/>
      <c r="Z3674" s="16"/>
      <c r="AA3674" s="16"/>
      <c r="AB3674" s="16"/>
      <c r="AC3674" s="16"/>
      <c r="AD3674" s="16"/>
      <c r="AE3674" s="16"/>
      <c r="AF3674" s="16"/>
      <c r="AG3674" s="16"/>
      <c r="AH3674" s="16"/>
      <c r="AI3674" s="16"/>
      <c r="AJ3674" s="16"/>
      <c r="AK3674" s="16"/>
      <c r="AL3674" s="16"/>
      <c r="AM3674" s="16"/>
      <c r="AN3674" s="16"/>
      <c r="AO3674" s="16"/>
      <c r="AP3674" s="16"/>
      <c r="AQ3674" s="16"/>
      <c r="AR3674" s="16"/>
      <c r="AS3674" s="16"/>
      <c r="AT3674" s="16"/>
      <c r="AU3674" s="16"/>
      <c r="AV3674" s="16"/>
      <c r="AW3674" s="16"/>
      <c r="AX3674" s="16"/>
      <c r="AY3674" s="16"/>
      <c r="AZ3674" s="16"/>
      <c r="BA3674" s="16"/>
      <c r="BB3674" s="16"/>
    </row>
    <row r="3675" s="5" customFormat="1" spans="1:54">
      <c r="A3675" s="136"/>
      <c r="C3675" s="136"/>
      <c r="E3675" s="107"/>
      <c r="F3675" s="137"/>
      <c r="J3675" s="122"/>
      <c r="K3675" s="138"/>
      <c r="L3675" s="139"/>
      <c r="M3675" s="140"/>
      <c r="O3675" s="89"/>
      <c r="Q3675" s="138"/>
      <c r="R3675" s="91"/>
      <c r="S3675" s="138"/>
      <c r="T3675" s="138"/>
      <c r="U3675" s="91"/>
      <c r="V3675" s="141"/>
      <c r="Y3675" s="6"/>
      <c r="Z3675" s="16"/>
      <c r="AA3675" s="16"/>
      <c r="AB3675" s="16"/>
      <c r="AC3675" s="16"/>
      <c r="AD3675" s="16"/>
      <c r="AE3675" s="16"/>
      <c r="AF3675" s="16"/>
      <c r="AG3675" s="16"/>
      <c r="AH3675" s="16"/>
      <c r="AI3675" s="16"/>
      <c r="AJ3675" s="16"/>
      <c r="AK3675" s="16"/>
      <c r="AL3675" s="16"/>
      <c r="AM3675" s="16"/>
      <c r="AN3675" s="16"/>
      <c r="AO3675" s="16"/>
      <c r="AP3675" s="16"/>
      <c r="AQ3675" s="16"/>
      <c r="AR3675" s="16"/>
      <c r="AS3675" s="16"/>
      <c r="AT3675" s="16"/>
      <c r="AU3675" s="16"/>
      <c r="AV3675" s="16"/>
      <c r="AW3675" s="16"/>
      <c r="AX3675" s="16"/>
      <c r="AY3675" s="16"/>
      <c r="AZ3675" s="16"/>
      <c r="BA3675" s="16"/>
      <c r="BB3675" s="16"/>
    </row>
    <row r="3676" s="5" customFormat="1" spans="1:54">
      <c r="A3676" s="136"/>
      <c r="C3676" s="136"/>
      <c r="E3676" s="107"/>
      <c r="F3676" s="137"/>
      <c r="J3676" s="122"/>
      <c r="K3676" s="138"/>
      <c r="L3676" s="139"/>
      <c r="M3676" s="140"/>
      <c r="O3676" s="89"/>
      <c r="Q3676" s="138"/>
      <c r="R3676" s="91"/>
      <c r="S3676" s="138"/>
      <c r="T3676" s="138"/>
      <c r="U3676" s="91"/>
      <c r="V3676" s="141"/>
      <c r="Y3676" s="6"/>
      <c r="Z3676" s="16"/>
      <c r="AA3676" s="16"/>
      <c r="AB3676" s="16"/>
      <c r="AC3676" s="16"/>
      <c r="AD3676" s="16"/>
      <c r="AE3676" s="16"/>
      <c r="AF3676" s="16"/>
      <c r="AG3676" s="16"/>
      <c r="AH3676" s="16"/>
      <c r="AI3676" s="16"/>
      <c r="AJ3676" s="16"/>
      <c r="AK3676" s="16"/>
      <c r="AL3676" s="16"/>
      <c r="AM3676" s="16"/>
      <c r="AN3676" s="16"/>
      <c r="AO3676" s="16"/>
      <c r="AP3676" s="16"/>
      <c r="AQ3676" s="16"/>
      <c r="AR3676" s="16"/>
      <c r="AS3676" s="16"/>
      <c r="AT3676" s="16"/>
      <c r="AU3676" s="16"/>
      <c r="AV3676" s="16"/>
      <c r="AW3676" s="16"/>
      <c r="AX3676" s="16"/>
      <c r="AY3676" s="16"/>
      <c r="AZ3676" s="16"/>
      <c r="BA3676" s="16"/>
      <c r="BB3676" s="16"/>
    </row>
    <row r="3677" s="5" customFormat="1" spans="1:54">
      <c r="A3677" s="136"/>
      <c r="C3677" s="136"/>
      <c r="E3677" s="107"/>
      <c r="F3677" s="137"/>
      <c r="J3677" s="122"/>
      <c r="K3677" s="138"/>
      <c r="L3677" s="139"/>
      <c r="M3677" s="140"/>
      <c r="O3677" s="89"/>
      <c r="Q3677" s="138"/>
      <c r="R3677" s="91"/>
      <c r="S3677" s="138"/>
      <c r="T3677" s="138"/>
      <c r="U3677" s="91"/>
      <c r="V3677" s="141"/>
      <c r="Y3677" s="6"/>
      <c r="Z3677" s="16"/>
      <c r="AA3677" s="16"/>
      <c r="AB3677" s="16"/>
      <c r="AC3677" s="16"/>
      <c r="AD3677" s="16"/>
      <c r="AE3677" s="16"/>
      <c r="AF3677" s="16"/>
      <c r="AG3677" s="16"/>
      <c r="AH3677" s="16"/>
      <c r="AI3677" s="16"/>
      <c r="AJ3677" s="16"/>
      <c r="AK3677" s="16"/>
      <c r="AL3677" s="16"/>
      <c r="AM3677" s="16"/>
      <c r="AN3677" s="16"/>
      <c r="AO3677" s="16"/>
      <c r="AP3677" s="16"/>
      <c r="AQ3677" s="16"/>
      <c r="AR3677" s="16"/>
      <c r="AS3677" s="16"/>
      <c r="AT3677" s="16"/>
      <c r="AU3677" s="16"/>
      <c r="AV3677" s="16"/>
      <c r="AW3677" s="16"/>
      <c r="AX3677" s="16"/>
      <c r="AY3677" s="16"/>
      <c r="AZ3677" s="16"/>
      <c r="BA3677" s="16"/>
      <c r="BB3677" s="16"/>
    </row>
    <row r="3678" s="5" customFormat="1" spans="1:54">
      <c r="A3678" s="136"/>
      <c r="C3678" s="136"/>
      <c r="E3678" s="107"/>
      <c r="F3678" s="137"/>
      <c r="J3678" s="122"/>
      <c r="K3678" s="138"/>
      <c r="L3678" s="139"/>
      <c r="M3678" s="140"/>
      <c r="O3678" s="89"/>
      <c r="Q3678" s="138"/>
      <c r="R3678" s="91"/>
      <c r="S3678" s="138"/>
      <c r="T3678" s="138"/>
      <c r="U3678" s="91"/>
      <c r="V3678" s="141"/>
      <c r="Y3678" s="6"/>
      <c r="Z3678" s="16"/>
      <c r="AA3678" s="16"/>
      <c r="AB3678" s="16"/>
      <c r="AC3678" s="16"/>
      <c r="AD3678" s="16"/>
      <c r="AE3678" s="16"/>
      <c r="AF3678" s="16"/>
      <c r="AG3678" s="16"/>
      <c r="AH3678" s="16"/>
      <c r="AI3678" s="16"/>
      <c r="AJ3678" s="16"/>
      <c r="AK3678" s="16"/>
      <c r="AL3678" s="16"/>
      <c r="AM3678" s="16"/>
      <c r="AN3678" s="16"/>
      <c r="AO3678" s="16"/>
      <c r="AP3678" s="16"/>
      <c r="AQ3678" s="16"/>
      <c r="AR3678" s="16"/>
      <c r="AS3678" s="16"/>
      <c r="AT3678" s="16"/>
      <c r="AU3678" s="16"/>
      <c r="AV3678" s="16"/>
      <c r="AW3678" s="16"/>
      <c r="AX3678" s="16"/>
      <c r="AY3678" s="16"/>
      <c r="AZ3678" s="16"/>
      <c r="BA3678" s="16"/>
      <c r="BB3678" s="16"/>
    </row>
    <row r="3679" s="5" customFormat="1" spans="1:54">
      <c r="A3679" s="136"/>
      <c r="C3679" s="136"/>
      <c r="E3679" s="107"/>
      <c r="F3679" s="137"/>
      <c r="J3679" s="122"/>
      <c r="K3679" s="138"/>
      <c r="L3679" s="139"/>
      <c r="M3679" s="140"/>
      <c r="O3679" s="89"/>
      <c r="Q3679" s="138"/>
      <c r="R3679" s="91"/>
      <c r="S3679" s="138"/>
      <c r="T3679" s="138"/>
      <c r="U3679" s="91"/>
      <c r="V3679" s="141"/>
      <c r="Y3679" s="6"/>
      <c r="Z3679" s="16"/>
      <c r="AA3679" s="16"/>
      <c r="AB3679" s="16"/>
      <c r="AC3679" s="16"/>
      <c r="AD3679" s="16"/>
      <c r="AE3679" s="16"/>
      <c r="AF3679" s="16"/>
      <c r="AG3679" s="16"/>
      <c r="AH3679" s="16"/>
      <c r="AI3679" s="16"/>
      <c r="AJ3679" s="16"/>
      <c r="AK3679" s="16"/>
      <c r="AL3679" s="16"/>
      <c r="AM3679" s="16"/>
      <c r="AN3679" s="16"/>
      <c r="AO3679" s="16"/>
      <c r="AP3679" s="16"/>
      <c r="AQ3679" s="16"/>
      <c r="AR3679" s="16"/>
      <c r="AS3679" s="16"/>
      <c r="AT3679" s="16"/>
      <c r="AU3679" s="16"/>
      <c r="AV3679" s="16"/>
      <c r="AW3679" s="16"/>
      <c r="AX3679" s="16"/>
      <c r="AY3679" s="16"/>
      <c r="AZ3679" s="16"/>
      <c r="BA3679" s="16"/>
      <c r="BB3679" s="16"/>
    </row>
    <row r="3680" s="5" customFormat="1" spans="1:54">
      <c r="A3680" s="136"/>
      <c r="C3680" s="136"/>
      <c r="E3680" s="107"/>
      <c r="F3680" s="137"/>
      <c r="J3680" s="122"/>
      <c r="K3680" s="138"/>
      <c r="L3680" s="139"/>
      <c r="M3680" s="140"/>
      <c r="O3680" s="89"/>
      <c r="Q3680" s="138"/>
      <c r="R3680" s="91"/>
      <c r="S3680" s="138"/>
      <c r="T3680" s="138"/>
      <c r="U3680" s="91"/>
      <c r="V3680" s="141"/>
      <c r="Y3680" s="6"/>
      <c r="Z3680" s="16"/>
      <c r="AA3680" s="16"/>
      <c r="AB3680" s="16"/>
      <c r="AC3680" s="16"/>
      <c r="AD3680" s="16"/>
      <c r="AE3680" s="16"/>
      <c r="AF3680" s="16"/>
      <c r="AG3680" s="16"/>
      <c r="AH3680" s="16"/>
      <c r="AI3680" s="16"/>
      <c r="AJ3680" s="16"/>
      <c r="AK3680" s="16"/>
      <c r="AL3680" s="16"/>
      <c r="AM3680" s="16"/>
      <c r="AN3680" s="16"/>
      <c r="AO3680" s="16"/>
      <c r="AP3680" s="16"/>
      <c r="AQ3680" s="16"/>
      <c r="AR3680" s="16"/>
      <c r="AS3680" s="16"/>
      <c r="AT3680" s="16"/>
      <c r="AU3680" s="16"/>
      <c r="AV3680" s="16"/>
      <c r="AW3680" s="16"/>
      <c r="AX3680" s="16"/>
      <c r="AY3680" s="16"/>
      <c r="AZ3680" s="16"/>
      <c r="BA3680" s="16"/>
      <c r="BB3680" s="16"/>
    </row>
    <row r="3681" s="5" customFormat="1" spans="1:54">
      <c r="A3681" s="136"/>
      <c r="C3681" s="136"/>
      <c r="E3681" s="107"/>
      <c r="F3681" s="137"/>
      <c r="J3681" s="122"/>
      <c r="K3681" s="138"/>
      <c r="L3681" s="139"/>
      <c r="M3681" s="140"/>
      <c r="O3681" s="89"/>
      <c r="Q3681" s="138"/>
      <c r="R3681" s="91"/>
      <c r="S3681" s="138"/>
      <c r="T3681" s="138"/>
      <c r="U3681" s="91"/>
      <c r="V3681" s="141"/>
      <c r="Y3681" s="6"/>
      <c r="Z3681" s="16"/>
      <c r="AA3681" s="16"/>
      <c r="AB3681" s="16"/>
      <c r="AC3681" s="16"/>
      <c r="AD3681" s="16"/>
      <c r="AE3681" s="16"/>
      <c r="AF3681" s="16"/>
      <c r="AG3681" s="16"/>
      <c r="AH3681" s="16"/>
      <c r="AI3681" s="16"/>
      <c r="AJ3681" s="16"/>
      <c r="AK3681" s="16"/>
      <c r="AL3681" s="16"/>
      <c r="AM3681" s="16"/>
      <c r="AN3681" s="16"/>
      <c r="AO3681" s="16"/>
      <c r="AP3681" s="16"/>
      <c r="AQ3681" s="16"/>
      <c r="AR3681" s="16"/>
      <c r="AS3681" s="16"/>
      <c r="AT3681" s="16"/>
      <c r="AU3681" s="16"/>
      <c r="AV3681" s="16"/>
      <c r="AW3681" s="16"/>
      <c r="AX3681" s="16"/>
      <c r="AY3681" s="16"/>
      <c r="AZ3681" s="16"/>
      <c r="BA3681" s="16"/>
      <c r="BB3681" s="16"/>
    </row>
    <row r="3682" s="5" customFormat="1" spans="1:54">
      <c r="A3682" s="136"/>
      <c r="C3682" s="136"/>
      <c r="E3682" s="107"/>
      <c r="F3682" s="137"/>
      <c r="J3682" s="122"/>
      <c r="K3682" s="138"/>
      <c r="L3682" s="139"/>
      <c r="M3682" s="140"/>
      <c r="O3682" s="89"/>
      <c r="Q3682" s="138"/>
      <c r="R3682" s="91"/>
      <c r="S3682" s="138"/>
      <c r="T3682" s="138"/>
      <c r="U3682" s="91"/>
      <c r="V3682" s="141"/>
      <c r="Y3682" s="6"/>
      <c r="Z3682" s="16"/>
      <c r="AA3682" s="16"/>
      <c r="AB3682" s="16"/>
      <c r="AC3682" s="16"/>
      <c r="AD3682" s="16"/>
      <c r="AE3682" s="16"/>
      <c r="AF3682" s="16"/>
      <c r="AG3682" s="16"/>
      <c r="AH3682" s="16"/>
      <c r="AI3682" s="16"/>
      <c r="AJ3682" s="16"/>
      <c r="AK3682" s="16"/>
      <c r="AL3682" s="16"/>
      <c r="AM3682" s="16"/>
      <c r="AN3682" s="16"/>
      <c r="AO3682" s="16"/>
      <c r="AP3682" s="16"/>
      <c r="AQ3682" s="16"/>
      <c r="AR3682" s="16"/>
      <c r="AS3682" s="16"/>
      <c r="AT3682" s="16"/>
      <c r="AU3682" s="16"/>
      <c r="AV3682" s="16"/>
      <c r="AW3682" s="16"/>
      <c r="AX3682" s="16"/>
      <c r="AY3682" s="16"/>
      <c r="AZ3682" s="16"/>
      <c r="BA3682" s="16"/>
      <c r="BB3682" s="16"/>
    </row>
    <row r="3683" s="5" customFormat="1" spans="1:54">
      <c r="A3683" s="136"/>
      <c r="C3683" s="136"/>
      <c r="E3683" s="107"/>
      <c r="F3683" s="137"/>
      <c r="J3683" s="122"/>
      <c r="K3683" s="138"/>
      <c r="L3683" s="139"/>
      <c r="M3683" s="140"/>
      <c r="O3683" s="89"/>
      <c r="Q3683" s="138"/>
      <c r="R3683" s="91"/>
      <c r="S3683" s="138"/>
      <c r="T3683" s="138"/>
      <c r="U3683" s="91"/>
      <c r="V3683" s="141"/>
      <c r="Y3683" s="6"/>
      <c r="Z3683" s="16"/>
      <c r="AA3683" s="16"/>
      <c r="AB3683" s="16"/>
      <c r="AC3683" s="16"/>
      <c r="AD3683" s="16"/>
      <c r="AE3683" s="16"/>
      <c r="AF3683" s="16"/>
      <c r="AG3683" s="16"/>
      <c r="AH3683" s="16"/>
      <c r="AI3683" s="16"/>
      <c r="AJ3683" s="16"/>
      <c r="AK3683" s="16"/>
      <c r="AL3683" s="16"/>
      <c r="AM3683" s="16"/>
      <c r="AN3683" s="16"/>
      <c r="AO3683" s="16"/>
      <c r="AP3683" s="16"/>
      <c r="AQ3683" s="16"/>
      <c r="AR3683" s="16"/>
      <c r="AS3683" s="16"/>
      <c r="AT3683" s="16"/>
      <c r="AU3683" s="16"/>
      <c r="AV3683" s="16"/>
      <c r="AW3683" s="16"/>
      <c r="AX3683" s="16"/>
      <c r="AY3683" s="16"/>
      <c r="AZ3683" s="16"/>
      <c r="BA3683" s="16"/>
      <c r="BB3683" s="16"/>
    </row>
    <row r="3684" s="5" customFormat="1" spans="1:54">
      <c r="A3684" s="136"/>
      <c r="C3684" s="136"/>
      <c r="E3684" s="107"/>
      <c r="F3684" s="137"/>
      <c r="J3684" s="122"/>
      <c r="K3684" s="138"/>
      <c r="L3684" s="139"/>
      <c r="M3684" s="140"/>
      <c r="O3684" s="89"/>
      <c r="Q3684" s="138"/>
      <c r="R3684" s="91"/>
      <c r="S3684" s="138"/>
      <c r="T3684" s="138"/>
      <c r="U3684" s="91"/>
      <c r="V3684" s="141"/>
      <c r="Y3684" s="6"/>
      <c r="Z3684" s="16"/>
      <c r="AA3684" s="16"/>
      <c r="AB3684" s="16"/>
      <c r="AC3684" s="16"/>
      <c r="AD3684" s="16"/>
      <c r="AE3684" s="16"/>
      <c r="AF3684" s="16"/>
      <c r="AG3684" s="16"/>
      <c r="AH3684" s="16"/>
      <c r="AI3684" s="16"/>
      <c r="AJ3684" s="16"/>
      <c r="AK3684" s="16"/>
      <c r="AL3684" s="16"/>
      <c r="AM3684" s="16"/>
      <c r="AN3684" s="16"/>
      <c r="AO3684" s="16"/>
      <c r="AP3684" s="16"/>
      <c r="AQ3684" s="16"/>
      <c r="AR3684" s="16"/>
      <c r="AS3684" s="16"/>
      <c r="AT3684" s="16"/>
      <c r="AU3684" s="16"/>
      <c r="AV3684" s="16"/>
      <c r="AW3684" s="16"/>
      <c r="AX3684" s="16"/>
      <c r="AY3684" s="16"/>
      <c r="AZ3684" s="16"/>
      <c r="BA3684" s="16"/>
      <c r="BB3684" s="16"/>
    </row>
    <row r="3685" s="5" customFormat="1" spans="1:54">
      <c r="A3685" s="136"/>
      <c r="C3685" s="136"/>
      <c r="E3685" s="107"/>
      <c r="F3685" s="137"/>
      <c r="J3685" s="122"/>
      <c r="K3685" s="138"/>
      <c r="L3685" s="139"/>
      <c r="M3685" s="140"/>
      <c r="O3685" s="89"/>
      <c r="Q3685" s="138"/>
      <c r="R3685" s="91"/>
      <c r="S3685" s="138"/>
      <c r="T3685" s="138"/>
      <c r="U3685" s="91"/>
      <c r="V3685" s="141"/>
      <c r="Y3685" s="6"/>
      <c r="Z3685" s="16"/>
      <c r="AA3685" s="16"/>
      <c r="AB3685" s="16"/>
      <c r="AC3685" s="16"/>
      <c r="AD3685" s="16"/>
      <c r="AE3685" s="16"/>
      <c r="AF3685" s="16"/>
      <c r="AG3685" s="16"/>
      <c r="AH3685" s="16"/>
      <c r="AI3685" s="16"/>
      <c r="AJ3685" s="16"/>
      <c r="AK3685" s="16"/>
      <c r="AL3685" s="16"/>
      <c r="AM3685" s="16"/>
      <c r="AN3685" s="16"/>
      <c r="AO3685" s="16"/>
      <c r="AP3685" s="16"/>
      <c r="AQ3685" s="16"/>
      <c r="AR3685" s="16"/>
      <c r="AS3685" s="16"/>
      <c r="AT3685" s="16"/>
      <c r="AU3685" s="16"/>
      <c r="AV3685" s="16"/>
      <c r="AW3685" s="16"/>
      <c r="AX3685" s="16"/>
      <c r="AY3685" s="16"/>
      <c r="AZ3685" s="16"/>
      <c r="BA3685" s="16"/>
      <c r="BB3685" s="16"/>
    </row>
    <row r="3686" s="5" customFormat="1" spans="1:54">
      <c r="A3686" s="136"/>
      <c r="C3686" s="136"/>
      <c r="E3686" s="107"/>
      <c r="F3686" s="137"/>
      <c r="J3686" s="122"/>
      <c r="K3686" s="138"/>
      <c r="L3686" s="139"/>
      <c r="M3686" s="140"/>
      <c r="O3686" s="89"/>
      <c r="Q3686" s="138"/>
      <c r="R3686" s="91"/>
      <c r="S3686" s="138"/>
      <c r="T3686" s="138"/>
      <c r="U3686" s="91"/>
      <c r="V3686" s="141"/>
      <c r="Y3686" s="6"/>
      <c r="Z3686" s="16"/>
      <c r="AA3686" s="16"/>
      <c r="AB3686" s="16"/>
      <c r="AC3686" s="16"/>
      <c r="AD3686" s="16"/>
      <c r="AE3686" s="16"/>
      <c r="AF3686" s="16"/>
      <c r="AG3686" s="16"/>
      <c r="AH3686" s="16"/>
      <c r="AI3686" s="16"/>
      <c r="AJ3686" s="16"/>
      <c r="AK3686" s="16"/>
      <c r="AL3686" s="16"/>
      <c r="AM3686" s="16"/>
      <c r="AN3686" s="16"/>
      <c r="AO3686" s="16"/>
      <c r="AP3686" s="16"/>
      <c r="AQ3686" s="16"/>
      <c r="AR3686" s="16"/>
      <c r="AS3686" s="16"/>
      <c r="AT3686" s="16"/>
      <c r="AU3686" s="16"/>
      <c r="AV3686" s="16"/>
      <c r="AW3686" s="16"/>
      <c r="AX3686" s="16"/>
      <c r="AY3686" s="16"/>
      <c r="AZ3686" s="16"/>
      <c r="BA3686" s="16"/>
      <c r="BB3686" s="16"/>
    </row>
    <row r="3687" s="5" customFormat="1" spans="1:54">
      <c r="A3687" s="136"/>
      <c r="C3687" s="136"/>
      <c r="E3687" s="107"/>
      <c r="F3687" s="137"/>
      <c r="J3687" s="122"/>
      <c r="K3687" s="138"/>
      <c r="L3687" s="139"/>
      <c r="M3687" s="140"/>
      <c r="O3687" s="89"/>
      <c r="Q3687" s="138"/>
      <c r="R3687" s="91"/>
      <c r="S3687" s="138"/>
      <c r="T3687" s="138"/>
      <c r="U3687" s="91"/>
      <c r="V3687" s="141"/>
      <c r="Y3687" s="6"/>
      <c r="Z3687" s="16"/>
      <c r="AA3687" s="16"/>
      <c r="AB3687" s="16"/>
      <c r="AC3687" s="16"/>
      <c r="AD3687" s="16"/>
      <c r="AE3687" s="16"/>
      <c r="AF3687" s="16"/>
      <c r="AG3687" s="16"/>
      <c r="AH3687" s="16"/>
      <c r="AI3687" s="16"/>
      <c r="AJ3687" s="16"/>
      <c r="AK3687" s="16"/>
      <c r="AL3687" s="16"/>
      <c r="AM3687" s="16"/>
      <c r="AN3687" s="16"/>
      <c r="AO3687" s="16"/>
      <c r="AP3687" s="16"/>
      <c r="AQ3687" s="16"/>
      <c r="AR3687" s="16"/>
      <c r="AS3687" s="16"/>
      <c r="AT3687" s="16"/>
      <c r="AU3687" s="16"/>
      <c r="AV3687" s="16"/>
      <c r="AW3687" s="16"/>
      <c r="AX3687" s="16"/>
      <c r="AY3687" s="16"/>
      <c r="AZ3687" s="16"/>
      <c r="BA3687" s="16"/>
      <c r="BB3687" s="16"/>
    </row>
    <row r="3688" s="5" customFormat="1" spans="1:54">
      <c r="A3688" s="136"/>
      <c r="C3688" s="136"/>
      <c r="E3688" s="107"/>
      <c r="F3688" s="137"/>
      <c r="J3688" s="122"/>
      <c r="K3688" s="138"/>
      <c r="L3688" s="139"/>
      <c r="M3688" s="140"/>
      <c r="O3688" s="89"/>
      <c r="Q3688" s="138"/>
      <c r="R3688" s="91"/>
      <c r="S3688" s="138"/>
      <c r="T3688" s="138"/>
      <c r="U3688" s="91"/>
      <c r="V3688" s="141"/>
      <c r="Y3688" s="6"/>
      <c r="Z3688" s="16"/>
      <c r="AA3688" s="16"/>
      <c r="AB3688" s="16"/>
      <c r="AC3688" s="16"/>
      <c r="AD3688" s="16"/>
      <c r="AE3688" s="16"/>
      <c r="AF3688" s="16"/>
      <c r="AG3688" s="16"/>
      <c r="AH3688" s="16"/>
      <c r="AI3688" s="16"/>
      <c r="AJ3688" s="16"/>
      <c r="AK3688" s="16"/>
      <c r="AL3688" s="16"/>
      <c r="AM3688" s="16"/>
      <c r="AN3688" s="16"/>
      <c r="AO3688" s="16"/>
      <c r="AP3688" s="16"/>
      <c r="AQ3688" s="16"/>
      <c r="AR3688" s="16"/>
      <c r="AS3688" s="16"/>
      <c r="AT3688" s="16"/>
      <c r="AU3688" s="16"/>
      <c r="AV3688" s="16"/>
      <c r="AW3688" s="16"/>
      <c r="AX3688" s="16"/>
      <c r="AY3688" s="16"/>
      <c r="AZ3688" s="16"/>
      <c r="BA3688" s="16"/>
      <c r="BB3688" s="16"/>
    </row>
    <row r="3689" s="5" customFormat="1" spans="1:54">
      <c r="A3689" s="136"/>
      <c r="C3689" s="136"/>
      <c r="E3689" s="107"/>
      <c r="F3689" s="137"/>
      <c r="J3689" s="122"/>
      <c r="K3689" s="138"/>
      <c r="L3689" s="139"/>
      <c r="M3689" s="140"/>
      <c r="O3689" s="89"/>
      <c r="Q3689" s="138"/>
      <c r="R3689" s="91"/>
      <c r="S3689" s="138"/>
      <c r="T3689" s="138"/>
      <c r="U3689" s="91"/>
      <c r="V3689" s="141"/>
      <c r="Y3689" s="6"/>
      <c r="Z3689" s="16"/>
      <c r="AA3689" s="16"/>
      <c r="AB3689" s="16"/>
      <c r="AC3689" s="16"/>
      <c r="AD3689" s="16"/>
      <c r="AE3689" s="16"/>
      <c r="AF3689" s="16"/>
      <c r="AG3689" s="16"/>
      <c r="AH3689" s="16"/>
      <c r="AI3689" s="16"/>
      <c r="AJ3689" s="16"/>
      <c r="AK3689" s="16"/>
      <c r="AL3689" s="16"/>
      <c r="AM3689" s="16"/>
      <c r="AN3689" s="16"/>
      <c r="AO3689" s="16"/>
      <c r="AP3689" s="16"/>
      <c r="AQ3689" s="16"/>
      <c r="AR3689" s="16"/>
      <c r="AS3689" s="16"/>
      <c r="AT3689" s="16"/>
      <c r="AU3689" s="16"/>
      <c r="AV3689" s="16"/>
      <c r="AW3689" s="16"/>
      <c r="AX3689" s="16"/>
      <c r="AY3689" s="16"/>
      <c r="AZ3689" s="16"/>
      <c r="BA3689" s="16"/>
      <c r="BB3689" s="16"/>
    </row>
    <row r="3690" s="5" customFormat="1" spans="1:54">
      <c r="A3690" s="136"/>
      <c r="C3690" s="136"/>
      <c r="E3690" s="107"/>
      <c r="F3690" s="137"/>
      <c r="J3690" s="122"/>
      <c r="K3690" s="138"/>
      <c r="L3690" s="139"/>
      <c r="M3690" s="140"/>
      <c r="O3690" s="89"/>
      <c r="Q3690" s="138"/>
      <c r="R3690" s="91"/>
      <c r="S3690" s="138"/>
      <c r="T3690" s="138"/>
      <c r="U3690" s="91"/>
      <c r="V3690" s="141"/>
      <c r="Y3690" s="6"/>
      <c r="Z3690" s="16"/>
      <c r="AA3690" s="16"/>
      <c r="AB3690" s="16"/>
      <c r="AC3690" s="16"/>
      <c r="AD3690" s="16"/>
      <c r="AE3690" s="16"/>
      <c r="AF3690" s="16"/>
      <c r="AG3690" s="16"/>
      <c r="AH3690" s="16"/>
      <c r="AI3690" s="16"/>
      <c r="AJ3690" s="16"/>
      <c r="AK3690" s="16"/>
      <c r="AL3690" s="16"/>
      <c r="AM3690" s="16"/>
      <c r="AN3690" s="16"/>
      <c r="AO3690" s="16"/>
      <c r="AP3690" s="16"/>
      <c r="AQ3690" s="16"/>
      <c r="AR3690" s="16"/>
      <c r="AS3690" s="16"/>
      <c r="AT3690" s="16"/>
      <c r="AU3690" s="16"/>
      <c r="AV3690" s="16"/>
      <c r="AW3690" s="16"/>
      <c r="AX3690" s="16"/>
      <c r="AY3690" s="16"/>
      <c r="AZ3690" s="16"/>
      <c r="BA3690" s="16"/>
      <c r="BB3690" s="16"/>
    </row>
    <row r="3691" s="5" customFormat="1" spans="1:54">
      <c r="A3691" s="136"/>
      <c r="C3691" s="136"/>
      <c r="E3691" s="107"/>
      <c r="F3691" s="137"/>
      <c r="J3691" s="122"/>
      <c r="K3691" s="138"/>
      <c r="L3691" s="139"/>
      <c r="M3691" s="140"/>
      <c r="O3691" s="89"/>
      <c r="Q3691" s="138"/>
      <c r="R3691" s="91"/>
      <c r="S3691" s="138"/>
      <c r="T3691" s="138"/>
      <c r="U3691" s="91"/>
      <c r="V3691" s="141"/>
      <c r="Y3691" s="6"/>
      <c r="Z3691" s="16"/>
      <c r="AA3691" s="16"/>
      <c r="AB3691" s="16"/>
      <c r="AC3691" s="16"/>
      <c r="AD3691" s="16"/>
      <c r="AE3691" s="16"/>
      <c r="AF3691" s="16"/>
      <c r="AG3691" s="16"/>
      <c r="AH3691" s="16"/>
      <c r="AI3691" s="16"/>
      <c r="AJ3691" s="16"/>
      <c r="AK3691" s="16"/>
      <c r="AL3691" s="16"/>
      <c r="AM3691" s="16"/>
      <c r="AN3691" s="16"/>
      <c r="AO3691" s="16"/>
      <c r="AP3691" s="16"/>
      <c r="AQ3691" s="16"/>
      <c r="AR3691" s="16"/>
      <c r="AS3691" s="16"/>
      <c r="AT3691" s="16"/>
      <c r="AU3691" s="16"/>
      <c r="AV3691" s="16"/>
      <c r="AW3691" s="16"/>
      <c r="AX3691" s="16"/>
      <c r="AY3691" s="16"/>
      <c r="AZ3691" s="16"/>
      <c r="BA3691" s="16"/>
      <c r="BB3691" s="16"/>
    </row>
    <row r="3692" s="5" customFormat="1" spans="1:54">
      <c r="A3692" s="136"/>
      <c r="C3692" s="136"/>
      <c r="E3692" s="107"/>
      <c r="F3692" s="137"/>
      <c r="J3692" s="122"/>
      <c r="K3692" s="138"/>
      <c r="L3692" s="139"/>
      <c r="M3692" s="140"/>
      <c r="O3692" s="89"/>
      <c r="Q3692" s="138"/>
      <c r="R3692" s="91"/>
      <c r="S3692" s="138"/>
      <c r="T3692" s="138"/>
      <c r="U3692" s="91"/>
      <c r="V3692" s="141"/>
      <c r="Y3692" s="6"/>
      <c r="Z3692" s="16"/>
      <c r="AA3692" s="16"/>
      <c r="AB3692" s="16"/>
      <c r="AC3692" s="16"/>
      <c r="AD3692" s="16"/>
      <c r="AE3692" s="16"/>
      <c r="AF3692" s="16"/>
      <c r="AG3692" s="16"/>
      <c r="AH3692" s="16"/>
      <c r="AI3692" s="16"/>
      <c r="AJ3692" s="16"/>
      <c r="AK3692" s="16"/>
      <c r="AL3692" s="16"/>
      <c r="AM3692" s="16"/>
      <c r="AN3692" s="16"/>
      <c r="AO3692" s="16"/>
      <c r="AP3692" s="16"/>
      <c r="AQ3692" s="16"/>
      <c r="AR3692" s="16"/>
      <c r="AS3692" s="16"/>
      <c r="AT3692" s="16"/>
      <c r="AU3692" s="16"/>
      <c r="AV3692" s="16"/>
      <c r="AW3692" s="16"/>
      <c r="AX3692" s="16"/>
      <c r="AY3692" s="16"/>
      <c r="AZ3692" s="16"/>
      <c r="BA3692" s="16"/>
      <c r="BB3692" s="16"/>
    </row>
    <row r="3693" s="5" customFormat="1" spans="1:54">
      <c r="A3693" s="136"/>
      <c r="C3693" s="136"/>
      <c r="E3693" s="107"/>
      <c r="F3693" s="137"/>
      <c r="J3693" s="122"/>
      <c r="K3693" s="138"/>
      <c r="L3693" s="139"/>
      <c r="M3693" s="140"/>
      <c r="O3693" s="89"/>
      <c r="Q3693" s="138"/>
      <c r="R3693" s="91"/>
      <c r="S3693" s="138"/>
      <c r="T3693" s="138"/>
      <c r="U3693" s="91"/>
      <c r="V3693" s="141"/>
      <c r="Y3693" s="6"/>
      <c r="Z3693" s="16"/>
      <c r="AA3693" s="16"/>
      <c r="AB3693" s="16"/>
      <c r="AC3693" s="16"/>
      <c r="AD3693" s="16"/>
      <c r="AE3693" s="16"/>
      <c r="AF3693" s="16"/>
      <c r="AG3693" s="16"/>
      <c r="AH3693" s="16"/>
      <c r="AI3693" s="16"/>
      <c r="AJ3693" s="16"/>
      <c r="AK3693" s="16"/>
      <c r="AL3693" s="16"/>
      <c r="AM3693" s="16"/>
      <c r="AN3693" s="16"/>
      <c r="AO3693" s="16"/>
      <c r="AP3693" s="16"/>
      <c r="AQ3693" s="16"/>
      <c r="AR3693" s="16"/>
      <c r="AS3693" s="16"/>
      <c r="AT3693" s="16"/>
      <c r="AU3693" s="16"/>
      <c r="AV3693" s="16"/>
      <c r="AW3693" s="16"/>
      <c r="AX3693" s="16"/>
      <c r="AY3693" s="16"/>
      <c r="AZ3693" s="16"/>
      <c r="BA3693" s="16"/>
      <c r="BB3693" s="16"/>
    </row>
    <row r="3694" s="5" customFormat="1" spans="1:54">
      <c r="A3694" s="136"/>
      <c r="C3694" s="136"/>
      <c r="E3694" s="107"/>
      <c r="F3694" s="137"/>
      <c r="J3694" s="122"/>
      <c r="K3694" s="138"/>
      <c r="L3694" s="139"/>
      <c r="M3694" s="140"/>
      <c r="O3694" s="89"/>
      <c r="Q3694" s="138"/>
      <c r="R3694" s="91"/>
      <c r="S3694" s="138"/>
      <c r="T3694" s="138"/>
      <c r="U3694" s="91"/>
      <c r="V3694" s="141"/>
      <c r="Y3694" s="6"/>
      <c r="Z3694" s="16"/>
      <c r="AA3694" s="16"/>
      <c r="AB3694" s="16"/>
      <c r="AC3694" s="16"/>
      <c r="AD3694" s="16"/>
      <c r="AE3694" s="16"/>
      <c r="AF3694" s="16"/>
      <c r="AG3694" s="16"/>
      <c r="AH3694" s="16"/>
      <c r="AI3694" s="16"/>
      <c r="AJ3694" s="16"/>
      <c r="AK3694" s="16"/>
      <c r="AL3694" s="16"/>
      <c r="AM3694" s="16"/>
      <c r="AN3694" s="16"/>
      <c r="AO3694" s="16"/>
      <c r="AP3694" s="16"/>
      <c r="AQ3694" s="16"/>
      <c r="AR3694" s="16"/>
      <c r="AS3694" s="16"/>
      <c r="AT3694" s="16"/>
      <c r="AU3694" s="16"/>
      <c r="AV3694" s="16"/>
      <c r="AW3694" s="16"/>
      <c r="AX3694" s="16"/>
      <c r="AY3694" s="16"/>
      <c r="AZ3694" s="16"/>
      <c r="BA3694" s="16"/>
      <c r="BB3694" s="16"/>
    </row>
    <row r="3695" s="5" customFormat="1" spans="1:54">
      <c r="A3695" s="136"/>
      <c r="C3695" s="136"/>
      <c r="E3695" s="107"/>
      <c r="F3695" s="137"/>
      <c r="J3695" s="122"/>
      <c r="K3695" s="138"/>
      <c r="L3695" s="139"/>
      <c r="M3695" s="140"/>
      <c r="O3695" s="89"/>
      <c r="Q3695" s="138"/>
      <c r="R3695" s="91"/>
      <c r="S3695" s="138"/>
      <c r="T3695" s="138"/>
      <c r="U3695" s="91"/>
      <c r="V3695" s="141"/>
      <c r="Y3695" s="6"/>
      <c r="Z3695" s="16"/>
      <c r="AA3695" s="16"/>
      <c r="AB3695" s="16"/>
      <c r="AC3695" s="16"/>
      <c r="AD3695" s="16"/>
      <c r="AE3695" s="16"/>
      <c r="AF3695" s="16"/>
      <c r="AG3695" s="16"/>
      <c r="AH3695" s="16"/>
      <c r="AI3695" s="16"/>
      <c r="AJ3695" s="16"/>
      <c r="AK3695" s="16"/>
      <c r="AL3695" s="16"/>
      <c r="AM3695" s="16"/>
      <c r="AN3695" s="16"/>
      <c r="AO3695" s="16"/>
      <c r="AP3695" s="16"/>
      <c r="AQ3695" s="16"/>
      <c r="AR3695" s="16"/>
      <c r="AS3695" s="16"/>
      <c r="AT3695" s="16"/>
      <c r="AU3695" s="16"/>
      <c r="AV3695" s="16"/>
      <c r="AW3695" s="16"/>
      <c r="AX3695" s="16"/>
      <c r="AY3695" s="16"/>
      <c r="AZ3695" s="16"/>
      <c r="BA3695" s="16"/>
      <c r="BB3695" s="16"/>
    </row>
    <row r="3696" s="5" customFormat="1" spans="1:54">
      <c r="A3696" s="136"/>
      <c r="C3696" s="136"/>
      <c r="E3696" s="107"/>
      <c r="F3696" s="137"/>
      <c r="J3696" s="122"/>
      <c r="K3696" s="138"/>
      <c r="L3696" s="139"/>
      <c r="M3696" s="140"/>
      <c r="O3696" s="89"/>
      <c r="Q3696" s="138"/>
      <c r="R3696" s="91"/>
      <c r="S3696" s="138"/>
      <c r="T3696" s="138"/>
      <c r="U3696" s="91"/>
      <c r="V3696" s="141"/>
      <c r="Y3696" s="6"/>
      <c r="Z3696" s="16"/>
      <c r="AA3696" s="16"/>
      <c r="AB3696" s="16"/>
      <c r="AC3696" s="16"/>
      <c r="AD3696" s="16"/>
      <c r="AE3696" s="16"/>
      <c r="AF3696" s="16"/>
      <c r="AG3696" s="16"/>
      <c r="AH3696" s="16"/>
      <c r="AI3696" s="16"/>
      <c r="AJ3696" s="16"/>
      <c r="AK3696" s="16"/>
      <c r="AL3696" s="16"/>
      <c r="AM3696" s="16"/>
      <c r="AN3696" s="16"/>
      <c r="AO3696" s="16"/>
      <c r="AP3696" s="16"/>
      <c r="AQ3696" s="16"/>
      <c r="AR3696" s="16"/>
      <c r="AS3696" s="16"/>
      <c r="AT3696" s="16"/>
      <c r="AU3696" s="16"/>
      <c r="AV3696" s="16"/>
      <c r="AW3696" s="16"/>
      <c r="AX3696" s="16"/>
      <c r="AY3696" s="16"/>
      <c r="AZ3696" s="16"/>
      <c r="BA3696" s="16"/>
      <c r="BB3696" s="16"/>
    </row>
    <row r="3697" s="5" customFormat="1" spans="1:54">
      <c r="A3697" s="136"/>
      <c r="C3697" s="136"/>
      <c r="E3697" s="107"/>
      <c r="F3697" s="137"/>
      <c r="J3697" s="122"/>
      <c r="K3697" s="138"/>
      <c r="L3697" s="139"/>
      <c r="M3697" s="140"/>
      <c r="O3697" s="89"/>
      <c r="Q3697" s="138"/>
      <c r="R3697" s="91"/>
      <c r="S3697" s="138"/>
      <c r="T3697" s="138"/>
      <c r="U3697" s="91"/>
      <c r="V3697" s="141"/>
      <c r="Y3697" s="6"/>
      <c r="Z3697" s="16"/>
      <c r="AA3697" s="16"/>
      <c r="AB3697" s="16"/>
      <c r="AC3697" s="16"/>
      <c r="AD3697" s="16"/>
      <c r="AE3697" s="16"/>
      <c r="AF3697" s="16"/>
      <c r="AG3697" s="16"/>
      <c r="AH3697" s="16"/>
      <c r="AI3697" s="16"/>
      <c r="AJ3697" s="16"/>
      <c r="AK3697" s="16"/>
      <c r="AL3697" s="16"/>
      <c r="AM3697" s="16"/>
      <c r="AN3697" s="16"/>
      <c r="AO3697" s="16"/>
      <c r="AP3697" s="16"/>
      <c r="AQ3697" s="16"/>
      <c r="AR3697" s="16"/>
      <c r="AS3697" s="16"/>
      <c r="AT3697" s="16"/>
      <c r="AU3697" s="16"/>
      <c r="AV3697" s="16"/>
      <c r="AW3697" s="16"/>
      <c r="AX3697" s="16"/>
      <c r="AY3697" s="16"/>
      <c r="AZ3697" s="16"/>
      <c r="BA3697" s="16"/>
      <c r="BB3697" s="16"/>
    </row>
    <row r="3698" s="5" customFormat="1" spans="1:54">
      <c r="A3698" s="136"/>
      <c r="C3698" s="136"/>
      <c r="E3698" s="107"/>
      <c r="F3698" s="137"/>
      <c r="J3698" s="122"/>
      <c r="K3698" s="138"/>
      <c r="L3698" s="139"/>
      <c r="M3698" s="140"/>
      <c r="O3698" s="89"/>
      <c r="Q3698" s="138"/>
      <c r="R3698" s="91"/>
      <c r="S3698" s="138"/>
      <c r="T3698" s="138"/>
      <c r="U3698" s="91"/>
      <c r="V3698" s="141"/>
      <c r="Y3698" s="6"/>
      <c r="Z3698" s="16"/>
      <c r="AA3698" s="16"/>
      <c r="AB3698" s="16"/>
      <c r="AC3698" s="16"/>
      <c r="AD3698" s="16"/>
      <c r="AE3698" s="16"/>
      <c r="AF3698" s="16"/>
      <c r="AG3698" s="16"/>
      <c r="AH3698" s="16"/>
      <c r="AI3698" s="16"/>
      <c r="AJ3698" s="16"/>
      <c r="AK3698" s="16"/>
      <c r="AL3698" s="16"/>
      <c r="AM3698" s="16"/>
      <c r="AN3698" s="16"/>
      <c r="AO3698" s="16"/>
      <c r="AP3698" s="16"/>
      <c r="AQ3698" s="16"/>
      <c r="AR3698" s="16"/>
      <c r="AS3698" s="16"/>
      <c r="AT3698" s="16"/>
      <c r="AU3698" s="16"/>
      <c r="AV3698" s="16"/>
      <c r="AW3698" s="16"/>
      <c r="AX3698" s="16"/>
      <c r="AY3698" s="16"/>
      <c r="AZ3698" s="16"/>
      <c r="BA3698" s="16"/>
      <c r="BB3698" s="16"/>
    </row>
    <row r="3699" s="5" customFormat="1" spans="1:54">
      <c r="A3699" s="136"/>
      <c r="C3699" s="136"/>
      <c r="E3699" s="107"/>
      <c r="F3699" s="137"/>
      <c r="J3699" s="122"/>
      <c r="K3699" s="138"/>
      <c r="L3699" s="139"/>
      <c r="M3699" s="140"/>
      <c r="O3699" s="89"/>
      <c r="Q3699" s="138"/>
      <c r="R3699" s="91"/>
      <c r="S3699" s="138"/>
      <c r="T3699" s="138"/>
      <c r="U3699" s="91"/>
      <c r="V3699" s="141"/>
      <c r="Y3699" s="6"/>
      <c r="Z3699" s="16"/>
      <c r="AA3699" s="16"/>
      <c r="AB3699" s="16"/>
      <c r="AC3699" s="16"/>
      <c r="AD3699" s="16"/>
      <c r="AE3699" s="16"/>
      <c r="AF3699" s="16"/>
      <c r="AG3699" s="16"/>
      <c r="AH3699" s="16"/>
      <c r="AI3699" s="16"/>
      <c r="AJ3699" s="16"/>
      <c r="AK3699" s="16"/>
      <c r="AL3699" s="16"/>
      <c r="AM3699" s="16"/>
      <c r="AN3699" s="16"/>
      <c r="AO3699" s="16"/>
      <c r="AP3699" s="16"/>
      <c r="AQ3699" s="16"/>
      <c r="AR3699" s="16"/>
      <c r="AS3699" s="16"/>
      <c r="AT3699" s="16"/>
      <c r="AU3699" s="16"/>
      <c r="AV3699" s="16"/>
      <c r="AW3699" s="16"/>
      <c r="AX3699" s="16"/>
      <c r="AY3699" s="16"/>
      <c r="AZ3699" s="16"/>
      <c r="BA3699" s="16"/>
      <c r="BB3699" s="16"/>
    </row>
    <row r="3700" s="5" customFormat="1" spans="1:54">
      <c r="A3700" s="136"/>
      <c r="C3700" s="136"/>
      <c r="E3700" s="107"/>
      <c r="F3700" s="137"/>
      <c r="J3700" s="122"/>
      <c r="K3700" s="138"/>
      <c r="L3700" s="139"/>
      <c r="M3700" s="140"/>
      <c r="O3700" s="89"/>
      <c r="Q3700" s="138"/>
      <c r="R3700" s="91"/>
      <c r="S3700" s="138"/>
      <c r="T3700" s="138"/>
      <c r="U3700" s="91"/>
      <c r="V3700" s="141"/>
      <c r="Y3700" s="6"/>
      <c r="Z3700" s="16"/>
      <c r="AA3700" s="16"/>
      <c r="AB3700" s="16"/>
      <c r="AC3700" s="16"/>
      <c r="AD3700" s="16"/>
      <c r="AE3700" s="16"/>
      <c r="AF3700" s="16"/>
      <c r="AG3700" s="16"/>
      <c r="AH3700" s="16"/>
      <c r="AI3700" s="16"/>
      <c r="AJ3700" s="16"/>
      <c r="AK3700" s="16"/>
      <c r="AL3700" s="16"/>
      <c r="AM3700" s="16"/>
      <c r="AN3700" s="16"/>
      <c r="AO3700" s="16"/>
      <c r="AP3700" s="16"/>
      <c r="AQ3700" s="16"/>
      <c r="AR3700" s="16"/>
      <c r="AS3700" s="16"/>
      <c r="AT3700" s="16"/>
      <c r="AU3700" s="16"/>
      <c r="AV3700" s="16"/>
      <c r="AW3700" s="16"/>
      <c r="AX3700" s="16"/>
      <c r="AY3700" s="16"/>
      <c r="AZ3700" s="16"/>
      <c r="BA3700" s="16"/>
      <c r="BB3700" s="16"/>
    </row>
    <row r="3701" s="5" customFormat="1" spans="1:54">
      <c r="A3701" s="136"/>
      <c r="C3701" s="136"/>
      <c r="E3701" s="107"/>
      <c r="F3701" s="137"/>
      <c r="J3701" s="122"/>
      <c r="K3701" s="138"/>
      <c r="L3701" s="139"/>
      <c r="M3701" s="140"/>
      <c r="O3701" s="89"/>
      <c r="Q3701" s="138"/>
      <c r="R3701" s="91"/>
      <c r="S3701" s="138"/>
      <c r="T3701" s="138"/>
      <c r="U3701" s="91"/>
      <c r="V3701" s="141"/>
      <c r="Y3701" s="6"/>
      <c r="Z3701" s="16"/>
      <c r="AA3701" s="16"/>
      <c r="AB3701" s="16"/>
      <c r="AC3701" s="16"/>
      <c r="AD3701" s="16"/>
      <c r="AE3701" s="16"/>
      <c r="AF3701" s="16"/>
      <c r="AG3701" s="16"/>
      <c r="AH3701" s="16"/>
      <c r="AI3701" s="16"/>
      <c r="AJ3701" s="16"/>
      <c r="AK3701" s="16"/>
      <c r="AL3701" s="16"/>
      <c r="AM3701" s="16"/>
      <c r="AN3701" s="16"/>
      <c r="AO3701" s="16"/>
      <c r="AP3701" s="16"/>
      <c r="AQ3701" s="16"/>
      <c r="AR3701" s="16"/>
      <c r="AS3701" s="16"/>
      <c r="AT3701" s="16"/>
      <c r="AU3701" s="16"/>
      <c r="AV3701" s="16"/>
      <c r="AW3701" s="16"/>
      <c r="AX3701" s="16"/>
      <c r="AY3701" s="16"/>
      <c r="AZ3701" s="16"/>
      <c r="BA3701" s="16"/>
      <c r="BB3701" s="16"/>
    </row>
    <row r="3702" s="5" customFormat="1" spans="1:54">
      <c r="A3702" s="136"/>
      <c r="C3702" s="136"/>
      <c r="E3702" s="107"/>
      <c r="F3702" s="137"/>
      <c r="J3702" s="122"/>
      <c r="K3702" s="138"/>
      <c r="L3702" s="139"/>
      <c r="M3702" s="140"/>
      <c r="O3702" s="89"/>
      <c r="Q3702" s="138"/>
      <c r="R3702" s="91"/>
      <c r="S3702" s="138"/>
      <c r="T3702" s="138"/>
      <c r="U3702" s="91"/>
      <c r="V3702" s="141"/>
      <c r="Y3702" s="6"/>
      <c r="Z3702" s="16"/>
      <c r="AA3702" s="16"/>
      <c r="AB3702" s="16"/>
      <c r="AC3702" s="16"/>
      <c r="AD3702" s="16"/>
      <c r="AE3702" s="16"/>
      <c r="AF3702" s="16"/>
      <c r="AG3702" s="16"/>
      <c r="AH3702" s="16"/>
      <c r="AI3702" s="16"/>
      <c r="AJ3702" s="16"/>
      <c r="AK3702" s="16"/>
      <c r="AL3702" s="16"/>
      <c r="AM3702" s="16"/>
      <c r="AN3702" s="16"/>
      <c r="AO3702" s="16"/>
      <c r="AP3702" s="16"/>
      <c r="AQ3702" s="16"/>
      <c r="AR3702" s="16"/>
      <c r="AS3702" s="16"/>
      <c r="AT3702" s="16"/>
      <c r="AU3702" s="16"/>
      <c r="AV3702" s="16"/>
      <c r="AW3702" s="16"/>
      <c r="AX3702" s="16"/>
      <c r="AY3702" s="16"/>
      <c r="AZ3702" s="16"/>
      <c r="BA3702" s="16"/>
      <c r="BB3702" s="16"/>
    </row>
    <row r="3703" s="5" customFormat="1" spans="1:54">
      <c r="A3703" s="136"/>
      <c r="C3703" s="136"/>
      <c r="E3703" s="107"/>
      <c r="F3703" s="137"/>
      <c r="J3703" s="122"/>
      <c r="K3703" s="138"/>
      <c r="L3703" s="139"/>
      <c r="M3703" s="140"/>
      <c r="O3703" s="89"/>
      <c r="Q3703" s="138"/>
      <c r="R3703" s="91"/>
      <c r="S3703" s="138"/>
      <c r="T3703" s="138"/>
      <c r="U3703" s="91"/>
      <c r="V3703" s="141"/>
      <c r="Y3703" s="6"/>
      <c r="Z3703" s="16"/>
      <c r="AA3703" s="16"/>
      <c r="AB3703" s="16"/>
      <c r="AC3703" s="16"/>
      <c r="AD3703" s="16"/>
      <c r="AE3703" s="16"/>
      <c r="AF3703" s="16"/>
      <c r="AG3703" s="16"/>
      <c r="AH3703" s="16"/>
      <c r="AI3703" s="16"/>
      <c r="AJ3703" s="16"/>
      <c r="AK3703" s="16"/>
      <c r="AL3703" s="16"/>
      <c r="AM3703" s="16"/>
      <c r="AN3703" s="16"/>
      <c r="AO3703" s="16"/>
      <c r="AP3703" s="16"/>
      <c r="AQ3703" s="16"/>
      <c r="AR3703" s="16"/>
      <c r="AS3703" s="16"/>
      <c r="AT3703" s="16"/>
      <c r="AU3703" s="16"/>
      <c r="AV3703" s="16"/>
      <c r="AW3703" s="16"/>
      <c r="AX3703" s="16"/>
      <c r="AY3703" s="16"/>
      <c r="AZ3703" s="16"/>
      <c r="BA3703" s="16"/>
      <c r="BB3703" s="16"/>
    </row>
    <row r="3704" s="5" customFormat="1" spans="1:54">
      <c r="A3704" s="136"/>
      <c r="C3704" s="136"/>
      <c r="E3704" s="107"/>
      <c r="F3704" s="137"/>
      <c r="J3704" s="122"/>
      <c r="K3704" s="138"/>
      <c r="L3704" s="139"/>
      <c r="M3704" s="140"/>
      <c r="O3704" s="89"/>
      <c r="Q3704" s="138"/>
      <c r="R3704" s="91"/>
      <c r="S3704" s="138"/>
      <c r="T3704" s="138"/>
      <c r="U3704" s="91"/>
      <c r="V3704" s="141"/>
      <c r="Y3704" s="6"/>
      <c r="Z3704" s="16"/>
      <c r="AA3704" s="16"/>
      <c r="AB3704" s="16"/>
      <c r="AC3704" s="16"/>
      <c r="AD3704" s="16"/>
      <c r="AE3704" s="16"/>
      <c r="AF3704" s="16"/>
      <c r="AG3704" s="16"/>
      <c r="AH3704" s="16"/>
      <c r="AI3704" s="16"/>
      <c r="AJ3704" s="16"/>
      <c r="AK3704" s="16"/>
      <c r="AL3704" s="16"/>
      <c r="AM3704" s="16"/>
      <c r="AN3704" s="16"/>
      <c r="AO3704" s="16"/>
      <c r="AP3704" s="16"/>
      <c r="AQ3704" s="16"/>
      <c r="AR3704" s="16"/>
      <c r="AS3704" s="16"/>
      <c r="AT3704" s="16"/>
      <c r="AU3704" s="16"/>
      <c r="AV3704" s="16"/>
      <c r="AW3704" s="16"/>
      <c r="AX3704" s="16"/>
      <c r="AY3704" s="16"/>
      <c r="AZ3704" s="16"/>
      <c r="BA3704" s="16"/>
      <c r="BB3704" s="16"/>
    </row>
    <row r="3705" s="5" customFormat="1" spans="1:54">
      <c r="A3705" s="136"/>
      <c r="C3705" s="136"/>
      <c r="E3705" s="107"/>
      <c r="F3705" s="137"/>
      <c r="J3705" s="122"/>
      <c r="K3705" s="138"/>
      <c r="L3705" s="139"/>
      <c r="M3705" s="140"/>
      <c r="O3705" s="89"/>
      <c r="Q3705" s="138"/>
      <c r="R3705" s="91"/>
      <c r="S3705" s="138"/>
      <c r="T3705" s="138"/>
      <c r="U3705" s="91"/>
      <c r="V3705" s="141"/>
      <c r="Y3705" s="6"/>
      <c r="Z3705" s="16"/>
      <c r="AA3705" s="16"/>
      <c r="AB3705" s="16"/>
      <c r="AC3705" s="16"/>
      <c r="AD3705" s="16"/>
      <c r="AE3705" s="16"/>
      <c r="AF3705" s="16"/>
      <c r="AG3705" s="16"/>
      <c r="AH3705" s="16"/>
      <c r="AI3705" s="16"/>
      <c r="AJ3705" s="16"/>
      <c r="AK3705" s="16"/>
      <c r="AL3705" s="16"/>
      <c r="AM3705" s="16"/>
      <c r="AN3705" s="16"/>
      <c r="AO3705" s="16"/>
      <c r="AP3705" s="16"/>
      <c r="AQ3705" s="16"/>
      <c r="AR3705" s="16"/>
      <c r="AS3705" s="16"/>
      <c r="AT3705" s="16"/>
      <c r="AU3705" s="16"/>
      <c r="AV3705" s="16"/>
      <c r="AW3705" s="16"/>
      <c r="AX3705" s="16"/>
      <c r="AY3705" s="16"/>
      <c r="AZ3705" s="16"/>
      <c r="BA3705" s="16"/>
      <c r="BB3705" s="16"/>
    </row>
    <row r="3706" s="5" customFormat="1" spans="1:54">
      <c r="A3706" s="136"/>
      <c r="C3706" s="136"/>
      <c r="E3706" s="107"/>
      <c r="F3706" s="137"/>
      <c r="J3706" s="122"/>
      <c r="K3706" s="138"/>
      <c r="L3706" s="139"/>
      <c r="M3706" s="140"/>
      <c r="O3706" s="89"/>
      <c r="Q3706" s="138"/>
      <c r="R3706" s="91"/>
      <c r="S3706" s="138"/>
      <c r="T3706" s="138"/>
      <c r="U3706" s="91"/>
      <c r="V3706" s="141"/>
      <c r="Y3706" s="6"/>
      <c r="Z3706" s="16"/>
      <c r="AA3706" s="16"/>
      <c r="AB3706" s="16"/>
      <c r="AC3706" s="16"/>
      <c r="AD3706" s="16"/>
      <c r="AE3706" s="16"/>
      <c r="AF3706" s="16"/>
      <c r="AG3706" s="16"/>
      <c r="AH3706" s="16"/>
      <c r="AI3706" s="16"/>
      <c r="AJ3706" s="16"/>
      <c r="AK3706" s="16"/>
      <c r="AL3706" s="16"/>
      <c r="AM3706" s="16"/>
      <c r="AN3706" s="16"/>
      <c r="AO3706" s="16"/>
      <c r="AP3706" s="16"/>
      <c r="AQ3706" s="16"/>
      <c r="AR3706" s="16"/>
      <c r="AS3706" s="16"/>
      <c r="AT3706" s="16"/>
      <c r="AU3706" s="16"/>
      <c r="AV3706" s="16"/>
      <c r="AW3706" s="16"/>
      <c r="AX3706" s="16"/>
      <c r="AY3706" s="16"/>
      <c r="AZ3706" s="16"/>
      <c r="BA3706" s="16"/>
      <c r="BB3706" s="16"/>
    </row>
    <row r="3707" s="5" customFormat="1" spans="1:54">
      <c r="A3707" s="136"/>
      <c r="C3707" s="136"/>
      <c r="E3707" s="107"/>
      <c r="F3707" s="137"/>
      <c r="J3707" s="122"/>
      <c r="K3707" s="138"/>
      <c r="L3707" s="139"/>
      <c r="M3707" s="140"/>
      <c r="O3707" s="89"/>
      <c r="Q3707" s="138"/>
      <c r="R3707" s="91"/>
      <c r="S3707" s="138"/>
      <c r="T3707" s="138"/>
      <c r="U3707" s="91"/>
      <c r="V3707" s="141"/>
      <c r="Y3707" s="6"/>
      <c r="Z3707" s="16"/>
      <c r="AA3707" s="16"/>
      <c r="AB3707" s="16"/>
      <c r="AC3707" s="16"/>
      <c r="AD3707" s="16"/>
      <c r="AE3707" s="16"/>
      <c r="AF3707" s="16"/>
      <c r="AG3707" s="16"/>
      <c r="AH3707" s="16"/>
      <c r="AI3707" s="16"/>
      <c r="AJ3707" s="16"/>
      <c r="AK3707" s="16"/>
      <c r="AL3707" s="16"/>
      <c r="AM3707" s="16"/>
      <c r="AN3707" s="16"/>
      <c r="AO3707" s="16"/>
      <c r="AP3707" s="16"/>
      <c r="AQ3707" s="16"/>
      <c r="AR3707" s="16"/>
      <c r="AS3707" s="16"/>
      <c r="AT3707" s="16"/>
      <c r="AU3707" s="16"/>
      <c r="AV3707" s="16"/>
      <c r="AW3707" s="16"/>
      <c r="AX3707" s="16"/>
      <c r="AY3707" s="16"/>
      <c r="AZ3707" s="16"/>
      <c r="BA3707" s="16"/>
      <c r="BB3707" s="16"/>
    </row>
    <row r="3708" s="5" customFormat="1" spans="1:54">
      <c r="A3708" s="136"/>
      <c r="C3708" s="136"/>
      <c r="E3708" s="107"/>
      <c r="F3708" s="137"/>
      <c r="J3708" s="122"/>
      <c r="K3708" s="138"/>
      <c r="L3708" s="139"/>
      <c r="M3708" s="140"/>
      <c r="O3708" s="89"/>
      <c r="Q3708" s="138"/>
      <c r="R3708" s="91"/>
      <c r="S3708" s="138"/>
      <c r="T3708" s="138"/>
      <c r="U3708" s="91"/>
      <c r="V3708" s="141"/>
      <c r="Y3708" s="6"/>
      <c r="Z3708" s="16"/>
      <c r="AA3708" s="16"/>
      <c r="AB3708" s="16"/>
      <c r="AC3708" s="16"/>
      <c r="AD3708" s="16"/>
      <c r="AE3708" s="16"/>
      <c r="AF3708" s="16"/>
      <c r="AG3708" s="16"/>
      <c r="AH3708" s="16"/>
      <c r="AI3708" s="16"/>
      <c r="AJ3708" s="16"/>
      <c r="AK3708" s="16"/>
      <c r="AL3708" s="16"/>
      <c r="AM3708" s="16"/>
      <c r="AN3708" s="16"/>
      <c r="AO3708" s="16"/>
      <c r="AP3708" s="16"/>
      <c r="AQ3708" s="16"/>
      <c r="AR3708" s="16"/>
      <c r="AS3708" s="16"/>
      <c r="AT3708" s="16"/>
      <c r="AU3708" s="16"/>
      <c r="AV3708" s="16"/>
      <c r="AW3708" s="16"/>
      <c r="AX3708" s="16"/>
      <c r="AY3708" s="16"/>
      <c r="AZ3708" s="16"/>
      <c r="BA3708" s="16"/>
      <c r="BB3708" s="16"/>
    </row>
    <row r="3709" s="5" customFormat="1" spans="1:54">
      <c r="A3709" s="136"/>
      <c r="C3709" s="136"/>
      <c r="E3709" s="107"/>
      <c r="F3709" s="137"/>
      <c r="J3709" s="122"/>
      <c r="K3709" s="138"/>
      <c r="L3709" s="139"/>
      <c r="M3709" s="140"/>
      <c r="O3709" s="89"/>
      <c r="Q3709" s="138"/>
      <c r="R3709" s="91"/>
      <c r="S3709" s="138"/>
      <c r="T3709" s="138"/>
      <c r="U3709" s="91"/>
      <c r="V3709" s="141"/>
      <c r="Y3709" s="6"/>
      <c r="Z3709" s="16"/>
      <c r="AA3709" s="16"/>
      <c r="AB3709" s="16"/>
      <c r="AC3709" s="16"/>
      <c r="AD3709" s="16"/>
      <c r="AE3709" s="16"/>
      <c r="AF3709" s="16"/>
      <c r="AG3709" s="16"/>
      <c r="AH3709" s="16"/>
      <c r="AI3709" s="16"/>
      <c r="AJ3709" s="16"/>
      <c r="AK3709" s="16"/>
      <c r="AL3709" s="16"/>
      <c r="AM3709" s="16"/>
      <c r="AN3709" s="16"/>
      <c r="AO3709" s="16"/>
      <c r="AP3709" s="16"/>
      <c r="AQ3709" s="16"/>
      <c r="AR3709" s="16"/>
      <c r="AS3709" s="16"/>
      <c r="AT3709" s="16"/>
      <c r="AU3709" s="16"/>
      <c r="AV3709" s="16"/>
      <c r="AW3709" s="16"/>
      <c r="AX3709" s="16"/>
      <c r="AY3709" s="16"/>
      <c r="AZ3709" s="16"/>
      <c r="BA3709" s="16"/>
      <c r="BB3709" s="16"/>
    </row>
    <row r="3710" s="5" customFormat="1" spans="1:54">
      <c r="A3710" s="136"/>
      <c r="C3710" s="136"/>
      <c r="E3710" s="107"/>
      <c r="F3710" s="137"/>
      <c r="J3710" s="122"/>
      <c r="K3710" s="138"/>
      <c r="L3710" s="139"/>
      <c r="M3710" s="140"/>
      <c r="O3710" s="89"/>
      <c r="Q3710" s="138"/>
      <c r="R3710" s="91"/>
      <c r="S3710" s="138"/>
      <c r="T3710" s="138"/>
      <c r="U3710" s="91"/>
      <c r="V3710" s="141"/>
      <c r="Y3710" s="6"/>
      <c r="Z3710" s="16"/>
      <c r="AA3710" s="16"/>
      <c r="AB3710" s="16"/>
      <c r="AC3710" s="16"/>
      <c r="AD3710" s="16"/>
      <c r="AE3710" s="16"/>
      <c r="AF3710" s="16"/>
      <c r="AG3710" s="16"/>
      <c r="AH3710" s="16"/>
      <c r="AI3710" s="16"/>
      <c r="AJ3710" s="16"/>
      <c r="AK3710" s="16"/>
      <c r="AL3710" s="16"/>
      <c r="AM3710" s="16"/>
      <c r="AN3710" s="16"/>
      <c r="AO3710" s="16"/>
      <c r="AP3710" s="16"/>
      <c r="AQ3710" s="16"/>
      <c r="AR3710" s="16"/>
      <c r="AS3710" s="16"/>
      <c r="AT3710" s="16"/>
      <c r="AU3710" s="16"/>
      <c r="AV3710" s="16"/>
      <c r="AW3710" s="16"/>
      <c r="AX3710" s="16"/>
      <c r="AY3710" s="16"/>
      <c r="AZ3710" s="16"/>
      <c r="BA3710" s="16"/>
      <c r="BB3710" s="16"/>
    </row>
    <row r="3711" s="5" customFormat="1" spans="1:54">
      <c r="A3711" s="136"/>
      <c r="C3711" s="136"/>
      <c r="E3711" s="107"/>
      <c r="F3711" s="137"/>
      <c r="J3711" s="122"/>
      <c r="K3711" s="138"/>
      <c r="L3711" s="139"/>
      <c r="M3711" s="140"/>
      <c r="O3711" s="89"/>
      <c r="Q3711" s="138"/>
      <c r="R3711" s="91"/>
      <c r="S3711" s="138"/>
      <c r="T3711" s="138"/>
      <c r="U3711" s="91"/>
      <c r="V3711" s="141"/>
      <c r="Y3711" s="6"/>
      <c r="Z3711" s="16"/>
      <c r="AA3711" s="16"/>
      <c r="AB3711" s="16"/>
      <c r="AC3711" s="16"/>
      <c r="AD3711" s="16"/>
      <c r="AE3711" s="16"/>
      <c r="AF3711" s="16"/>
      <c r="AG3711" s="16"/>
      <c r="AH3711" s="16"/>
      <c r="AI3711" s="16"/>
      <c r="AJ3711" s="16"/>
      <c r="AK3711" s="16"/>
      <c r="AL3711" s="16"/>
      <c r="AM3711" s="16"/>
      <c r="AN3711" s="16"/>
      <c r="AO3711" s="16"/>
      <c r="AP3711" s="16"/>
      <c r="AQ3711" s="16"/>
      <c r="AR3711" s="16"/>
      <c r="AS3711" s="16"/>
      <c r="AT3711" s="16"/>
      <c r="AU3711" s="16"/>
      <c r="AV3711" s="16"/>
      <c r="AW3711" s="16"/>
      <c r="AX3711" s="16"/>
      <c r="AY3711" s="16"/>
      <c r="AZ3711" s="16"/>
      <c r="BA3711" s="16"/>
      <c r="BB3711" s="16"/>
    </row>
    <row r="3712" s="5" customFormat="1" spans="1:54">
      <c r="A3712" s="136"/>
      <c r="C3712" s="136"/>
      <c r="E3712" s="107"/>
      <c r="F3712" s="137"/>
      <c r="J3712" s="122"/>
      <c r="K3712" s="138"/>
      <c r="L3712" s="139"/>
      <c r="M3712" s="140"/>
      <c r="O3712" s="89"/>
      <c r="Q3712" s="138"/>
      <c r="R3712" s="91"/>
      <c r="S3712" s="138"/>
      <c r="T3712" s="138"/>
      <c r="U3712" s="91"/>
      <c r="V3712" s="141"/>
      <c r="Y3712" s="6"/>
      <c r="Z3712" s="16"/>
      <c r="AA3712" s="16"/>
      <c r="AB3712" s="16"/>
      <c r="AC3712" s="16"/>
      <c r="AD3712" s="16"/>
      <c r="AE3712" s="16"/>
      <c r="AF3712" s="16"/>
      <c r="AG3712" s="16"/>
      <c r="AH3712" s="16"/>
      <c r="AI3712" s="16"/>
      <c r="AJ3712" s="16"/>
      <c r="AK3712" s="16"/>
      <c r="AL3712" s="16"/>
      <c r="AM3712" s="16"/>
      <c r="AN3712" s="16"/>
      <c r="AO3712" s="16"/>
      <c r="AP3712" s="16"/>
      <c r="AQ3712" s="16"/>
      <c r="AR3712" s="16"/>
      <c r="AS3712" s="16"/>
      <c r="AT3712" s="16"/>
      <c r="AU3712" s="16"/>
      <c r="AV3712" s="16"/>
      <c r="AW3712" s="16"/>
      <c r="AX3712" s="16"/>
      <c r="AY3712" s="16"/>
      <c r="AZ3712" s="16"/>
      <c r="BA3712" s="16"/>
      <c r="BB3712" s="16"/>
    </row>
    <row r="3713" s="5" customFormat="1" spans="1:54">
      <c r="A3713" s="136"/>
      <c r="C3713" s="136"/>
      <c r="E3713" s="107"/>
      <c r="F3713" s="137"/>
      <c r="J3713" s="122"/>
      <c r="K3713" s="138"/>
      <c r="L3713" s="139"/>
      <c r="M3713" s="140"/>
      <c r="O3713" s="89"/>
      <c r="Q3713" s="138"/>
      <c r="R3713" s="91"/>
      <c r="S3713" s="138"/>
      <c r="T3713" s="138"/>
      <c r="U3713" s="91"/>
      <c r="V3713" s="141"/>
      <c r="Y3713" s="6"/>
      <c r="Z3713" s="16"/>
      <c r="AA3713" s="16"/>
      <c r="AB3713" s="16"/>
      <c r="AC3713" s="16"/>
      <c r="AD3713" s="16"/>
      <c r="AE3713" s="16"/>
      <c r="AF3713" s="16"/>
      <c r="AG3713" s="16"/>
      <c r="AH3713" s="16"/>
      <c r="AI3713" s="16"/>
      <c r="AJ3713" s="16"/>
      <c r="AK3713" s="16"/>
      <c r="AL3713" s="16"/>
      <c r="AM3713" s="16"/>
      <c r="AN3713" s="16"/>
      <c r="AO3713" s="16"/>
      <c r="AP3713" s="16"/>
      <c r="AQ3713" s="16"/>
      <c r="AR3713" s="16"/>
      <c r="AS3713" s="16"/>
      <c r="AT3713" s="16"/>
      <c r="AU3713" s="16"/>
      <c r="AV3713" s="16"/>
      <c r="AW3713" s="16"/>
      <c r="AX3713" s="16"/>
      <c r="AY3713" s="16"/>
      <c r="AZ3713" s="16"/>
      <c r="BA3713" s="16"/>
      <c r="BB3713" s="16"/>
    </row>
    <row r="3714" s="5" customFormat="1" spans="1:54">
      <c r="A3714" s="136"/>
      <c r="C3714" s="136"/>
      <c r="E3714" s="107"/>
      <c r="F3714" s="137"/>
      <c r="J3714" s="122"/>
      <c r="K3714" s="138"/>
      <c r="L3714" s="139"/>
      <c r="M3714" s="140"/>
      <c r="O3714" s="89"/>
      <c r="Q3714" s="138"/>
      <c r="R3714" s="91"/>
      <c r="S3714" s="138"/>
      <c r="T3714" s="138"/>
      <c r="U3714" s="91"/>
      <c r="V3714" s="141"/>
      <c r="Y3714" s="6"/>
      <c r="Z3714" s="16"/>
      <c r="AA3714" s="16"/>
      <c r="AB3714" s="16"/>
      <c r="AC3714" s="16"/>
      <c r="AD3714" s="16"/>
      <c r="AE3714" s="16"/>
      <c r="AF3714" s="16"/>
      <c r="AG3714" s="16"/>
      <c r="AH3714" s="16"/>
      <c r="AI3714" s="16"/>
      <c r="AJ3714" s="16"/>
      <c r="AK3714" s="16"/>
      <c r="AL3714" s="16"/>
      <c r="AM3714" s="16"/>
      <c r="AN3714" s="16"/>
      <c r="AO3714" s="16"/>
      <c r="AP3714" s="16"/>
      <c r="AQ3714" s="16"/>
      <c r="AR3714" s="16"/>
      <c r="AS3714" s="16"/>
      <c r="AT3714" s="16"/>
      <c r="AU3714" s="16"/>
      <c r="AV3714" s="16"/>
      <c r="AW3714" s="16"/>
      <c r="AX3714" s="16"/>
      <c r="AY3714" s="16"/>
      <c r="AZ3714" s="16"/>
      <c r="BA3714" s="16"/>
      <c r="BB3714" s="16"/>
    </row>
    <row r="3715" s="5" customFormat="1" spans="1:54">
      <c r="A3715" s="136"/>
      <c r="C3715" s="136"/>
      <c r="E3715" s="107"/>
      <c r="F3715" s="137"/>
      <c r="J3715" s="122"/>
      <c r="K3715" s="138"/>
      <c r="L3715" s="139"/>
      <c r="M3715" s="140"/>
      <c r="O3715" s="89"/>
      <c r="Q3715" s="138"/>
      <c r="R3715" s="91"/>
      <c r="S3715" s="138"/>
      <c r="T3715" s="138"/>
      <c r="U3715" s="91"/>
      <c r="V3715" s="141"/>
      <c r="Y3715" s="6"/>
      <c r="Z3715" s="16"/>
      <c r="AA3715" s="16"/>
      <c r="AB3715" s="16"/>
      <c r="AC3715" s="16"/>
      <c r="AD3715" s="16"/>
      <c r="AE3715" s="16"/>
      <c r="AF3715" s="16"/>
      <c r="AG3715" s="16"/>
      <c r="AH3715" s="16"/>
      <c r="AI3715" s="16"/>
      <c r="AJ3715" s="16"/>
      <c r="AK3715" s="16"/>
      <c r="AL3715" s="16"/>
      <c r="AM3715" s="16"/>
      <c r="AN3715" s="16"/>
      <c r="AO3715" s="16"/>
      <c r="AP3715" s="16"/>
      <c r="AQ3715" s="16"/>
      <c r="AR3715" s="16"/>
      <c r="AS3715" s="16"/>
      <c r="AT3715" s="16"/>
      <c r="AU3715" s="16"/>
      <c r="AV3715" s="16"/>
      <c r="AW3715" s="16"/>
      <c r="AX3715" s="16"/>
      <c r="AY3715" s="16"/>
      <c r="AZ3715" s="16"/>
      <c r="BA3715" s="16"/>
      <c r="BB3715" s="16"/>
    </row>
    <row r="3716" s="5" customFormat="1" spans="1:54">
      <c r="A3716" s="136"/>
      <c r="C3716" s="136"/>
      <c r="E3716" s="107"/>
      <c r="F3716" s="137"/>
      <c r="J3716" s="122"/>
      <c r="K3716" s="138"/>
      <c r="L3716" s="139"/>
      <c r="M3716" s="140"/>
      <c r="O3716" s="89"/>
      <c r="Q3716" s="138"/>
      <c r="R3716" s="91"/>
      <c r="S3716" s="138"/>
      <c r="T3716" s="138"/>
      <c r="U3716" s="91"/>
      <c r="V3716" s="141"/>
      <c r="Y3716" s="6"/>
      <c r="Z3716" s="16"/>
      <c r="AA3716" s="16"/>
      <c r="AB3716" s="16"/>
      <c r="AC3716" s="16"/>
      <c r="AD3716" s="16"/>
      <c r="AE3716" s="16"/>
      <c r="AF3716" s="16"/>
      <c r="AG3716" s="16"/>
      <c r="AH3716" s="16"/>
      <c r="AI3716" s="16"/>
      <c r="AJ3716" s="16"/>
      <c r="AK3716" s="16"/>
      <c r="AL3716" s="16"/>
      <c r="AM3716" s="16"/>
      <c r="AN3716" s="16"/>
      <c r="AO3716" s="16"/>
      <c r="AP3716" s="16"/>
      <c r="AQ3716" s="16"/>
      <c r="AR3716" s="16"/>
      <c r="AS3716" s="16"/>
      <c r="AT3716" s="16"/>
      <c r="AU3716" s="16"/>
      <c r="AV3716" s="16"/>
      <c r="AW3716" s="16"/>
      <c r="AX3716" s="16"/>
      <c r="AY3716" s="16"/>
      <c r="AZ3716" s="16"/>
      <c r="BA3716" s="16"/>
      <c r="BB3716" s="16"/>
    </row>
    <row r="3717" s="5" customFormat="1" spans="1:54">
      <c r="A3717" s="136"/>
      <c r="C3717" s="136"/>
      <c r="E3717" s="107"/>
      <c r="F3717" s="137"/>
      <c r="J3717" s="122"/>
      <c r="K3717" s="138"/>
      <c r="L3717" s="139"/>
      <c r="M3717" s="140"/>
      <c r="O3717" s="89"/>
      <c r="Q3717" s="138"/>
      <c r="R3717" s="91"/>
      <c r="S3717" s="138"/>
      <c r="T3717" s="138"/>
      <c r="U3717" s="91"/>
      <c r="V3717" s="141"/>
      <c r="Y3717" s="6"/>
      <c r="Z3717" s="16"/>
      <c r="AA3717" s="16"/>
      <c r="AB3717" s="16"/>
      <c r="AC3717" s="16"/>
      <c r="AD3717" s="16"/>
      <c r="AE3717" s="16"/>
      <c r="AF3717" s="16"/>
      <c r="AG3717" s="16"/>
      <c r="AH3717" s="16"/>
      <c r="AI3717" s="16"/>
      <c r="AJ3717" s="16"/>
      <c r="AK3717" s="16"/>
      <c r="AL3717" s="16"/>
      <c r="AM3717" s="16"/>
      <c r="AN3717" s="16"/>
      <c r="AO3717" s="16"/>
      <c r="AP3717" s="16"/>
      <c r="AQ3717" s="16"/>
      <c r="AR3717" s="16"/>
      <c r="AS3717" s="16"/>
      <c r="AT3717" s="16"/>
      <c r="AU3717" s="16"/>
      <c r="AV3717" s="16"/>
      <c r="AW3717" s="16"/>
      <c r="AX3717" s="16"/>
      <c r="AY3717" s="16"/>
      <c r="AZ3717" s="16"/>
      <c r="BA3717" s="16"/>
      <c r="BB3717" s="16"/>
    </row>
    <row r="3718" s="5" customFormat="1" spans="1:54">
      <c r="A3718" s="136"/>
      <c r="C3718" s="136"/>
      <c r="E3718" s="107"/>
      <c r="F3718" s="137"/>
      <c r="J3718" s="122"/>
      <c r="K3718" s="138"/>
      <c r="L3718" s="139"/>
      <c r="M3718" s="140"/>
      <c r="O3718" s="89"/>
      <c r="Q3718" s="138"/>
      <c r="R3718" s="91"/>
      <c r="S3718" s="138"/>
      <c r="T3718" s="138"/>
      <c r="U3718" s="91"/>
      <c r="V3718" s="141"/>
      <c r="Y3718" s="6"/>
      <c r="Z3718" s="16"/>
      <c r="AA3718" s="16"/>
      <c r="AB3718" s="16"/>
      <c r="AC3718" s="16"/>
      <c r="AD3718" s="16"/>
      <c r="AE3718" s="16"/>
      <c r="AF3718" s="16"/>
      <c r="AG3718" s="16"/>
      <c r="AH3718" s="16"/>
      <c r="AI3718" s="16"/>
      <c r="AJ3718" s="16"/>
      <c r="AK3718" s="16"/>
      <c r="AL3718" s="16"/>
      <c r="AM3718" s="16"/>
      <c r="AN3718" s="16"/>
      <c r="AO3718" s="16"/>
      <c r="AP3718" s="16"/>
      <c r="AQ3718" s="16"/>
      <c r="AR3718" s="16"/>
      <c r="AS3718" s="16"/>
      <c r="AT3718" s="16"/>
      <c r="AU3718" s="16"/>
      <c r="AV3718" s="16"/>
      <c r="AW3718" s="16"/>
      <c r="AX3718" s="16"/>
      <c r="AY3718" s="16"/>
      <c r="AZ3718" s="16"/>
      <c r="BA3718" s="16"/>
      <c r="BB3718" s="16"/>
    </row>
    <row r="3719" s="5" customFormat="1" spans="1:54">
      <c r="A3719" s="136"/>
      <c r="C3719" s="136"/>
      <c r="E3719" s="107"/>
      <c r="F3719" s="137"/>
      <c r="J3719" s="122"/>
      <c r="K3719" s="138"/>
      <c r="L3719" s="139"/>
      <c r="M3719" s="140"/>
      <c r="O3719" s="89"/>
      <c r="Q3719" s="138"/>
      <c r="R3719" s="91"/>
      <c r="S3719" s="138"/>
      <c r="T3719" s="138"/>
      <c r="U3719" s="91"/>
      <c r="V3719" s="141"/>
      <c r="Y3719" s="6"/>
      <c r="Z3719" s="16"/>
      <c r="AA3719" s="16"/>
      <c r="AB3719" s="16"/>
      <c r="AC3719" s="16"/>
      <c r="AD3719" s="16"/>
      <c r="AE3719" s="16"/>
      <c r="AF3719" s="16"/>
      <c r="AG3719" s="16"/>
      <c r="AH3719" s="16"/>
      <c r="AI3719" s="16"/>
      <c r="AJ3719" s="16"/>
      <c r="AK3719" s="16"/>
      <c r="AL3719" s="16"/>
      <c r="AM3719" s="16"/>
      <c r="AN3719" s="16"/>
      <c r="AO3719" s="16"/>
      <c r="AP3719" s="16"/>
      <c r="AQ3719" s="16"/>
      <c r="AR3719" s="16"/>
      <c r="AS3719" s="16"/>
      <c r="AT3719" s="16"/>
      <c r="AU3719" s="16"/>
      <c r="AV3719" s="16"/>
      <c r="AW3719" s="16"/>
      <c r="AX3719" s="16"/>
      <c r="AY3719" s="16"/>
      <c r="AZ3719" s="16"/>
      <c r="BA3719" s="16"/>
      <c r="BB3719" s="16"/>
    </row>
    <row r="3720" s="5" customFormat="1" spans="1:54">
      <c r="A3720" s="136"/>
      <c r="C3720" s="136"/>
      <c r="E3720" s="107"/>
      <c r="F3720" s="137"/>
      <c r="J3720" s="122"/>
      <c r="K3720" s="138"/>
      <c r="L3720" s="139"/>
      <c r="M3720" s="140"/>
      <c r="O3720" s="89"/>
      <c r="Q3720" s="138"/>
      <c r="R3720" s="91"/>
      <c r="S3720" s="138"/>
      <c r="T3720" s="138"/>
      <c r="U3720" s="91"/>
      <c r="V3720" s="141"/>
      <c r="Y3720" s="6"/>
      <c r="Z3720" s="16"/>
      <c r="AA3720" s="16"/>
      <c r="AB3720" s="16"/>
      <c r="AC3720" s="16"/>
      <c r="AD3720" s="16"/>
      <c r="AE3720" s="16"/>
      <c r="AF3720" s="16"/>
      <c r="AG3720" s="16"/>
      <c r="AH3720" s="16"/>
      <c r="AI3720" s="16"/>
      <c r="AJ3720" s="16"/>
      <c r="AK3720" s="16"/>
      <c r="AL3720" s="16"/>
      <c r="AM3720" s="16"/>
      <c r="AN3720" s="16"/>
      <c r="AO3720" s="16"/>
      <c r="AP3720" s="16"/>
      <c r="AQ3720" s="16"/>
      <c r="AR3720" s="16"/>
      <c r="AS3720" s="16"/>
      <c r="AT3720" s="16"/>
      <c r="AU3720" s="16"/>
      <c r="AV3720" s="16"/>
      <c r="AW3720" s="16"/>
      <c r="AX3720" s="16"/>
      <c r="AY3720" s="16"/>
      <c r="AZ3720" s="16"/>
      <c r="BA3720" s="16"/>
      <c r="BB3720" s="16"/>
    </row>
    <row r="3721" s="5" customFormat="1" spans="1:54">
      <c r="A3721" s="136"/>
      <c r="C3721" s="136"/>
      <c r="E3721" s="107"/>
      <c r="F3721" s="137"/>
      <c r="J3721" s="122"/>
      <c r="K3721" s="138"/>
      <c r="L3721" s="139"/>
      <c r="M3721" s="140"/>
      <c r="O3721" s="89"/>
      <c r="Q3721" s="138"/>
      <c r="R3721" s="91"/>
      <c r="S3721" s="138"/>
      <c r="T3721" s="138"/>
      <c r="U3721" s="91"/>
      <c r="V3721" s="141"/>
      <c r="Y3721" s="6"/>
      <c r="Z3721" s="16"/>
      <c r="AA3721" s="16"/>
      <c r="AB3721" s="16"/>
      <c r="AC3721" s="16"/>
      <c r="AD3721" s="16"/>
      <c r="AE3721" s="16"/>
      <c r="AF3721" s="16"/>
      <c r="AG3721" s="16"/>
      <c r="AH3721" s="16"/>
      <c r="AI3721" s="16"/>
      <c r="AJ3721" s="16"/>
      <c r="AK3721" s="16"/>
      <c r="AL3721" s="16"/>
      <c r="AM3721" s="16"/>
      <c r="AN3721" s="16"/>
      <c r="AO3721" s="16"/>
      <c r="AP3721" s="16"/>
      <c r="AQ3721" s="16"/>
      <c r="AR3721" s="16"/>
      <c r="AS3721" s="16"/>
      <c r="AT3721" s="16"/>
      <c r="AU3721" s="16"/>
      <c r="AV3721" s="16"/>
      <c r="AW3721" s="16"/>
      <c r="AX3721" s="16"/>
      <c r="AY3721" s="16"/>
      <c r="AZ3721" s="16"/>
      <c r="BA3721" s="16"/>
      <c r="BB3721" s="16"/>
    </row>
    <row r="3722" s="5" customFormat="1" spans="1:54">
      <c r="A3722" s="136"/>
      <c r="C3722" s="136"/>
      <c r="E3722" s="107"/>
      <c r="F3722" s="137"/>
      <c r="J3722" s="122"/>
      <c r="K3722" s="138"/>
      <c r="L3722" s="139"/>
      <c r="M3722" s="140"/>
      <c r="O3722" s="89"/>
      <c r="Q3722" s="138"/>
      <c r="R3722" s="91"/>
      <c r="S3722" s="138"/>
      <c r="T3722" s="138"/>
      <c r="U3722" s="91"/>
      <c r="V3722" s="141"/>
      <c r="Y3722" s="6"/>
      <c r="Z3722" s="16"/>
      <c r="AA3722" s="16"/>
      <c r="AB3722" s="16"/>
      <c r="AC3722" s="16"/>
      <c r="AD3722" s="16"/>
      <c r="AE3722" s="16"/>
      <c r="AF3722" s="16"/>
      <c r="AG3722" s="16"/>
      <c r="AH3722" s="16"/>
      <c r="AI3722" s="16"/>
      <c r="AJ3722" s="16"/>
      <c r="AK3722" s="16"/>
      <c r="AL3722" s="16"/>
      <c r="AM3722" s="16"/>
      <c r="AN3722" s="16"/>
      <c r="AO3722" s="16"/>
      <c r="AP3722" s="16"/>
      <c r="AQ3722" s="16"/>
      <c r="AR3722" s="16"/>
      <c r="AS3722" s="16"/>
      <c r="AT3722" s="16"/>
      <c r="AU3722" s="16"/>
      <c r="AV3722" s="16"/>
      <c r="AW3722" s="16"/>
      <c r="AX3722" s="16"/>
      <c r="AY3722" s="16"/>
      <c r="AZ3722" s="16"/>
      <c r="BA3722" s="16"/>
      <c r="BB3722" s="16"/>
    </row>
    <row r="3723" s="5" customFormat="1" spans="1:54">
      <c r="A3723" s="136"/>
      <c r="C3723" s="136"/>
      <c r="E3723" s="107"/>
      <c r="F3723" s="137"/>
      <c r="J3723" s="122"/>
      <c r="K3723" s="138"/>
      <c r="L3723" s="139"/>
      <c r="M3723" s="140"/>
      <c r="O3723" s="89"/>
      <c r="Q3723" s="138"/>
      <c r="R3723" s="91"/>
      <c r="S3723" s="138"/>
      <c r="T3723" s="138"/>
      <c r="U3723" s="91"/>
      <c r="V3723" s="141"/>
      <c r="Y3723" s="6"/>
      <c r="Z3723" s="16"/>
      <c r="AA3723" s="16"/>
      <c r="AB3723" s="16"/>
      <c r="AC3723" s="16"/>
      <c r="AD3723" s="16"/>
      <c r="AE3723" s="16"/>
      <c r="AF3723" s="16"/>
      <c r="AG3723" s="16"/>
      <c r="AH3723" s="16"/>
      <c r="AI3723" s="16"/>
      <c r="AJ3723" s="16"/>
      <c r="AK3723" s="16"/>
      <c r="AL3723" s="16"/>
      <c r="AM3723" s="16"/>
      <c r="AN3723" s="16"/>
      <c r="AO3723" s="16"/>
      <c r="AP3723" s="16"/>
      <c r="AQ3723" s="16"/>
      <c r="AR3723" s="16"/>
      <c r="AS3723" s="16"/>
      <c r="AT3723" s="16"/>
      <c r="AU3723" s="16"/>
      <c r="AV3723" s="16"/>
      <c r="AW3723" s="16"/>
      <c r="AX3723" s="16"/>
      <c r="AY3723" s="16"/>
      <c r="AZ3723" s="16"/>
      <c r="BA3723" s="16"/>
      <c r="BB3723" s="16"/>
    </row>
    <row r="3724" s="5" customFormat="1" spans="1:54">
      <c r="A3724" s="136"/>
      <c r="C3724" s="136"/>
      <c r="E3724" s="107"/>
      <c r="F3724" s="137"/>
      <c r="J3724" s="122"/>
      <c r="K3724" s="138"/>
      <c r="L3724" s="139"/>
      <c r="M3724" s="140"/>
      <c r="O3724" s="89"/>
      <c r="Q3724" s="138"/>
      <c r="R3724" s="91"/>
      <c r="S3724" s="138"/>
      <c r="T3724" s="138"/>
      <c r="U3724" s="91"/>
      <c r="V3724" s="141"/>
      <c r="Y3724" s="6"/>
      <c r="Z3724" s="16"/>
      <c r="AA3724" s="16"/>
      <c r="AB3724" s="16"/>
      <c r="AC3724" s="16"/>
      <c r="AD3724" s="16"/>
      <c r="AE3724" s="16"/>
      <c r="AF3724" s="16"/>
      <c r="AG3724" s="16"/>
      <c r="AH3724" s="16"/>
      <c r="AI3724" s="16"/>
      <c r="AJ3724" s="16"/>
      <c r="AK3724" s="16"/>
      <c r="AL3724" s="16"/>
      <c r="AM3724" s="16"/>
      <c r="AN3724" s="16"/>
      <c r="AO3724" s="16"/>
      <c r="AP3724" s="16"/>
      <c r="AQ3724" s="16"/>
      <c r="AR3724" s="16"/>
      <c r="AS3724" s="16"/>
      <c r="AT3724" s="16"/>
      <c r="AU3724" s="16"/>
      <c r="AV3724" s="16"/>
      <c r="AW3724" s="16"/>
      <c r="AX3724" s="16"/>
      <c r="AY3724" s="16"/>
      <c r="AZ3724" s="16"/>
      <c r="BA3724" s="16"/>
      <c r="BB3724" s="16"/>
    </row>
    <row r="3725" s="5" customFormat="1" spans="1:54">
      <c r="A3725" s="136"/>
      <c r="C3725" s="136"/>
      <c r="E3725" s="107"/>
      <c r="F3725" s="137"/>
      <c r="J3725" s="122"/>
      <c r="K3725" s="138"/>
      <c r="L3725" s="139"/>
      <c r="M3725" s="140"/>
      <c r="O3725" s="89"/>
      <c r="Q3725" s="138"/>
      <c r="R3725" s="91"/>
      <c r="S3725" s="138"/>
      <c r="T3725" s="138"/>
      <c r="U3725" s="91"/>
      <c r="V3725" s="141"/>
      <c r="Y3725" s="6"/>
      <c r="Z3725" s="16"/>
      <c r="AA3725" s="16"/>
      <c r="AB3725" s="16"/>
      <c r="AC3725" s="16"/>
      <c r="AD3725" s="16"/>
      <c r="AE3725" s="16"/>
      <c r="AF3725" s="16"/>
      <c r="AG3725" s="16"/>
      <c r="AH3725" s="16"/>
      <c r="AI3725" s="16"/>
      <c r="AJ3725" s="16"/>
      <c r="AK3725" s="16"/>
      <c r="AL3725" s="16"/>
      <c r="AM3725" s="16"/>
      <c r="AN3725" s="16"/>
      <c r="AO3725" s="16"/>
      <c r="AP3725" s="16"/>
      <c r="AQ3725" s="16"/>
      <c r="AR3725" s="16"/>
      <c r="AS3725" s="16"/>
      <c r="AT3725" s="16"/>
      <c r="AU3725" s="16"/>
      <c r="AV3725" s="16"/>
      <c r="AW3725" s="16"/>
      <c r="AX3725" s="16"/>
      <c r="AY3725" s="16"/>
      <c r="AZ3725" s="16"/>
      <c r="BA3725" s="16"/>
      <c r="BB3725" s="16"/>
    </row>
    <row r="3726" s="5" customFormat="1" spans="1:54">
      <c r="A3726" s="136"/>
      <c r="C3726" s="136"/>
      <c r="E3726" s="107"/>
      <c r="F3726" s="137"/>
      <c r="J3726" s="122"/>
      <c r="K3726" s="138"/>
      <c r="L3726" s="139"/>
      <c r="M3726" s="140"/>
      <c r="O3726" s="89"/>
      <c r="Q3726" s="138"/>
      <c r="R3726" s="91"/>
      <c r="S3726" s="138"/>
      <c r="T3726" s="138"/>
      <c r="U3726" s="91"/>
      <c r="V3726" s="141"/>
      <c r="Y3726" s="6"/>
      <c r="Z3726" s="16"/>
      <c r="AA3726" s="16"/>
      <c r="AB3726" s="16"/>
      <c r="AC3726" s="16"/>
      <c r="AD3726" s="16"/>
      <c r="AE3726" s="16"/>
      <c r="AF3726" s="16"/>
      <c r="AG3726" s="16"/>
      <c r="AH3726" s="16"/>
      <c r="AI3726" s="16"/>
      <c r="AJ3726" s="16"/>
      <c r="AK3726" s="16"/>
      <c r="AL3726" s="16"/>
      <c r="AM3726" s="16"/>
      <c r="AN3726" s="16"/>
      <c r="AO3726" s="16"/>
      <c r="AP3726" s="16"/>
      <c r="AQ3726" s="16"/>
      <c r="AR3726" s="16"/>
      <c r="AS3726" s="16"/>
      <c r="AT3726" s="16"/>
      <c r="AU3726" s="16"/>
      <c r="AV3726" s="16"/>
      <c r="AW3726" s="16"/>
      <c r="AX3726" s="16"/>
      <c r="AY3726" s="16"/>
      <c r="AZ3726" s="16"/>
      <c r="BA3726" s="16"/>
      <c r="BB3726" s="16"/>
    </row>
    <row r="3727" s="5" customFormat="1" spans="1:54">
      <c r="A3727" s="136"/>
      <c r="C3727" s="136"/>
      <c r="E3727" s="107"/>
      <c r="F3727" s="137"/>
      <c r="J3727" s="122"/>
      <c r="K3727" s="138"/>
      <c r="L3727" s="139"/>
      <c r="M3727" s="140"/>
      <c r="O3727" s="89"/>
      <c r="Q3727" s="138"/>
      <c r="R3727" s="91"/>
      <c r="S3727" s="138"/>
      <c r="T3727" s="138"/>
      <c r="U3727" s="91"/>
      <c r="V3727" s="141"/>
      <c r="Y3727" s="6"/>
      <c r="Z3727" s="16"/>
      <c r="AA3727" s="16"/>
      <c r="AB3727" s="16"/>
      <c r="AC3727" s="16"/>
      <c r="AD3727" s="16"/>
      <c r="AE3727" s="16"/>
      <c r="AF3727" s="16"/>
      <c r="AG3727" s="16"/>
      <c r="AH3727" s="16"/>
      <c r="AI3727" s="16"/>
      <c r="AJ3727" s="16"/>
      <c r="AK3727" s="16"/>
      <c r="AL3727" s="16"/>
      <c r="AM3727" s="16"/>
      <c r="AN3727" s="16"/>
      <c r="AO3727" s="16"/>
      <c r="AP3727" s="16"/>
      <c r="AQ3727" s="16"/>
      <c r="AR3727" s="16"/>
      <c r="AS3727" s="16"/>
      <c r="AT3727" s="16"/>
      <c r="AU3727" s="16"/>
      <c r="AV3727" s="16"/>
      <c r="AW3727" s="16"/>
      <c r="AX3727" s="16"/>
      <c r="AY3727" s="16"/>
      <c r="AZ3727" s="16"/>
      <c r="BA3727" s="16"/>
      <c r="BB3727" s="16"/>
    </row>
    <row r="3728" s="5" customFormat="1" spans="1:54">
      <c r="A3728" s="136"/>
      <c r="C3728" s="136"/>
      <c r="E3728" s="107"/>
      <c r="F3728" s="137"/>
      <c r="J3728" s="122"/>
      <c r="K3728" s="138"/>
      <c r="L3728" s="139"/>
      <c r="M3728" s="140"/>
      <c r="O3728" s="89"/>
      <c r="Q3728" s="138"/>
      <c r="R3728" s="91"/>
      <c r="S3728" s="138"/>
      <c r="T3728" s="138"/>
      <c r="U3728" s="91"/>
      <c r="V3728" s="141"/>
      <c r="Y3728" s="6"/>
      <c r="Z3728" s="16"/>
      <c r="AA3728" s="16"/>
      <c r="AB3728" s="16"/>
      <c r="AC3728" s="16"/>
      <c r="AD3728" s="16"/>
      <c r="AE3728" s="16"/>
      <c r="AF3728" s="16"/>
      <c r="AG3728" s="16"/>
      <c r="AH3728" s="16"/>
      <c r="AI3728" s="16"/>
      <c r="AJ3728" s="16"/>
      <c r="AK3728" s="16"/>
      <c r="AL3728" s="16"/>
      <c r="AM3728" s="16"/>
      <c r="AN3728" s="16"/>
      <c r="AO3728" s="16"/>
      <c r="AP3728" s="16"/>
      <c r="AQ3728" s="16"/>
      <c r="AR3728" s="16"/>
      <c r="AS3728" s="16"/>
      <c r="AT3728" s="16"/>
      <c r="AU3728" s="16"/>
      <c r="AV3728" s="16"/>
      <c r="AW3728" s="16"/>
      <c r="AX3728" s="16"/>
      <c r="AY3728" s="16"/>
      <c r="AZ3728" s="16"/>
      <c r="BA3728" s="16"/>
      <c r="BB3728" s="16"/>
    </row>
    <row r="3729" s="5" customFormat="1" spans="1:54">
      <c r="A3729" s="136"/>
      <c r="C3729" s="136"/>
      <c r="E3729" s="107"/>
      <c r="F3729" s="137"/>
      <c r="J3729" s="122"/>
      <c r="K3729" s="138"/>
      <c r="L3729" s="139"/>
      <c r="M3729" s="140"/>
      <c r="O3729" s="89"/>
      <c r="Q3729" s="138"/>
      <c r="R3729" s="91"/>
      <c r="S3729" s="138"/>
      <c r="T3729" s="138"/>
      <c r="U3729" s="91"/>
      <c r="V3729" s="141"/>
      <c r="Y3729" s="6"/>
      <c r="Z3729" s="16"/>
      <c r="AA3729" s="16"/>
      <c r="AB3729" s="16"/>
      <c r="AC3729" s="16"/>
      <c r="AD3729" s="16"/>
      <c r="AE3729" s="16"/>
      <c r="AF3729" s="16"/>
      <c r="AG3729" s="16"/>
      <c r="AH3729" s="16"/>
      <c r="AI3729" s="16"/>
      <c r="AJ3729" s="16"/>
      <c r="AK3729" s="16"/>
      <c r="AL3729" s="16"/>
      <c r="AM3729" s="16"/>
      <c r="AN3729" s="16"/>
      <c r="AO3729" s="16"/>
      <c r="AP3729" s="16"/>
      <c r="AQ3729" s="16"/>
      <c r="AR3729" s="16"/>
      <c r="AS3729" s="16"/>
      <c r="AT3729" s="16"/>
      <c r="AU3729" s="16"/>
      <c r="AV3729" s="16"/>
      <c r="AW3729" s="16"/>
      <c r="AX3729" s="16"/>
      <c r="AY3729" s="16"/>
      <c r="AZ3729" s="16"/>
      <c r="BA3729" s="16"/>
      <c r="BB3729" s="16"/>
    </row>
    <row r="3730" s="5" customFormat="1" spans="1:54">
      <c r="A3730" s="136"/>
      <c r="C3730" s="136"/>
      <c r="E3730" s="107"/>
      <c r="F3730" s="137"/>
      <c r="J3730" s="122"/>
      <c r="K3730" s="138"/>
      <c r="L3730" s="139"/>
      <c r="M3730" s="140"/>
      <c r="O3730" s="89"/>
      <c r="Q3730" s="138"/>
      <c r="R3730" s="91"/>
      <c r="S3730" s="138"/>
      <c r="T3730" s="138"/>
      <c r="U3730" s="91"/>
      <c r="V3730" s="141"/>
      <c r="Y3730" s="6"/>
      <c r="Z3730" s="16"/>
      <c r="AA3730" s="16"/>
      <c r="AB3730" s="16"/>
      <c r="AC3730" s="16"/>
      <c r="AD3730" s="16"/>
      <c r="AE3730" s="16"/>
      <c r="AF3730" s="16"/>
      <c r="AG3730" s="16"/>
      <c r="AH3730" s="16"/>
      <c r="AI3730" s="16"/>
      <c r="AJ3730" s="16"/>
      <c r="AK3730" s="16"/>
      <c r="AL3730" s="16"/>
      <c r="AM3730" s="16"/>
      <c r="AN3730" s="16"/>
      <c r="AO3730" s="16"/>
      <c r="AP3730" s="16"/>
      <c r="AQ3730" s="16"/>
      <c r="AR3730" s="16"/>
      <c r="AS3730" s="16"/>
      <c r="AT3730" s="16"/>
      <c r="AU3730" s="16"/>
      <c r="AV3730" s="16"/>
      <c r="AW3730" s="16"/>
      <c r="AX3730" s="16"/>
      <c r="AY3730" s="16"/>
      <c r="AZ3730" s="16"/>
      <c r="BA3730" s="16"/>
      <c r="BB3730" s="16"/>
    </row>
    <row r="3731" s="5" customFormat="1" spans="1:54">
      <c r="A3731" s="136"/>
      <c r="C3731" s="136"/>
      <c r="E3731" s="107"/>
      <c r="F3731" s="137"/>
      <c r="J3731" s="122"/>
      <c r="K3731" s="138"/>
      <c r="L3731" s="139"/>
      <c r="M3731" s="140"/>
      <c r="O3731" s="89"/>
      <c r="Q3731" s="138"/>
      <c r="R3731" s="91"/>
      <c r="S3731" s="138"/>
      <c r="T3731" s="138"/>
      <c r="U3731" s="91"/>
      <c r="V3731" s="141"/>
      <c r="Y3731" s="6"/>
      <c r="Z3731" s="16"/>
      <c r="AA3731" s="16"/>
      <c r="AB3731" s="16"/>
      <c r="AC3731" s="16"/>
      <c r="AD3731" s="16"/>
      <c r="AE3731" s="16"/>
      <c r="AF3731" s="16"/>
      <c r="AG3731" s="16"/>
      <c r="AH3731" s="16"/>
      <c r="AI3731" s="16"/>
      <c r="AJ3731" s="16"/>
      <c r="AK3731" s="16"/>
      <c r="AL3731" s="16"/>
      <c r="AM3731" s="16"/>
      <c r="AN3731" s="16"/>
      <c r="AO3731" s="16"/>
      <c r="AP3731" s="16"/>
      <c r="AQ3731" s="16"/>
      <c r="AR3731" s="16"/>
      <c r="AS3731" s="16"/>
      <c r="AT3731" s="16"/>
      <c r="AU3731" s="16"/>
      <c r="AV3731" s="16"/>
      <c r="AW3731" s="16"/>
      <c r="AX3731" s="16"/>
      <c r="AY3731" s="16"/>
      <c r="AZ3731" s="16"/>
      <c r="BA3731" s="16"/>
      <c r="BB3731" s="16"/>
    </row>
    <row r="3732" s="5" customFormat="1" spans="1:54">
      <c r="A3732" s="136"/>
      <c r="C3732" s="136"/>
      <c r="E3732" s="107"/>
      <c r="F3732" s="137"/>
      <c r="J3732" s="122"/>
      <c r="K3732" s="138"/>
      <c r="L3732" s="139"/>
      <c r="M3732" s="140"/>
      <c r="O3732" s="89"/>
      <c r="Q3732" s="138"/>
      <c r="R3732" s="91"/>
      <c r="S3732" s="138"/>
      <c r="T3732" s="138"/>
      <c r="U3732" s="91"/>
      <c r="V3732" s="141"/>
      <c r="Y3732" s="6"/>
      <c r="Z3732" s="16"/>
      <c r="AA3732" s="16"/>
      <c r="AB3732" s="16"/>
      <c r="AC3732" s="16"/>
      <c r="AD3732" s="16"/>
      <c r="AE3732" s="16"/>
      <c r="AF3732" s="16"/>
      <c r="AG3732" s="16"/>
      <c r="AH3732" s="16"/>
      <c r="AI3732" s="16"/>
      <c r="AJ3732" s="16"/>
      <c r="AK3732" s="16"/>
      <c r="AL3732" s="16"/>
      <c r="AM3732" s="16"/>
      <c r="AN3732" s="16"/>
      <c r="AO3732" s="16"/>
      <c r="AP3732" s="16"/>
      <c r="AQ3732" s="16"/>
      <c r="AR3732" s="16"/>
      <c r="AS3732" s="16"/>
      <c r="AT3732" s="16"/>
      <c r="AU3732" s="16"/>
      <c r="AV3732" s="16"/>
      <c r="AW3732" s="16"/>
      <c r="AX3732" s="16"/>
      <c r="AY3732" s="16"/>
      <c r="AZ3732" s="16"/>
      <c r="BA3732" s="16"/>
      <c r="BB3732" s="16"/>
    </row>
    <row r="3733" s="5" customFormat="1" spans="1:54">
      <c r="A3733" s="136"/>
      <c r="C3733" s="136"/>
      <c r="E3733" s="107"/>
      <c r="F3733" s="137"/>
      <c r="J3733" s="122"/>
      <c r="K3733" s="138"/>
      <c r="L3733" s="139"/>
      <c r="M3733" s="140"/>
      <c r="O3733" s="89"/>
      <c r="Q3733" s="138"/>
      <c r="R3733" s="91"/>
      <c r="S3733" s="138"/>
      <c r="T3733" s="138"/>
      <c r="U3733" s="91"/>
      <c r="V3733" s="141"/>
      <c r="Y3733" s="6"/>
      <c r="Z3733" s="16"/>
      <c r="AA3733" s="16"/>
      <c r="AB3733" s="16"/>
      <c r="AC3733" s="16"/>
      <c r="AD3733" s="16"/>
      <c r="AE3733" s="16"/>
      <c r="AF3733" s="16"/>
      <c r="AG3733" s="16"/>
      <c r="AH3733" s="16"/>
      <c r="AI3733" s="16"/>
      <c r="AJ3733" s="16"/>
      <c r="AK3733" s="16"/>
      <c r="AL3733" s="16"/>
      <c r="AM3733" s="16"/>
      <c r="AN3733" s="16"/>
      <c r="AO3733" s="16"/>
      <c r="AP3733" s="16"/>
      <c r="AQ3733" s="16"/>
      <c r="AR3733" s="16"/>
      <c r="AS3733" s="16"/>
      <c r="AT3733" s="16"/>
      <c r="AU3733" s="16"/>
      <c r="AV3733" s="16"/>
      <c r="AW3733" s="16"/>
      <c r="AX3733" s="16"/>
      <c r="AY3733" s="16"/>
      <c r="AZ3733" s="16"/>
      <c r="BA3733" s="16"/>
      <c r="BB3733" s="16"/>
    </row>
    <row r="3734" s="5" customFormat="1" spans="1:54">
      <c r="A3734" s="136"/>
      <c r="C3734" s="136"/>
      <c r="E3734" s="107"/>
      <c r="F3734" s="137"/>
      <c r="J3734" s="122"/>
      <c r="K3734" s="138"/>
      <c r="L3734" s="139"/>
      <c r="M3734" s="140"/>
      <c r="O3734" s="89"/>
      <c r="Q3734" s="138"/>
      <c r="R3734" s="91"/>
      <c r="S3734" s="138"/>
      <c r="T3734" s="138"/>
      <c r="U3734" s="91"/>
      <c r="V3734" s="141"/>
      <c r="Y3734" s="6"/>
      <c r="Z3734" s="16"/>
      <c r="AA3734" s="16"/>
      <c r="AB3734" s="16"/>
      <c r="AC3734" s="16"/>
      <c r="AD3734" s="16"/>
      <c r="AE3734" s="16"/>
      <c r="AF3734" s="16"/>
      <c r="AG3734" s="16"/>
      <c r="AH3734" s="16"/>
      <c r="AI3734" s="16"/>
      <c r="AJ3734" s="16"/>
      <c r="AK3734" s="16"/>
      <c r="AL3734" s="16"/>
      <c r="AM3734" s="16"/>
      <c r="AN3734" s="16"/>
      <c r="AO3734" s="16"/>
      <c r="AP3734" s="16"/>
      <c r="AQ3734" s="16"/>
      <c r="AR3734" s="16"/>
      <c r="AS3734" s="16"/>
      <c r="AT3734" s="16"/>
      <c r="AU3734" s="16"/>
      <c r="AV3734" s="16"/>
      <c r="AW3734" s="16"/>
      <c r="AX3734" s="16"/>
      <c r="AY3734" s="16"/>
      <c r="AZ3734" s="16"/>
      <c r="BA3734" s="16"/>
      <c r="BB3734" s="16"/>
    </row>
    <row r="3735" s="5" customFormat="1" spans="1:54">
      <c r="A3735" s="136"/>
      <c r="C3735" s="136"/>
      <c r="E3735" s="107"/>
      <c r="F3735" s="137"/>
      <c r="J3735" s="122"/>
      <c r="K3735" s="138"/>
      <c r="L3735" s="139"/>
      <c r="M3735" s="140"/>
      <c r="O3735" s="89"/>
      <c r="Q3735" s="138"/>
      <c r="R3735" s="91"/>
      <c r="S3735" s="138"/>
      <c r="T3735" s="138"/>
      <c r="U3735" s="91"/>
      <c r="V3735" s="141"/>
      <c r="Y3735" s="6"/>
      <c r="Z3735" s="16"/>
      <c r="AA3735" s="16"/>
      <c r="AB3735" s="16"/>
      <c r="AC3735" s="16"/>
      <c r="AD3735" s="16"/>
      <c r="AE3735" s="16"/>
      <c r="AF3735" s="16"/>
      <c r="AG3735" s="16"/>
      <c r="AH3735" s="16"/>
      <c r="AI3735" s="16"/>
      <c r="AJ3735" s="16"/>
      <c r="AK3735" s="16"/>
      <c r="AL3735" s="16"/>
      <c r="AM3735" s="16"/>
      <c r="AN3735" s="16"/>
      <c r="AO3735" s="16"/>
      <c r="AP3735" s="16"/>
      <c r="AQ3735" s="16"/>
      <c r="AR3735" s="16"/>
      <c r="AS3735" s="16"/>
      <c r="AT3735" s="16"/>
      <c r="AU3735" s="16"/>
      <c r="AV3735" s="16"/>
      <c r="AW3735" s="16"/>
      <c r="AX3735" s="16"/>
      <c r="AY3735" s="16"/>
      <c r="AZ3735" s="16"/>
      <c r="BA3735" s="16"/>
      <c r="BB3735" s="16"/>
    </row>
    <row r="3736" s="5" customFormat="1" spans="1:54">
      <c r="A3736" s="136"/>
      <c r="C3736" s="136"/>
      <c r="E3736" s="107"/>
      <c r="F3736" s="137"/>
      <c r="J3736" s="122"/>
      <c r="K3736" s="138"/>
      <c r="L3736" s="139"/>
      <c r="M3736" s="140"/>
      <c r="O3736" s="89"/>
      <c r="Q3736" s="138"/>
      <c r="R3736" s="91"/>
      <c r="S3736" s="138"/>
      <c r="T3736" s="138"/>
      <c r="U3736" s="91"/>
      <c r="V3736" s="141"/>
      <c r="Y3736" s="6"/>
      <c r="Z3736" s="16"/>
      <c r="AA3736" s="16"/>
      <c r="AB3736" s="16"/>
      <c r="AC3736" s="16"/>
      <c r="AD3736" s="16"/>
      <c r="AE3736" s="16"/>
      <c r="AF3736" s="16"/>
      <c r="AG3736" s="16"/>
      <c r="AH3736" s="16"/>
      <c r="AI3736" s="16"/>
      <c r="AJ3736" s="16"/>
      <c r="AK3736" s="16"/>
      <c r="AL3736" s="16"/>
      <c r="AM3736" s="16"/>
      <c r="AN3736" s="16"/>
      <c r="AO3736" s="16"/>
      <c r="AP3736" s="16"/>
      <c r="AQ3736" s="16"/>
      <c r="AR3736" s="16"/>
      <c r="AS3736" s="16"/>
      <c r="AT3736" s="16"/>
      <c r="AU3736" s="16"/>
      <c r="AV3736" s="16"/>
      <c r="AW3736" s="16"/>
      <c r="AX3736" s="16"/>
      <c r="AY3736" s="16"/>
      <c r="AZ3736" s="16"/>
      <c r="BA3736" s="16"/>
      <c r="BB3736" s="16"/>
    </row>
    <row r="3737" s="5" customFormat="1" spans="1:54">
      <c r="A3737" s="136"/>
      <c r="C3737" s="136"/>
      <c r="E3737" s="107"/>
      <c r="F3737" s="137"/>
      <c r="J3737" s="122"/>
      <c r="K3737" s="138"/>
      <c r="L3737" s="139"/>
      <c r="M3737" s="140"/>
      <c r="O3737" s="89"/>
      <c r="Q3737" s="138"/>
      <c r="R3737" s="91"/>
      <c r="S3737" s="138"/>
      <c r="T3737" s="138"/>
      <c r="U3737" s="91"/>
      <c r="V3737" s="141"/>
      <c r="Y3737" s="6"/>
      <c r="Z3737" s="16"/>
      <c r="AA3737" s="16"/>
      <c r="AB3737" s="16"/>
      <c r="AC3737" s="16"/>
      <c r="AD3737" s="16"/>
      <c r="AE3737" s="16"/>
      <c r="AF3737" s="16"/>
      <c r="AG3737" s="16"/>
      <c r="AH3737" s="16"/>
      <c r="AI3737" s="16"/>
      <c r="AJ3737" s="16"/>
      <c r="AK3737" s="16"/>
      <c r="AL3737" s="16"/>
      <c r="AM3737" s="16"/>
      <c r="AN3737" s="16"/>
      <c r="AO3737" s="16"/>
      <c r="AP3737" s="16"/>
      <c r="AQ3737" s="16"/>
      <c r="AR3737" s="16"/>
      <c r="AS3737" s="16"/>
      <c r="AT3737" s="16"/>
      <c r="AU3737" s="16"/>
      <c r="AV3737" s="16"/>
      <c r="AW3737" s="16"/>
      <c r="AX3737" s="16"/>
      <c r="AY3737" s="16"/>
      <c r="AZ3737" s="16"/>
      <c r="BA3737" s="16"/>
      <c r="BB3737" s="16"/>
    </row>
    <row r="3738" s="5" customFormat="1" spans="1:54">
      <c r="A3738" s="136"/>
      <c r="C3738" s="136"/>
      <c r="E3738" s="107"/>
      <c r="F3738" s="137"/>
      <c r="J3738" s="122"/>
      <c r="K3738" s="138"/>
      <c r="L3738" s="139"/>
      <c r="M3738" s="140"/>
      <c r="O3738" s="89"/>
      <c r="Q3738" s="138"/>
      <c r="R3738" s="91"/>
      <c r="S3738" s="138"/>
      <c r="T3738" s="138"/>
      <c r="U3738" s="91"/>
      <c r="V3738" s="141"/>
      <c r="Y3738" s="6"/>
      <c r="Z3738" s="16"/>
      <c r="AA3738" s="16"/>
      <c r="AB3738" s="16"/>
      <c r="AC3738" s="16"/>
      <c r="AD3738" s="16"/>
      <c r="AE3738" s="16"/>
      <c r="AF3738" s="16"/>
      <c r="AG3738" s="16"/>
      <c r="AH3738" s="16"/>
      <c r="AI3738" s="16"/>
      <c r="AJ3738" s="16"/>
      <c r="AK3738" s="16"/>
      <c r="AL3738" s="16"/>
      <c r="AM3738" s="16"/>
      <c r="AN3738" s="16"/>
      <c r="AO3738" s="16"/>
      <c r="AP3738" s="16"/>
      <c r="AQ3738" s="16"/>
      <c r="AR3738" s="16"/>
      <c r="AS3738" s="16"/>
      <c r="AT3738" s="16"/>
      <c r="AU3738" s="16"/>
      <c r="AV3738" s="16"/>
      <c r="AW3738" s="16"/>
      <c r="AX3738" s="16"/>
      <c r="AY3738" s="16"/>
      <c r="AZ3738" s="16"/>
      <c r="BA3738" s="16"/>
      <c r="BB3738" s="16"/>
    </row>
    <row r="3739" s="5" customFormat="1" spans="1:54">
      <c r="A3739" s="136"/>
      <c r="C3739" s="136"/>
      <c r="E3739" s="107"/>
      <c r="F3739" s="137"/>
      <c r="J3739" s="122"/>
      <c r="K3739" s="138"/>
      <c r="L3739" s="139"/>
      <c r="M3739" s="140"/>
      <c r="O3739" s="89"/>
      <c r="Q3739" s="138"/>
      <c r="R3739" s="91"/>
      <c r="S3739" s="138"/>
      <c r="T3739" s="138"/>
      <c r="U3739" s="91"/>
      <c r="V3739" s="141"/>
      <c r="Y3739" s="6"/>
      <c r="Z3739" s="16"/>
      <c r="AA3739" s="16"/>
      <c r="AB3739" s="16"/>
      <c r="AC3739" s="16"/>
      <c r="AD3739" s="16"/>
      <c r="AE3739" s="16"/>
      <c r="AF3739" s="16"/>
      <c r="AG3739" s="16"/>
      <c r="AH3739" s="16"/>
      <c r="AI3739" s="16"/>
      <c r="AJ3739" s="16"/>
      <c r="AK3739" s="16"/>
      <c r="AL3739" s="16"/>
      <c r="AM3739" s="16"/>
      <c r="AN3739" s="16"/>
      <c r="AO3739" s="16"/>
      <c r="AP3739" s="16"/>
      <c r="AQ3739" s="16"/>
      <c r="AR3739" s="16"/>
      <c r="AS3739" s="16"/>
      <c r="AT3739" s="16"/>
      <c r="AU3739" s="16"/>
      <c r="AV3739" s="16"/>
      <c r="AW3739" s="16"/>
      <c r="AX3739" s="16"/>
      <c r="AY3739" s="16"/>
      <c r="AZ3739" s="16"/>
      <c r="BA3739" s="16"/>
      <c r="BB3739" s="16"/>
    </row>
    <row r="3740" s="5" customFormat="1" spans="1:54">
      <c r="A3740" s="136"/>
      <c r="C3740" s="136"/>
      <c r="E3740" s="107"/>
      <c r="F3740" s="137"/>
      <c r="J3740" s="122"/>
      <c r="K3740" s="138"/>
      <c r="L3740" s="139"/>
      <c r="M3740" s="140"/>
      <c r="O3740" s="89"/>
      <c r="Q3740" s="138"/>
      <c r="R3740" s="91"/>
      <c r="S3740" s="138"/>
      <c r="T3740" s="138"/>
      <c r="U3740" s="91"/>
      <c r="V3740" s="141"/>
      <c r="Y3740" s="6"/>
      <c r="Z3740" s="16"/>
      <c r="AA3740" s="16"/>
      <c r="AB3740" s="16"/>
      <c r="AC3740" s="16"/>
      <c r="AD3740" s="16"/>
      <c r="AE3740" s="16"/>
      <c r="AF3740" s="16"/>
      <c r="AG3740" s="16"/>
      <c r="AH3740" s="16"/>
      <c r="AI3740" s="16"/>
      <c r="AJ3740" s="16"/>
      <c r="AK3740" s="16"/>
      <c r="AL3740" s="16"/>
      <c r="AM3740" s="16"/>
      <c r="AN3740" s="16"/>
      <c r="AO3740" s="16"/>
      <c r="AP3740" s="16"/>
      <c r="AQ3740" s="16"/>
      <c r="AR3740" s="16"/>
      <c r="AS3740" s="16"/>
      <c r="AT3740" s="16"/>
      <c r="AU3740" s="16"/>
      <c r="AV3740" s="16"/>
      <c r="AW3740" s="16"/>
      <c r="AX3740" s="16"/>
      <c r="AY3740" s="16"/>
      <c r="AZ3740" s="16"/>
      <c r="BA3740" s="16"/>
      <c r="BB3740" s="16"/>
    </row>
    <row r="3741" s="5" customFormat="1" spans="1:54">
      <c r="A3741" s="136"/>
      <c r="C3741" s="136"/>
      <c r="E3741" s="107"/>
      <c r="F3741" s="137"/>
      <c r="J3741" s="122"/>
      <c r="K3741" s="138"/>
      <c r="L3741" s="139"/>
      <c r="M3741" s="140"/>
      <c r="O3741" s="89"/>
      <c r="Q3741" s="138"/>
      <c r="R3741" s="91"/>
      <c r="S3741" s="138"/>
      <c r="T3741" s="138"/>
      <c r="U3741" s="91"/>
      <c r="V3741" s="141"/>
      <c r="Y3741" s="6"/>
      <c r="Z3741" s="16"/>
      <c r="AA3741" s="16"/>
      <c r="AB3741" s="16"/>
      <c r="AC3741" s="16"/>
      <c r="AD3741" s="16"/>
      <c r="AE3741" s="16"/>
      <c r="AF3741" s="16"/>
      <c r="AG3741" s="16"/>
      <c r="AH3741" s="16"/>
      <c r="AI3741" s="16"/>
      <c r="AJ3741" s="16"/>
      <c r="AK3741" s="16"/>
      <c r="AL3741" s="16"/>
      <c r="AM3741" s="16"/>
      <c r="AN3741" s="16"/>
      <c r="AO3741" s="16"/>
      <c r="AP3741" s="16"/>
      <c r="AQ3741" s="16"/>
      <c r="AR3741" s="16"/>
      <c r="AS3741" s="16"/>
      <c r="AT3741" s="16"/>
      <c r="AU3741" s="16"/>
      <c r="AV3741" s="16"/>
      <c r="AW3741" s="16"/>
      <c r="AX3741" s="16"/>
      <c r="AY3741" s="16"/>
      <c r="AZ3741" s="16"/>
      <c r="BA3741" s="16"/>
      <c r="BB3741" s="16"/>
    </row>
    <row r="3742" s="5" customFormat="1" spans="1:54">
      <c r="A3742" s="136"/>
      <c r="C3742" s="136"/>
      <c r="E3742" s="107"/>
      <c r="F3742" s="137"/>
      <c r="J3742" s="122"/>
      <c r="K3742" s="138"/>
      <c r="L3742" s="139"/>
      <c r="M3742" s="140"/>
      <c r="O3742" s="89"/>
      <c r="Q3742" s="138"/>
      <c r="R3742" s="91"/>
      <c r="S3742" s="138"/>
      <c r="T3742" s="138"/>
      <c r="U3742" s="91"/>
      <c r="V3742" s="141"/>
      <c r="Y3742" s="6"/>
      <c r="Z3742" s="16"/>
      <c r="AA3742" s="16"/>
      <c r="AB3742" s="16"/>
      <c r="AC3742" s="16"/>
      <c r="AD3742" s="16"/>
      <c r="AE3742" s="16"/>
      <c r="AF3742" s="16"/>
      <c r="AG3742" s="16"/>
      <c r="AH3742" s="16"/>
      <c r="AI3742" s="16"/>
      <c r="AJ3742" s="16"/>
      <c r="AK3742" s="16"/>
      <c r="AL3742" s="16"/>
      <c r="AM3742" s="16"/>
      <c r="AN3742" s="16"/>
      <c r="AO3742" s="16"/>
      <c r="AP3742" s="16"/>
      <c r="AQ3742" s="16"/>
      <c r="AR3742" s="16"/>
      <c r="AS3742" s="16"/>
      <c r="AT3742" s="16"/>
      <c r="AU3742" s="16"/>
      <c r="AV3742" s="16"/>
      <c r="AW3742" s="16"/>
      <c r="AX3742" s="16"/>
      <c r="AY3742" s="16"/>
      <c r="AZ3742" s="16"/>
      <c r="BA3742" s="16"/>
      <c r="BB3742" s="16"/>
    </row>
    <row r="3743" s="5" customFormat="1" spans="1:54">
      <c r="A3743" s="136"/>
      <c r="C3743" s="136"/>
      <c r="E3743" s="107"/>
      <c r="F3743" s="137"/>
      <c r="J3743" s="122"/>
      <c r="K3743" s="138"/>
      <c r="L3743" s="139"/>
      <c r="M3743" s="140"/>
      <c r="O3743" s="89"/>
      <c r="Q3743" s="138"/>
      <c r="R3743" s="91"/>
      <c r="S3743" s="138"/>
      <c r="T3743" s="138"/>
      <c r="U3743" s="91"/>
      <c r="V3743" s="141"/>
      <c r="Y3743" s="6"/>
      <c r="Z3743" s="16"/>
      <c r="AA3743" s="16"/>
      <c r="AB3743" s="16"/>
      <c r="AC3743" s="16"/>
      <c r="AD3743" s="16"/>
      <c r="AE3743" s="16"/>
      <c r="AF3743" s="16"/>
      <c r="AG3743" s="16"/>
      <c r="AH3743" s="16"/>
      <c r="AI3743" s="16"/>
      <c r="AJ3743" s="16"/>
      <c r="AK3743" s="16"/>
      <c r="AL3743" s="16"/>
      <c r="AM3743" s="16"/>
      <c r="AN3743" s="16"/>
      <c r="AO3743" s="16"/>
      <c r="AP3743" s="16"/>
      <c r="AQ3743" s="16"/>
      <c r="AR3743" s="16"/>
      <c r="AS3743" s="16"/>
      <c r="AT3743" s="16"/>
      <c r="AU3743" s="16"/>
      <c r="AV3743" s="16"/>
      <c r="AW3743" s="16"/>
      <c r="AX3743" s="16"/>
      <c r="AY3743" s="16"/>
      <c r="AZ3743" s="16"/>
      <c r="BA3743" s="16"/>
      <c r="BB3743" s="16"/>
    </row>
    <row r="3744" s="5" customFormat="1" spans="1:54">
      <c r="A3744" s="136"/>
      <c r="C3744" s="136"/>
      <c r="E3744" s="107"/>
      <c r="F3744" s="137"/>
      <c r="J3744" s="122"/>
      <c r="K3744" s="138"/>
      <c r="L3744" s="139"/>
      <c r="M3744" s="140"/>
      <c r="O3744" s="89"/>
      <c r="Q3744" s="138"/>
      <c r="R3744" s="91"/>
      <c r="S3744" s="138"/>
      <c r="T3744" s="138"/>
      <c r="U3744" s="91"/>
      <c r="V3744" s="141"/>
      <c r="Y3744" s="6"/>
      <c r="Z3744" s="16"/>
      <c r="AA3744" s="16"/>
      <c r="AB3744" s="16"/>
      <c r="AC3744" s="16"/>
      <c r="AD3744" s="16"/>
      <c r="AE3744" s="16"/>
      <c r="AF3744" s="16"/>
      <c r="AG3744" s="16"/>
      <c r="AH3744" s="16"/>
      <c r="AI3744" s="16"/>
      <c r="AJ3744" s="16"/>
      <c r="AK3744" s="16"/>
      <c r="AL3744" s="16"/>
      <c r="AM3744" s="16"/>
      <c r="AN3744" s="16"/>
      <c r="AO3744" s="16"/>
      <c r="AP3744" s="16"/>
      <c r="AQ3744" s="16"/>
      <c r="AR3744" s="16"/>
      <c r="AS3744" s="16"/>
      <c r="AT3744" s="16"/>
      <c r="AU3744" s="16"/>
      <c r="AV3744" s="16"/>
      <c r="AW3744" s="16"/>
      <c r="AX3744" s="16"/>
      <c r="AY3744" s="16"/>
      <c r="AZ3744" s="16"/>
      <c r="BA3744" s="16"/>
      <c r="BB3744" s="16"/>
    </row>
    <row r="3745" s="5" customFormat="1" spans="1:54">
      <c r="A3745" s="136"/>
      <c r="C3745" s="136"/>
      <c r="E3745" s="107"/>
      <c r="F3745" s="137"/>
      <c r="J3745" s="122"/>
      <c r="K3745" s="138"/>
      <c r="L3745" s="139"/>
      <c r="M3745" s="140"/>
      <c r="O3745" s="89"/>
      <c r="Q3745" s="138"/>
      <c r="R3745" s="91"/>
      <c r="S3745" s="138"/>
      <c r="T3745" s="138"/>
      <c r="U3745" s="91"/>
      <c r="V3745" s="141"/>
      <c r="Y3745" s="6"/>
      <c r="Z3745" s="16"/>
      <c r="AA3745" s="16"/>
      <c r="AB3745" s="16"/>
      <c r="AC3745" s="16"/>
      <c r="AD3745" s="16"/>
      <c r="AE3745" s="16"/>
      <c r="AF3745" s="16"/>
      <c r="AG3745" s="16"/>
      <c r="AH3745" s="16"/>
      <c r="AI3745" s="16"/>
      <c r="AJ3745" s="16"/>
      <c r="AK3745" s="16"/>
      <c r="AL3745" s="16"/>
      <c r="AM3745" s="16"/>
      <c r="AN3745" s="16"/>
      <c r="AO3745" s="16"/>
      <c r="AP3745" s="16"/>
      <c r="AQ3745" s="16"/>
      <c r="AR3745" s="16"/>
      <c r="AS3745" s="16"/>
      <c r="AT3745" s="16"/>
      <c r="AU3745" s="16"/>
      <c r="AV3745" s="16"/>
      <c r="AW3745" s="16"/>
      <c r="AX3745" s="16"/>
      <c r="AY3745" s="16"/>
      <c r="AZ3745" s="16"/>
      <c r="BA3745" s="16"/>
      <c r="BB3745" s="16"/>
    </row>
    <row r="3746" s="5" customFormat="1" spans="1:54">
      <c r="A3746" s="136"/>
      <c r="C3746" s="136"/>
      <c r="E3746" s="107"/>
      <c r="F3746" s="137"/>
      <c r="J3746" s="122"/>
      <c r="K3746" s="138"/>
      <c r="L3746" s="139"/>
      <c r="M3746" s="140"/>
      <c r="O3746" s="89"/>
      <c r="Q3746" s="138"/>
      <c r="R3746" s="91"/>
      <c r="S3746" s="138"/>
      <c r="T3746" s="138"/>
      <c r="U3746" s="91"/>
      <c r="V3746" s="141"/>
      <c r="Y3746" s="6"/>
      <c r="Z3746" s="16"/>
      <c r="AA3746" s="16"/>
      <c r="AB3746" s="16"/>
      <c r="AC3746" s="16"/>
      <c r="AD3746" s="16"/>
      <c r="AE3746" s="16"/>
      <c r="AF3746" s="16"/>
      <c r="AG3746" s="16"/>
      <c r="AH3746" s="16"/>
      <c r="AI3746" s="16"/>
      <c r="AJ3746" s="16"/>
      <c r="AK3746" s="16"/>
      <c r="AL3746" s="16"/>
      <c r="AM3746" s="16"/>
      <c r="AN3746" s="16"/>
      <c r="AO3746" s="16"/>
      <c r="AP3746" s="16"/>
      <c r="AQ3746" s="16"/>
      <c r="AR3746" s="16"/>
      <c r="AS3746" s="16"/>
      <c r="AT3746" s="16"/>
      <c r="AU3746" s="16"/>
      <c r="AV3746" s="16"/>
      <c r="AW3746" s="16"/>
      <c r="AX3746" s="16"/>
      <c r="AY3746" s="16"/>
      <c r="AZ3746" s="16"/>
      <c r="BA3746" s="16"/>
      <c r="BB3746" s="16"/>
    </row>
    <row r="3747" s="5" customFormat="1" spans="1:54">
      <c r="A3747" s="136"/>
      <c r="C3747" s="136"/>
      <c r="E3747" s="107"/>
      <c r="F3747" s="137"/>
      <c r="J3747" s="122"/>
      <c r="K3747" s="138"/>
      <c r="L3747" s="139"/>
      <c r="M3747" s="140"/>
      <c r="O3747" s="89"/>
      <c r="Q3747" s="138"/>
      <c r="R3747" s="91"/>
      <c r="S3747" s="138"/>
      <c r="T3747" s="138"/>
      <c r="U3747" s="91"/>
      <c r="V3747" s="141"/>
      <c r="Y3747" s="6"/>
      <c r="Z3747" s="16"/>
      <c r="AA3747" s="16"/>
      <c r="AB3747" s="16"/>
      <c r="AC3747" s="16"/>
      <c r="AD3747" s="16"/>
      <c r="AE3747" s="16"/>
      <c r="AF3747" s="16"/>
      <c r="AG3747" s="16"/>
      <c r="AH3747" s="16"/>
      <c r="AI3747" s="16"/>
      <c r="AJ3747" s="16"/>
      <c r="AK3747" s="16"/>
      <c r="AL3747" s="16"/>
      <c r="AM3747" s="16"/>
      <c r="AN3747" s="16"/>
      <c r="AO3747" s="16"/>
      <c r="AP3747" s="16"/>
      <c r="AQ3747" s="16"/>
      <c r="AR3747" s="16"/>
      <c r="AS3747" s="16"/>
      <c r="AT3747" s="16"/>
      <c r="AU3747" s="16"/>
      <c r="AV3747" s="16"/>
      <c r="AW3747" s="16"/>
      <c r="AX3747" s="16"/>
      <c r="AY3747" s="16"/>
      <c r="AZ3747" s="16"/>
      <c r="BA3747" s="16"/>
      <c r="BB3747" s="16"/>
    </row>
    <row r="3748" s="5" customFormat="1" spans="1:54">
      <c r="A3748" s="136"/>
      <c r="C3748" s="136"/>
      <c r="E3748" s="107"/>
      <c r="F3748" s="137"/>
      <c r="J3748" s="122"/>
      <c r="K3748" s="138"/>
      <c r="L3748" s="139"/>
      <c r="M3748" s="140"/>
      <c r="O3748" s="89"/>
      <c r="Q3748" s="138"/>
      <c r="R3748" s="91"/>
      <c r="S3748" s="138"/>
      <c r="T3748" s="138"/>
      <c r="U3748" s="91"/>
      <c r="V3748" s="141"/>
      <c r="Y3748" s="6"/>
      <c r="Z3748" s="16"/>
      <c r="AA3748" s="16"/>
      <c r="AB3748" s="16"/>
      <c r="AC3748" s="16"/>
      <c r="AD3748" s="16"/>
      <c r="AE3748" s="16"/>
      <c r="AF3748" s="16"/>
      <c r="AG3748" s="16"/>
      <c r="AH3748" s="16"/>
      <c r="AI3748" s="16"/>
      <c r="AJ3748" s="16"/>
      <c r="AK3748" s="16"/>
      <c r="AL3748" s="16"/>
      <c r="AM3748" s="16"/>
      <c r="AN3748" s="16"/>
      <c r="AO3748" s="16"/>
      <c r="AP3748" s="16"/>
      <c r="AQ3748" s="16"/>
      <c r="AR3748" s="16"/>
      <c r="AS3748" s="16"/>
      <c r="AT3748" s="16"/>
      <c r="AU3748" s="16"/>
      <c r="AV3748" s="16"/>
      <c r="AW3748" s="16"/>
      <c r="AX3748" s="16"/>
      <c r="AY3748" s="16"/>
      <c r="AZ3748" s="16"/>
      <c r="BA3748" s="16"/>
      <c r="BB3748" s="16"/>
    </row>
    <row r="3749" s="5" customFormat="1" spans="1:54">
      <c r="A3749" s="136"/>
      <c r="C3749" s="136"/>
      <c r="E3749" s="107"/>
      <c r="F3749" s="137"/>
      <c r="J3749" s="122"/>
      <c r="K3749" s="138"/>
      <c r="L3749" s="139"/>
      <c r="M3749" s="140"/>
      <c r="O3749" s="89"/>
      <c r="Q3749" s="138"/>
      <c r="R3749" s="91"/>
      <c r="S3749" s="138"/>
      <c r="T3749" s="138"/>
      <c r="U3749" s="91"/>
      <c r="V3749" s="141"/>
      <c r="Y3749" s="6"/>
      <c r="Z3749" s="16"/>
      <c r="AA3749" s="16"/>
      <c r="AB3749" s="16"/>
      <c r="AC3749" s="16"/>
      <c r="AD3749" s="16"/>
      <c r="AE3749" s="16"/>
      <c r="AF3749" s="16"/>
      <c r="AG3749" s="16"/>
      <c r="AH3749" s="16"/>
      <c r="AI3749" s="16"/>
      <c r="AJ3749" s="16"/>
      <c r="AK3749" s="16"/>
      <c r="AL3749" s="16"/>
      <c r="AM3749" s="16"/>
      <c r="AN3749" s="16"/>
      <c r="AO3749" s="16"/>
      <c r="AP3749" s="16"/>
      <c r="AQ3749" s="16"/>
      <c r="AR3749" s="16"/>
      <c r="AS3749" s="16"/>
      <c r="AT3749" s="16"/>
      <c r="AU3749" s="16"/>
      <c r="AV3749" s="16"/>
      <c r="AW3749" s="16"/>
      <c r="AX3749" s="16"/>
      <c r="AY3749" s="16"/>
      <c r="AZ3749" s="16"/>
      <c r="BA3749" s="16"/>
      <c r="BB3749" s="16"/>
    </row>
    <row r="3750" s="5" customFormat="1" spans="1:54">
      <c r="A3750" s="136"/>
      <c r="C3750" s="136"/>
      <c r="E3750" s="107"/>
      <c r="F3750" s="137"/>
      <c r="J3750" s="122"/>
      <c r="K3750" s="138"/>
      <c r="L3750" s="139"/>
      <c r="M3750" s="140"/>
      <c r="O3750" s="89"/>
      <c r="Q3750" s="138"/>
      <c r="R3750" s="91"/>
      <c r="S3750" s="138"/>
      <c r="T3750" s="138"/>
      <c r="U3750" s="91"/>
      <c r="V3750" s="141"/>
      <c r="Y3750" s="6"/>
      <c r="Z3750" s="16"/>
      <c r="AA3750" s="16"/>
      <c r="AB3750" s="16"/>
      <c r="AC3750" s="16"/>
      <c r="AD3750" s="16"/>
      <c r="AE3750" s="16"/>
      <c r="AF3750" s="16"/>
      <c r="AG3750" s="16"/>
      <c r="AH3750" s="16"/>
      <c r="AI3750" s="16"/>
      <c r="AJ3750" s="16"/>
      <c r="AK3750" s="16"/>
      <c r="AL3750" s="16"/>
      <c r="AM3750" s="16"/>
      <c r="AN3750" s="16"/>
      <c r="AO3750" s="16"/>
      <c r="AP3750" s="16"/>
      <c r="AQ3750" s="16"/>
      <c r="AR3750" s="16"/>
      <c r="AS3750" s="16"/>
      <c r="AT3750" s="16"/>
      <c r="AU3750" s="16"/>
      <c r="AV3750" s="16"/>
      <c r="AW3750" s="16"/>
      <c r="AX3750" s="16"/>
      <c r="AY3750" s="16"/>
      <c r="AZ3750" s="16"/>
      <c r="BA3750" s="16"/>
      <c r="BB3750" s="16"/>
    </row>
    <row r="3751" s="5" customFormat="1" spans="1:54">
      <c r="A3751" s="136"/>
      <c r="C3751" s="136"/>
      <c r="E3751" s="107"/>
      <c r="F3751" s="137"/>
      <c r="J3751" s="122"/>
      <c r="K3751" s="138"/>
      <c r="L3751" s="139"/>
      <c r="M3751" s="140"/>
      <c r="O3751" s="89"/>
      <c r="Q3751" s="138"/>
      <c r="R3751" s="91"/>
      <c r="S3751" s="138"/>
      <c r="T3751" s="138"/>
      <c r="U3751" s="91"/>
      <c r="V3751" s="141"/>
      <c r="Y3751" s="6"/>
      <c r="Z3751" s="16"/>
      <c r="AA3751" s="16"/>
      <c r="AB3751" s="16"/>
      <c r="AC3751" s="16"/>
      <c r="AD3751" s="16"/>
      <c r="AE3751" s="16"/>
      <c r="AF3751" s="16"/>
      <c r="AG3751" s="16"/>
      <c r="AH3751" s="16"/>
      <c r="AI3751" s="16"/>
      <c r="AJ3751" s="16"/>
      <c r="AK3751" s="16"/>
      <c r="AL3751" s="16"/>
      <c r="AM3751" s="16"/>
      <c r="AN3751" s="16"/>
      <c r="AO3751" s="16"/>
      <c r="AP3751" s="16"/>
      <c r="AQ3751" s="16"/>
      <c r="AR3751" s="16"/>
      <c r="AS3751" s="16"/>
      <c r="AT3751" s="16"/>
      <c r="AU3751" s="16"/>
      <c r="AV3751" s="16"/>
      <c r="AW3751" s="16"/>
      <c r="AX3751" s="16"/>
      <c r="AY3751" s="16"/>
      <c r="AZ3751" s="16"/>
      <c r="BA3751" s="16"/>
      <c r="BB3751" s="16"/>
    </row>
    <row r="3752" s="5" customFormat="1" spans="1:54">
      <c r="A3752" s="136"/>
      <c r="C3752" s="136"/>
      <c r="E3752" s="107"/>
      <c r="F3752" s="137"/>
      <c r="J3752" s="122"/>
      <c r="K3752" s="138"/>
      <c r="L3752" s="139"/>
      <c r="M3752" s="140"/>
      <c r="O3752" s="89"/>
      <c r="Q3752" s="138"/>
      <c r="R3752" s="91"/>
      <c r="S3752" s="138"/>
      <c r="T3752" s="138"/>
      <c r="U3752" s="91"/>
      <c r="V3752" s="141"/>
      <c r="Y3752" s="6"/>
      <c r="Z3752" s="16"/>
      <c r="AA3752" s="16"/>
      <c r="AB3752" s="16"/>
      <c r="AC3752" s="16"/>
      <c r="AD3752" s="16"/>
      <c r="AE3752" s="16"/>
      <c r="AF3752" s="16"/>
      <c r="AG3752" s="16"/>
      <c r="AH3752" s="16"/>
      <c r="AI3752" s="16"/>
      <c r="AJ3752" s="16"/>
      <c r="AK3752" s="16"/>
      <c r="AL3752" s="16"/>
      <c r="AM3752" s="16"/>
      <c r="AN3752" s="16"/>
      <c r="AO3752" s="16"/>
      <c r="AP3752" s="16"/>
      <c r="AQ3752" s="16"/>
      <c r="AR3752" s="16"/>
      <c r="AS3752" s="16"/>
      <c r="AT3752" s="16"/>
      <c r="AU3752" s="16"/>
      <c r="AV3752" s="16"/>
      <c r="AW3752" s="16"/>
      <c r="AX3752" s="16"/>
      <c r="AY3752" s="16"/>
      <c r="AZ3752" s="16"/>
      <c r="BA3752" s="16"/>
      <c r="BB3752" s="16"/>
    </row>
    <row r="3753" s="5" customFormat="1" spans="1:54">
      <c r="A3753" s="136"/>
      <c r="C3753" s="136"/>
      <c r="E3753" s="107"/>
      <c r="F3753" s="137"/>
      <c r="J3753" s="122"/>
      <c r="K3753" s="138"/>
      <c r="L3753" s="139"/>
      <c r="M3753" s="140"/>
      <c r="O3753" s="89"/>
      <c r="Q3753" s="138"/>
      <c r="R3753" s="91"/>
      <c r="S3753" s="138"/>
      <c r="T3753" s="138"/>
      <c r="U3753" s="91"/>
      <c r="V3753" s="141"/>
      <c r="Y3753" s="6"/>
      <c r="Z3753" s="16"/>
      <c r="AA3753" s="16"/>
      <c r="AB3753" s="16"/>
      <c r="AC3753" s="16"/>
      <c r="AD3753" s="16"/>
      <c r="AE3753" s="16"/>
      <c r="AF3753" s="16"/>
      <c r="AG3753" s="16"/>
      <c r="AH3753" s="16"/>
      <c r="AI3753" s="16"/>
      <c r="AJ3753" s="16"/>
      <c r="AK3753" s="16"/>
      <c r="AL3753" s="16"/>
      <c r="AM3753" s="16"/>
      <c r="AN3753" s="16"/>
      <c r="AO3753" s="16"/>
      <c r="AP3753" s="16"/>
      <c r="AQ3753" s="16"/>
      <c r="AR3753" s="16"/>
      <c r="AS3753" s="16"/>
      <c r="AT3753" s="16"/>
      <c r="AU3753" s="16"/>
      <c r="AV3753" s="16"/>
      <c r="AW3753" s="16"/>
      <c r="AX3753" s="16"/>
      <c r="AY3753" s="16"/>
      <c r="AZ3753" s="16"/>
      <c r="BA3753" s="16"/>
      <c r="BB3753" s="16"/>
    </row>
    <row r="3754" s="5" customFormat="1" spans="1:54">
      <c r="A3754" s="136"/>
      <c r="C3754" s="136"/>
      <c r="E3754" s="107"/>
      <c r="F3754" s="137"/>
      <c r="J3754" s="122"/>
      <c r="K3754" s="138"/>
      <c r="L3754" s="139"/>
      <c r="M3754" s="140"/>
      <c r="O3754" s="89"/>
      <c r="Q3754" s="138"/>
      <c r="R3754" s="91"/>
      <c r="S3754" s="138"/>
      <c r="T3754" s="138"/>
      <c r="U3754" s="91"/>
      <c r="V3754" s="141"/>
      <c r="Y3754" s="6"/>
      <c r="Z3754" s="16"/>
      <c r="AA3754" s="16"/>
      <c r="AB3754" s="16"/>
      <c r="AC3754" s="16"/>
      <c r="AD3754" s="16"/>
      <c r="AE3754" s="16"/>
      <c r="AF3754" s="16"/>
      <c r="AG3754" s="16"/>
      <c r="AH3754" s="16"/>
      <c r="AI3754" s="16"/>
      <c r="AJ3754" s="16"/>
      <c r="AK3754" s="16"/>
      <c r="AL3754" s="16"/>
      <c r="AM3754" s="16"/>
      <c r="AN3754" s="16"/>
      <c r="AO3754" s="16"/>
      <c r="AP3754" s="16"/>
      <c r="AQ3754" s="16"/>
      <c r="AR3754" s="16"/>
      <c r="AS3754" s="16"/>
      <c r="AT3754" s="16"/>
      <c r="AU3754" s="16"/>
      <c r="AV3754" s="16"/>
      <c r="AW3754" s="16"/>
      <c r="AX3754" s="16"/>
      <c r="AY3754" s="16"/>
      <c r="AZ3754" s="16"/>
      <c r="BA3754" s="16"/>
      <c r="BB3754" s="16"/>
    </row>
    <row r="3755" s="5" customFormat="1" spans="1:54">
      <c r="A3755" s="136"/>
      <c r="C3755" s="136"/>
      <c r="E3755" s="107"/>
      <c r="F3755" s="137"/>
      <c r="J3755" s="122"/>
      <c r="K3755" s="138"/>
      <c r="L3755" s="139"/>
      <c r="M3755" s="140"/>
      <c r="O3755" s="89"/>
      <c r="Q3755" s="138"/>
      <c r="R3755" s="91"/>
      <c r="S3755" s="138"/>
      <c r="T3755" s="138"/>
      <c r="U3755" s="91"/>
      <c r="V3755" s="141"/>
      <c r="Y3755" s="6"/>
      <c r="Z3755" s="16"/>
      <c r="AA3755" s="16"/>
      <c r="AB3755" s="16"/>
      <c r="AC3755" s="16"/>
      <c r="AD3755" s="16"/>
      <c r="AE3755" s="16"/>
      <c r="AF3755" s="16"/>
      <c r="AG3755" s="16"/>
      <c r="AH3755" s="16"/>
      <c r="AI3755" s="16"/>
      <c r="AJ3755" s="16"/>
      <c r="AK3755" s="16"/>
      <c r="AL3755" s="16"/>
      <c r="AM3755" s="16"/>
      <c r="AN3755" s="16"/>
      <c r="AO3755" s="16"/>
      <c r="AP3755" s="16"/>
      <c r="AQ3755" s="16"/>
      <c r="AR3755" s="16"/>
      <c r="AS3755" s="16"/>
      <c r="AT3755" s="16"/>
      <c r="AU3755" s="16"/>
      <c r="AV3755" s="16"/>
      <c r="AW3755" s="16"/>
      <c r="AX3755" s="16"/>
      <c r="AY3755" s="16"/>
      <c r="AZ3755" s="16"/>
      <c r="BA3755" s="16"/>
      <c r="BB3755" s="16"/>
    </row>
    <row r="3756" s="5" customFormat="1" spans="1:54">
      <c r="A3756" s="136"/>
      <c r="C3756" s="136"/>
      <c r="E3756" s="107"/>
      <c r="F3756" s="137"/>
      <c r="J3756" s="122"/>
      <c r="K3756" s="138"/>
      <c r="L3756" s="139"/>
      <c r="M3756" s="140"/>
      <c r="O3756" s="89"/>
      <c r="Q3756" s="138"/>
      <c r="R3756" s="91"/>
      <c r="S3756" s="138"/>
      <c r="T3756" s="138"/>
      <c r="U3756" s="91"/>
      <c r="V3756" s="141"/>
      <c r="Y3756" s="6"/>
      <c r="Z3756" s="16"/>
      <c r="AA3756" s="16"/>
      <c r="AB3756" s="16"/>
      <c r="AC3756" s="16"/>
      <c r="AD3756" s="16"/>
      <c r="AE3756" s="16"/>
      <c r="AF3756" s="16"/>
      <c r="AG3756" s="16"/>
      <c r="AH3756" s="16"/>
      <c r="AI3756" s="16"/>
      <c r="AJ3756" s="16"/>
      <c r="AK3756" s="16"/>
      <c r="AL3756" s="16"/>
      <c r="AM3756" s="16"/>
      <c r="AN3756" s="16"/>
      <c r="AO3756" s="16"/>
      <c r="AP3756" s="16"/>
      <c r="AQ3756" s="16"/>
      <c r="AR3756" s="16"/>
      <c r="AS3756" s="16"/>
      <c r="AT3756" s="16"/>
      <c r="AU3756" s="16"/>
      <c r="AV3756" s="16"/>
      <c r="AW3756" s="16"/>
      <c r="AX3756" s="16"/>
      <c r="AY3756" s="16"/>
      <c r="AZ3756" s="16"/>
      <c r="BA3756" s="16"/>
      <c r="BB3756" s="16"/>
    </row>
    <row r="3757" s="5" customFormat="1" spans="1:54">
      <c r="A3757" s="136"/>
      <c r="C3757" s="136"/>
      <c r="E3757" s="107"/>
      <c r="F3757" s="137"/>
      <c r="J3757" s="122"/>
      <c r="K3757" s="138"/>
      <c r="L3757" s="139"/>
      <c r="M3757" s="140"/>
      <c r="O3757" s="89"/>
      <c r="Q3757" s="138"/>
      <c r="R3757" s="91"/>
      <c r="S3757" s="138"/>
      <c r="T3757" s="138"/>
      <c r="U3757" s="91"/>
      <c r="V3757" s="141"/>
      <c r="Y3757" s="6"/>
      <c r="Z3757" s="16"/>
      <c r="AA3757" s="16"/>
      <c r="AB3757" s="16"/>
      <c r="AC3757" s="16"/>
      <c r="AD3757" s="16"/>
      <c r="AE3757" s="16"/>
      <c r="AF3757" s="16"/>
      <c r="AG3757" s="16"/>
      <c r="AH3757" s="16"/>
      <c r="AI3757" s="16"/>
      <c r="AJ3757" s="16"/>
      <c r="AK3757" s="16"/>
      <c r="AL3757" s="16"/>
      <c r="AM3757" s="16"/>
      <c r="AN3757" s="16"/>
      <c r="AO3757" s="16"/>
      <c r="AP3757" s="16"/>
      <c r="AQ3757" s="16"/>
      <c r="AR3757" s="16"/>
      <c r="AS3757" s="16"/>
      <c r="AT3757" s="16"/>
      <c r="AU3757" s="16"/>
      <c r="AV3757" s="16"/>
      <c r="AW3757" s="16"/>
      <c r="AX3757" s="16"/>
      <c r="AY3757" s="16"/>
      <c r="AZ3757" s="16"/>
      <c r="BA3757" s="16"/>
      <c r="BB3757" s="16"/>
    </row>
    <row r="3758" s="5" customFormat="1" spans="1:54">
      <c r="A3758" s="136"/>
      <c r="C3758" s="136"/>
      <c r="E3758" s="107"/>
      <c r="F3758" s="137"/>
      <c r="J3758" s="122"/>
      <c r="K3758" s="138"/>
      <c r="L3758" s="139"/>
      <c r="M3758" s="140"/>
      <c r="O3758" s="89"/>
      <c r="Q3758" s="138"/>
      <c r="R3758" s="91"/>
      <c r="S3758" s="138"/>
      <c r="T3758" s="138"/>
      <c r="U3758" s="91"/>
      <c r="V3758" s="141"/>
      <c r="Y3758" s="6"/>
      <c r="Z3758" s="16"/>
      <c r="AA3758" s="16"/>
      <c r="AB3758" s="16"/>
      <c r="AC3758" s="16"/>
      <c r="AD3758" s="16"/>
      <c r="AE3758" s="16"/>
      <c r="AF3758" s="16"/>
      <c r="AG3758" s="16"/>
      <c r="AH3758" s="16"/>
      <c r="AI3758" s="16"/>
      <c r="AJ3758" s="16"/>
      <c r="AK3758" s="16"/>
      <c r="AL3758" s="16"/>
      <c r="AM3758" s="16"/>
      <c r="AN3758" s="16"/>
      <c r="AO3758" s="16"/>
      <c r="AP3758" s="16"/>
      <c r="AQ3758" s="16"/>
      <c r="AR3758" s="16"/>
      <c r="AS3758" s="16"/>
      <c r="AT3758" s="16"/>
      <c r="AU3758" s="16"/>
      <c r="AV3758" s="16"/>
      <c r="AW3758" s="16"/>
      <c r="AX3758" s="16"/>
      <c r="AY3758" s="16"/>
      <c r="AZ3758" s="16"/>
      <c r="BA3758" s="16"/>
      <c r="BB3758" s="16"/>
    </row>
    <row r="3759" s="5" customFormat="1" spans="1:54">
      <c r="A3759" s="136"/>
      <c r="C3759" s="136"/>
      <c r="E3759" s="107"/>
      <c r="F3759" s="137"/>
      <c r="J3759" s="122"/>
      <c r="K3759" s="138"/>
      <c r="L3759" s="139"/>
      <c r="M3759" s="140"/>
      <c r="O3759" s="89"/>
      <c r="Q3759" s="138"/>
      <c r="R3759" s="91"/>
      <c r="S3759" s="138"/>
      <c r="T3759" s="138"/>
      <c r="U3759" s="91"/>
      <c r="V3759" s="141"/>
      <c r="Y3759" s="6"/>
      <c r="Z3759" s="16"/>
      <c r="AA3759" s="16"/>
      <c r="AB3759" s="16"/>
      <c r="AC3759" s="16"/>
      <c r="AD3759" s="16"/>
      <c r="AE3759" s="16"/>
      <c r="AF3759" s="16"/>
      <c r="AG3759" s="16"/>
      <c r="AH3759" s="16"/>
      <c r="AI3759" s="16"/>
      <c r="AJ3759" s="16"/>
      <c r="AK3759" s="16"/>
      <c r="AL3759" s="16"/>
      <c r="AM3759" s="16"/>
      <c r="AN3759" s="16"/>
      <c r="AO3759" s="16"/>
      <c r="AP3759" s="16"/>
      <c r="AQ3759" s="16"/>
      <c r="AR3759" s="16"/>
      <c r="AS3759" s="16"/>
      <c r="AT3759" s="16"/>
      <c r="AU3759" s="16"/>
      <c r="AV3759" s="16"/>
      <c r="AW3759" s="16"/>
      <c r="AX3759" s="16"/>
      <c r="AY3759" s="16"/>
      <c r="AZ3759" s="16"/>
      <c r="BA3759" s="16"/>
      <c r="BB3759" s="16"/>
    </row>
    <row r="3760" s="5" customFormat="1" spans="1:54">
      <c r="A3760" s="136"/>
      <c r="C3760" s="136"/>
      <c r="E3760" s="107"/>
      <c r="F3760" s="137"/>
      <c r="J3760" s="122"/>
      <c r="K3760" s="138"/>
      <c r="L3760" s="139"/>
      <c r="M3760" s="140"/>
      <c r="O3760" s="89"/>
      <c r="Q3760" s="138"/>
      <c r="R3760" s="91"/>
      <c r="S3760" s="138"/>
      <c r="T3760" s="138"/>
      <c r="U3760" s="91"/>
      <c r="V3760" s="141"/>
      <c r="Y3760" s="6"/>
      <c r="Z3760" s="16"/>
      <c r="AA3760" s="16"/>
      <c r="AB3760" s="16"/>
      <c r="AC3760" s="16"/>
      <c r="AD3760" s="16"/>
      <c r="AE3760" s="16"/>
      <c r="AF3760" s="16"/>
      <c r="AG3760" s="16"/>
      <c r="AH3760" s="16"/>
      <c r="AI3760" s="16"/>
      <c r="AJ3760" s="16"/>
      <c r="AK3760" s="16"/>
      <c r="AL3760" s="16"/>
      <c r="AM3760" s="16"/>
      <c r="AN3760" s="16"/>
      <c r="AO3760" s="16"/>
      <c r="AP3760" s="16"/>
      <c r="AQ3760" s="16"/>
      <c r="AR3760" s="16"/>
      <c r="AS3760" s="16"/>
      <c r="AT3760" s="16"/>
      <c r="AU3760" s="16"/>
      <c r="AV3760" s="16"/>
      <c r="AW3760" s="16"/>
      <c r="AX3760" s="16"/>
      <c r="AY3760" s="16"/>
      <c r="AZ3760" s="16"/>
      <c r="BA3760" s="16"/>
      <c r="BB3760" s="16"/>
    </row>
    <row r="3761" s="5" customFormat="1" spans="1:54">
      <c r="A3761" s="136"/>
      <c r="C3761" s="136"/>
      <c r="E3761" s="107"/>
      <c r="F3761" s="137"/>
      <c r="J3761" s="122"/>
      <c r="K3761" s="138"/>
      <c r="L3761" s="139"/>
      <c r="M3761" s="140"/>
      <c r="O3761" s="89"/>
      <c r="Q3761" s="138"/>
      <c r="R3761" s="91"/>
      <c r="S3761" s="138"/>
      <c r="T3761" s="138"/>
      <c r="U3761" s="91"/>
      <c r="V3761" s="141"/>
      <c r="Y3761" s="6"/>
      <c r="Z3761" s="16"/>
      <c r="AA3761" s="16"/>
      <c r="AB3761" s="16"/>
      <c r="AC3761" s="16"/>
      <c r="AD3761" s="16"/>
      <c r="AE3761" s="16"/>
      <c r="AF3761" s="16"/>
      <c r="AG3761" s="16"/>
      <c r="AH3761" s="16"/>
      <c r="AI3761" s="16"/>
      <c r="AJ3761" s="16"/>
      <c r="AK3761" s="16"/>
      <c r="AL3761" s="16"/>
      <c r="AM3761" s="16"/>
      <c r="AN3761" s="16"/>
      <c r="AO3761" s="16"/>
      <c r="AP3761" s="16"/>
      <c r="AQ3761" s="16"/>
      <c r="AR3761" s="16"/>
      <c r="AS3761" s="16"/>
      <c r="AT3761" s="16"/>
      <c r="AU3761" s="16"/>
      <c r="AV3761" s="16"/>
      <c r="AW3761" s="16"/>
      <c r="AX3761" s="16"/>
      <c r="AY3761" s="16"/>
      <c r="AZ3761" s="16"/>
      <c r="BA3761" s="16"/>
      <c r="BB3761" s="16"/>
    </row>
    <row r="3762" s="5" customFormat="1" spans="1:54">
      <c r="A3762" s="136"/>
      <c r="C3762" s="136"/>
      <c r="E3762" s="107"/>
      <c r="F3762" s="137"/>
      <c r="J3762" s="122"/>
      <c r="K3762" s="138"/>
      <c r="L3762" s="139"/>
      <c r="M3762" s="140"/>
      <c r="O3762" s="89"/>
      <c r="Q3762" s="138"/>
      <c r="R3762" s="91"/>
      <c r="S3762" s="138"/>
      <c r="T3762" s="138"/>
      <c r="U3762" s="91"/>
      <c r="V3762" s="141"/>
      <c r="Y3762" s="6"/>
      <c r="Z3762" s="16"/>
      <c r="AA3762" s="16"/>
      <c r="AB3762" s="16"/>
      <c r="AC3762" s="16"/>
      <c r="AD3762" s="16"/>
      <c r="AE3762" s="16"/>
      <c r="AF3762" s="16"/>
      <c r="AG3762" s="16"/>
      <c r="AH3762" s="16"/>
      <c r="AI3762" s="16"/>
      <c r="AJ3762" s="16"/>
      <c r="AK3762" s="16"/>
      <c r="AL3762" s="16"/>
      <c r="AM3762" s="16"/>
      <c r="AN3762" s="16"/>
      <c r="AO3762" s="16"/>
      <c r="AP3762" s="16"/>
      <c r="AQ3762" s="16"/>
      <c r="AR3762" s="16"/>
      <c r="AS3762" s="16"/>
      <c r="AT3762" s="16"/>
      <c r="AU3762" s="16"/>
      <c r="AV3762" s="16"/>
      <c r="AW3762" s="16"/>
      <c r="AX3762" s="16"/>
      <c r="AY3762" s="16"/>
      <c r="AZ3762" s="16"/>
      <c r="BA3762" s="16"/>
      <c r="BB3762" s="16"/>
    </row>
    <row r="3763" s="5" customFormat="1" spans="1:54">
      <c r="A3763" s="136"/>
      <c r="C3763" s="136"/>
      <c r="E3763" s="107"/>
      <c r="F3763" s="137"/>
      <c r="J3763" s="122"/>
      <c r="K3763" s="138"/>
      <c r="L3763" s="139"/>
      <c r="M3763" s="140"/>
      <c r="O3763" s="89"/>
      <c r="Q3763" s="138"/>
      <c r="R3763" s="91"/>
      <c r="S3763" s="138"/>
      <c r="T3763" s="138"/>
      <c r="U3763" s="91"/>
      <c r="V3763" s="141"/>
      <c r="Y3763" s="6"/>
      <c r="Z3763" s="16"/>
      <c r="AA3763" s="16"/>
      <c r="AB3763" s="16"/>
      <c r="AC3763" s="16"/>
      <c r="AD3763" s="16"/>
      <c r="AE3763" s="16"/>
      <c r="AF3763" s="16"/>
      <c r="AG3763" s="16"/>
      <c r="AH3763" s="16"/>
      <c r="AI3763" s="16"/>
      <c r="AJ3763" s="16"/>
      <c r="AK3763" s="16"/>
      <c r="AL3763" s="16"/>
      <c r="AM3763" s="16"/>
      <c r="AN3763" s="16"/>
      <c r="AO3763" s="16"/>
      <c r="AP3763" s="16"/>
      <c r="AQ3763" s="16"/>
      <c r="AR3763" s="16"/>
      <c r="AS3763" s="16"/>
      <c r="AT3763" s="16"/>
      <c r="AU3763" s="16"/>
      <c r="AV3763" s="16"/>
      <c r="AW3763" s="16"/>
      <c r="AX3763" s="16"/>
      <c r="AY3763" s="16"/>
      <c r="AZ3763" s="16"/>
      <c r="BA3763" s="16"/>
      <c r="BB3763" s="16"/>
    </row>
    <row r="3764" s="5" customFormat="1" spans="1:54">
      <c r="A3764" s="136"/>
      <c r="C3764" s="136"/>
      <c r="E3764" s="107"/>
      <c r="F3764" s="137"/>
      <c r="J3764" s="122"/>
      <c r="K3764" s="138"/>
      <c r="L3764" s="139"/>
      <c r="M3764" s="140"/>
      <c r="O3764" s="89"/>
      <c r="Q3764" s="138"/>
      <c r="R3764" s="91"/>
      <c r="S3764" s="138"/>
      <c r="T3764" s="138"/>
      <c r="U3764" s="91"/>
      <c r="V3764" s="141"/>
      <c r="Y3764" s="6"/>
      <c r="Z3764" s="16"/>
      <c r="AA3764" s="16"/>
      <c r="AB3764" s="16"/>
      <c r="AC3764" s="16"/>
      <c r="AD3764" s="16"/>
      <c r="AE3764" s="16"/>
      <c r="AF3764" s="16"/>
      <c r="AG3764" s="16"/>
      <c r="AH3764" s="16"/>
      <c r="AI3764" s="16"/>
      <c r="AJ3764" s="16"/>
      <c r="AK3764" s="16"/>
      <c r="AL3764" s="16"/>
      <c r="AM3764" s="16"/>
      <c r="AN3764" s="16"/>
      <c r="AO3764" s="16"/>
      <c r="AP3764" s="16"/>
      <c r="AQ3764" s="16"/>
      <c r="AR3764" s="16"/>
      <c r="AS3764" s="16"/>
      <c r="AT3764" s="16"/>
      <c r="AU3764" s="16"/>
      <c r="AV3764" s="16"/>
      <c r="AW3764" s="16"/>
      <c r="AX3764" s="16"/>
      <c r="AY3764" s="16"/>
      <c r="AZ3764" s="16"/>
      <c r="BA3764" s="16"/>
      <c r="BB3764" s="16"/>
    </row>
    <row r="3765" s="5" customFormat="1" spans="1:54">
      <c r="A3765" s="136"/>
      <c r="C3765" s="136"/>
      <c r="E3765" s="107"/>
      <c r="F3765" s="137"/>
      <c r="J3765" s="122"/>
      <c r="K3765" s="138"/>
      <c r="L3765" s="139"/>
      <c r="M3765" s="140"/>
      <c r="O3765" s="89"/>
      <c r="Q3765" s="138"/>
      <c r="R3765" s="91"/>
      <c r="S3765" s="138"/>
      <c r="T3765" s="138"/>
      <c r="U3765" s="91"/>
      <c r="V3765" s="141"/>
      <c r="Y3765" s="6"/>
      <c r="Z3765" s="16"/>
      <c r="AA3765" s="16"/>
      <c r="AB3765" s="16"/>
      <c r="AC3765" s="16"/>
      <c r="AD3765" s="16"/>
      <c r="AE3765" s="16"/>
      <c r="AF3765" s="16"/>
      <c r="AG3765" s="16"/>
      <c r="AH3765" s="16"/>
      <c r="AI3765" s="16"/>
      <c r="AJ3765" s="16"/>
      <c r="AK3765" s="16"/>
      <c r="AL3765" s="16"/>
      <c r="AM3765" s="16"/>
      <c r="AN3765" s="16"/>
      <c r="AO3765" s="16"/>
      <c r="AP3765" s="16"/>
      <c r="AQ3765" s="16"/>
      <c r="AR3765" s="16"/>
      <c r="AS3765" s="16"/>
      <c r="AT3765" s="16"/>
      <c r="AU3765" s="16"/>
      <c r="AV3765" s="16"/>
      <c r="AW3765" s="16"/>
      <c r="AX3765" s="16"/>
      <c r="AY3765" s="16"/>
      <c r="AZ3765" s="16"/>
      <c r="BA3765" s="16"/>
      <c r="BB3765" s="16"/>
    </row>
    <row r="3766" s="5" customFormat="1" spans="1:54">
      <c r="A3766" s="136"/>
      <c r="C3766" s="136"/>
      <c r="E3766" s="107"/>
      <c r="F3766" s="137"/>
      <c r="J3766" s="122"/>
      <c r="K3766" s="138"/>
      <c r="L3766" s="139"/>
      <c r="M3766" s="140"/>
      <c r="O3766" s="89"/>
      <c r="Q3766" s="138"/>
      <c r="R3766" s="91"/>
      <c r="S3766" s="138"/>
      <c r="T3766" s="138"/>
      <c r="U3766" s="91"/>
      <c r="V3766" s="141"/>
      <c r="Y3766" s="6"/>
      <c r="Z3766" s="16"/>
      <c r="AA3766" s="16"/>
      <c r="AB3766" s="16"/>
      <c r="AC3766" s="16"/>
      <c r="AD3766" s="16"/>
      <c r="AE3766" s="16"/>
      <c r="AF3766" s="16"/>
      <c r="AG3766" s="16"/>
      <c r="AH3766" s="16"/>
      <c r="AI3766" s="16"/>
      <c r="AJ3766" s="16"/>
      <c r="AK3766" s="16"/>
      <c r="AL3766" s="16"/>
      <c r="AM3766" s="16"/>
      <c r="AN3766" s="16"/>
      <c r="AO3766" s="16"/>
      <c r="AP3766" s="16"/>
      <c r="AQ3766" s="16"/>
      <c r="AR3766" s="16"/>
      <c r="AS3766" s="16"/>
      <c r="AT3766" s="16"/>
      <c r="AU3766" s="16"/>
      <c r="AV3766" s="16"/>
      <c r="AW3766" s="16"/>
      <c r="AX3766" s="16"/>
      <c r="AY3766" s="16"/>
      <c r="AZ3766" s="16"/>
      <c r="BA3766" s="16"/>
      <c r="BB3766" s="16"/>
    </row>
    <row r="3767" s="5" customFormat="1" spans="1:54">
      <c r="A3767" s="136"/>
      <c r="C3767" s="136"/>
      <c r="E3767" s="107"/>
      <c r="F3767" s="137"/>
      <c r="J3767" s="122"/>
      <c r="K3767" s="138"/>
      <c r="L3767" s="139"/>
      <c r="M3767" s="140"/>
      <c r="O3767" s="89"/>
      <c r="Q3767" s="138"/>
      <c r="R3767" s="91"/>
      <c r="S3767" s="138"/>
      <c r="T3767" s="138"/>
      <c r="U3767" s="91"/>
      <c r="V3767" s="141"/>
      <c r="Y3767" s="6"/>
      <c r="Z3767" s="16"/>
      <c r="AA3767" s="16"/>
      <c r="AB3767" s="16"/>
      <c r="AC3767" s="16"/>
      <c r="AD3767" s="16"/>
      <c r="AE3767" s="16"/>
      <c r="AF3767" s="16"/>
      <c r="AG3767" s="16"/>
      <c r="AH3767" s="16"/>
      <c r="AI3767" s="16"/>
      <c r="AJ3767" s="16"/>
      <c r="AK3767" s="16"/>
      <c r="AL3767" s="16"/>
      <c r="AM3767" s="16"/>
      <c r="AN3767" s="16"/>
      <c r="AO3767" s="16"/>
      <c r="AP3767" s="16"/>
      <c r="AQ3767" s="16"/>
      <c r="AR3767" s="16"/>
      <c r="AS3767" s="16"/>
      <c r="AT3767" s="16"/>
      <c r="AU3767" s="16"/>
      <c r="AV3767" s="16"/>
      <c r="AW3767" s="16"/>
      <c r="AX3767" s="16"/>
      <c r="AY3767" s="16"/>
      <c r="AZ3767" s="16"/>
      <c r="BA3767" s="16"/>
      <c r="BB3767" s="16"/>
    </row>
    <row r="3768" s="5" customFormat="1" spans="1:54">
      <c r="A3768" s="136"/>
      <c r="C3768" s="136"/>
      <c r="E3768" s="107"/>
      <c r="F3768" s="137"/>
      <c r="J3768" s="122"/>
      <c r="K3768" s="138"/>
      <c r="L3768" s="139"/>
      <c r="M3768" s="140"/>
      <c r="O3768" s="89"/>
      <c r="Q3768" s="138"/>
      <c r="R3768" s="91"/>
      <c r="S3768" s="138"/>
      <c r="T3768" s="138"/>
      <c r="U3768" s="91"/>
      <c r="V3768" s="141"/>
      <c r="Y3768" s="6"/>
      <c r="Z3768" s="16"/>
      <c r="AA3768" s="16"/>
      <c r="AB3768" s="16"/>
      <c r="AC3768" s="16"/>
      <c r="AD3768" s="16"/>
      <c r="AE3768" s="16"/>
      <c r="AF3768" s="16"/>
      <c r="AG3768" s="16"/>
      <c r="AH3768" s="16"/>
      <c r="AI3768" s="16"/>
      <c r="AJ3768" s="16"/>
      <c r="AK3768" s="16"/>
      <c r="AL3768" s="16"/>
      <c r="AM3768" s="16"/>
      <c r="AN3768" s="16"/>
      <c r="AO3768" s="16"/>
      <c r="AP3768" s="16"/>
      <c r="AQ3768" s="16"/>
      <c r="AR3768" s="16"/>
      <c r="AS3768" s="16"/>
      <c r="AT3768" s="16"/>
      <c r="AU3768" s="16"/>
      <c r="AV3768" s="16"/>
      <c r="AW3768" s="16"/>
      <c r="AX3768" s="16"/>
      <c r="AY3768" s="16"/>
      <c r="AZ3768" s="16"/>
      <c r="BA3768" s="16"/>
      <c r="BB3768" s="16"/>
    </row>
    <row r="3769" s="5" customFormat="1" spans="1:54">
      <c r="A3769" s="136"/>
      <c r="C3769" s="136"/>
      <c r="E3769" s="107"/>
      <c r="F3769" s="137"/>
      <c r="J3769" s="122"/>
      <c r="K3769" s="138"/>
      <c r="L3769" s="139"/>
      <c r="M3769" s="140"/>
      <c r="O3769" s="89"/>
      <c r="Q3769" s="138"/>
      <c r="R3769" s="91"/>
      <c r="S3769" s="138"/>
      <c r="T3769" s="138"/>
      <c r="U3769" s="91"/>
      <c r="V3769" s="141"/>
      <c r="Y3769" s="6"/>
      <c r="Z3769" s="16"/>
      <c r="AA3769" s="16"/>
      <c r="AB3769" s="16"/>
      <c r="AC3769" s="16"/>
      <c r="AD3769" s="16"/>
      <c r="AE3769" s="16"/>
      <c r="AF3769" s="16"/>
      <c r="AG3769" s="16"/>
      <c r="AH3769" s="16"/>
      <c r="AI3769" s="16"/>
      <c r="AJ3769" s="16"/>
      <c r="AK3769" s="16"/>
      <c r="AL3769" s="16"/>
      <c r="AM3769" s="16"/>
      <c r="AN3769" s="16"/>
      <c r="AO3769" s="16"/>
      <c r="AP3769" s="16"/>
      <c r="AQ3769" s="16"/>
      <c r="AR3769" s="16"/>
      <c r="AS3769" s="16"/>
      <c r="AT3769" s="16"/>
      <c r="AU3769" s="16"/>
      <c r="AV3769" s="16"/>
      <c r="AW3769" s="16"/>
      <c r="AX3769" s="16"/>
      <c r="AY3769" s="16"/>
      <c r="AZ3769" s="16"/>
      <c r="BA3769" s="16"/>
      <c r="BB3769" s="16"/>
    </row>
    <row r="3770" s="5" customFormat="1" spans="1:54">
      <c r="A3770" s="136"/>
      <c r="C3770" s="136"/>
      <c r="E3770" s="107"/>
      <c r="F3770" s="137"/>
      <c r="J3770" s="122"/>
      <c r="K3770" s="138"/>
      <c r="L3770" s="139"/>
      <c r="M3770" s="140"/>
      <c r="O3770" s="89"/>
      <c r="Q3770" s="138"/>
      <c r="R3770" s="91"/>
      <c r="S3770" s="138"/>
      <c r="T3770" s="138"/>
      <c r="U3770" s="91"/>
      <c r="V3770" s="141"/>
      <c r="Y3770" s="6"/>
      <c r="Z3770" s="16"/>
      <c r="AA3770" s="16"/>
      <c r="AB3770" s="16"/>
      <c r="AC3770" s="16"/>
      <c r="AD3770" s="16"/>
      <c r="AE3770" s="16"/>
      <c r="AF3770" s="16"/>
      <c r="AG3770" s="16"/>
      <c r="AH3770" s="16"/>
      <c r="AI3770" s="16"/>
      <c r="AJ3770" s="16"/>
      <c r="AK3770" s="16"/>
      <c r="AL3770" s="16"/>
      <c r="AM3770" s="16"/>
      <c r="AN3770" s="16"/>
      <c r="AO3770" s="16"/>
      <c r="AP3770" s="16"/>
      <c r="AQ3770" s="16"/>
      <c r="AR3770" s="16"/>
      <c r="AS3770" s="16"/>
      <c r="AT3770" s="16"/>
      <c r="AU3770" s="16"/>
      <c r="AV3770" s="16"/>
      <c r="AW3770" s="16"/>
      <c r="AX3770" s="16"/>
      <c r="AY3770" s="16"/>
      <c r="AZ3770" s="16"/>
      <c r="BA3770" s="16"/>
      <c r="BB3770" s="16"/>
    </row>
    <row r="3771" s="5" customFormat="1" spans="1:54">
      <c r="A3771" s="136"/>
      <c r="C3771" s="136"/>
      <c r="E3771" s="107"/>
      <c r="F3771" s="137"/>
      <c r="J3771" s="122"/>
      <c r="K3771" s="138"/>
      <c r="L3771" s="139"/>
      <c r="M3771" s="140"/>
      <c r="O3771" s="89"/>
      <c r="Q3771" s="138"/>
      <c r="R3771" s="91"/>
      <c r="S3771" s="138"/>
      <c r="T3771" s="138"/>
      <c r="U3771" s="91"/>
      <c r="V3771" s="141"/>
      <c r="Y3771" s="6"/>
      <c r="Z3771" s="16"/>
      <c r="AA3771" s="16"/>
      <c r="AB3771" s="16"/>
      <c r="AC3771" s="16"/>
      <c r="AD3771" s="16"/>
      <c r="AE3771" s="16"/>
      <c r="AF3771" s="16"/>
      <c r="AG3771" s="16"/>
      <c r="AH3771" s="16"/>
      <c r="AI3771" s="16"/>
      <c r="AJ3771" s="16"/>
      <c r="AK3771" s="16"/>
      <c r="AL3771" s="16"/>
      <c r="AM3771" s="16"/>
      <c r="AN3771" s="16"/>
      <c r="AO3771" s="16"/>
      <c r="AP3771" s="16"/>
      <c r="AQ3771" s="16"/>
      <c r="AR3771" s="16"/>
      <c r="AS3771" s="16"/>
      <c r="AT3771" s="16"/>
      <c r="AU3771" s="16"/>
      <c r="AV3771" s="16"/>
      <c r="AW3771" s="16"/>
      <c r="AX3771" s="16"/>
      <c r="AY3771" s="16"/>
      <c r="AZ3771" s="16"/>
      <c r="BA3771" s="16"/>
      <c r="BB3771" s="16"/>
    </row>
    <row r="3772" s="5" customFormat="1" spans="1:54">
      <c r="A3772" s="136"/>
      <c r="C3772" s="136"/>
      <c r="E3772" s="107"/>
      <c r="F3772" s="137"/>
      <c r="J3772" s="122"/>
      <c r="K3772" s="138"/>
      <c r="L3772" s="139"/>
      <c r="M3772" s="140"/>
      <c r="O3772" s="89"/>
      <c r="Q3772" s="138"/>
      <c r="R3772" s="91"/>
      <c r="S3772" s="138"/>
      <c r="T3772" s="138"/>
      <c r="U3772" s="91"/>
      <c r="V3772" s="141"/>
      <c r="Y3772" s="6"/>
      <c r="Z3772" s="16"/>
      <c r="AA3772" s="16"/>
      <c r="AB3772" s="16"/>
      <c r="AC3772" s="16"/>
      <c r="AD3772" s="16"/>
      <c r="AE3772" s="16"/>
      <c r="AF3772" s="16"/>
      <c r="AG3772" s="16"/>
      <c r="AH3772" s="16"/>
      <c r="AI3772" s="16"/>
      <c r="AJ3772" s="16"/>
      <c r="AK3772" s="16"/>
      <c r="AL3772" s="16"/>
      <c r="AM3772" s="16"/>
      <c r="AN3772" s="16"/>
      <c r="AO3772" s="16"/>
      <c r="AP3772" s="16"/>
      <c r="AQ3772" s="16"/>
      <c r="AR3772" s="16"/>
      <c r="AS3772" s="16"/>
      <c r="AT3772" s="16"/>
      <c r="AU3772" s="16"/>
      <c r="AV3772" s="16"/>
      <c r="AW3772" s="16"/>
      <c r="AX3772" s="16"/>
      <c r="AY3772" s="16"/>
      <c r="AZ3772" s="16"/>
      <c r="BA3772" s="16"/>
      <c r="BB3772" s="16"/>
    </row>
    <row r="3773" s="5" customFormat="1" spans="1:54">
      <c r="A3773" s="136"/>
      <c r="C3773" s="136"/>
      <c r="E3773" s="107"/>
      <c r="F3773" s="137"/>
      <c r="J3773" s="122"/>
      <c r="K3773" s="138"/>
      <c r="L3773" s="139"/>
      <c r="M3773" s="140"/>
      <c r="O3773" s="89"/>
      <c r="Q3773" s="138"/>
      <c r="R3773" s="91"/>
      <c r="S3773" s="138"/>
      <c r="T3773" s="138"/>
      <c r="U3773" s="91"/>
      <c r="V3773" s="141"/>
      <c r="Y3773" s="6"/>
      <c r="Z3773" s="16"/>
      <c r="AA3773" s="16"/>
      <c r="AB3773" s="16"/>
      <c r="AC3773" s="16"/>
      <c r="AD3773" s="16"/>
      <c r="AE3773" s="16"/>
      <c r="AF3773" s="16"/>
      <c r="AG3773" s="16"/>
      <c r="AH3773" s="16"/>
      <c r="AI3773" s="16"/>
      <c r="AJ3773" s="16"/>
      <c r="AK3773" s="16"/>
      <c r="AL3773" s="16"/>
      <c r="AM3773" s="16"/>
      <c r="AN3773" s="16"/>
      <c r="AO3773" s="16"/>
      <c r="AP3773" s="16"/>
      <c r="AQ3773" s="16"/>
      <c r="AR3773" s="16"/>
      <c r="AS3773" s="16"/>
      <c r="AT3773" s="16"/>
      <c r="AU3773" s="16"/>
      <c r="AV3773" s="16"/>
      <c r="AW3773" s="16"/>
      <c r="AX3773" s="16"/>
      <c r="AY3773" s="16"/>
      <c r="AZ3773" s="16"/>
      <c r="BA3773" s="16"/>
      <c r="BB3773" s="16"/>
    </row>
    <row r="3774" s="5" customFormat="1" spans="1:54">
      <c r="A3774" s="136"/>
      <c r="C3774" s="136"/>
      <c r="E3774" s="107"/>
      <c r="F3774" s="137"/>
      <c r="J3774" s="122"/>
      <c r="K3774" s="138"/>
      <c r="L3774" s="139"/>
      <c r="M3774" s="140"/>
      <c r="O3774" s="89"/>
      <c r="Q3774" s="138"/>
      <c r="R3774" s="91"/>
      <c r="S3774" s="138"/>
      <c r="T3774" s="138"/>
      <c r="U3774" s="91"/>
      <c r="V3774" s="141"/>
      <c r="Y3774" s="6"/>
      <c r="Z3774" s="16"/>
      <c r="AA3774" s="16"/>
      <c r="AB3774" s="16"/>
      <c r="AC3774" s="16"/>
      <c r="AD3774" s="16"/>
      <c r="AE3774" s="16"/>
      <c r="AF3774" s="16"/>
      <c r="AG3774" s="16"/>
      <c r="AH3774" s="16"/>
      <c r="AI3774" s="16"/>
      <c r="AJ3774" s="16"/>
      <c r="AK3774" s="16"/>
      <c r="AL3774" s="16"/>
      <c r="AM3774" s="16"/>
      <c r="AN3774" s="16"/>
      <c r="AO3774" s="16"/>
      <c r="AP3774" s="16"/>
      <c r="AQ3774" s="16"/>
      <c r="AR3774" s="16"/>
      <c r="AS3774" s="16"/>
      <c r="AT3774" s="16"/>
      <c r="AU3774" s="16"/>
      <c r="AV3774" s="16"/>
      <c r="AW3774" s="16"/>
      <c r="AX3774" s="16"/>
      <c r="AY3774" s="16"/>
      <c r="AZ3774" s="16"/>
      <c r="BA3774" s="16"/>
      <c r="BB3774" s="16"/>
    </row>
    <row r="3775" s="5" customFormat="1" spans="1:54">
      <c r="A3775" s="136"/>
      <c r="C3775" s="136"/>
      <c r="E3775" s="107"/>
      <c r="F3775" s="137"/>
      <c r="J3775" s="122"/>
      <c r="K3775" s="138"/>
      <c r="L3775" s="139"/>
      <c r="M3775" s="140"/>
      <c r="O3775" s="89"/>
      <c r="Q3775" s="138"/>
      <c r="R3775" s="91"/>
      <c r="S3775" s="138"/>
      <c r="T3775" s="138"/>
      <c r="U3775" s="91"/>
      <c r="V3775" s="141"/>
      <c r="Y3775" s="6"/>
      <c r="Z3775" s="16"/>
      <c r="AA3775" s="16"/>
      <c r="AB3775" s="16"/>
      <c r="AC3775" s="16"/>
      <c r="AD3775" s="16"/>
      <c r="AE3775" s="16"/>
      <c r="AF3775" s="16"/>
      <c r="AG3775" s="16"/>
      <c r="AH3775" s="16"/>
      <c r="AI3775" s="16"/>
      <c r="AJ3775" s="16"/>
      <c r="AK3775" s="16"/>
      <c r="AL3775" s="16"/>
      <c r="AM3775" s="16"/>
      <c r="AN3775" s="16"/>
      <c r="AO3775" s="16"/>
      <c r="AP3775" s="16"/>
      <c r="AQ3775" s="16"/>
      <c r="AR3775" s="16"/>
      <c r="AS3775" s="16"/>
      <c r="AT3775" s="16"/>
      <c r="AU3775" s="16"/>
      <c r="AV3775" s="16"/>
      <c r="AW3775" s="16"/>
      <c r="AX3775" s="16"/>
      <c r="AY3775" s="16"/>
      <c r="AZ3775" s="16"/>
      <c r="BA3775" s="16"/>
      <c r="BB3775" s="16"/>
    </row>
    <row r="3776" s="5" customFormat="1" spans="1:54">
      <c r="A3776" s="136"/>
      <c r="C3776" s="136"/>
      <c r="E3776" s="107"/>
      <c r="F3776" s="137"/>
      <c r="J3776" s="122"/>
      <c r="K3776" s="138"/>
      <c r="L3776" s="139"/>
      <c r="M3776" s="140"/>
      <c r="O3776" s="89"/>
      <c r="Q3776" s="138"/>
      <c r="R3776" s="91"/>
      <c r="S3776" s="138"/>
      <c r="T3776" s="138"/>
      <c r="U3776" s="91"/>
      <c r="V3776" s="141"/>
      <c r="Y3776" s="6"/>
      <c r="Z3776" s="16"/>
      <c r="AA3776" s="16"/>
      <c r="AB3776" s="16"/>
      <c r="AC3776" s="16"/>
      <c r="AD3776" s="16"/>
      <c r="AE3776" s="16"/>
      <c r="AF3776" s="16"/>
      <c r="AG3776" s="16"/>
      <c r="AH3776" s="16"/>
      <c r="AI3776" s="16"/>
      <c r="AJ3776" s="16"/>
      <c r="AK3776" s="16"/>
      <c r="AL3776" s="16"/>
      <c r="AM3776" s="16"/>
      <c r="AN3776" s="16"/>
      <c r="AO3776" s="16"/>
      <c r="AP3776" s="16"/>
      <c r="AQ3776" s="16"/>
      <c r="AR3776" s="16"/>
      <c r="AS3776" s="16"/>
      <c r="AT3776" s="16"/>
      <c r="AU3776" s="16"/>
      <c r="AV3776" s="16"/>
      <c r="AW3776" s="16"/>
      <c r="AX3776" s="16"/>
      <c r="AY3776" s="16"/>
      <c r="AZ3776" s="16"/>
      <c r="BA3776" s="16"/>
      <c r="BB3776" s="16"/>
    </row>
    <row r="3777" s="5" customFormat="1" spans="1:54">
      <c r="A3777" s="136"/>
      <c r="C3777" s="136"/>
      <c r="E3777" s="107"/>
      <c r="F3777" s="137"/>
      <c r="J3777" s="122"/>
      <c r="K3777" s="138"/>
      <c r="L3777" s="139"/>
      <c r="M3777" s="140"/>
      <c r="O3777" s="89"/>
      <c r="Q3777" s="138"/>
      <c r="R3777" s="91"/>
      <c r="S3777" s="138"/>
      <c r="T3777" s="138"/>
      <c r="U3777" s="91"/>
      <c r="V3777" s="141"/>
      <c r="Y3777" s="6"/>
      <c r="Z3777" s="16"/>
      <c r="AA3777" s="16"/>
      <c r="AB3777" s="16"/>
      <c r="AC3777" s="16"/>
      <c r="AD3777" s="16"/>
      <c r="AE3777" s="16"/>
      <c r="AF3777" s="16"/>
      <c r="AG3777" s="16"/>
      <c r="AH3777" s="16"/>
      <c r="AI3777" s="16"/>
      <c r="AJ3777" s="16"/>
      <c r="AK3777" s="16"/>
      <c r="AL3777" s="16"/>
      <c r="AM3777" s="16"/>
      <c r="AN3777" s="16"/>
      <c r="AO3777" s="16"/>
      <c r="AP3777" s="16"/>
      <c r="AQ3777" s="16"/>
      <c r="AR3777" s="16"/>
      <c r="AS3777" s="16"/>
      <c r="AT3777" s="16"/>
      <c r="AU3777" s="16"/>
      <c r="AV3777" s="16"/>
      <c r="AW3777" s="16"/>
      <c r="AX3777" s="16"/>
      <c r="AY3777" s="16"/>
      <c r="AZ3777" s="16"/>
      <c r="BA3777" s="16"/>
      <c r="BB3777" s="16"/>
    </row>
    <row r="3778" s="5" customFormat="1" spans="1:54">
      <c r="A3778" s="136"/>
      <c r="C3778" s="136"/>
      <c r="E3778" s="107"/>
      <c r="F3778" s="137"/>
      <c r="J3778" s="122"/>
      <c r="K3778" s="138"/>
      <c r="L3778" s="139"/>
      <c r="M3778" s="140"/>
      <c r="O3778" s="89"/>
      <c r="Q3778" s="138"/>
      <c r="R3778" s="91"/>
      <c r="S3778" s="138"/>
      <c r="T3778" s="138"/>
      <c r="U3778" s="91"/>
      <c r="V3778" s="141"/>
      <c r="Y3778" s="6"/>
      <c r="Z3778" s="16"/>
      <c r="AA3778" s="16"/>
      <c r="AB3778" s="16"/>
      <c r="AC3778" s="16"/>
      <c r="AD3778" s="16"/>
      <c r="AE3778" s="16"/>
      <c r="AF3778" s="16"/>
      <c r="AG3778" s="16"/>
      <c r="AH3778" s="16"/>
      <c r="AI3778" s="16"/>
      <c r="AJ3778" s="16"/>
      <c r="AK3778" s="16"/>
      <c r="AL3778" s="16"/>
      <c r="AM3778" s="16"/>
      <c r="AN3778" s="16"/>
      <c r="AO3778" s="16"/>
      <c r="AP3778" s="16"/>
      <c r="AQ3778" s="16"/>
      <c r="AR3778" s="16"/>
      <c r="AS3778" s="16"/>
      <c r="AT3778" s="16"/>
      <c r="AU3778" s="16"/>
      <c r="AV3778" s="16"/>
      <c r="AW3778" s="16"/>
      <c r="AX3778" s="16"/>
      <c r="AY3778" s="16"/>
      <c r="AZ3778" s="16"/>
      <c r="BA3778" s="16"/>
      <c r="BB3778" s="16"/>
    </row>
    <row r="3779" s="5" customFormat="1" spans="1:54">
      <c r="A3779" s="136"/>
      <c r="C3779" s="136"/>
      <c r="E3779" s="107"/>
      <c r="F3779" s="137"/>
      <c r="J3779" s="122"/>
      <c r="K3779" s="138"/>
      <c r="L3779" s="139"/>
      <c r="M3779" s="140"/>
      <c r="O3779" s="89"/>
      <c r="Q3779" s="138"/>
      <c r="R3779" s="91"/>
      <c r="S3779" s="138"/>
      <c r="T3779" s="138"/>
      <c r="U3779" s="91"/>
      <c r="V3779" s="141"/>
      <c r="Y3779" s="6"/>
      <c r="Z3779" s="16"/>
      <c r="AA3779" s="16"/>
      <c r="AB3779" s="16"/>
      <c r="AC3779" s="16"/>
      <c r="AD3779" s="16"/>
      <c r="AE3779" s="16"/>
      <c r="AF3779" s="16"/>
      <c r="AG3779" s="16"/>
      <c r="AH3779" s="16"/>
      <c r="AI3779" s="16"/>
      <c r="AJ3779" s="16"/>
      <c r="AK3779" s="16"/>
      <c r="AL3779" s="16"/>
      <c r="AM3779" s="16"/>
      <c r="AN3779" s="16"/>
      <c r="AO3779" s="16"/>
      <c r="AP3779" s="16"/>
      <c r="AQ3779" s="16"/>
      <c r="AR3779" s="16"/>
      <c r="AS3779" s="16"/>
      <c r="AT3779" s="16"/>
      <c r="AU3779" s="16"/>
      <c r="AV3779" s="16"/>
      <c r="AW3779" s="16"/>
      <c r="AX3779" s="16"/>
      <c r="AY3779" s="16"/>
      <c r="AZ3779" s="16"/>
      <c r="BA3779" s="16"/>
      <c r="BB3779" s="16"/>
    </row>
    <row r="3780" s="5" customFormat="1" spans="1:54">
      <c r="A3780" s="136"/>
      <c r="C3780" s="136"/>
      <c r="E3780" s="107"/>
      <c r="F3780" s="137"/>
      <c r="J3780" s="122"/>
      <c r="K3780" s="138"/>
      <c r="L3780" s="139"/>
      <c r="M3780" s="140"/>
      <c r="O3780" s="89"/>
      <c r="Q3780" s="138"/>
      <c r="R3780" s="91"/>
      <c r="S3780" s="138"/>
      <c r="T3780" s="138"/>
      <c r="U3780" s="91"/>
      <c r="V3780" s="141"/>
      <c r="Y3780" s="6"/>
      <c r="Z3780" s="16"/>
      <c r="AA3780" s="16"/>
      <c r="AB3780" s="16"/>
      <c r="AC3780" s="16"/>
      <c r="AD3780" s="16"/>
      <c r="AE3780" s="16"/>
      <c r="AF3780" s="16"/>
      <c r="AG3780" s="16"/>
      <c r="AH3780" s="16"/>
      <c r="AI3780" s="16"/>
      <c r="AJ3780" s="16"/>
      <c r="AK3780" s="16"/>
      <c r="AL3780" s="16"/>
      <c r="AM3780" s="16"/>
      <c r="AN3780" s="16"/>
      <c r="AO3780" s="16"/>
      <c r="AP3780" s="16"/>
      <c r="AQ3780" s="16"/>
      <c r="AR3780" s="16"/>
      <c r="AS3780" s="16"/>
      <c r="AT3780" s="16"/>
      <c r="AU3780" s="16"/>
      <c r="AV3780" s="16"/>
      <c r="AW3780" s="16"/>
      <c r="AX3780" s="16"/>
      <c r="AY3780" s="16"/>
      <c r="AZ3780" s="16"/>
      <c r="BA3780" s="16"/>
      <c r="BB3780" s="16"/>
    </row>
    <row r="3781" s="5" customFormat="1" spans="1:54">
      <c r="A3781" s="136"/>
      <c r="C3781" s="136"/>
      <c r="E3781" s="107"/>
      <c r="F3781" s="137"/>
      <c r="J3781" s="122"/>
      <c r="K3781" s="138"/>
      <c r="L3781" s="139"/>
      <c r="M3781" s="140"/>
      <c r="O3781" s="89"/>
      <c r="Q3781" s="138"/>
      <c r="R3781" s="91"/>
      <c r="S3781" s="138"/>
      <c r="T3781" s="138"/>
      <c r="U3781" s="91"/>
      <c r="V3781" s="141"/>
      <c r="Y3781" s="6"/>
      <c r="Z3781" s="16"/>
      <c r="AA3781" s="16"/>
      <c r="AB3781" s="16"/>
      <c r="AC3781" s="16"/>
      <c r="AD3781" s="16"/>
      <c r="AE3781" s="16"/>
      <c r="AF3781" s="16"/>
      <c r="AG3781" s="16"/>
      <c r="AH3781" s="16"/>
      <c r="AI3781" s="16"/>
      <c r="AJ3781" s="16"/>
      <c r="AK3781" s="16"/>
      <c r="AL3781" s="16"/>
      <c r="AM3781" s="16"/>
      <c r="AN3781" s="16"/>
      <c r="AO3781" s="16"/>
      <c r="AP3781" s="16"/>
      <c r="AQ3781" s="16"/>
      <c r="AR3781" s="16"/>
      <c r="AS3781" s="16"/>
      <c r="AT3781" s="16"/>
      <c r="AU3781" s="16"/>
      <c r="AV3781" s="16"/>
      <c r="AW3781" s="16"/>
      <c r="AX3781" s="16"/>
      <c r="AY3781" s="16"/>
      <c r="AZ3781" s="16"/>
      <c r="BA3781" s="16"/>
      <c r="BB3781" s="16"/>
    </row>
    <row r="3782" s="5" customFormat="1" spans="1:54">
      <c r="A3782" s="136"/>
      <c r="C3782" s="136"/>
      <c r="E3782" s="107"/>
      <c r="F3782" s="137"/>
      <c r="J3782" s="122"/>
      <c r="K3782" s="138"/>
      <c r="L3782" s="139"/>
      <c r="M3782" s="140"/>
      <c r="O3782" s="89"/>
      <c r="Q3782" s="138"/>
      <c r="R3782" s="91"/>
      <c r="S3782" s="138"/>
      <c r="T3782" s="138"/>
      <c r="U3782" s="91"/>
      <c r="V3782" s="141"/>
      <c r="Y3782" s="6"/>
      <c r="Z3782" s="16"/>
      <c r="AA3782" s="16"/>
      <c r="AB3782" s="16"/>
      <c r="AC3782" s="16"/>
      <c r="AD3782" s="16"/>
      <c r="AE3782" s="16"/>
      <c r="AF3782" s="16"/>
      <c r="AG3782" s="16"/>
      <c r="AH3782" s="16"/>
      <c r="AI3782" s="16"/>
      <c r="AJ3782" s="16"/>
      <c r="AK3782" s="16"/>
      <c r="AL3782" s="16"/>
      <c r="AM3782" s="16"/>
      <c r="AN3782" s="16"/>
      <c r="AO3782" s="16"/>
      <c r="AP3782" s="16"/>
      <c r="AQ3782" s="16"/>
      <c r="AR3782" s="16"/>
      <c r="AS3782" s="16"/>
      <c r="AT3782" s="16"/>
      <c r="AU3782" s="16"/>
      <c r="AV3782" s="16"/>
      <c r="AW3782" s="16"/>
      <c r="AX3782" s="16"/>
      <c r="AY3782" s="16"/>
      <c r="AZ3782" s="16"/>
      <c r="BA3782" s="16"/>
      <c r="BB3782" s="16"/>
    </row>
    <row r="3783" s="5" customFormat="1" spans="1:54">
      <c r="A3783" s="136"/>
      <c r="C3783" s="136"/>
      <c r="E3783" s="107"/>
      <c r="F3783" s="137"/>
      <c r="J3783" s="122"/>
      <c r="K3783" s="138"/>
      <c r="L3783" s="139"/>
      <c r="M3783" s="140"/>
      <c r="O3783" s="89"/>
      <c r="Q3783" s="138"/>
      <c r="R3783" s="91"/>
      <c r="S3783" s="138"/>
      <c r="T3783" s="138"/>
      <c r="U3783" s="91"/>
      <c r="V3783" s="141"/>
      <c r="Y3783" s="6"/>
      <c r="Z3783" s="16"/>
      <c r="AA3783" s="16"/>
      <c r="AB3783" s="16"/>
      <c r="AC3783" s="16"/>
      <c r="AD3783" s="16"/>
      <c r="AE3783" s="16"/>
      <c r="AF3783" s="16"/>
      <c r="AG3783" s="16"/>
      <c r="AH3783" s="16"/>
      <c r="AI3783" s="16"/>
      <c r="AJ3783" s="16"/>
      <c r="AK3783" s="16"/>
      <c r="AL3783" s="16"/>
      <c r="AM3783" s="16"/>
      <c r="AN3783" s="16"/>
      <c r="AO3783" s="16"/>
      <c r="AP3783" s="16"/>
      <c r="AQ3783" s="16"/>
      <c r="AR3783" s="16"/>
      <c r="AS3783" s="16"/>
      <c r="AT3783" s="16"/>
      <c r="AU3783" s="16"/>
      <c r="AV3783" s="16"/>
      <c r="AW3783" s="16"/>
      <c r="AX3783" s="16"/>
      <c r="AY3783" s="16"/>
      <c r="AZ3783" s="16"/>
      <c r="BA3783" s="16"/>
      <c r="BB3783" s="16"/>
    </row>
    <row r="3784" s="5" customFormat="1" spans="1:54">
      <c r="A3784" s="136"/>
      <c r="C3784" s="136"/>
      <c r="E3784" s="107"/>
      <c r="F3784" s="137"/>
      <c r="J3784" s="122"/>
      <c r="K3784" s="138"/>
      <c r="L3784" s="139"/>
      <c r="M3784" s="140"/>
      <c r="O3784" s="89"/>
      <c r="Q3784" s="138"/>
      <c r="R3784" s="91"/>
      <c r="S3784" s="138"/>
      <c r="T3784" s="138"/>
      <c r="U3784" s="91"/>
      <c r="V3784" s="141"/>
      <c r="Y3784" s="6"/>
      <c r="Z3784" s="16"/>
      <c r="AA3784" s="16"/>
      <c r="AB3784" s="16"/>
      <c r="AC3784" s="16"/>
      <c r="AD3784" s="16"/>
      <c r="AE3784" s="16"/>
      <c r="AF3784" s="16"/>
      <c r="AG3784" s="16"/>
      <c r="AH3784" s="16"/>
      <c r="AI3784" s="16"/>
      <c r="AJ3784" s="16"/>
      <c r="AK3784" s="16"/>
      <c r="AL3784" s="16"/>
      <c r="AM3784" s="16"/>
      <c r="AN3784" s="16"/>
      <c r="AO3784" s="16"/>
      <c r="AP3784" s="16"/>
      <c r="AQ3784" s="16"/>
      <c r="AR3784" s="16"/>
      <c r="AS3784" s="16"/>
      <c r="AT3784" s="16"/>
      <c r="AU3784" s="16"/>
      <c r="AV3784" s="16"/>
      <c r="AW3784" s="16"/>
      <c r="AX3784" s="16"/>
      <c r="AY3784" s="16"/>
      <c r="AZ3784" s="16"/>
      <c r="BA3784" s="16"/>
      <c r="BB3784" s="16"/>
    </row>
    <row r="3785" s="5" customFormat="1" spans="1:54">
      <c r="A3785" s="136"/>
      <c r="C3785" s="136"/>
      <c r="E3785" s="107"/>
      <c r="F3785" s="137"/>
      <c r="J3785" s="122"/>
      <c r="K3785" s="138"/>
      <c r="L3785" s="139"/>
      <c r="M3785" s="140"/>
      <c r="O3785" s="89"/>
      <c r="Q3785" s="138"/>
      <c r="R3785" s="91"/>
      <c r="S3785" s="138"/>
      <c r="T3785" s="138"/>
      <c r="U3785" s="91"/>
      <c r="V3785" s="141"/>
      <c r="Y3785" s="6"/>
      <c r="Z3785" s="16"/>
      <c r="AA3785" s="16"/>
      <c r="AB3785" s="16"/>
      <c r="AC3785" s="16"/>
      <c r="AD3785" s="16"/>
      <c r="AE3785" s="16"/>
      <c r="AF3785" s="16"/>
      <c r="AG3785" s="16"/>
      <c r="AH3785" s="16"/>
      <c r="AI3785" s="16"/>
      <c r="AJ3785" s="16"/>
      <c r="AK3785" s="16"/>
      <c r="AL3785" s="16"/>
      <c r="AM3785" s="16"/>
      <c r="AN3785" s="16"/>
      <c r="AO3785" s="16"/>
      <c r="AP3785" s="16"/>
      <c r="AQ3785" s="16"/>
      <c r="AR3785" s="16"/>
      <c r="AS3785" s="16"/>
      <c r="AT3785" s="16"/>
      <c r="AU3785" s="16"/>
      <c r="AV3785" s="16"/>
      <c r="AW3785" s="16"/>
      <c r="AX3785" s="16"/>
      <c r="AY3785" s="16"/>
      <c r="AZ3785" s="16"/>
      <c r="BA3785" s="16"/>
      <c r="BB3785" s="16"/>
    </row>
    <row r="3786" s="5" customFormat="1" spans="1:54">
      <c r="A3786" s="136"/>
      <c r="C3786" s="136"/>
      <c r="E3786" s="107"/>
      <c r="F3786" s="137"/>
      <c r="J3786" s="122"/>
      <c r="K3786" s="138"/>
      <c r="L3786" s="139"/>
      <c r="M3786" s="140"/>
      <c r="O3786" s="89"/>
      <c r="Q3786" s="138"/>
      <c r="R3786" s="91"/>
      <c r="S3786" s="138"/>
      <c r="T3786" s="138"/>
      <c r="U3786" s="91"/>
      <c r="V3786" s="141"/>
      <c r="Y3786" s="6"/>
      <c r="Z3786" s="16"/>
      <c r="AA3786" s="16"/>
      <c r="AB3786" s="16"/>
      <c r="AC3786" s="16"/>
      <c r="AD3786" s="16"/>
      <c r="AE3786" s="16"/>
      <c r="AF3786" s="16"/>
      <c r="AG3786" s="16"/>
      <c r="AH3786" s="16"/>
      <c r="AI3786" s="16"/>
      <c r="AJ3786" s="16"/>
      <c r="AK3786" s="16"/>
      <c r="AL3786" s="16"/>
      <c r="AM3786" s="16"/>
      <c r="AN3786" s="16"/>
      <c r="AO3786" s="16"/>
      <c r="AP3786" s="16"/>
      <c r="AQ3786" s="16"/>
      <c r="AR3786" s="16"/>
      <c r="AS3786" s="16"/>
      <c r="AT3786" s="16"/>
      <c r="AU3786" s="16"/>
      <c r="AV3786" s="16"/>
      <c r="AW3786" s="16"/>
      <c r="AX3786" s="16"/>
      <c r="AY3786" s="16"/>
      <c r="AZ3786" s="16"/>
      <c r="BA3786" s="16"/>
      <c r="BB3786" s="16"/>
    </row>
    <row r="3787" s="5" customFormat="1" spans="1:54">
      <c r="A3787" s="136"/>
      <c r="C3787" s="136"/>
      <c r="E3787" s="107"/>
      <c r="F3787" s="137"/>
      <c r="J3787" s="122"/>
      <c r="K3787" s="138"/>
      <c r="L3787" s="139"/>
      <c r="M3787" s="140"/>
      <c r="O3787" s="89"/>
      <c r="Q3787" s="138"/>
      <c r="R3787" s="91"/>
      <c r="S3787" s="138"/>
      <c r="T3787" s="138"/>
      <c r="U3787" s="91"/>
      <c r="V3787" s="141"/>
      <c r="Y3787" s="6"/>
      <c r="Z3787" s="16"/>
      <c r="AA3787" s="16"/>
      <c r="AB3787" s="16"/>
      <c r="AC3787" s="16"/>
      <c r="AD3787" s="16"/>
      <c r="AE3787" s="16"/>
      <c r="AF3787" s="16"/>
      <c r="AG3787" s="16"/>
      <c r="AH3787" s="16"/>
      <c r="AI3787" s="16"/>
      <c r="AJ3787" s="16"/>
      <c r="AK3787" s="16"/>
      <c r="AL3787" s="16"/>
      <c r="AM3787" s="16"/>
      <c r="AN3787" s="16"/>
      <c r="AO3787" s="16"/>
      <c r="AP3787" s="16"/>
      <c r="AQ3787" s="16"/>
      <c r="AR3787" s="16"/>
      <c r="AS3787" s="16"/>
      <c r="AT3787" s="16"/>
      <c r="AU3787" s="16"/>
      <c r="AV3787" s="16"/>
      <c r="AW3787" s="16"/>
      <c r="AX3787" s="16"/>
      <c r="AY3787" s="16"/>
      <c r="AZ3787" s="16"/>
      <c r="BA3787" s="16"/>
      <c r="BB3787" s="16"/>
    </row>
    <row r="3788" s="5" customFormat="1" spans="1:54">
      <c r="A3788" s="136"/>
      <c r="C3788" s="136"/>
      <c r="E3788" s="107"/>
      <c r="F3788" s="137"/>
      <c r="J3788" s="122"/>
      <c r="K3788" s="138"/>
      <c r="L3788" s="139"/>
      <c r="M3788" s="140"/>
      <c r="O3788" s="89"/>
      <c r="Q3788" s="138"/>
      <c r="R3788" s="91"/>
      <c r="S3788" s="138"/>
      <c r="T3788" s="138"/>
      <c r="U3788" s="91"/>
      <c r="V3788" s="141"/>
      <c r="Y3788" s="6"/>
      <c r="Z3788" s="16"/>
      <c r="AA3788" s="16"/>
      <c r="AB3788" s="16"/>
      <c r="AC3788" s="16"/>
      <c r="AD3788" s="16"/>
      <c r="AE3788" s="16"/>
      <c r="AF3788" s="16"/>
      <c r="AG3788" s="16"/>
      <c r="AH3788" s="16"/>
      <c r="AI3788" s="16"/>
      <c r="AJ3788" s="16"/>
      <c r="AK3788" s="16"/>
      <c r="AL3788" s="16"/>
      <c r="AM3788" s="16"/>
      <c r="AN3788" s="16"/>
      <c r="AO3788" s="16"/>
      <c r="AP3788" s="16"/>
      <c r="AQ3788" s="16"/>
      <c r="AR3788" s="16"/>
      <c r="AS3788" s="16"/>
      <c r="AT3788" s="16"/>
      <c r="AU3788" s="16"/>
      <c r="AV3788" s="16"/>
      <c r="AW3788" s="16"/>
      <c r="AX3788" s="16"/>
      <c r="AY3788" s="16"/>
      <c r="AZ3788" s="16"/>
      <c r="BA3788" s="16"/>
      <c r="BB3788" s="16"/>
    </row>
    <row r="3789" s="5" customFormat="1" spans="1:54">
      <c r="A3789" s="136"/>
      <c r="C3789" s="136"/>
      <c r="E3789" s="107"/>
      <c r="F3789" s="137"/>
      <c r="J3789" s="122"/>
      <c r="K3789" s="138"/>
      <c r="L3789" s="139"/>
      <c r="M3789" s="140"/>
      <c r="O3789" s="89"/>
      <c r="Q3789" s="138"/>
      <c r="R3789" s="91"/>
      <c r="S3789" s="138"/>
      <c r="T3789" s="138"/>
      <c r="U3789" s="91"/>
      <c r="V3789" s="141"/>
      <c r="Y3789" s="6"/>
      <c r="Z3789" s="16"/>
      <c r="AA3789" s="16"/>
      <c r="AB3789" s="16"/>
      <c r="AC3789" s="16"/>
      <c r="AD3789" s="16"/>
      <c r="AE3789" s="16"/>
      <c r="AF3789" s="16"/>
      <c r="AG3789" s="16"/>
      <c r="AH3789" s="16"/>
      <c r="AI3789" s="16"/>
      <c r="AJ3789" s="16"/>
      <c r="AK3789" s="16"/>
      <c r="AL3789" s="16"/>
      <c r="AM3789" s="16"/>
      <c r="AN3789" s="16"/>
      <c r="AO3789" s="16"/>
      <c r="AP3789" s="16"/>
      <c r="AQ3789" s="16"/>
      <c r="AR3789" s="16"/>
      <c r="AS3789" s="16"/>
      <c r="AT3789" s="16"/>
      <c r="AU3789" s="16"/>
      <c r="AV3789" s="16"/>
      <c r="AW3789" s="16"/>
      <c r="AX3789" s="16"/>
      <c r="AY3789" s="16"/>
      <c r="AZ3789" s="16"/>
      <c r="BA3789" s="16"/>
      <c r="BB3789" s="16"/>
    </row>
    <row r="3790" s="5" customFormat="1" spans="1:54">
      <c r="A3790" s="136"/>
      <c r="C3790" s="136"/>
      <c r="E3790" s="107"/>
      <c r="F3790" s="137"/>
      <c r="J3790" s="122"/>
      <c r="K3790" s="138"/>
      <c r="L3790" s="139"/>
      <c r="M3790" s="140"/>
      <c r="O3790" s="89"/>
      <c r="Q3790" s="138"/>
      <c r="R3790" s="91"/>
      <c r="S3790" s="138"/>
      <c r="T3790" s="138"/>
      <c r="U3790" s="91"/>
      <c r="V3790" s="141"/>
      <c r="Y3790" s="6"/>
      <c r="Z3790" s="16"/>
      <c r="AA3790" s="16"/>
      <c r="AB3790" s="16"/>
      <c r="AC3790" s="16"/>
      <c r="AD3790" s="16"/>
      <c r="AE3790" s="16"/>
      <c r="AF3790" s="16"/>
      <c r="AG3790" s="16"/>
      <c r="AH3790" s="16"/>
      <c r="AI3790" s="16"/>
      <c r="AJ3790" s="16"/>
      <c r="AK3790" s="16"/>
      <c r="AL3790" s="16"/>
      <c r="AM3790" s="16"/>
      <c r="AN3790" s="16"/>
      <c r="AO3790" s="16"/>
      <c r="AP3790" s="16"/>
      <c r="AQ3790" s="16"/>
      <c r="AR3790" s="16"/>
      <c r="AS3790" s="16"/>
      <c r="AT3790" s="16"/>
      <c r="AU3790" s="16"/>
      <c r="AV3790" s="16"/>
      <c r="AW3790" s="16"/>
      <c r="AX3790" s="16"/>
      <c r="AY3790" s="16"/>
      <c r="AZ3790" s="16"/>
      <c r="BA3790" s="16"/>
      <c r="BB3790" s="16"/>
    </row>
    <row r="3791" s="5" customFormat="1" spans="1:54">
      <c r="A3791" s="136"/>
      <c r="C3791" s="136"/>
      <c r="E3791" s="107"/>
      <c r="F3791" s="137"/>
      <c r="J3791" s="122"/>
      <c r="K3791" s="138"/>
      <c r="L3791" s="139"/>
      <c r="M3791" s="140"/>
      <c r="O3791" s="89"/>
      <c r="Q3791" s="138"/>
      <c r="R3791" s="91"/>
      <c r="S3791" s="138"/>
      <c r="T3791" s="138"/>
      <c r="U3791" s="91"/>
      <c r="V3791" s="141"/>
      <c r="Y3791" s="6"/>
      <c r="Z3791" s="16"/>
      <c r="AA3791" s="16"/>
      <c r="AB3791" s="16"/>
      <c r="AC3791" s="16"/>
      <c r="AD3791" s="16"/>
      <c r="AE3791" s="16"/>
      <c r="AF3791" s="16"/>
      <c r="AG3791" s="16"/>
      <c r="AH3791" s="16"/>
      <c r="AI3791" s="16"/>
      <c r="AJ3791" s="16"/>
      <c r="AK3791" s="16"/>
      <c r="AL3791" s="16"/>
      <c r="AM3791" s="16"/>
      <c r="AN3791" s="16"/>
      <c r="AO3791" s="16"/>
      <c r="AP3791" s="16"/>
      <c r="AQ3791" s="16"/>
      <c r="AR3791" s="16"/>
      <c r="AS3791" s="16"/>
      <c r="AT3791" s="16"/>
      <c r="AU3791" s="16"/>
      <c r="AV3791" s="16"/>
      <c r="AW3791" s="16"/>
      <c r="AX3791" s="16"/>
      <c r="AY3791" s="16"/>
      <c r="AZ3791" s="16"/>
      <c r="BA3791" s="16"/>
      <c r="BB3791" s="16"/>
    </row>
    <row r="3792" s="5" customFormat="1" spans="1:54">
      <c r="A3792" s="136"/>
      <c r="C3792" s="136"/>
      <c r="E3792" s="107"/>
      <c r="F3792" s="137"/>
      <c r="J3792" s="122"/>
      <c r="K3792" s="138"/>
      <c r="L3792" s="139"/>
      <c r="M3792" s="140"/>
      <c r="O3792" s="89"/>
      <c r="Q3792" s="138"/>
      <c r="R3792" s="91"/>
      <c r="S3792" s="138"/>
      <c r="T3792" s="138"/>
      <c r="U3792" s="91"/>
      <c r="V3792" s="141"/>
      <c r="Y3792" s="6"/>
      <c r="Z3792" s="16"/>
      <c r="AA3792" s="16"/>
      <c r="AB3792" s="16"/>
      <c r="AC3792" s="16"/>
      <c r="AD3792" s="16"/>
      <c r="AE3792" s="16"/>
      <c r="AF3792" s="16"/>
      <c r="AG3792" s="16"/>
      <c r="AH3792" s="16"/>
      <c r="AI3792" s="16"/>
      <c r="AJ3792" s="16"/>
      <c r="AK3792" s="16"/>
      <c r="AL3792" s="16"/>
      <c r="AM3792" s="16"/>
      <c r="AN3792" s="16"/>
      <c r="AO3792" s="16"/>
      <c r="AP3792" s="16"/>
      <c r="AQ3792" s="16"/>
      <c r="AR3792" s="16"/>
      <c r="AS3792" s="16"/>
      <c r="AT3792" s="16"/>
      <c r="AU3792" s="16"/>
      <c r="AV3792" s="16"/>
      <c r="AW3792" s="16"/>
      <c r="AX3792" s="16"/>
      <c r="AY3792" s="16"/>
      <c r="AZ3792" s="16"/>
      <c r="BA3792" s="16"/>
      <c r="BB3792" s="16"/>
    </row>
    <row r="3793" s="5" customFormat="1" spans="1:54">
      <c r="A3793" s="136"/>
      <c r="C3793" s="136"/>
      <c r="E3793" s="107"/>
      <c r="F3793" s="137"/>
      <c r="J3793" s="122"/>
      <c r="K3793" s="138"/>
      <c r="L3793" s="139"/>
      <c r="M3793" s="140"/>
      <c r="O3793" s="89"/>
      <c r="Q3793" s="138"/>
      <c r="R3793" s="91"/>
      <c r="S3793" s="138"/>
      <c r="T3793" s="138"/>
      <c r="U3793" s="91"/>
      <c r="V3793" s="141"/>
      <c r="Y3793" s="6"/>
      <c r="Z3793" s="16"/>
      <c r="AA3793" s="16"/>
      <c r="AB3793" s="16"/>
      <c r="AC3793" s="16"/>
      <c r="AD3793" s="16"/>
      <c r="AE3793" s="16"/>
      <c r="AF3793" s="16"/>
      <c r="AG3793" s="16"/>
      <c r="AH3793" s="16"/>
      <c r="AI3793" s="16"/>
      <c r="AJ3793" s="16"/>
      <c r="AK3793" s="16"/>
      <c r="AL3793" s="16"/>
      <c r="AM3793" s="16"/>
      <c r="AN3793" s="16"/>
      <c r="AO3793" s="16"/>
      <c r="AP3793" s="16"/>
      <c r="AQ3793" s="16"/>
      <c r="AR3793" s="16"/>
      <c r="AS3793" s="16"/>
      <c r="AT3793" s="16"/>
      <c r="AU3793" s="16"/>
      <c r="AV3793" s="16"/>
      <c r="AW3793" s="16"/>
      <c r="AX3793" s="16"/>
      <c r="AY3793" s="16"/>
      <c r="AZ3793" s="16"/>
      <c r="BA3793" s="16"/>
      <c r="BB3793" s="16"/>
    </row>
    <row r="3794" s="5" customFormat="1" spans="1:54">
      <c r="A3794" s="136"/>
      <c r="C3794" s="136"/>
      <c r="E3794" s="107"/>
      <c r="F3794" s="137"/>
      <c r="J3794" s="122"/>
      <c r="K3794" s="138"/>
      <c r="L3794" s="139"/>
      <c r="M3794" s="140"/>
      <c r="O3794" s="89"/>
      <c r="Q3794" s="138"/>
      <c r="R3794" s="91"/>
      <c r="S3794" s="138"/>
      <c r="T3794" s="138"/>
      <c r="U3794" s="91"/>
      <c r="V3794" s="141"/>
      <c r="Y3794" s="6"/>
      <c r="Z3794" s="16"/>
      <c r="AA3794" s="16"/>
      <c r="AB3794" s="16"/>
      <c r="AC3794" s="16"/>
      <c r="AD3794" s="16"/>
      <c r="AE3794" s="16"/>
      <c r="AF3794" s="16"/>
      <c r="AG3794" s="16"/>
      <c r="AH3794" s="16"/>
      <c r="AI3794" s="16"/>
      <c r="AJ3794" s="16"/>
      <c r="AK3794" s="16"/>
      <c r="AL3794" s="16"/>
      <c r="AM3794" s="16"/>
      <c r="AN3794" s="16"/>
      <c r="AO3794" s="16"/>
      <c r="AP3794" s="16"/>
      <c r="AQ3794" s="16"/>
      <c r="AR3794" s="16"/>
      <c r="AS3794" s="16"/>
      <c r="AT3794" s="16"/>
      <c r="AU3794" s="16"/>
      <c r="AV3794" s="16"/>
      <c r="AW3794" s="16"/>
      <c r="AX3794" s="16"/>
      <c r="AY3794" s="16"/>
      <c r="AZ3794" s="16"/>
      <c r="BA3794" s="16"/>
      <c r="BB3794" s="16"/>
    </row>
    <row r="3795" s="5" customFormat="1" spans="1:54">
      <c r="A3795" s="136"/>
      <c r="C3795" s="136"/>
      <c r="E3795" s="107"/>
      <c r="F3795" s="137"/>
      <c r="J3795" s="122"/>
      <c r="K3795" s="138"/>
      <c r="L3795" s="139"/>
      <c r="M3795" s="140"/>
      <c r="O3795" s="89"/>
      <c r="Q3795" s="138"/>
      <c r="R3795" s="91"/>
      <c r="S3795" s="138"/>
      <c r="T3795" s="138"/>
      <c r="U3795" s="91"/>
      <c r="V3795" s="141"/>
      <c r="Y3795" s="6"/>
      <c r="Z3795" s="16"/>
      <c r="AA3795" s="16"/>
      <c r="AB3795" s="16"/>
      <c r="AC3795" s="16"/>
      <c r="AD3795" s="16"/>
      <c r="AE3795" s="16"/>
      <c r="AF3795" s="16"/>
      <c r="AG3795" s="16"/>
      <c r="AH3795" s="16"/>
      <c r="AI3795" s="16"/>
      <c r="AJ3795" s="16"/>
      <c r="AK3795" s="16"/>
      <c r="AL3795" s="16"/>
      <c r="AM3795" s="16"/>
      <c r="AN3795" s="16"/>
      <c r="AO3795" s="16"/>
      <c r="AP3795" s="16"/>
      <c r="AQ3795" s="16"/>
      <c r="AR3795" s="16"/>
      <c r="AS3795" s="16"/>
      <c r="AT3795" s="16"/>
      <c r="AU3795" s="16"/>
      <c r="AV3795" s="16"/>
      <c r="AW3795" s="16"/>
      <c r="AX3795" s="16"/>
      <c r="AY3795" s="16"/>
      <c r="AZ3795" s="16"/>
      <c r="BA3795" s="16"/>
      <c r="BB3795" s="16"/>
    </row>
    <row r="3796" s="5" customFormat="1" spans="1:54">
      <c r="A3796" s="136"/>
      <c r="C3796" s="136"/>
      <c r="E3796" s="107"/>
      <c r="F3796" s="137"/>
      <c r="J3796" s="122"/>
      <c r="K3796" s="138"/>
      <c r="L3796" s="139"/>
      <c r="M3796" s="140"/>
      <c r="O3796" s="89"/>
      <c r="Q3796" s="138"/>
      <c r="R3796" s="91"/>
      <c r="S3796" s="138"/>
      <c r="T3796" s="138"/>
      <c r="U3796" s="91"/>
      <c r="V3796" s="141"/>
      <c r="Y3796" s="6"/>
      <c r="Z3796" s="16"/>
      <c r="AA3796" s="16"/>
      <c r="AB3796" s="16"/>
      <c r="AC3796" s="16"/>
      <c r="AD3796" s="16"/>
      <c r="AE3796" s="16"/>
      <c r="AF3796" s="16"/>
      <c r="AG3796" s="16"/>
      <c r="AH3796" s="16"/>
      <c r="AI3796" s="16"/>
      <c r="AJ3796" s="16"/>
      <c r="AK3796" s="16"/>
      <c r="AL3796" s="16"/>
      <c r="AM3796" s="16"/>
      <c r="AN3796" s="16"/>
      <c r="AO3796" s="16"/>
      <c r="AP3796" s="16"/>
      <c r="AQ3796" s="16"/>
      <c r="AR3796" s="16"/>
      <c r="AS3796" s="16"/>
      <c r="AT3796" s="16"/>
      <c r="AU3796" s="16"/>
      <c r="AV3796" s="16"/>
      <c r="AW3796" s="16"/>
      <c r="AX3796" s="16"/>
      <c r="AY3796" s="16"/>
      <c r="AZ3796" s="16"/>
      <c r="BA3796" s="16"/>
      <c r="BB3796" s="16"/>
    </row>
    <row r="3797" s="5" customFormat="1" spans="1:54">
      <c r="A3797" s="136"/>
      <c r="C3797" s="136"/>
      <c r="E3797" s="107"/>
      <c r="F3797" s="137"/>
      <c r="J3797" s="122"/>
      <c r="K3797" s="138"/>
      <c r="L3797" s="139"/>
      <c r="M3797" s="140"/>
      <c r="O3797" s="89"/>
      <c r="Q3797" s="138"/>
      <c r="R3797" s="91"/>
      <c r="S3797" s="138"/>
      <c r="T3797" s="138"/>
      <c r="U3797" s="91"/>
      <c r="V3797" s="141"/>
      <c r="Y3797" s="6"/>
      <c r="Z3797" s="16"/>
      <c r="AA3797" s="16"/>
      <c r="AB3797" s="16"/>
      <c r="AC3797" s="16"/>
      <c r="AD3797" s="16"/>
      <c r="AE3797" s="16"/>
      <c r="AF3797" s="16"/>
      <c r="AG3797" s="16"/>
      <c r="AH3797" s="16"/>
      <c r="AI3797" s="16"/>
      <c r="AJ3797" s="16"/>
      <c r="AK3797" s="16"/>
      <c r="AL3797" s="16"/>
      <c r="AM3797" s="16"/>
      <c r="AN3797" s="16"/>
      <c r="AO3797" s="16"/>
      <c r="AP3797" s="16"/>
      <c r="AQ3797" s="16"/>
      <c r="AR3797" s="16"/>
      <c r="AS3797" s="16"/>
      <c r="AT3797" s="16"/>
      <c r="AU3797" s="16"/>
      <c r="AV3797" s="16"/>
      <c r="AW3797" s="16"/>
      <c r="AX3797" s="16"/>
      <c r="AY3797" s="16"/>
      <c r="AZ3797" s="16"/>
      <c r="BA3797" s="16"/>
      <c r="BB3797" s="16"/>
    </row>
    <row r="3798" s="5" customFormat="1" spans="1:54">
      <c r="A3798" s="136"/>
      <c r="C3798" s="136"/>
      <c r="E3798" s="107"/>
      <c r="F3798" s="137"/>
      <c r="J3798" s="122"/>
      <c r="K3798" s="138"/>
      <c r="L3798" s="139"/>
      <c r="M3798" s="140"/>
      <c r="O3798" s="89"/>
      <c r="Q3798" s="138"/>
      <c r="R3798" s="91"/>
      <c r="S3798" s="138"/>
      <c r="T3798" s="138"/>
      <c r="U3798" s="91"/>
      <c r="V3798" s="141"/>
      <c r="Y3798" s="6"/>
      <c r="Z3798" s="16"/>
      <c r="AA3798" s="16"/>
      <c r="AB3798" s="16"/>
      <c r="AC3798" s="16"/>
      <c r="AD3798" s="16"/>
      <c r="AE3798" s="16"/>
      <c r="AF3798" s="16"/>
      <c r="AG3798" s="16"/>
      <c r="AH3798" s="16"/>
      <c r="AI3798" s="16"/>
      <c r="AJ3798" s="16"/>
      <c r="AK3798" s="16"/>
      <c r="AL3798" s="16"/>
      <c r="AM3798" s="16"/>
      <c r="AN3798" s="16"/>
      <c r="AO3798" s="16"/>
      <c r="AP3798" s="16"/>
      <c r="AQ3798" s="16"/>
      <c r="AR3798" s="16"/>
      <c r="AS3798" s="16"/>
      <c r="AT3798" s="16"/>
      <c r="AU3798" s="16"/>
      <c r="AV3798" s="16"/>
      <c r="AW3798" s="16"/>
      <c r="AX3798" s="16"/>
      <c r="AY3798" s="16"/>
      <c r="AZ3798" s="16"/>
      <c r="BA3798" s="16"/>
      <c r="BB3798" s="16"/>
    </row>
    <row r="3799" s="5" customFormat="1" spans="1:54">
      <c r="A3799" s="136"/>
      <c r="C3799" s="136"/>
      <c r="E3799" s="107"/>
      <c r="F3799" s="137"/>
      <c r="J3799" s="122"/>
      <c r="K3799" s="138"/>
      <c r="L3799" s="139"/>
      <c r="M3799" s="140"/>
      <c r="O3799" s="89"/>
      <c r="Q3799" s="138"/>
      <c r="R3799" s="91"/>
      <c r="S3799" s="138"/>
      <c r="T3799" s="138"/>
      <c r="U3799" s="91"/>
      <c r="V3799" s="141"/>
      <c r="Y3799" s="6"/>
      <c r="Z3799" s="16"/>
      <c r="AA3799" s="16"/>
      <c r="AB3799" s="16"/>
      <c r="AC3799" s="16"/>
      <c r="AD3799" s="16"/>
      <c r="AE3799" s="16"/>
      <c r="AF3799" s="16"/>
      <c r="AG3799" s="16"/>
      <c r="AH3799" s="16"/>
      <c r="AI3799" s="16"/>
      <c r="AJ3799" s="16"/>
      <c r="AK3799" s="16"/>
      <c r="AL3799" s="16"/>
      <c r="AM3799" s="16"/>
      <c r="AN3799" s="16"/>
      <c r="AO3799" s="16"/>
      <c r="AP3799" s="16"/>
      <c r="AQ3799" s="16"/>
      <c r="AR3799" s="16"/>
      <c r="AS3799" s="16"/>
      <c r="AT3799" s="16"/>
      <c r="AU3799" s="16"/>
      <c r="AV3799" s="16"/>
      <c r="AW3799" s="16"/>
      <c r="AX3799" s="16"/>
      <c r="AY3799" s="16"/>
      <c r="AZ3799" s="16"/>
      <c r="BA3799" s="16"/>
      <c r="BB3799" s="16"/>
    </row>
    <row r="3800" s="5" customFormat="1" spans="1:54">
      <c r="A3800" s="136"/>
      <c r="C3800" s="136"/>
      <c r="E3800" s="107"/>
      <c r="F3800" s="137"/>
      <c r="J3800" s="122"/>
      <c r="K3800" s="138"/>
      <c r="L3800" s="139"/>
      <c r="M3800" s="140"/>
      <c r="O3800" s="89"/>
      <c r="Q3800" s="138"/>
      <c r="R3800" s="91"/>
      <c r="S3800" s="138"/>
      <c r="T3800" s="138"/>
      <c r="U3800" s="91"/>
      <c r="V3800" s="141"/>
      <c r="Y3800" s="6"/>
      <c r="Z3800" s="16"/>
      <c r="AA3800" s="16"/>
      <c r="AB3800" s="16"/>
      <c r="AC3800" s="16"/>
      <c r="AD3800" s="16"/>
      <c r="AE3800" s="16"/>
      <c r="AF3800" s="16"/>
      <c r="AG3800" s="16"/>
      <c r="AH3800" s="16"/>
      <c r="AI3800" s="16"/>
      <c r="AJ3800" s="16"/>
      <c r="AK3800" s="16"/>
      <c r="AL3800" s="16"/>
      <c r="AM3800" s="16"/>
      <c r="AN3800" s="16"/>
      <c r="AO3800" s="16"/>
      <c r="AP3800" s="16"/>
      <c r="AQ3800" s="16"/>
      <c r="AR3800" s="16"/>
      <c r="AS3800" s="16"/>
      <c r="AT3800" s="16"/>
      <c r="AU3800" s="16"/>
      <c r="AV3800" s="16"/>
      <c r="AW3800" s="16"/>
      <c r="AX3800" s="16"/>
      <c r="AY3800" s="16"/>
      <c r="AZ3800" s="16"/>
      <c r="BA3800" s="16"/>
      <c r="BB3800" s="16"/>
    </row>
    <row r="3801" s="5" customFormat="1" spans="1:54">
      <c r="A3801" s="136"/>
      <c r="C3801" s="136"/>
      <c r="E3801" s="107"/>
      <c r="F3801" s="137"/>
      <c r="J3801" s="122"/>
      <c r="K3801" s="138"/>
      <c r="L3801" s="139"/>
      <c r="M3801" s="140"/>
      <c r="O3801" s="89"/>
      <c r="Q3801" s="138"/>
      <c r="R3801" s="91"/>
      <c r="S3801" s="138"/>
      <c r="T3801" s="138"/>
      <c r="U3801" s="91"/>
      <c r="V3801" s="141"/>
      <c r="Y3801" s="6"/>
      <c r="Z3801" s="16"/>
      <c r="AA3801" s="16"/>
      <c r="AB3801" s="16"/>
      <c r="AC3801" s="16"/>
      <c r="AD3801" s="16"/>
      <c r="AE3801" s="16"/>
      <c r="AF3801" s="16"/>
      <c r="AG3801" s="16"/>
      <c r="AH3801" s="16"/>
      <c r="AI3801" s="16"/>
      <c r="AJ3801" s="16"/>
      <c r="AK3801" s="16"/>
      <c r="AL3801" s="16"/>
      <c r="AM3801" s="16"/>
      <c r="AN3801" s="16"/>
      <c r="AO3801" s="16"/>
      <c r="AP3801" s="16"/>
      <c r="AQ3801" s="16"/>
      <c r="AR3801" s="16"/>
      <c r="AS3801" s="16"/>
      <c r="AT3801" s="16"/>
      <c r="AU3801" s="16"/>
      <c r="AV3801" s="16"/>
      <c r="AW3801" s="16"/>
      <c r="AX3801" s="16"/>
      <c r="AY3801" s="16"/>
      <c r="AZ3801" s="16"/>
      <c r="BA3801" s="16"/>
      <c r="BB3801" s="16"/>
    </row>
    <row r="3802" s="5" customFormat="1" spans="1:54">
      <c r="A3802" s="136"/>
      <c r="C3802" s="136"/>
      <c r="E3802" s="107"/>
      <c r="F3802" s="137"/>
      <c r="J3802" s="122"/>
      <c r="K3802" s="138"/>
      <c r="L3802" s="139"/>
      <c r="M3802" s="140"/>
      <c r="O3802" s="89"/>
      <c r="Q3802" s="138"/>
      <c r="R3802" s="91"/>
      <c r="S3802" s="138"/>
      <c r="T3802" s="138"/>
      <c r="U3802" s="91"/>
      <c r="V3802" s="141"/>
      <c r="Y3802" s="6"/>
      <c r="Z3802" s="16"/>
      <c r="AA3802" s="16"/>
      <c r="AB3802" s="16"/>
      <c r="AC3802" s="16"/>
      <c r="AD3802" s="16"/>
      <c r="AE3802" s="16"/>
      <c r="AF3802" s="16"/>
      <c r="AG3802" s="16"/>
      <c r="AH3802" s="16"/>
      <c r="AI3802" s="16"/>
      <c r="AJ3802" s="16"/>
      <c r="AK3802" s="16"/>
      <c r="AL3802" s="16"/>
      <c r="AM3802" s="16"/>
      <c r="AN3802" s="16"/>
      <c r="AO3802" s="16"/>
      <c r="AP3802" s="16"/>
      <c r="AQ3802" s="16"/>
      <c r="AR3802" s="16"/>
      <c r="AS3802" s="16"/>
      <c r="AT3802" s="16"/>
      <c r="AU3802" s="16"/>
      <c r="AV3802" s="16"/>
      <c r="AW3802" s="16"/>
      <c r="AX3802" s="16"/>
      <c r="AY3802" s="16"/>
      <c r="AZ3802" s="16"/>
      <c r="BA3802" s="16"/>
      <c r="BB3802" s="16"/>
    </row>
    <row r="3803" s="5" customFormat="1" spans="1:54">
      <c r="A3803" s="136"/>
      <c r="C3803" s="136"/>
      <c r="E3803" s="107"/>
      <c r="F3803" s="137"/>
      <c r="J3803" s="122"/>
      <c r="K3803" s="138"/>
      <c r="L3803" s="139"/>
      <c r="M3803" s="140"/>
      <c r="O3803" s="89"/>
      <c r="Q3803" s="138"/>
      <c r="R3803" s="91"/>
      <c r="S3803" s="138"/>
      <c r="T3803" s="138"/>
      <c r="U3803" s="91"/>
      <c r="V3803" s="141"/>
      <c r="Y3803" s="6"/>
      <c r="Z3803" s="16"/>
      <c r="AA3803" s="16"/>
      <c r="AB3803" s="16"/>
      <c r="AC3803" s="16"/>
      <c r="AD3803" s="16"/>
      <c r="AE3803" s="16"/>
      <c r="AF3803" s="16"/>
      <c r="AG3803" s="16"/>
      <c r="AH3803" s="16"/>
      <c r="AI3803" s="16"/>
      <c r="AJ3803" s="16"/>
      <c r="AK3803" s="16"/>
      <c r="AL3803" s="16"/>
      <c r="AM3803" s="16"/>
      <c r="AN3803" s="16"/>
      <c r="AO3803" s="16"/>
      <c r="AP3803" s="16"/>
      <c r="AQ3803" s="16"/>
      <c r="AR3803" s="16"/>
      <c r="AS3803" s="16"/>
      <c r="AT3803" s="16"/>
      <c r="AU3803" s="16"/>
      <c r="AV3803" s="16"/>
      <c r="AW3803" s="16"/>
      <c r="AX3803" s="16"/>
      <c r="AY3803" s="16"/>
      <c r="AZ3803" s="16"/>
      <c r="BA3803" s="16"/>
      <c r="BB3803" s="16"/>
    </row>
    <row r="3804" s="5" customFormat="1" spans="1:54">
      <c r="A3804" s="136"/>
      <c r="C3804" s="136"/>
      <c r="E3804" s="107"/>
      <c r="F3804" s="137"/>
      <c r="J3804" s="122"/>
      <c r="K3804" s="138"/>
      <c r="L3804" s="139"/>
      <c r="M3804" s="140"/>
      <c r="O3804" s="89"/>
      <c r="Q3804" s="138"/>
      <c r="R3804" s="91"/>
      <c r="S3804" s="138"/>
      <c r="T3804" s="138"/>
      <c r="U3804" s="91"/>
      <c r="V3804" s="141"/>
      <c r="Y3804" s="6"/>
      <c r="Z3804" s="16"/>
      <c r="AA3804" s="16"/>
      <c r="AB3804" s="16"/>
      <c r="AC3804" s="16"/>
      <c r="AD3804" s="16"/>
      <c r="AE3804" s="16"/>
      <c r="AF3804" s="16"/>
      <c r="AG3804" s="16"/>
      <c r="AH3804" s="16"/>
      <c r="AI3804" s="16"/>
      <c r="AJ3804" s="16"/>
      <c r="AK3804" s="16"/>
      <c r="AL3804" s="16"/>
      <c r="AM3804" s="16"/>
      <c r="AN3804" s="16"/>
      <c r="AO3804" s="16"/>
      <c r="AP3804" s="16"/>
      <c r="AQ3804" s="16"/>
      <c r="AR3804" s="16"/>
      <c r="AS3804" s="16"/>
      <c r="AT3804" s="16"/>
      <c r="AU3804" s="16"/>
      <c r="AV3804" s="16"/>
      <c r="AW3804" s="16"/>
      <c r="AX3804" s="16"/>
      <c r="AY3804" s="16"/>
      <c r="AZ3804" s="16"/>
      <c r="BA3804" s="16"/>
      <c r="BB3804" s="16"/>
    </row>
    <row r="3805" s="5" customFormat="1" spans="1:54">
      <c r="A3805" s="136"/>
      <c r="C3805" s="136"/>
      <c r="E3805" s="107"/>
      <c r="F3805" s="137"/>
      <c r="J3805" s="122"/>
      <c r="K3805" s="138"/>
      <c r="L3805" s="139"/>
      <c r="M3805" s="140"/>
      <c r="O3805" s="89"/>
      <c r="Q3805" s="138"/>
      <c r="R3805" s="91"/>
      <c r="S3805" s="138"/>
      <c r="T3805" s="138"/>
      <c r="U3805" s="91"/>
      <c r="V3805" s="141"/>
      <c r="Y3805" s="6"/>
      <c r="Z3805" s="16"/>
      <c r="AA3805" s="16"/>
      <c r="AB3805" s="16"/>
      <c r="AC3805" s="16"/>
      <c r="AD3805" s="16"/>
      <c r="AE3805" s="16"/>
      <c r="AF3805" s="16"/>
      <c r="AG3805" s="16"/>
      <c r="AH3805" s="16"/>
      <c r="AI3805" s="16"/>
      <c r="AJ3805" s="16"/>
      <c r="AK3805" s="16"/>
      <c r="AL3805" s="16"/>
      <c r="AM3805" s="16"/>
      <c r="AN3805" s="16"/>
      <c r="AO3805" s="16"/>
      <c r="AP3805" s="16"/>
      <c r="AQ3805" s="16"/>
      <c r="AR3805" s="16"/>
      <c r="AS3805" s="16"/>
      <c r="AT3805" s="16"/>
      <c r="AU3805" s="16"/>
      <c r="AV3805" s="16"/>
      <c r="AW3805" s="16"/>
      <c r="AX3805" s="16"/>
      <c r="AY3805" s="16"/>
      <c r="AZ3805" s="16"/>
      <c r="BA3805" s="16"/>
      <c r="BB3805" s="16"/>
    </row>
    <row r="3806" s="5" customFormat="1" spans="1:54">
      <c r="A3806" s="136"/>
      <c r="C3806" s="136"/>
      <c r="E3806" s="107"/>
      <c r="F3806" s="137"/>
      <c r="J3806" s="122"/>
      <c r="K3806" s="138"/>
      <c r="L3806" s="139"/>
      <c r="M3806" s="140"/>
      <c r="O3806" s="89"/>
      <c r="Q3806" s="138"/>
      <c r="R3806" s="91"/>
      <c r="S3806" s="138"/>
      <c r="T3806" s="138"/>
      <c r="U3806" s="91"/>
      <c r="V3806" s="141"/>
      <c r="Y3806" s="6"/>
      <c r="Z3806" s="16"/>
      <c r="AA3806" s="16"/>
      <c r="AB3806" s="16"/>
      <c r="AC3806" s="16"/>
      <c r="AD3806" s="16"/>
      <c r="AE3806" s="16"/>
      <c r="AF3806" s="16"/>
      <c r="AG3806" s="16"/>
      <c r="AH3806" s="16"/>
      <c r="AI3806" s="16"/>
      <c r="AJ3806" s="16"/>
      <c r="AK3806" s="16"/>
      <c r="AL3806" s="16"/>
      <c r="AM3806" s="16"/>
      <c r="AN3806" s="16"/>
      <c r="AO3806" s="16"/>
      <c r="AP3806" s="16"/>
      <c r="AQ3806" s="16"/>
      <c r="AR3806" s="16"/>
      <c r="AS3806" s="16"/>
      <c r="AT3806" s="16"/>
      <c r="AU3806" s="16"/>
      <c r="AV3806" s="16"/>
      <c r="AW3806" s="16"/>
      <c r="AX3806" s="16"/>
      <c r="AY3806" s="16"/>
      <c r="AZ3806" s="16"/>
      <c r="BA3806" s="16"/>
      <c r="BB3806" s="16"/>
    </row>
    <row r="3807" s="5" customFormat="1" spans="1:54">
      <c r="A3807" s="136"/>
      <c r="C3807" s="136"/>
      <c r="E3807" s="107"/>
      <c r="F3807" s="137"/>
      <c r="J3807" s="122"/>
      <c r="K3807" s="138"/>
      <c r="L3807" s="139"/>
      <c r="M3807" s="140"/>
      <c r="O3807" s="89"/>
      <c r="Q3807" s="138"/>
      <c r="R3807" s="91"/>
      <c r="S3807" s="138"/>
      <c r="T3807" s="138"/>
      <c r="U3807" s="91"/>
      <c r="V3807" s="141"/>
      <c r="Y3807" s="6"/>
      <c r="Z3807" s="16"/>
      <c r="AA3807" s="16"/>
      <c r="AB3807" s="16"/>
      <c r="AC3807" s="16"/>
      <c r="AD3807" s="16"/>
      <c r="AE3807" s="16"/>
      <c r="AF3807" s="16"/>
      <c r="AG3807" s="16"/>
      <c r="AH3807" s="16"/>
      <c r="AI3807" s="16"/>
      <c r="AJ3807" s="16"/>
      <c r="AK3807" s="16"/>
      <c r="AL3807" s="16"/>
      <c r="AM3807" s="16"/>
      <c r="AN3807" s="16"/>
      <c r="AO3807" s="16"/>
      <c r="AP3807" s="16"/>
      <c r="AQ3807" s="16"/>
      <c r="AR3807" s="16"/>
      <c r="AS3807" s="16"/>
      <c r="AT3807" s="16"/>
      <c r="AU3807" s="16"/>
      <c r="AV3807" s="16"/>
      <c r="AW3807" s="16"/>
      <c r="AX3807" s="16"/>
      <c r="AY3807" s="16"/>
      <c r="AZ3807" s="16"/>
      <c r="BA3807" s="16"/>
      <c r="BB3807" s="16"/>
    </row>
    <row r="3808" s="5" customFormat="1" spans="1:54">
      <c r="A3808" s="136"/>
      <c r="C3808" s="136"/>
      <c r="E3808" s="107"/>
      <c r="F3808" s="137"/>
      <c r="J3808" s="122"/>
      <c r="K3808" s="138"/>
      <c r="L3808" s="139"/>
      <c r="M3808" s="140"/>
      <c r="O3808" s="89"/>
      <c r="Q3808" s="138"/>
      <c r="R3808" s="91"/>
      <c r="S3808" s="138"/>
      <c r="T3808" s="138"/>
      <c r="U3808" s="91"/>
      <c r="V3808" s="141"/>
      <c r="Y3808" s="6"/>
      <c r="Z3808" s="16"/>
      <c r="AA3808" s="16"/>
      <c r="AB3808" s="16"/>
      <c r="AC3808" s="16"/>
      <c r="AD3808" s="16"/>
      <c r="AE3808" s="16"/>
      <c r="AF3808" s="16"/>
      <c r="AG3808" s="16"/>
      <c r="AH3808" s="16"/>
      <c r="AI3808" s="16"/>
      <c r="AJ3808" s="16"/>
      <c r="AK3808" s="16"/>
      <c r="AL3808" s="16"/>
      <c r="AM3808" s="16"/>
      <c r="AN3808" s="16"/>
      <c r="AO3808" s="16"/>
      <c r="AP3808" s="16"/>
      <c r="AQ3808" s="16"/>
      <c r="AR3808" s="16"/>
      <c r="AS3808" s="16"/>
      <c r="AT3808" s="16"/>
      <c r="AU3808" s="16"/>
      <c r="AV3808" s="16"/>
      <c r="AW3808" s="16"/>
      <c r="AX3808" s="16"/>
      <c r="AY3808" s="16"/>
      <c r="AZ3808" s="16"/>
      <c r="BA3808" s="16"/>
      <c r="BB3808" s="16"/>
    </row>
    <row r="3809" s="5" customFormat="1" spans="1:54">
      <c r="A3809" s="136"/>
      <c r="C3809" s="136"/>
      <c r="E3809" s="107"/>
      <c r="F3809" s="137"/>
      <c r="J3809" s="122"/>
      <c r="K3809" s="138"/>
      <c r="L3809" s="139"/>
      <c r="M3809" s="140"/>
      <c r="O3809" s="89"/>
      <c r="Q3809" s="138"/>
      <c r="R3809" s="91"/>
      <c r="S3809" s="138"/>
      <c r="T3809" s="138"/>
      <c r="U3809" s="91"/>
      <c r="V3809" s="141"/>
      <c r="Y3809" s="6"/>
      <c r="Z3809" s="16"/>
      <c r="AA3809" s="16"/>
      <c r="AB3809" s="16"/>
      <c r="AC3809" s="16"/>
      <c r="AD3809" s="16"/>
      <c r="AE3809" s="16"/>
      <c r="AF3809" s="16"/>
      <c r="AG3809" s="16"/>
      <c r="AH3809" s="16"/>
      <c r="AI3809" s="16"/>
      <c r="AJ3809" s="16"/>
      <c r="AK3809" s="16"/>
      <c r="AL3809" s="16"/>
      <c r="AM3809" s="16"/>
      <c r="AN3809" s="16"/>
      <c r="AO3809" s="16"/>
      <c r="AP3809" s="16"/>
      <c r="AQ3809" s="16"/>
      <c r="AR3809" s="16"/>
      <c r="AS3809" s="16"/>
      <c r="AT3809" s="16"/>
      <c r="AU3809" s="16"/>
      <c r="AV3809" s="16"/>
      <c r="AW3809" s="16"/>
      <c r="AX3809" s="16"/>
      <c r="AY3809" s="16"/>
      <c r="AZ3809" s="16"/>
      <c r="BA3809" s="16"/>
      <c r="BB3809" s="16"/>
    </row>
    <row r="3810" s="5" customFormat="1" spans="1:54">
      <c r="A3810" s="136"/>
      <c r="C3810" s="136"/>
      <c r="E3810" s="107"/>
      <c r="F3810" s="137"/>
      <c r="J3810" s="122"/>
      <c r="K3810" s="138"/>
      <c r="L3810" s="139"/>
      <c r="M3810" s="140"/>
      <c r="O3810" s="89"/>
      <c r="Q3810" s="138"/>
      <c r="R3810" s="91"/>
      <c r="S3810" s="138"/>
      <c r="T3810" s="138"/>
      <c r="U3810" s="91"/>
      <c r="V3810" s="141"/>
      <c r="Y3810" s="6"/>
      <c r="Z3810" s="16"/>
      <c r="AA3810" s="16"/>
      <c r="AB3810" s="16"/>
      <c r="AC3810" s="16"/>
      <c r="AD3810" s="16"/>
      <c r="AE3810" s="16"/>
      <c r="AF3810" s="16"/>
      <c r="AG3810" s="16"/>
      <c r="AH3810" s="16"/>
      <c r="AI3810" s="16"/>
      <c r="AJ3810" s="16"/>
      <c r="AK3810" s="16"/>
      <c r="AL3810" s="16"/>
      <c r="AM3810" s="16"/>
      <c r="AN3810" s="16"/>
      <c r="AO3810" s="16"/>
      <c r="AP3810" s="16"/>
      <c r="AQ3810" s="16"/>
      <c r="AR3810" s="16"/>
      <c r="AS3810" s="16"/>
      <c r="AT3810" s="16"/>
      <c r="AU3810" s="16"/>
      <c r="AV3810" s="16"/>
      <c r="AW3810" s="16"/>
      <c r="AX3810" s="16"/>
      <c r="AY3810" s="16"/>
      <c r="AZ3810" s="16"/>
      <c r="BA3810" s="16"/>
      <c r="BB3810" s="16"/>
    </row>
    <row r="3811" s="5" customFormat="1" spans="1:54">
      <c r="A3811" s="136"/>
      <c r="C3811" s="136"/>
      <c r="E3811" s="107"/>
      <c r="F3811" s="137"/>
      <c r="J3811" s="122"/>
      <c r="K3811" s="138"/>
      <c r="L3811" s="139"/>
      <c r="M3811" s="140"/>
      <c r="O3811" s="89"/>
      <c r="Q3811" s="138"/>
      <c r="R3811" s="91"/>
      <c r="S3811" s="138"/>
      <c r="T3811" s="138"/>
      <c r="U3811" s="91"/>
      <c r="V3811" s="141"/>
      <c r="Y3811" s="6"/>
      <c r="Z3811" s="16"/>
      <c r="AA3811" s="16"/>
      <c r="AB3811" s="16"/>
      <c r="AC3811" s="16"/>
      <c r="AD3811" s="16"/>
      <c r="AE3811" s="16"/>
      <c r="AF3811" s="16"/>
      <c r="AG3811" s="16"/>
      <c r="AH3811" s="16"/>
      <c r="AI3811" s="16"/>
      <c r="AJ3811" s="16"/>
      <c r="AK3811" s="16"/>
      <c r="AL3811" s="16"/>
      <c r="AM3811" s="16"/>
      <c r="AN3811" s="16"/>
      <c r="AO3811" s="16"/>
      <c r="AP3811" s="16"/>
      <c r="AQ3811" s="16"/>
      <c r="AR3811" s="16"/>
      <c r="AS3811" s="16"/>
      <c r="AT3811" s="16"/>
      <c r="AU3811" s="16"/>
      <c r="AV3811" s="16"/>
      <c r="AW3811" s="16"/>
      <c r="AX3811" s="16"/>
      <c r="AY3811" s="16"/>
      <c r="AZ3811" s="16"/>
      <c r="BA3811" s="16"/>
      <c r="BB3811" s="16"/>
    </row>
    <row r="3812" s="5" customFormat="1" spans="1:54">
      <c r="A3812" s="136"/>
      <c r="C3812" s="136"/>
      <c r="E3812" s="107"/>
      <c r="F3812" s="137"/>
      <c r="J3812" s="122"/>
      <c r="K3812" s="138"/>
      <c r="L3812" s="139"/>
      <c r="M3812" s="140"/>
      <c r="O3812" s="89"/>
      <c r="Q3812" s="138"/>
      <c r="R3812" s="91"/>
      <c r="S3812" s="138"/>
      <c r="T3812" s="138"/>
      <c r="U3812" s="91"/>
      <c r="V3812" s="141"/>
      <c r="Y3812" s="6"/>
      <c r="Z3812" s="16"/>
      <c r="AA3812" s="16"/>
      <c r="AB3812" s="16"/>
      <c r="AC3812" s="16"/>
      <c r="AD3812" s="16"/>
      <c r="AE3812" s="16"/>
      <c r="AF3812" s="16"/>
      <c r="AG3812" s="16"/>
      <c r="AH3812" s="16"/>
      <c r="AI3812" s="16"/>
      <c r="AJ3812" s="16"/>
      <c r="AK3812" s="16"/>
      <c r="AL3812" s="16"/>
      <c r="AM3812" s="16"/>
      <c r="AN3812" s="16"/>
      <c r="AO3812" s="16"/>
      <c r="AP3812" s="16"/>
      <c r="AQ3812" s="16"/>
      <c r="AR3812" s="16"/>
      <c r="AS3812" s="16"/>
      <c r="AT3812" s="16"/>
      <c r="AU3812" s="16"/>
      <c r="AV3812" s="16"/>
      <c r="AW3812" s="16"/>
      <c r="AX3812" s="16"/>
      <c r="AY3812" s="16"/>
      <c r="AZ3812" s="16"/>
      <c r="BA3812" s="16"/>
      <c r="BB3812" s="16"/>
    </row>
    <row r="3813" s="5" customFormat="1" spans="1:54">
      <c r="A3813" s="136"/>
      <c r="C3813" s="136"/>
      <c r="E3813" s="107"/>
      <c r="F3813" s="137"/>
      <c r="J3813" s="122"/>
      <c r="K3813" s="138"/>
      <c r="L3813" s="139"/>
      <c r="M3813" s="140"/>
      <c r="O3813" s="89"/>
      <c r="Q3813" s="138"/>
      <c r="R3813" s="91"/>
      <c r="S3813" s="138"/>
      <c r="T3813" s="138"/>
      <c r="U3813" s="91"/>
      <c r="V3813" s="141"/>
      <c r="Y3813" s="6"/>
      <c r="Z3813" s="16"/>
      <c r="AA3813" s="16"/>
      <c r="AB3813" s="16"/>
      <c r="AC3813" s="16"/>
      <c r="AD3813" s="16"/>
      <c r="AE3813" s="16"/>
      <c r="AF3813" s="16"/>
      <c r="AG3813" s="16"/>
      <c r="AH3813" s="16"/>
      <c r="AI3813" s="16"/>
      <c r="AJ3813" s="16"/>
      <c r="AK3813" s="16"/>
      <c r="AL3813" s="16"/>
      <c r="AM3813" s="16"/>
      <c r="AN3813" s="16"/>
      <c r="AO3813" s="16"/>
      <c r="AP3813" s="16"/>
      <c r="AQ3813" s="16"/>
      <c r="AR3813" s="16"/>
      <c r="AS3813" s="16"/>
      <c r="AT3813" s="16"/>
      <c r="AU3813" s="16"/>
      <c r="AV3813" s="16"/>
      <c r="AW3813" s="16"/>
      <c r="AX3813" s="16"/>
      <c r="AY3813" s="16"/>
      <c r="AZ3813" s="16"/>
      <c r="BA3813" s="16"/>
      <c r="BB3813" s="16"/>
    </row>
    <row r="3814" s="5" customFormat="1" spans="1:54">
      <c r="A3814" s="136"/>
      <c r="C3814" s="136"/>
      <c r="E3814" s="107"/>
      <c r="F3814" s="137"/>
      <c r="J3814" s="122"/>
      <c r="K3814" s="138"/>
      <c r="L3814" s="139"/>
      <c r="M3814" s="140"/>
      <c r="O3814" s="89"/>
      <c r="Q3814" s="138"/>
      <c r="R3814" s="91"/>
      <c r="S3814" s="138"/>
      <c r="T3814" s="138"/>
      <c r="U3814" s="91"/>
      <c r="V3814" s="141"/>
      <c r="Y3814" s="6"/>
      <c r="Z3814" s="16"/>
      <c r="AA3814" s="16"/>
      <c r="AB3814" s="16"/>
      <c r="AC3814" s="16"/>
      <c r="AD3814" s="16"/>
      <c r="AE3814" s="16"/>
      <c r="AF3814" s="16"/>
      <c r="AG3814" s="16"/>
      <c r="AH3814" s="16"/>
      <c r="AI3814" s="16"/>
      <c r="AJ3814" s="16"/>
      <c r="AK3814" s="16"/>
      <c r="AL3814" s="16"/>
      <c r="AM3814" s="16"/>
      <c r="AN3814" s="16"/>
      <c r="AO3814" s="16"/>
      <c r="AP3814" s="16"/>
      <c r="AQ3814" s="16"/>
      <c r="AR3814" s="16"/>
      <c r="AS3814" s="16"/>
      <c r="AT3814" s="16"/>
      <c r="AU3814" s="16"/>
      <c r="AV3814" s="16"/>
      <c r="AW3814" s="16"/>
      <c r="AX3814" s="16"/>
      <c r="AY3814" s="16"/>
      <c r="AZ3814" s="16"/>
      <c r="BA3814" s="16"/>
      <c r="BB3814" s="16"/>
    </row>
    <row r="3815" s="5" customFormat="1" spans="1:54">
      <c r="A3815" s="136"/>
      <c r="C3815" s="136"/>
      <c r="E3815" s="107"/>
      <c r="F3815" s="137"/>
      <c r="J3815" s="122"/>
      <c r="K3815" s="138"/>
      <c r="L3815" s="139"/>
      <c r="M3815" s="140"/>
      <c r="O3815" s="89"/>
      <c r="Q3815" s="138"/>
      <c r="R3815" s="91"/>
      <c r="S3815" s="138"/>
      <c r="T3815" s="138"/>
      <c r="U3815" s="91"/>
      <c r="V3815" s="141"/>
      <c r="Y3815" s="6"/>
      <c r="Z3815" s="16"/>
      <c r="AA3815" s="16"/>
      <c r="AB3815" s="16"/>
      <c r="AC3815" s="16"/>
      <c r="AD3815" s="16"/>
      <c r="AE3815" s="16"/>
      <c r="AF3815" s="16"/>
      <c r="AG3815" s="16"/>
      <c r="AH3815" s="16"/>
      <c r="AI3815" s="16"/>
      <c r="AJ3815" s="16"/>
      <c r="AK3815" s="16"/>
      <c r="AL3815" s="16"/>
      <c r="AM3815" s="16"/>
      <c r="AN3815" s="16"/>
      <c r="AO3815" s="16"/>
      <c r="AP3815" s="16"/>
      <c r="AQ3815" s="16"/>
      <c r="AR3815" s="16"/>
      <c r="AS3815" s="16"/>
      <c r="AT3815" s="16"/>
      <c r="AU3815" s="16"/>
      <c r="AV3815" s="16"/>
      <c r="AW3815" s="16"/>
      <c r="AX3815" s="16"/>
      <c r="AY3815" s="16"/>
      <c r="AZ3815" s="16"/>
      <c r="BA3815" s="16"/>
      <c r="BB3815" s="16"/>
    </row>
    <row r="3816" s="5" customFormat="1" spans="1:54">
      <c r="A3816" s="136"/>
      <c r="C3816" s="136"/>
      <c r="E3816" s="107"/>
      <c r="F3816" s="137"/>
      <c r="J3816" s="122"/>
      <c r="K3816" s="138"/>
      <c r="L3816" s="139"/>
      <c r="M3816" s="140"/>
      <c r="O3816" s="89"/>
      <c r="Q3816" s="138"/>
      <c r="R3816" s="91"/>
      <c r="S3816" s="138"/>
      <c r="T3816" s="138"/>
      <c r="U3816" s="91"/>
      <c r="V3816" s="141"/>
      <c r="Y3816" s="6"/>
      <c r="Z3816" s="16"/>
      <c r="AA3816" s="16"/>
      <c r="AB3816" s="16"/>
      <c r="AC3816" s="16"/>
      <c r="AD3816" s="16"/>
      <c r="AE3816" s="16"/>
      <c r="AF3816" s="16"/>
      <c r="AG3816" s="16"/>
      <c r="AH3816" s="16"/>
      <c r="AI3816" s="16"/>
      <c r="AJ3816" s="16"/>
      <c r="AK3816" s="16"/>
      <c r="AL3816" s="16"/>
      <c r="AM3816" s="16"/>
      <c r="AN3816" s="16"/>
      <c r="AO3816" s="16"/>
      <c r="AP3816" s="16"/>
      <c r="AQ3816" s="16"/>
      <c r="AR3816" s="16"/>
      <c r="AS3816" s="16"/>
      <c r="AT3816" s="16"/>
      <c r="AU3816" s="16"/>
      <c r="AV3816" s="16"/>
      <c r="AW3816" s="16"/>
      <c r="AX3816" s="16"/>
      <c r="AY3816" s="16"/>
      <c r="AZ3816" s="16"/>
      <c r="BA3816" s="16"/>
      <c r="BB3816" s="16"/>
    </row>
    <row r="3817" s="5" customFormat="1" spans="1:54">
      <c r="A3817" s="136"/>
      <c r="C3817" s="136"/>
      <c r="E3817" s="107"/>
      <c r="F3817" s="137"/>
      <c r="J3817" s="122"/>
      <c r="K3817" s="138"/>
      <c r="L3817" s="139"/>
      <c r="M3817" s="140"/>
      <c r="O3817" s="89"/>
      <c r="Q3817" s="138"/>
      <c r="R3817" s="91"/>
      <c r="S3817" s="138"/>
      <c r="T3817" s="138"/>
      <c r="U3817" s="91"/>
      <c r="V3817" s="141"/>
      <c r="Y3817" s="6"/>
      <c r="Z3817" s="16"/>
      <c r="AA3817" s="16"/>
      <c r="AB3817" s="16"/>
      <c r="AC3817" s="16"/>
      <c r="AD3817" s="16"/>
      <c r="AE3817" s="16"/>
      <c r="AF3817" s="16"/>
      <c r="AG3817" s="16"/>
      <c r="AH3817" s="16"/>
      <c r="AI3817" s="16"/>
      <c r="AJ3817" s="16"/>
      <c r="AK3817" s="16"/>
      <c r="AL3817" s="16"/>
      <c r="AM3817" s="16"/>
      <c r="AN3817" s="16"/>
      <c r="AO3817" s="16"/>
      <c r="AP3817" s="16"/>
      <c r="AQ3817" s="16"/>
      <c r="AR3817" s="16"/>
      <c r="AS3817" s="16"/>
      <c r="AT3817" s="16"/>
      <c r="AU3817" s="16"/>
      <c r="AV3817" s="16"/>
      <c r="AW3817" s="16"/>
      <c r="AX3817" s="16"/>
      <c r="AY3817" s="16"/>
      <c r="AZ3817" s="16"/>
      <c r="BA3817" s="16"/>
      <c r="BB3817" s="16"/>
    </row>
    <row r="3818" s="5" customFormat="1" spans="1:54">
      <c r="A3818" s="136"/>
      <c r="C3818" s="136"/>
      <c r="E3818" s="107"/>
      <c r="F3818" s="137"/>
      <c r="J3818" s="122"/>
      <c r="K3818" s="138"/>
      <c r="L3818" s="139"/>
      <c r="M3818" s="140"/>
      <c r="O3818" s="89"/>
      <c r="Q3818" s="138"/>
      <c r="R3818" s="91"/>
      <c r="S3818" s="138"/>
      <c r="T3818" s="138"/>
      <c r="U3818" s="91"/>
      <c r="V3818" s="141"/>
      <c r="Y3818" s="6"/>
      <c r="Z3818" s="16"/>
      <c r="AA3818" s="16"/>
      <c r="AB3818" s="16"/>
      <c r="AC3818" s="16"/>
      <c r="AD3818" s="16"/>
      <c r="AE3818" s="16"/>
      <c r="AF3818" s="16"/>
      <c r="AG3818" s="16"/>
      <c r="AH3818" s="16"/>
      <c r="AI3818" s="16"/>
      <c r="AJ3818" s="16"/>
      <c r="AK3818" s="16"/>
      <c r="AL3818" s="16"/>
      <c r="AM3818" s="16"/>
      <c r="AN3818" s="16"/>
      <c r="AO3818" s="16"/>
      <c r="AP3818" s="16"/>
      <c r="AQ3818" s="16"/>
      <c r="AR3818" s="16"/>
      <c r="AS3818" s="16"/>
      <c r="AT3818" s="16"/>
      <c r="AU3818" s="16"/>
      <c r="AV3818" s="16"/>
      <c r="AW3818" s="16"/>
      <c r="AX3818" s="16"/>
      <c r="AY3818" s="16"/>
      <c r="AZ3818" s="16"/>
      <c r="BA3818" s="16"/>
      <c r="BB3818" s="16"/>
    </row>
    <row r="3819" s="5" customFormat="1" spans="1:54">
      <c r="A3819" s="136"/>
      <c r="C3819" s="136"/>
      <c r="E3819" s="107"/>
      <c r="F3819" s="137"/>
      <c r="J3819" s="122"/>
      <c r="K3819" s="138"/>
      <c r="L3819" s="139"/>
      <c r="M3819" s="140"/>
      <c r="O3819" s="89"/>
      <c r="Q3819" s="138"/>
      <c r="R3819" s="91"/>
      <c r="S3819" s="138"/>
      <c r="T3819" s="138"/>
      <c r="U3819" s="91"/>
      <c r="V3819" s="141"/>
      <c r="Y3819" s="6"/>
      <c r="Z3819" s="16"/>
      <c r="AA3819" s="16"/>
      <c r="AB3819" s="16"/>
      <c r="AC3819" s="16"/>
      <c r="AD3819" s="16"/>
      <c r="AE3819" s="16"/>
      <c r="AF3819" s="16"/>
      <c r="AG3819" s="16"/>
      <c r="AH3819" s="16"/>
      <c r="AI3819" s="16"/>
      <c r="AJ3819" s="16"/>
      <c r="AK3819" s="16"/>
      <c r="AL3819" s="16"/>
      <c r="AM3819" s="16"/>
      <c r="AN3819" s="16"/>
      <c r="AO3819" s="16"/>
      <c r="AP3819" s="16"/>
      <c r="AQ3819" s="16"/>
      <c r="AR3819" s="16"/>
      <c r="AS3819" s="16"/>
      <c r="AT3819" s="16"/>
      <c r="AU3819" s="16"/>
      <c r="AV3819" s="16"/>
      <c r="AW3819" s="16"/>
      <c r="AX3819" s="16"/>
      <c r="AY3819" s="16"/>
      <c r="AZ3819" s="16"/>
      <c r="BA3819" s="16"/>
      <c r="BB3819" s="16"/>
    </row>
    <row r="3820" s="5" customFormat="1" spans="1:54">
      <c r="A3820" s="136"/>
      <c r="C3820" s="136"/>
      <c r="E3820" s="107"/>
      <c r="F3820" s="137"/>
      <c r="J3820" s="122"/>
      <c r="K3820" s="138"/>
      <c r="L3820" s="139"/>
      <c r="M3820" s="140"/>
      <c r="O3820" s="89"/>
      <c r="Q3820" s="138"/>
      <c r="R3820" s="91"/>
      <c r="S3820" s="138"/>
      <c r="T3820" s="138"/>
      <c r="U3820" s="91"/>
      <c r="V3820" s="141"/>
      <c r="Y3820" s="6"/>
      <c r="Z3820" s="16"/>
      <c r="AA3820" s="16"/>
      <c r="AB3820" s="16"/>
      <c r="AC3820" s="16"/>
      <c r="AD3820" s="16"/>
      <c r="AE3820" s="16"/>
      <c r="AF3820" s="16"/>
      <c r="AG3820" s="16"/>
      <c r="AH3820" s="16"/>
      <c r="AI3820" s="16"/>
      <c r="AJ3820" s="16"/>
      <c r="AK3820" s="16"/>
      <c r="AL3820" s="16"/>
      <c r="AM3820" s="16"/>
      <c r="AN3820" s="16"/>
      <c r="AO3820" s="16"/>
      <c r="AP3820" s="16"/>
      <c r="AQ3820" s="16"/>
      <c r="AR3820" s="16"/>
      <c r="AS3820" s="16"/>
      <c r="AT3820" s="16"/>
      <c r="AU3820" s="16"/>
      <c r="AV3820" s="16"/>
      <c r="AW3820" s="16"/>
      <c r="AX3820" s="16"/>
      <c r="AY3820" s="16"/>
      <c r="AZ3820" s="16"/>
      <c r="BA3820" s="16"/>
      <c r="BB3820" s="16"/>
    </row>
    <row r="3821" s="5" customFormat="1" spans="1:54">
      <c r="A3821" s="136"/>
      <c r="C3821" s="136"/>
      <c r="E3821" s="107"/>
      <c r="F3821" s="137"/>
      <c r="J3821" s="122"/>
      <c r="K3821" s="138"/>
      <c r="L3821" s="139"/>
      <c r="M3821" s="140"/>
      <c r="O3821" s="89"/>
      <c r="Q3821" s="138"/>
      <c r="R3821" s="91"/>
      <c r="S3821" s="138"/>
      <c r="T3821" s="138"/>
      <c r="U3821" s="91"/>
      <c r="V3821" s="141"/>
      <c r="Y3821" s="6"/>
      <c r="Z3821" s="16"/>
      <c r="AA3821" s="16"/>
      <c r="AB3821" s="16"/>
      <c r="AC3821" s="16"/>
      <c r="AD3821" s="16"/>
      <c r="AE3821" s="16"/>
      <c r="AF3821" s="16"/>
      <c r="AG3821" s="16"/>
      <c r="AH3821" s="16"/>
      <c r="AI3821" s="16"/>
      <c r="AJ3821" s="16"/>
      <c r="AK3821" s="16"/>
      <c r="AL3821" s="16"/>
      <c r="AM3821" s="16"/>
      <c r="AN3821" s="16"/>
      <c r="AO3821" s="16"/>
      <c r="AP3821" s="16"/>
      <c r="AQ3821" s="16"/>
      <c r="AR3821" s="16"/>
      <c r="AS3821" s="16"/>
      <c r="AT3821" s="16"/>
      <c r="AU3821" s="16"/>
      <c r="AV3821" s="16"/>
      <c r="AW3821" s="16"/>
      <c r="AX3821" s="16"/>
      <c r="AY3821" s="16"/>
      <c r="AZ3821" s="16"/>
      <c r="BA3821" s="16"/>
      <c r="BB3821" s="16"/>
    </row>
    <row r="3822" s="5" customFormat="1" spans="1:54">
      <c r="A3822" s="136"/>
      <c r="C3822" s="136"/>
      <c r="E3822" s="107"/>
      <c r="F3822" s="137"/>
      <c r="J3822" s="122"/>
      <c r="K3822" s="138"/>
      <c r="L3822" s="139"/>
      <c r="M3822" s="140"/>
      <c r="O3822" s="89"/>
      <c r="Q3822" s="138"/>
      <c r="R3822" s="91"/>
      <c r="S3822" s="138"/>
      <c r="T3822" s="138"/>
      <c r="U3822" s="91"/>
      <c r="V3822" s="141"/>
      <c r="Y3822" s="6"/>
      <c r="Z3822" s="16"/>
      <c r="AA3822" s="16"/>
      <c r="AB3822" s="16"/>
      <c r="AC3822" s="16"/>
      <c r="AD3822" s="16"/>
      <c r="AE3822" s="16"/>
      <c r="AF3822" s="16"/>
      <c r="AG3822" s="16"/>
      <c r="AH3822" s="16"/>
      <c r="AI3822" s="16"/>
      <c r="AJ3822" s="16"/>
      <c r="AK3822" s="16"/>
      <c r="AL3822" s="16"/>
      <c r="AM3822" s="16"/>
      <c r="AN3822" s="16"/>
      <c r="AO3822" s="16"/>
      <c r="AP3822" s="16"/>
      <c r="AQ3822" s="16"/>
      <c r="AR3822" s="16"/>
      <c r="AS3822" s="16"/>
      <c r="AT3822" s="16"/>
      <c r="AU3822" s="16"/>
      <c r="AV3822" s="16"/>
      <c r="AW3822" s="16"/>
      <c r="AX3822" s="16"/>
      <c r="AY3822" s="16"/>
      <c r="AZ3822" s="16"/>
      <c r="BA3822" s="16"/>
      <c r="BB3822" s="16"/>
    </row>
    <row r="3823" s="5" customFormat="1" spans="1:54">
      <c r="A3823" s="136"/>
      <c r="C3823" s="136"/>
      <c r="E3823" s="107"/>
      <c r="F3823" s="137"/>
      <c r="J3823" s="122"/>
      <c r="K3823" s="138"/>
      <c r="L3823" s="139"/>
      <c r="M3823" s="140"/>
      <c r="O3823" s="89"/>
      <c r="Q3823" s="138"/>
      <c r="R3823" s="91"/>
      <c r="S3823" s="138"/>
      <c r="T3823" s="138"/>
      <c r="U3823" s="91"/>
      <c r="V3823" s="141"/>
      <c r="Y3823" s="6"/>
      <c r="Z3823" s="16"/>
      <c r="AA3823" s="16"/>
      <c r="AB3823" s="16"/>
      <c r="AC3823" s="16"/>
      <c r="AD3823" s="16"/>
      <c r="AE3823" s="16"/>
      <c r="AF3823" s="16"/>
      <c r="AG3823" s="16"/>
      <c r="AH3823" s="16"/>
      <c r="AI3823" s="16"/>
      <c r="AJ3823" s="16"/>
      <c r="AK3823" s="16"/>
      <c r="AL3823" s="16"/>
      <c r="AM3823" s="16"/>
      <c r="AN3823" s="16"/>
      <c r="AO3823" s="16"/>
      <c r="AP3823" s="16"/>
      <c r="AQ3823" s="16"/>
      <c r="AR3823" s="16"/>
      <c r="AS3823" s="16"/>
      <c r="AT3823" s="16"/>
      <c r="AU3823" s="16"/>
      <c r="AV3823" s="16"/>
      <c r="AW3823" s="16"/>
      <c r="AX3823" s="16"/>
      <c r="AY3823" s="16"/>
      <c r="AZ3823" s="16"/>
      <c r="BA3823" s="16"/>
      <c r="BB3823" s="16"/>
    </row>
    <row r="3824" s="5" customFormat="1" spans="1:54">
      <c r="A3824" s="136"/>
      <c r="C3824" s="136"/>
      <c r="E3824" s="107"/>
      <c r="F3824" s="137"/>
      <c r="J3824" s="122"/>
      <c r="K3824" s="138"/>
      <c r="L3824" s="139"/>
      <c r="M3824" s="140"/>
      <c r="O3824" s="89"/>
      <c r="Q3824" s="138"/>
      <c r="R3824" s="91"/>
      <c r="S3824" s="138"/>
      <c r="T3824" s="138"/>
      <c r="U3824" s="91"/>
      <c r="V3824" s="141"/>
      <c r="Y3824" s="6"/>
      <c r="Z3824" s="16"/>
      <c r="AA3824" s="16"/>
      <c r="AB3824" s="16"/>
      <c r="AC3824" s="16"/>
      <c r="AD3824" s="16"/>
      <c r="AE3824" s="16"/>
      <c r="AF3824" s="16"/>
      <c r="AG3824" s="16"/>
      <c r="AH3824" s="16"/>
      <c r="AI3824" s="16"/>
      <c r="AJ3824" s="16"/>
      <c r="AK3824" s="16"/>
      <c r="AL3824" s="16"/>
      <c r="AM3824" s="16"/>
      <c r="AN3824" s="16"/>
      <c r="AO3824" s="16"/>
      <c r="AP3824" s="16"/>
      <c r="AQ3824" s="16"/>
      <c r="AR3824" s="16"/>
      <c r="AS3824" s="16"/>
      <c r="AT3824" s="16"/>
      <c r="AU3824" s="16"/>
      <c r="AV3824" s="16"/>
      <c r="AW3824" s="16"/>
      <c r="AX3824" s="16"/>
      <c r="AY3824" s="16"/>
      <c r="AZ3824" s="16"/>
      <c r="BA3824" s="16"/>
      <c r="BB3824" s="16"/>
    </row>
    <row r="3825" s="5" customFormat="1" spans="1:54">
      <c r="A3825" s="136"/>
      <c r="C3825" s="136"/>
      <c r="E3825" s="107"/>
      <c r="F3825" s="137"/>
      <c r="J3825" s="122"/>
      <c r="K3825" s="138"/>
      <c r="L3825" s="139"/>
      <c r="M3825" s="140"/>
      <c r="O3825" s="89"/>
      <c r="Q3825" s="138"/>
      <c r="R3825" s="91"/>
      <c r="S3825" s="138"/>
      <c r="T3825" s="138"/>
      <c r="U3825" s="91"/>
      <c r="V3825" s="141"/>
      <c r="Y3825" s="6"/>
      <c r="Z3825" s="16"/>
      <c r="AA3825" s="16"/>
      <c r="AB3825" s="16"/>
      <c r="AC3825" s="16"/>
      <c r="AD3825" s="16"/>
      <c r="AE3825" s="16"/>
      <c r="AF3825" s="16"/>
      <c r="AG3825" s="16"/>
      <c r="AH3825" s="16"/>
      <c r="AI3825" s="16"/>
      <c r="AJ3825" s="16"/>
      <c r="AK3825" s="16"/>
      <c r="AL3825" s="16"/>
      <c r="AM3825" s="16"/>
      <c r="AN3825" s="16"/>
      <c r="AO3825" s="16"/>
      <c r="AP3825" s="16"/>
      <c r="AQ3825" s="16"/>
      <c r="AR3825" s="16"/>
      <c r="AS3825" s="16"/>
      <c r="AT3825" s="16"/>
      <c r="AU3825" s="16"/>
      <c r="AV3825" s="16"/>
      <c r="AW3825" s="16"/>
      <c r="AX3825" s="16"/>
      <c r="AY3825" s="16"/>
      <c r="AZ3825" s="16"/>
      <c r="BA3825" s="16"/>
      <c r="BB3825" s="16"/>
    </row>
    <row r="3826" s="5" customFormat="1" spans="1:54">
      <c r="A3826" s="136"/>
      <c r="C3826" s="136"/>
      <c r="E3826" s="107"/>
      <c r="F3826" s="137"/>
      <c r="J3826" s="122"/>
      <c r="K3826" s="138"/>
      <c r="L3826" s="139"/>
      <c r="M3826" s="140"/>
      <c r="O3826" s="89"/>
      <c r="Q3826" s="138"/>
      <c r="R3826" s="91"/>
      <c r="S3826" s="138"/>
      <c r="T3826" s="138"/>
      <c r="U3826" s="91"/>
      <c r="V3826" s="141"/>
      <c r="Y3826" s="6"/>
      <c r="Z3826" s="16"/>
      <c r="AA3826" s="16"/>
      <c r="AB3826" s="16"/>
      <c r="AC3826" s="16"/>
      <c r="AD3826" s="16"/>
      <c r="AE3826" s="16"/>
      <c r="AF3826" s="16"/>
      <c r="AG3826" s="16"/>
      <c r="AH3826" s="16"/>
      <c r="AI3826" s="16"/>
      <c r="AJ3826" s="16"/>
      <c r="AK3826" s="16"/>
      <c r="AL3826" s="16"/>
      <c r="AM3826" s="16"/>
      <c r="AN3826" s="16"/>
      <c r="AO3826" s="16"/>
      <c r="AP3826" s="16"/>
      <c r="AQ3826" s="16"/>
      <c r="AR3826" s="16"/>
      <c r="AS3826" s="16"/>
      <c r="AT3826" s="16"/>
      <c r="AU3826" s="16"/>
      <c r="AV3826" s="16"/>
      <c r="AW3826" s="16"/>
      <c r="AX3826" s="16"/>
      <c r="AY3826" s="16"/>
      <c r="AZ3826" s="16"/>
      <c r="BA3826" s="16"/>
      <c r="BB3826" s="16"/>
    </row>
    <row r="3827" s="5" customFormat="1" spans="1:54">
      <c r="A3827" s="136"/>
      <c r="C3827" s="136"/>
      <c r="E3827" s="107"/>
      <c r="F3827" s="137"/>
      <c r="J3827" s="122"/>
      <c r="K3827" s="138"/>
      <c r="L3827" s="139"/>
      <c r="M3827" s="140"/>
      <c r="O3827" s="89"/>
      <c r="Q3827" s="138"/>
      <c r="R3827" s="91"/>
      <c r="S3827" s="138"/>
      <c r="T3827" s="138"/>
      <c r="U3827" s="91"/>
      <c r="V3827" s="141"/>
      <c r="Y3827" s="6"/>
      <c r="Z3827" s="16"/>
      <c r="AA3827" s="16"/>
      <c r="AB3827" s="16"/>
      <c r="AC3827" s="16"/>
      <c r="AD3827" s="16"/>
      <c r="AE3827" s="16"/>
      <c r="AF3827" s="16"/>
      <c r="AG3827" s="16"/>
      <c r="AH3827" s="16"/>
      <c r="AI3827" s="16"/>
      <c r="AJ3827" s="16"/>
      <c r="AK3827" s="16"/>
      <c r="AL3827" s="16"/>
      <c r="AM3827" s="16"/>
      <c r="AN3827" s="16"/>
      <c r="AO3827" s="16"/>
      <c r="AP3827" s="16"/>
      <c r="AQ3827" s="16"/>
      <c r="AR3827" s="16"/>
      <c r="AS3827" s="16"/>
      <c r="AT3827" s="16"/>
      <c r="AU3827" s="16"/>
      <c r="AV3827" s="16"/>
      <c r="AW3827" s="16"/>
      <c r="AX3827" s="16"/>
      <c r="AY3827" s="16"/>
      <c r="AZ3827" s="16"/>
      <c r="BA3827" s="16"/>
      <c r="BB3827" s="16"/>
    </row>
    <row r="3828" s="5" customFormat="1" spans="1:54">
      <c r="A3828" s="136"/>
      <c r="C3828" s="136"/>
      <c r="E3828" s="107"/>
      <c r="F3828" s="137"/>
      <c r="J3828" s="122"/>
      <c r="K3828" s="138"/>
      <c r="L3828" s="139"/>
      <c r="M3828" s="140"/>
      <c r="O3828" s="89"/>
      <c r="Q3828" s="138"/>
      <c r="R3828" s="91"/>
      <c r="S3828" s="138"/>
      <c r="T3828" s="138"/>
      <c r="U3828" s="91"/>
      <c r="V3828" s="141"/>
      <c r="Y3828" s="6"/>
      <c r="Z3828" s="16"/>
      <c r="AA3828" s="16"/>
      <c r="AB3828" s="16"/>
      <c r="AC3828" s="16"/>
      <c r="AD3828" s="16"/>
      <c r="AE3828" s="16"/>
      <c r="AF3828" s="16"/>
      <c r="AG3828" s="16"/>
      <c r="AH3828" s="16"/>
      <c r="AI3828" s="16"/>
      <c r="AJ3828" s="16"/>
      <c r="AK3828" s="16"/>
      <c r="AL3828" s="16"/>
      <c r="AM3828" s="16"/>
      <c r="AN3828" s="16"/>
      <c r="AO3828" s="16"/>
      <c r="AP3828" s="16"/>
      <c r="AQ3828" s="16"/>
      <c r="AR3828" s="16"/>
      <c r="AS3828" s="16"/>
      <c r="AT3828" s="16"/>
      <c r="AU3828" s="16"/>
      <c r="AV3828" s="16"/>
      <c r="AW3828" s="16"/>
      <c r="AX3828" s="16"/>
      <c r="AY3828" s="16"/>
      <c r="AZ3828" s="16"/>
      <c r="BA3828" s="16"/>
      <c r="BB3828" s="16"/>
    </row>
    <row r="3829" s="5" customFormat="1" spans="1:54">
      <c r="A3829" s="136"/>
      <c r="C3829" s="136"/>
      <c r="E3829" s="107"/>
      <c r="F3829" s="137"/>
      <c r="J3829" s="122"/>
      <c r="K3829" s="138"/>
      <c r="L3829" s="139"/>
      <c r="M3829" s="140"/>
      <c r="O3829" s="89"/>
      <c r="Q3829" s="138"/>
      <c r="R3829" s="91"/>
      <c r="S3829" s="138"/>
      <c r="T3829" s="138"/>
      <c r="U3829" s="91"/>
      <c r="V3829" s="141"/>
      <c r="Y3829" s="6"/>
      <c r="Z3829" s="16"/>
      <c r="AA3829" s="16"/>
      <c r="AB3829" s="16"/>
      <c r="AC3829" s="16"/>
      <c r="AD3829" s="16"/>
      <c r="AE3829" s="16"/>
      <c r="AF3829" s="16"/>
      <c r="AG3829" s="16"/>
      <c r="AH3829" s="16"/>
      <c r="AI3829" s="16"/>
      <c r="AJ3829" s="16"/>
      <c r="AK3829" s="16"/>
      <c r="AL3829" s="16"/>
      <c r="AM3829" s="16"/>
      <c r="AN3829" s="16"/>
      <c r="AO3829" s="16"/>
      <c r="AP3829" s="16"/>
      <c r="AQ3829" s="16"/>
      <c r="AR3829" s="16"/>
      <c r="AS3829" s="16"/>
      <c r="AT3829" s="16"/>
      <c r="AU3829" s="16"/>
      <c r="AV3829" s="16"/>
      <c r="AW3829" s="16"/>
      <c r="AX3829" s="16"/>
      <c r="AY3829" s="16"/>
      <c r="AZ3829" s="16"/>
      <c r="BA3829" s="16"/>
      <c r="BB3829" s="16"/>
    </row>
    <row r="3830" s="5" customFormat="1" spans="1:54">
      <c r="A3830" s="136"/>
      <c r="C3830" s="136"/>
      <c r="E3830" s="107"/>
      <c r="F3830" s="137"/>
      <c r="J3830" s="122"/>
      <c r="K3830" s="138"/>
      <c r="L3830" s="139"/>
      <c r="M3830" s="140"/>
      <c r="O3830" s="89"/>
      <c r="Q3830" s="138"/>
      <c r="R3830" s="91"/>
      <c r="S3830" s="138"/>
      <c r="T3830" s="138"/>
      <c r="U3830" s="91"/>
      <c r="V3830" s="141"/>
      <c r="Y3830" s="6"/>
      <c r="Z3830" s="16"/>
      <c r="AA3830" s="16"/>
      <c r="AB3830" s="16"/>
      <c r="AC3830" s="16"/>
      <c r="AD3830" s="16"/>
      <c r="AE3830" s="16"/>
      <c r="AF3830" s="16"/>
      <c r="AG3830" s="16"/>
      <c r="AH3830" s="16"/>
      <c r="AI3830" s="16"/>
      <c r="AJ3830" s="16"/>
      <c r="AK3830" s="16"/>
      <c r="AL3830" s="16"/>
      <c r="AM3830" s="16"/>
      <c r="AN3830" s="16"/>
      <c r="AO3830" s="16"/>
      <c r="AP3830" s="16"/>
      <c r="AQ3830" s="16"/>
      <c r="AR3830" s="16"/>
      <c r="AS3830" s="16"/>
      <c r="AT3830" s="16"/>
      <c r="AU3830" s="16"/>
      <c r="AV3830" s="16"/>
      <c r="AW3830" s="16"/>
      <c r="AX3830" s="16"/>
      <c r="AY3830" s="16"/>
      <c r="AZ3830" s="16"/>
      <c r="BA3830" s="16"/>
      <c r="BB3830" s="16"/>
    </row>
    <row r="3831" s="5" customFormat="1" spans="1:54">
      <c r="A3831" s="136"/>
      <c r="C3831" s="136"/>
      <c r="E3831" s="107"/>
      <c r="F3831" s="137"/>
      <c r="J3831" s="122"/>
      <c r="K3831" s="138"/>
      <c r="L3831" s="139"/>
      <c r="M3831" s="140"/>
      <c r="O3831" s="89"/>
      <c r="Q3831" s="138"/>
      <c r="R3831" s="91"/>
      <c r="S3831" s="138"/>
      <c r="T3831" s="138"/>
      <c r="U3831" s="91"/>
      <c r="V3831" s="141"/>
      <c r="Y3831" s="6"/>
      <c r="Z3831" s="16"/>
      <c r="AA3831" s="16"/>
      <c r="AB3831" s="16"/>
      <c r="AC3831" s="16"/>
      <c r="AD3831" s="16"/>
      <c r="AE3831" s="16"/>
      <c r="AF3831" s="16"/>
      <c r="AG3831" s="16"/>
      <c r="AH3831" s="16"/>
      <c r="AI3831" s="16"/>
      <c r="AJ3831" s="16"/>
      <c r="AK3831" s="16"/>
      <c r="AL3831" s="16"/>
      <c r="AM3831" s="16"/>
      <c r="AN3831" s="16"/>
      <c r="AO3831" s="16"/>
      <c r="AP3831" s="16"/>
      <c r="AQ3831" s="16"/>
      <c r="AR3831" s="16"/>
      <c r="AS3831" s="16"/>
      <c r="AT3831" s="16"/>
      <c r="AU3831" s="16"/>
      <c r="AV3831" s="16"/>
      <c r="AW3831" s="16"/>
      <c r="AX3831" s="16"/>
      <c r="AY3831" s="16"/>
      <c r="AZ3831" s="16"/>
      <c r="BA3831" s="16"/>
      <c r="BB3831" s="16"/>
    </row>
    <row r="3832" s="5" customFormat="1" spans="1:54">
      <c r="A3832" s="136"/>
      <c r="C3832" s="136"/>
      <c r="E3832" s="107"/>
      <c r="F3832" s="137"/>
      <c r="J3832" s="122"/>
      <c r="K3832" s="138"/>
      <c r="L3832" s="139"/>
      <c r="M3832" s="140"/>
      <c r="O3832" s="89"/>
      <c r="Q3832" s="138"/>
      <c r="R3832" s="91"/>
      <c r="S3832" s="138"/>
      <c r="T3832" s="138"/>
      <c r="U3832" s="91"/>
      <c r="V3832" s="141"/>
      <c r="Y3832" s="6"/>
      <c r="Z3832" s="16"/>
      <c r="AA3832" s="16"/>
      <c r="AB3832" s="16"/>
      <c r="AC3832" s="16"/>
      <c r="AD3832" s="16"/>
      <c r="AE3832" s="16"/>
      <c r="AF3832" s="16"/>
      <c r="AG3832" s="16"/>
      <c r="AH3832" s="16"/>
      <c r="AI3832" s="16"/>
      <c r="AJ3832" s="16"/>
      <c r="AK3832" s="16"/>
      <c r="AL3832" s="16"/>
      <c r="AM3832" s="16"/>
      <c r="AN3832" s="16"/>
      <c r="AO3832" s="16"/>
      <c r="AP3832" s="16"/>
      <c r="AQ3832" s="16"/>
      <c r="AR3832" s="16"/>
      <c r="AS3832" s="16"/>
      <c r="AT3832" s="16"/>
      <c r="AU3832" s="16"/>
      <c r="AV3832" s="16"/>
      <c r="AW3832" s="16"/>
      <c r="AX3832" s="16"/>
      <c r="AY3832" s="16"/>
      <c r="AZ3832" s="16"/>
      <c r="BA3832" s="16"/>
      <c r="BB3832" s="16"/>
    </row>
    <row r="3833" s="5" customFormat="1" spans="1:54">
      <c r="A3833" s="136"/>
      <c r="C3833" s="136"/>
      <c r="E3833" s="107"/>
      <c r="F3833" s="137"/>
      <c r="J3833" s="122"/>
      <c r="K3833" s="138"/>
      <c r="L3833" s="139"/>
      <c r="M3833" s="140"/>
      <c r="O3833" s="89"/>
      <c r="Q3833" s="138"/>
      <c r="R3833" s="91"/>
      <c r="S3833" s="138"/>
      <c r="T3833" s="138"/>
      <c r="U3833" s="91"/>
      <c r="V3833" s="141"/>
      <c r="Y3833" s="6"/>
      <c r="Z3833" s="16"/>
      <c r="AA3833" s="16"/>
      <c r="AB3833" s="16"/>
      <c r="AC3833" s="16"/>
      <c r="AD3833" s="16"/>
      <c r="AE3833" s="16"/>
      <c r="AF3833" s="16"/>
      <c r="AG3833" s="16"/>
      <c r="AH3833" s="16"/>
      <c r="AI3833" s="16"/>
      <c r="AJ3833" s="16"/>
      <c r="AK3833" s="16"/>
      <c r="AL3833" s="16"/>
      <c r="AM3833" s="16"/>
      <c r="AN3833" s="16"/>
      <c r="AO3833" s="16"/>
      <c r="AP3833" s="16"/>
      <c r="AQ3833" s="16"/>
      <c r="AR3833" s="16"/>
      <c r="AS3833" s="16"/>
      <c r="AT3833" s="16"/>
      <c r="AU3833" s="16"/>
      <c r="AV3833" s="16"/>
      <c r="AW3833" s="16"/>
      <c r="AX3833" s="16"/>
      <c r="AY3833" s="16"/>
      <c r="AZ3833" s="16"/>
      <c r="BA3833" s="16"/>
      <c r="BB3833" s="16"/>
    </row>
    <row r="3834" s="5" customFormat="1" spans="1:54">
      <c r="A3834" s="136"/>
      <c r="C3834" s="136"/>
      <c r="E3834" s="107"/>
      <c r="F3834" s="137"/>
      <c r="J3834" s="122"/>
      <c r="K3834" s="138"/>
      <c r="L3834" s="139"/>
      <c r="M3834" s="140"/>
      <c r="O3834" s="89"/>
      <c r="Q3834" s="138"/>
      <c r="R3834" s="91"/>
      <c r="S3834" s="138"/>
      <c r="T3834" s="138"/>
      <c r="U3834" s="91"/>
      <c r="V3834" s="141"/>
      <c r="Y3834" s="6"/>
      <c r="Z3834" s="16"/>
      <c r="AA3834" s="16"/>
      <c r="AB3834" s="16"/>
      <c r="AC3834" s="16"/>
      <c r="AD3834" s="16"/>
      <c r="AE3834" s="16"/>
      <c r="AF3834" s="16"/>
      <c r="AG3834" s="16"/>
      <c r="AH3834" s="16"/>
      <c r="AI3834" s="16"/>
      <c r="AJ3834" s="16"/>
      <c r="AK3834" s="16"/>
      <c r="AL3834" s="16"/>
      <c r="AM3834" s="16"/>
      <c r="AN3834" s="16"/>
      <c r="AO3834" s="16"/>
      <c r="AP3834" s="16"/>
      <c r="AQ3834" s="16"/>
      <c r="AR3834" s="16"/>
      <c r="AS3834" s="16"/>
      <c r="AT3834" s="16"/>
      <c r="AU3834" s="16"/>
      <c r="AV3834" s="16"/>
      <c r="AW3834" s="16"/>
      <c r="AX3834" s="16"/>
      <c r="AY3834" s="16"/>
      <c r="AZ3834" s="16"/>
      <c r="BA3834" s="16"/>
      <c r="BB3834" s="16"/>
    </row>
    <row r="3835" s="5" customFormat="1" spans="1:54">
      <c r="A3835" s="136"/>
      <c r="C3835" s="136"/>
      <c r="E3835" s="107"/>
      <c r="F3835" s="137"/>
      <c r="J3835" s="122"/>
      <c r="K3835" s="138"/>
      <c r="L3835" s="139"/>
      <c r="M3835" s="140"/>
      <c r="O3835" s="89"/>
      <c r="Q3835" s="138"/>
      <c r="R3835" s="91"/>
      <c r="S3835" s="138"/>
      <c r="T3835" s="138"/>
      <c r="U3835" s="91"/>
      <c r="V3835" s="141"/>
      <c r="Y3835" s="6"/>
      <c r="Z3835" s="16"/>
      <c r="AA3835" s="16"/>
      <c r="AB3835" s="16"/>
      <c r="AC3835" s="16"/>
      <c r="AD3835" s="16"/>
      <c r="AE3835" s="16"/>
      <c r="AF3835" s="16"/>
      <c r="AG3835" s="16"/>
      <c r="AH3835" s="16"/>
      <c r="AI3835" s="16"/>
      <c r="AJ3835" s="16"/>
      <c r="AK3835" s="16"/>
      <c r="AL3835" s="16"/>
      <c r="AM3835" s="16"/>
      <c r="AN3835" s="16"/>
      <c r="AO3835" s="16"/>
      <c r="AP3835" s="16"/>
      <c r="AQ3835" s="16"/>
      <c r="AR3835" s="16"/>
      <c r="AS3835" s="16"/>
      <c r="AT3835" s="16"/>
      <c r="AU3835" s="16"/>
      <c r="AV3835" s="16"/>
      <c r="AW3835" s="16"/>
      <c r="AX3835" s="16"/>
      <c r="AY3835" s="16"/>
      <c r="AZ3835" s="16"/>
      <c r="BA3835" s="16"/>
      <c r="BB3835" s="16"/>
    </row>
    <row r="3836" s="5" customFormat="1" spans="1:54">
      <c r="A3836" s="136"/>
      <c r="C3836" s="136"/>
      <c r="E3836" s="107"/>
      <c r="F3836" s="137"/>
      <c r="J3836" s="122"/>
      <c r="K3836" s="138"/>
      <c r="L3836" s="139"/>
      <c r="M3836" s="140"/>
      <c r="O3836" s="89"/>
      <c r="Q3836" s="138"/>
      <c r="R3836" s="91"/>
      <c r="S3836" s="138"/>
      <c r="T3836" s="138"/>
      <c r="U3836" s="91"/>
      <c r="V3836" s="141"/>
      <c r="Y3836" s="6"/>
      <c r="Z3836" s="16"/>
      <c r="AA3836" s="16"/>
      <c r="AB3836" s="16"/>
      <c r="AC3836" s="16"/>
      <c r="AD3836" s="16"/>
      <c r="AE3836" s="16"/>
      <c r="AF3836" s="16"/>
      <c r="AG3836" s="16"/>
      <c r="AH3836" s="16"/>
      <c r="AI3836" s="16"/>
      <c r="AJ3836" s="16"/>
      <c r="AK3836" s="16"/>
      <c r="AL3836" s="16"/>
      <c r="AM3836" s="16"/>
      <c r="AN3836" s="16"/>
      <c r="AO3836" s="16"/>
      <c r="AP3836" s="16"/>
      <c r="AQ3836" s="16"/>
      <c r="AR3836" s="16"/>
      <c r="AS3836" s="16"/>
      <c r="AT3836" s="16"/>
      <c r="AU3836" s="16"/>
      <c r="AV3836" s="16"/>
      <c r="AW3836" s="16"/>
      <c r="AX3836" s="16"/>
      <c r="AY3836" s="16"/>
      <c r="AZ3836" s="16"/>
      <c r="BA3836" s="16"/>
      <c r="BB3836" s="16"/>
    </row>
    <row r="3837" s="5" customFormat="1" spans="1:54">
      <c r="A3837" s="136"/>
      <c r="C3837" s="136"/>
      <c r="E3837" s="107"/>
      <c r="F3837" s="137"/>
      <c r="J3837" s="122"/>
      <c r="K3837" s="138"/>
      <c r="L3837" s="139"/>
      <c r="M3837" s="140"/>
      <c r="O3837" s="89"/>
      <c r="Q3837" s="138"/>
      <c r="R3837" s="91"/>
      <c r="S3837" s="138"/>
      <c r="T3837" s="138"/>
      <c r="U3837" s="91"/>
      <c r="V3837" s="141"/>
      <c r="Y3837" s="6"/>
      <c r="Z3837" s="16"/>
      <c r="AA3837" s="16"/>
      <c r="AB3837" s="16"/>
      <c r="AC3837" s="16"/>
      <c r="AD3837" s="16"/>
      <c r="AE3837" s="16"/>
      <c r="AF3837" s="16"/>
      <c r="AG3837" s="16"/>
      <c r="AH3837" s="16"/>
      <c r="AI3837" s="16"/>
      <c r="AJ3837" s="16"/>
      <c r="AK3837" s="16"/>
      <c r="AL3837" s="16"/>
      <c r="AM3837" s="16"/>
      <c r="AN3837" s="16"/>
      <c r="AO3837" s="16"/>
      <c r="AP3837" s="16"/>
      <c r="AQ3837" s="16"/>
      <c r="AR3837" s="16"/>
      <c r="AS3837" s="16"/>
      <c r="AT3837" s="16"/>
      <c r="AU3837" s="16"/>
      <c r="AV3837" s="16"/>
      <c r="AW3837" s="16"/>
      <c r="AX3837" s="16"/>
      <c r="AY3837" s="16"/>
      <c r="AZ3837" s="16"/>
      <c r="BA3837" s="16"/>
      <c r="BB3837" s="16"/>
    </row>
    <row r="3838" s="5" customFormat="1" spans="1:54">
      <c r="A3838" s="136"/>
      <c r="C3838" s="136"/>
      <c r="E3838" s="107"/>
      <c r="F3838" s="137"/>
      <c r="J3838" s="122"/>
      <c r="K3838" s="138"/>
      <c r="L3838" s="139"/>
      <c r="M3838" s="140"/>
      <c r="O3838" s="89"/>
      <c r="Q3838" s="138"/>
      <c r="R3838" s="91"/>
      <c r="S3838" s="138"/>
      <c r="T3838" s="138"/>
      <c r="U3838" s="91"/>
      <c r="V3838" s="141"/>
      <c r="Y3838" s="6"/>
      <c r="Z3838" s="16"/>
      <c r="AA3838" s="16"/>
      <c r="AB3838" s="16"/>
      <c r="AC3838" s="16"/>
      <c r="AD3838" s="16"/>
      <c r="AE3838" s="16"/>
      <c r="AF3838" s="16"/>
      <c r="AG3838" s="16"/>
      <c r="AH3838" s="16"/>
      <c r="AI3838" s="16"/>
      <c r="AJ3838" s="16"/>
      <c r="AK3838" s="16"/>
      <c r="AL3838" s="16"/>
      <c r="AM3838" s="16"/>
      <c r="AN3838" s="16"/>
      <c r="AO3838" s="16"/>
      <c r="AP3838" s="16"/>
      <c r="AQ3838" s="16"/>
      <c r="AR3838" s="16"/>
      <c r="AS3838" s="16"/>
      <c r="AT3838" s="16"/>
      <c r="AU3838" s="16"/>
      <c r="AV3838" s="16"/>
      <c r="AW3838" s="16"/>
      <c r="AX3838" s="16"/>
      <c r="AY3838" s="16"/>
      <c r="AZ3838" s="16"/>
      <c r="BA3838" s="16"/>
      <c r="BB3838" s="16"/>
    </row>
    <row r="3839" s="5" customFormat="1" spans="1:54">
      <c r="A3839" s="136"/>
      <c r="C3839" s="136"/>
      <c r="E3839" s="107"/>
      <c r="F3839" s="137"/>
      <c r="J3839" s="122"/>
      <c r="K3839" s="138"/>
      <c r="L3839" s="139"/>
      <c r="M3839" s="140"/>
      <c r="O3839" s="89"/>
      <c r="Q3839" s="138"/>
      <c r="R3839" s="91"/>
      <c r="S3839" s="138"/>
      <c r="T3839" s="138"/>
      <c r="U3839" s="91"/>
      <c r="V3839" s="141"/>
      <c r="Y3839" s="6"/>
      <c r="Z3839" s="16"/>
      <c r="AA3839" s="16"/>
      <c r="AB3839" s="16"/>
      <c r="AC3839" s="16"/>
      <c r="AD3839" s="16"/>
      <c r="AE3839" s="16"/>
      <c r="AF3839" s="16"/>
      <c r="AG3839" s="16"/>
      <c r="AH3839" s="16"/>
      <c r="AI3839" s="16"/>
      <c r="AJ3839" s="16"/>
      <c r="AK3839" s="16"/>
      <c r="AL3839" s="16"/>
      <c r="AM3839" s="16"/>
      <c r="AN3839" s="16"/>
      <c r="AO3839" s="16"/>
      <c r="AP3839" s="16"/>
      <c r="AQ3839" s="16"/>
      <c r="AR3839" s="16"/>
      <c r="AS3839" s="16"/>
      <c r="AT3839" s="16"/>
      <c r="AU3839" s="16"/>
      <c r="AV3839" s="16"/>
      <c r="AW3839" s="16"/>
      <c r="AX3839" s="16"/>
      <c r="AY3839" s="16"/>
      <c r="AZ3839" s="16"/>
      <c r="BA3839" s="16"/>
      <c r="BB3839" s="16"/>
    </row>
    <row r="3840" s="5" customFormat="1" spans="1:54">
      <c r="A3840" s="136"/>
      <c r="C3840" s="136"/>
      <c r="E3840" s="107"/>
      <c r="F3840" s="137"/>
      <c r="J3840" s="122"/>
      <c r="K3840" s="138"/>
      <c r="L3840" s="139"/>
      <c r="M3840" s="140"/>
      <c r="O3840" s="89"/>
      <c r="Q3840" s="138"/>
      <c r="R3840" s="91"/>
      <c r="S3840" s="138"/>
      <c r="T3840" s="138"/>
      <c r="U3840" s="91"/>
      <c r="V3840" s="141"/>
      <c r="Y3840" s="6"/>
      <c r="Z3840" s="16"/>
      <c r="AA3840" s="16"/>
      <c r="AB3840" s="16"/>
      <c r="AC3840" s="16"/>
      <c r="AD3840" s="16"/>
      <c r="AE3840" s="16"/>
      <c r="AF3840" s="16"/>
      <c r="AG3840" s="16"/>
      <c r="AH3840" s="16"/>
      <c r="AI3840" s="16"/>
      <c r="AJ3840" s="16"/>
      <c r="AK3840" s="16"/>
      <c r="AL3840" s="16"/>
      <c r="AM3840" s="16"/>
      <c r="AN3840" s="16"/>
      <c r="AO3840" s="16"/>
      <c r="AP3840" s="16"/>
      <c r="AQ3840" s="16"/>
      <c r="AR3840" s="16"/>
      <c r="AS3840" s="16"/>
      <c r="AT3840" s="16"/>
      <c r="AU3840" s="16"/>
      <c r="AV3840" s="16"/>
      <c r="AW3840" s="16"/>
      <c r="AX3840" s="16"/>
      <c r="AY3840" s="16"/>
      <c r="AZ3840" s="16"/>
      <c r="BA3840" s="16"/>
      <c r="BB3840" s="16"/>
    </row>
    <row r="3841" s="5" customFormat="1" spans="1:54">
      <c r="A3841" s="136"/>
      <c r="C3841" s="136"/>
      <c r="E3841" s="107"/>
      <c r="F3841" s="137"/>
      <c r="J3841" s="122"/>
      <c r="K3841" s="138"/>
      <c r="L3841" s="139"/>
      <c r="M3841" s="140"/>
      <c r="O3841" s="89"/>
      <c r="Q3841" s="138"/>
      <c r="R3841" s="91"/>
      <c r="S3841" s="138"/>
      <c r="T3841" s="138"/>
      <c r="U3841" s="91"/>
      <c r="V3841" s="141"/>
      <c r="Y3841" s="6"/>
      <c r="Z3841" s="16"/>
      <c r="AA3841" s="16"/>
      <c r="AB3841" s="16"/>
      <c r="AC3841" s="16"/>
      <c r="AD3841" s="16"/>
      <c r="AE3841" s="16"/>
      <c r="AF3841" s="16"/>
      <c r="AG3841" s="16"/>
      <c r="AH3841" s="16"/>
      <c r="AI3841" s="16"/>
      <c r="AJ3841" s="16"/>
      <c r="AK3841" s="16"/>
      <c r="AL3841" s="16"/>
      <c r="AM3841" s="16"/>
      <c r="AN3841" s="16"/>
      <c r="AO3841" s="16"/>
      <c r="AP3841" s="16"/>
      <c r="AQ3841" s="16"/>
      <c r="AR3841" s="16"/>
      <c r="AS3841" s="16"/>
      <c r="AT3841" s="16"/>
      <c r="AU3841" s="16"/>
      <c r="AV3841" s="16"/>
      <c r="AW3841" s="16"/>
      <c r="AX3841" s="16"/>
      <c r="AY3841" s="16"/>
      <c r="AZ3841" s="16"/>
      <c r="BA3841" s="16"/>
      <c r="BB3841" s="16"/>
    </row>
    <row r="3842" s="5" customFormat="1" spans="1:54">
      <c r="A3842" s="136"/>
      <c r="C3842" s="136"/>
      <c r="E3842" s="107"/>
      <c r="F3842" s="137"/>
      <c r="J3842" s="122"/>
      <c r="K3842" s="138"/>
      <c r="L3842" s="139"/>
      <c r="M3842" s="140"/>
      <c r="O3842" s="89"/>
      <c r="Q3842" s="138"/>
      <c r="R3842" s="91"/>
      <c r="S3842" s="138"/>
      <c r="T3842" s="138"/>
      <c r="U3842" s="91"/>
      <c r="V3842" s="141"/>
      <c r="Y3842" s="6"/>
      <c r="Z3842" s="16"/>
      <c r="AA3842" s="16"/>
      <c r="AB3842" s="16"/>
      <c r="AC3842" s="16"/>
      <c r="AD3842" s="16"/>
      <c r="AE3842" s="16"/>
      <c r="AF3842" s="16"/>
      <c r="AG3842" s="16"/>
      <c r="AH3842" s="16"/>
      <c r="AI3842" s="16"/>
      <c r="AJ3842" s="16"/>
      <c r="AK3842" s="16"/>
      <c r="AL3842" s="16"/>
      <c r="AM3842" s="16"/>
      <c r="AN3842" s="16"/>
      <c r="AO3842" s="16"/>
      <c r="AP3842" s="16"/>
      <c r="AQ3842" s="16"/>
      <c r="AR3842" s="16"/>
      <c r="AS3842" s="16"/>
      <c r="AT3842" s="16"/>
      <c r="AU3842" s="16"/>
      <c r="AV3842" s="16"/>
      <c r="AW3842" s="16"/>
      <c r="AX3842" s="16"/>
      <c r="AY3842" s="16"/>
      <c r="AZ3842" s="16"/>
      <c r="BA3842" s="16"/>
      <c r="BB3842" s="16"/>
    </row>
    <row r="3843" s="5" customFormat="1" spans="1:54">
      <c r="A3843" s="136"/>
      <c r="C3843" s="136"/>
      <c r="E3843" s="107"/>
      <c r="F3843" s="137"/>
      <c r="J3843" s="122"/>
      <c r="K3843" s="138"/>
      <c r="L3843" s="139"/>
      <c r="M3843" s="140"/>
      <c r="O3843" s="89"/>
      <c r="Q3843" s="138"/>
      <c r="R3843" s="91"/>
      <c r="S3843" s="138"/>
      <c r="T3843" s="138"/>
      <c r="U3843" s="91"/>
      <c r="V3843" s="141"/>
      <c r="Y3843" s="6"/>
      <c r="Z3843" s="16"/>
      <c r="AA3843" s="16"/>
      <c r="AB3843" s="16"/>
      <c r="AC3843" s="16"/>
      <c r="AD3843" s="16"/>
      <c r="AE3843" s="16"/>
      <c r="AF3843" s="16"/>
      <c r="AG3843" s="16"/>
      <c r="AH3843" s="16"/>
      <c r="AI3843" s="16"/>
      <c r="AJ3843" s="16"/>
      <c r="AK3843" s="16"/>
      <c r="AL3843" s="16"/>
      <c r="AM3843" s="16"/>
      <c r="AN3843" s="16"/>
      <c r="AO3843" s="16"/>
      <c r="AP3843" s="16"/>
      <c r="AQ3843" s="16"/>
      <c r="AR3843" s="16"/>
      <c r="AS3843" s="16"/>
      <c r="AT3843" s="16"/>
      <c r="AU3843" s="16"/>
      <c r="AV3843" s="16"/>
      <c r="AW3843" s="16"/>
      <c r="AX3843" s="16"/>
      <c r="AY3843" s="16"/>
      <c r="AZ3843" s="16"/>
      <c r="BA3843" s="16"/>
      <c r="BB3843" s="16"/>
    </row>
    <row r="3844" s="5" customFormat="1" spans="1:54">
      <c r="A3844" s="136"/>
      <c r="C3844" s="136"/>
      <c r="E3844" s="107"/>
      <c r="F3844" s="137"/>
      <c r="J3844" s="122"/>
      <c r="K3844" s="138"/>
      <c r="L3844" s="139"/>
      <c r="M3844" s="140"/>
      <c r="O3844" s="89"/>
      <c r="Q3844" s="138"/>
      <c r="R3844" s="91"/>
      <c r="S3844" s="138"/>
      <c r="T3844" s="138"/>
      <c r="U3844" s="91"/>
      <c r="V3844" s="141"/>
      <c r="Y3844" s="6"/>
      <c r="Z3844" s="16"/>
      <c r="AA3844" s="16"/>
      <c r="AB3844" s="16"/>
      <c r="AC3844" s="16"/>
      <c r="AD3844" s="16"/>
      <c r="AE3844" s="16"/>
      <c r="AF3844" s="16"/>
      <c r="AG3844" s="16"/>
      <c r="AH3844" s="16"/>
      <c r="AI3844" s="16"/>
      <c r="AJ3844" s="16"/>
      <c r="AK3844" s="16"/>
      <c r="AL3844" s="16"/>
      <c r="AM3844" s="16"/>
      <c r="AN3844" s="16"/>
      <c r="AO3844" s="16"/>
      <c r="AP3844" s="16"/>
      <c r="AQ3844" s="16"/>
      <c r="AR3844" s="16"/>
      <c r="AS3844" s="16"/>
      <c r="AT3844" s="16"/>
      <c r="AU3844" s="16"/>
      <c r="AV3844" s="16"/>
      <c r="AW3844" s="16"/>
      <c r="AX3844" s="16"/>
      <c r="AY3844" s="16"/>
      <c r="AZ3844" s="16"/>
      <c r="BA3844" s="16"/>
      <c r="BB3844" s="16"/>
    </row>
    <row r="3845" s="5" customFormat="1" spans="1:54">
      <c r="A3845" s="136"/>
      <c r="C3845" s="136"/>
      <c r="E3845" s="107"/>
      <c r="F3845" s="137"/>
      <c r="J3845" s="122"/>
      <c r="K3845" s="138"/>
      <c r="L3845" s="139"/>
      <c r="M3845" s="140"/>
      <c r="O3845" s="89"/>
      <c r="Q3845" s="138"/>
      <c r="R3845" s="91"/>
      <c r="S3845" s="138"/>
      <c r="T3845" s="138"/>
      <c r="U3845" s="91"/>
      <c r="V3845" s="141"/>
      <c r="Y3845" s="6"/>
      <c r="Z3845" s="16"/>
      <c r="AA3845" s="16"/>
      <c r="AB3845" s="16"/>
      <c r="AC3845" s="16"/>
      <c r="AD3845" s="16"/>
      <c r="AE3845" s="16"/>
      <c r="AF3845" s="16"/>
      <c r="AG3845" s="16"/>
      <c r="AH3845" s="16"/>
      <c r="AI3845" s="16"/>
      <c r="AJ3845" s="16"/>
      <c r="AK3845" s="16"/>
      <c r="AL3845" s="16"/>
      <c r="AM3845" s="16"/>
      <c r="AN3845" s="16"/>
      <c r="AO3845" s="16"/>
      <c r="AP3845" s="16"/>
      <c r="AQ3845" s="16"/>
      <c r="AR3845" s="16"/>
      <c r="AS3845" s="16"/>
      <c r="AT3845" s="16"/>
      <c r="AU3845" s="16"/>
      <c r="AV3845" s="16"/>
      <c r="AW3845" s="16"/>
      <c r="AX3845" s="16"/>
      <c r="AY3845" s="16"/>
      <c r="AZ3845" s="16"/>
      <c r="BA3845" s="16"/>
      <c r="BB3845" s="16"/>
    </row>
    <row r="3846" s="5" customFormat="1" spans="1:54">
      <c r="A3846" s="136"/>
      <c r="C3846" s="136"/>
      <c r="E3846" s="107"/>
      <c r="F3846" s="137"/>
      <c r="J3846" s="122"/>
      <c r="K3846" s="138"/>
      <c r="L3846" s="139"/>
      <c r="M3846" s="140"/>
      <c r="O3846" s="89"/>
      <c r="Q3846" s="138"/>
      <c r="R3846" s="91"/>
      <c r="S3846" s="138"/>
      <c r="T3846" s="138"/>
      <c r="U3846" s="91"/>
      <c r="V3846" s="141"/>
      <c r="Y3846" s="6"/>
      <c r="Z3846" s="16"/>
      <c r="AA3846" s="16"/>
      <c r="AB3846" s="16"/>
      <c r="AC3846" s="16"/>
      <c r="AD3846" s="16"/>
      <c r="AE3846" s="16"/>
      <c r="AF3846" s="16"/>
      <c r="AG3846" s="16"/>
      <c r="AH3846" s="16"/>
      <c r="AI3846" s="16"/>
      <c r="AJ3846" s="16"/>
      <c r="AK3846" s="16"/>
      <c r="AL3846" s="16"/>
      <c r="AM3846" s="16"/>
      <c r="AN3846" s="16"/>
      <c r="AO3846" s="16"/>
      <c r="AP3846" s="16"/>
      <c r="AQ3846" s="16"/>
      <c r="AR3846" s="16"/>
      <c r="AS3846" s="16"/>
      <c r="AT3846" s="16"/>
      <c r="AU3846" s="16"/>
      <c r="AV3846" s="16"/>
      <c r="AW3846" s="16"/>
      <c r="AX3846" s="16"/>
      <c r="AY3846" s="16"/>
      <c r="AZ3846" s="16"/>
      <c r="BA3846" s="16"/>
      <c r="BB3846" s="16"/>
    </row>
    <row r="3847" s="5" customFormat="1" spans="1:54">
      <c r="A3847" s="136"/>
      <c r="C3847" s="136"/>
      <c r="E3847" s="107"/>
      <c r="F3847" s="137"/>
      <c r="J3847" s="122"/>
      <c r="K3847" s="138"/>
      <c r="L3847" s="139"/>
      <c r="M3847" s="140"/>
      <c r="O3847" s="89"/>
      <c r="Q3847" s="138"/>
      <c r="R3847" s="91"/>
      <c r="S3847" s="138"/>
      <c r="T3847" s="138"/>
      <c r="U3847" s="91"/>
      <c r="V3847" s="141"/>
      <c r="Y3847" s="6"/>
      <c r="Z3847" s="16"/>
      <c r="AA3847" s="16"/>
      <c r="AB3847" s="16"/>
      <c r="AC3847" s="16"/>
      <c r="AD3847" s="16"/>
      <c r="AE3847" s="16"/>
      <c r="AF3847" s="16"/>
      <c r="AG3847" s="16"/>
      <c r="AH3847" s="16"/>
      <c r="AI3847" s="16"/>
      <c r="AJ3847" s="16"/>
      <c r="AK3847" s="16"/>
      <c r="AL3847" s="16"/>
      <c r="AM3847" s="16"/>
      <c r="AN3847" s="16"/>
      <c r="AO3847" s="16"/>
      <c r="AP3847" s="16"/>
      <c r="AQ3847" s="16"/>
      <c r="AR3847" s="16"/>
      <c r="AS3847" s="16"/>
      <c r="AT3847" s="16"/>
      <c r="AU3847" s="16"/>
      <c r="AV3847" s="16"/>
      <c r="AW3847" s="16"/>
      <c r="AX3847" s="16"/>
      <c r="AY3847" s="16"/>
      <c r="AZ3847" s="16"/>
      <c r="BA3847" s="16"/>
      <c r="BB3847" s="16"/>
    </row>
    <row r="3848" s="5" customFormat="1" spans="1:54">
      <c r="A3848" s="136"/>
      <c r="C3848" s="136"/>
      <c r="E3848" s="107"/>
      <c r="F3848" s="137"/>
      <c r="J3848" s="122"/>
      <c r="K3848" s="138"/>
      <c r="L3848" s="139"/>
      <c r="M3848" s="140"/>
      <c r="O3848" s="89"/>
      <c r="Q3848" s="138"/>
      <c r="R3848" s="91"/>
      <c r="S3848" s="138"/>
      <c r="T3848" s="138"/>
      <c r="U3848" s="91"/>
      <c r="V3848" s="141"/>
      <c r="Y3848" s="6"/>
      <c r="Z3848" s="16"/>
      <c r="AA3848" s="16"/>
      <c r="AB3848" s="16"/>
      <c r="AC3848" s="16"/>
      <c r="AD3848" s="16"/>
      <c r="AE3848" s="16"/>
      <c r="AF3848" s="16"/>
      <c r="AG3848" s="16"/>
      <c r="AH3848" s="16"/>
      <c r="AI3848" s="16"/>
      <c r="AJ3848" s="16"/>
      <c r="AK3848" s="16"/>
      <c r="AL3848" s="16"/>
      <c r="AM3848" s="16"/>
      <c r="AN3848" s="16"/>
      <c r="AO3848" s="16"/>
      <c r="AP3848" s="16"/>
      <c r="AQ3848" s="16"/>
      <c r="AR3848" s="16"/>
      <c r="AS3848" s="16"/>
      <c r="AT3848" s="16"/>
      <c r="AU3848" s="16"/>
      <c r="AV3848" s="16"/>
      <c r="AW3848" s="16"/>
      <c r="AX3848" s="16"/>
      <c r="AY3848" s="16"/>
      <c r="AZ3848" s="16"/>
      <c r="BA3848" s="16"/>
      <c r="BB3848" s="16"/>
    </row>
    <row r="3849" s="5" customFormat="1" spans="1:54">
      <c r="A3849" s="136"/>
      <c r="C3849" s="136"/>
      <c r="E3849" s="107"/>
      <c r="F3849" s="137"/>
      <c r="J3849" s="122"/>
      <c r="K3849" s="138"/>
      <c r="L3849" s="139"/>
      <c r="M3849" s="140"/>
      <c r="O3849" s="89"/>
      <c r="Q3849" s="138"/>
      <c r="R3849" s="91"/>
      <c r="S3849" s="138"/>
      <c r="T3849" s="138"/>
      <c r="U3849" s="91"/>
      <c r="V3849" s="141"/>
      <c r="Y3849" s="6"/>
      <c r="Z3849" s="16"/>
      <c r="AA3849" s="16"/>
      <c r="AB3849" s="16"/>
      <c r="AC3849" s="16"/>
      <c r="AD3849" s="16"/>
      <c r="AE3849" s="16"/>
      <c r="AF3849" s="16"/>
      <c r="AG3849" s="16"/>
      <c r="AH3849" s="16"/>
      <c r="AI3849" s="16"/>
      <c r="AJ3849" s="16"/>
      <c r="AK3849" s="16"/>
      <c r="AL3849" s="16"/>
      <c r="AM3849" s="16"/>
      <c r="AN3849" s="16"/>
      <c r="AO3849" s="16"/>
      <c r="AP3849" s="16"/>
      <c r="AQ3849" s="16"/>
      <c r="AR3849" s="16"/>
      <c r="AS3849" s="16"/>
      <c r="AT3849" s="16"/>
      <c r="AU3849" s="16"/>
      <c r="AV3849" s="16"/>
      <c r="AW3849" s="16"/>
      <c r="AX3849" s="16"/>
      <c r="AY3849" s="16"/>
      <c r="AZ3849" s="16"/>
      <c r="BA3849" s="16"/>
      <c r="BB3849" s="16"/>
    </row>
    <row r="3850" s="5" customFormat="1" spans="1:54">
      <c r="A3850" s="136"/>
      <c r="C3850" s="136"/>
      <c r="E3850" s="107"/>
      <c r="F3850" s="137"/>
      <c r="J3850" s="122"/>
      <c r="K3850" s="138"/>
      <c r="L3850" s="139"/>
      <c r="M3850" s="140"/>
      <c r="O3850" s="89"/>
      <c r="Q3850" s="138"/>
      <c r="R3850" s="91"/>
      <c r="S3850" s="138"/>
      <c r="T3850" s="138"/>
      <c r="U3850" s="91"/>
      <c r="V3850" s="141"/>
      <c r="Y3850" s="6"/>
      <c r="Z3850" s="16"/>
      <c r="AA3850" s="16"/>
      <c r="AB3850" s="16"/>
      <c r="AC3850" s="16"/>
      <c r="AD3850" s="16"/>
      <c r="AE3850" s="16"/>
      <c r="AF3850" s="16"/>
      <c r="AG3850" s="16"/>
      <c r="AH3850" s="16"/>
      <c r="AI3850" s="16"/>
      <c r="AJ3850" s="16"/>
      <c r="AK3850" s="16"/>
      <c r="AL3850" s="16"/>
      <c r="AM3850" s="16"/>
      <c r="AN3850" s="16"/>
      <c r="AO3850" s="16"/>
      <c r="AP3850" s="16"/>
      <c r="AQ3850" s="16"/>
      <c r="AR3850" s="16"/>
      <c r="AS3850" s="16"/>
      <c r="AT3850" s="16"/>
      <c r="AU3850" s="16"/>
      <c r="AV3850" s="16"/>
      <c r="AW3850" s="16"/>
      <c r="AX3850" s="16"/>
      <c r="AY3850" s="16"/>
      <c r="AZ3850" s="16"/>
      <c r="BA3850" s="16"/>
      <c r="BB3850" s="16"/>
    </row>
    <row r="3851" s="5" customFormat="1" spans="1:54">
      <c r="A3851" s="136"/>
      <c r="C3851" s="136"/>
      <c r="E3851" s="107"/>
      <c r="F3851" s="137"/>
      <c r="J3851" s="122"/>
      <c r="K3851" s="138"/>
      <c r="L3851" s="139"/>
      <c r="M3851" s="140"/>
      <c r="O3851" s="89"/>
      <c r="Q3851" s="138"/>
      <c r="R3851" s="91"/>
      <c r="S3851" s="138"/>
      <c r="T3851" s="138"/>
      <c r="U3851" s="91"/>
      <c r="V3851" s="141"/>
      <c r="Y3851" s="6"/>
      <c r="Z3851" s="16"/>
      <c r="AA3851" s="16"/>
      <c r="AB3851" s="16"/>
      <c r="AC3851" s="16"/>
      <c r="AD3851" s="16"/>
      <c r="AE3851" s="16"/>
      <c r="AF3851" s="16"/>
      <c r="AG3851" s="16"/>
      <c r="AH3851" s="16"/>
      <c r="AI3851" s="16"/>
      <c r="AJ3851" s="16"/>
      <c r="AK3851" s="16"/>
      <c r="AL3851" s="16"/>
      <c r="AM3851" s="16"/>
      <c r="AN3851" s="16"/>
      <c r="AO3851" s="16"/>
      <c r="AP3851" s="16"/>
      <c r="AQ3851" s="16"/>
      <c r="AR3851" s="16"/>
      <c r="AS3851" s="16"/>
      <c r="AT3851" s="16"/>
      <c r="AU3851" s="16"/>
      <c r="AV3851" s="16"/>
      <c r="AW3851" s="16"/>
      <c r="AX3851" s="16"/>
      <c r="AY3851" s="16"/>
      <c r="AZ3851" s="16"/>
      <c r="BA3851" s="16"/>
      <c r="BB3851" s="16"/>
    </row>
    <row r="3852" s="5" customFormat="1" spans="1:54">
      <c r="A3852" s="136"/>
      <c r="C3852" s="136"/>
      <c r="E3852" s="107"/>
      <c r="F3852" s="137"/>
      <c r="J3852" s="122"/>
      <c r="K3852" s="138"/>
      <c r="L3852" s="139"/>
      <c r="M3852" s="140"/>
      <c r="O3852" s="89"/>
      <c r="Q3852" s="138"/>
      <c r="R3852" s="91"/>
      <c r="S3852" s="138"/>
      <c r="T3852" s="138"/>
      <c r="U3852" s="91"/>
      <c r="V3852" s="141"/>
      <c r="Y3852" s="6"/>
      <c r="Z3852" s="16"/>
      <c r="AA3852" s="16"/>
      <c r="AB3852" s="16"/>
      <c r="AC3852" s="16"/>
      <c r="AD3852" s="16"/>
      <c r="AE3852" s="16"/>
      <c r="AF3852" s="16"/>
      <c r="AG3852" s="16"/>
      <c r="AH3852" s="16"/>
      <c r="AI3852" s="16"/>
      <c r="AJ3852" s="16"/>
      <c r="AK3852" s="16"/>
      <c r="AL3852" s="16"/>
      <c r="AM3852" s="16"/>
      <c r="AN3852" s="16"/>
      <c r="AO3852" s="16"/>
      <c r="AP3852" s="16"/>
      <c r="AQ3852" s="16"/>
      <c r="AR3852" s="16"/>
      <c r="AS3852" s="16"/>
      <c r="AT3852" s="16"/>
      <c r="AU3852" s="16"/>
      <c r="AV3852" s="16"/>
      <c r="AW3852" s="16"/>
      <c r="AX3852" s="16"/>
      <c r="AY3852" s="16"/>
      <c r="AZ3852" s="16"/>
      <c r="BA3852" s="16"/>
      <c r="BB3852" s="16"/>
    </row>
    <row r="3853" s="5" customFormat="1" spans="1:54">
      <c r="A3853" s="136"/>
      <c r="C3853" s="136"/>
      <c r="E3853" s="107"/>
      <c r="F3853" s="137"/>
      <c r="J3853" s="122"/>
      <c r="K3853" s="138"/>
      <c r="L3853" s="139"/>
      <c r="M3853" s="140"/>
      <c r="O3853" s="89"/>
      <c r="Q3853" s="138"/>
      <c r="R3853" s="91"/>
      <c r="S3853" s="138"/>
      <c r="T3853" s="138"/>
      <c r="U3853" s="91"/>
      <c r="V3853" s="141"/>
      <c r="Y3853" s="6"/>
      <c r="Z3853" s="16"/>
      <c r="AA3853" s="16"/>
      <c r="AB3853" s="16"/>
      <c r="AC3853" s="16"/>
      <c r="AD3853" s="16"/>
      <c r="AE3853" s="16"/>
      <c r="AF3853" s="16"/>
      <c r="AG3853" s="16"/>
      <c r="AH3853" s="16"/>
      <c r="AI3853" s="16"/>
      <c r="AJ3853" s="16"/>
      <c r="AK3853" s="16"/>
      <c r="AL3853" s="16"/>
      <c r="AM3853" s="16"/>
      <c r="AN3853" s="16"/>
      <c r="AO3853" s="16"/>
      <c r="AP3853" s="16"/>
      <c r="AQ3853" s="16"/>
      <c r="AR3853" s="16"/>
      <c r="AS3853" s="16"/>
      <c r="AT3853" s="16"/>
      <c r="AU3853" s="16"/>
      <c r="AV3853" s="16"/>
      <c r="AW3853" s="16"/>
      <c r="AX3853" s="16"/>
      <c r="AY3853" s="16"/>
      <c r="AZ3853" s="16"/>
      <c r="BA3853" s="16"/>
      <c r="BB3853" s="16"/>
    </row>
    <row r="3854" s="5" customFormat="1" spans="1:54">
      <c r="A3854" s="136"/>
      <c r="C3854" s="136"/>
      <c r="E3854" s="107"/>
      <c r="F3854" s="137"/>
      <c r="J3854" s="122"/>
      <c r="K3854" s="138"/>
      <c r="L3854" s="139"/>
      <c r="M3854" s="140"/>
      <c r="O3854" s="89"/>
      <c r="Q3854" s="138"/>
      <c r="R3854" s="91"/>
      <c r="S3854" s="138"/>
      <c r="T3854" s="138"/>
      <c r="U3854" s="91"/>
      <c r="V3854" s="141"/>
      <c r="Y3854" s="6"/>
      <c r="Z3854" s="16"/>
      <c r="AA3854" s="16"/>
      <c r="AB3854" s="16"/>
      <c r="AC3854" s="16"/>
      <c r="AD3854" s="16"/>
      <c r="AE3854" s="16"/>
      <c r="AF3854" s="16"/>
      <c r="AG3854" s="16"/>
      <c r="AH3854" s="16"/>
      <c r="AI3854" s="16"/>
      <c r="AJ3854" s="16"/>
      <c r="AK3854" s="16"/>
      <c r="AL3854" s="16"/>
      <c r="AM3854" s="16"/>
      <c r="AN3854" s="16"/>
      <c r="AO3854" s="16"/>
      <c r="AP3854" s="16"/>
      <c r="AQ3854" s="16"/>
      <c r="AR3854" s="16"/>
      <c r="AS3854" s="16"/>
      <c r="AT3854" s="16"/>
      <c r="AU3854" s="16"/>
      <c r="AV3854" s="16"/>
      <c r="AW3854" s="16"/>
      <c r="AX3854" s="16"/>
      <c r="AY3854" s="16"/>
      <c r="AZ3854" s="16"/>
      <c r="BA3854" s="16"/>
      <c r="BB3854" s="16"/>
    </row>
    <row r="3855" s="5" customFormat="1" spans="1:54">
      <c r="A3855" s="136"/>
      <c r="C3855" s="136"/>
      <c r="E3855" s="107"/>
      <c r="F3855" s="137"/>
      <c r="J3855" s="122"/>
      <c r="K3855" s="138"/>
      <c r="L3855" s="139"/>
      <c r="M3855" s="140"/>
      <c r="O3855" s="89"/>
      <c r="Q3855" s="138"/>
      <c r="R3855" s="91"/>
      <c r="S3855" s="138"/>
      <c r="T3855" s="138"/>
      <c r="U3855" s="91"/>
      <c r="V3855" s="141"/>
      <c r="Y3855" s="6"/>
      <c r="Z3855" s="16"/>
      <c r="AA3855" s="16"/>
      <c r="AB3855" s="16"/>
      <c r="AC3855" s="16"/>
      <c r="AD3855" s="16"/>
      <c r="AE3855" s="16"/>
      <c r="AF3855" s="16"/>
      <c r="AG3855" s="16"/>
      <c r="AH3855" s="16"/>
      <c r="AI3855" s="16"/>
      <c r="AJ3855" s="16"/>
      <c r="AK3855" s="16"/>
      <c r="AL3855" s="16"/>
      <c r="AM3855" s="16"/>
      <c r="AN3855" s="16"/>
      <c r="AO3855" s="16"/>
      <c r="AP3855" s="16"/>
      <c r="AQ3855" s="16"/>
      <c r="AR3855" s="16"/>
      <c r="AS3855" s="16"/>
      <c r="AT3855" s="16"/>
      <c r="AU3855" s="16"/>
      <c r="AV3855" s="16"/>
      <c r="AW3855" s="16"/>
      <c r="AX3855" s="16"/>
      <c r="AY3855" s="16"/>
      <c r="AZ3855" s="16"/>
      <c r="BA3855" s="16"/>
      <c r="BB3855" s="16"/>
    </row>
    <row r="3856" s="5" customFormat="1" spans="1:54">
      <c r="A3856" s="136"/>
      <c r="C3856" s="136"/>
      <c r="E3856" s="107"/>
      <c r="F3856" s="137"/>
      <c r="J3856" s="122"/>
      <c r="K3856" s="138"/>
      <c r="L3856" s="139"/>
      <c r="M3856" s="140"/>
      <c r="O3856" s="89"/>
      <c r="Q3856" s="138"/>
      <c r="R3856" s="91"/>
      <c r="S3856" s="138"/>
      <c r="T3856" s="138"/>
      <c r="U3856" s="91"/>
      <c r="V3856" s="141"/>
      <c r="Y3856" s="6"/>
      <c r="Z3856" s="16"/>
      <c r="AA3856" s="16"/>
      <c r="AB3856" s="16"/>
      <c r="AC3856" s="16"/>
      <c r="AD3856" s="16"/>
      <c r="AE3856" s="16"/>
      <c r="AF3856" s="16"/>
      <c r="AG3856" s="16"/>
      <c r="AH3856" s="16"/>
      <c r="AI3856" s="16"/>
      <c r="AJ3856" s="16"/>
      <c r="AK3856" s="16"/>
      <c r="AL3856" s="16"/>
      <c r="AM3856" s="16"/>
      <c r="AN3856" s="16"/>
      <c r="AO3856" s="16"/>
      <c r="AP3856" s="16"/>
      <c r="AQ3856" s="16"/>
      <c r="AR3856" s="16"/>
      <c r="AS3856" s="16"/>
      <c r="AT3856" s="16"/>
      <c r="AU3856" s="16"/>
      <c r="AV3856" s="16"/>
      <c r="AW3856" s="16"/>
      <c r="AX3856" s="16"/>
      <c r="AY3856" s="16"/>
      <c r="AZ3856" s="16"/>
      <c r="BA3856" s="16"/>
      <c r="BB3856" s="16"/>
    </row>
    <row r="3857" s="5" customFormat="1" spans="1:54">
      <c r="A3857" s="136"/>
      <c r="C3857" s="136"/>
      <c r="E3857" s="107"/>
      <c r="F3857" s="137"/>
      <c r="J3857" s="122"/>
      <c r="K3857" s="138"/>
      <c r="L3857" s="139"/>
      <c r="M3857" s="140"/>
      <c r="O3857" s="89"/>
      <c r="Q3857" s="138"/>
      <c r="R3857" s="91"/>
      <c r="S3857" s="138"/>
      <c r="T3857" s="138"/>
      <c r="U3857" s="91"/>
      <c r="V3857" s="141"/>
      <c r="Y3857" s="6"/>
      <c r="Z3857" s="16"/>
      <c r="AA3857" s="16"/>
      <c r="AB3857" s="16"/>
      <c r="AC3857" s="16"/>
      <c r="AD3857" s="16"/>
      <c r="AE3857" s="16"/>
      <c r="AF3857" s="16"/>
      <c r="AG3857" s="16"/>
      <c r="AH3857" s="16"/>
      <c r="AI3857" s="16"/>
      <c r="AJ3857" s="16"/>
      <c r="AK3857" s="16"/>
      <c r="AL3857" s="16"/>
      <c r="AM3857" s="16"/>
      <c r="AN3857" s="16"/>
      <c r="AO3857" s="16"/>
      <c r="AP3857" s="16"/>
      <c r="AQ3857" s="16"/>
      <c r="AR3857" s="16"/>
      <c r="AS3857" s="16"/>
      <c r="AT3857" s="16"/>
      <c r="AU3857" s="16"/>
      <c r="AV3857" s="16"/>
      <c r="AW3857" s="16"/>
      <c r="AX3857" s="16"/>
      <c r="AY3857" s="16"/>
      <c r="AZ3857" s="16"/>
      <c r="BA3857" s="16"/>
      <c r="BB3857" s="16"/>
    </row>
    <row r="3858" s="5" customFormat="1" spans="1:54">
      <c r="A3858" s="136"/>
      <c r="C3858" s="136"/>
      <c r="E3858" s="107"/>
      <c r="F3858" s="137"/>
      <c r="J3858" s="122"/>
      <c r="K3858" s="138"/>
      <c r="L3858" s="139"/>
      <c r="M3858" s="140"/>
      <c r="O3858" s="89"/>
      <c r="Q3858" s="138"/>
      <c r="R3858" s="91"/>
      <c r="S3858" s="138"/>
      <c r="T3858" s="138"/>
      <c r="U3858" s="91"/>
      <c r="V3858" s="141"/>
      <c r="Y3858" s="6"/>
      <c r="Z3858" s="16"/>
      <c r="AA3858" s="16"/>
      <c r="AB3858" s="16"/>
      <c r="AC3858" s="16"/>
      <c r="AD3858" s="16"/>
      <c r="AE3858" s="16"/>
      <c r="AF3858" s="16"/>
      <c r="AG3858" s="16"/>
      <c r="AH3858" s="16"/>
      <c r="AI3858" s="16"/>
      <c r="AJ3858" s="16"/>
      <c r="AK3858" s="16"/>
      <c r="AL3858" s="16"/>
      <c r="AM3858" s="16"/>
      <c r="AN3858" s="16"/>
      <c r="AO3858" s="16"/>
      <c r="AP3858" s="16"/>
      <c r="AQ3858" s="16"/>
      <c r="AR3858" s="16"/>
      <c r="AS3858" s="16"/>
      <c r="AT3858" s="16"/>
      <c r="AU3858" s="16"/>
      <c r="AV3858" s="16"/>
      <c r="AW3858" s="16"/>
      <c r="AX3858" s="16"/>
      <c r="AY3858" s="16"/>
      <c r="AZ3858" s="16"/>
      <c r="BA3858" s="16"/>
      <c r="BB3858" s="16"/>
    </row>
    <row r="3859" s="5" customFormat="1" spans="1:54">
      <c r="A3859" s="136"/>
      <c r="C3859" s="136"/>
      <c r="E3859" s="107"/>
      <c r="F3859" s="137"/>
      <c r="J3859" s="122"/>
      <c r="K3859" s="138"/>
      <c r="L3859" s="139"/>
      <c r="M3859" s="140"/>
      <c r="O3859" s="89"/>
      <c r="Q3859" s="138"/>
      <c r="R3859" s="91"/>
      <c r="S3859" s="138"/>
      <c r="T3859" s="138"/>
      <c r="U3859" s="91"/>
      <c r="V3859" s="141"/>
      <c r="Y3859" s="6"/>
      <c r="Z3859" s="16"/>
      <c r="AA3859" s="16"/>
      <c r="AB3859" s="16"/>
      <c r="AC3859" s="16"/>
      <c r="AD3859" s="16"/>
      <c r="AE3859" s="16"/>
      <c r="AF3859" s="16"/>
      <c r="AG3859" s="16"/>
      <c r="AH3859" s="16"/>
      <c r="AI3859" s="16"/>
      <c r="AJ3859" s="16"/>
      <c r="AK3859" s="16"/>
      <c r="AL3859" s="16"/>
      <c r="AM3859" s="16"/>
      <c r="AN3859" s="16"/>
      <c r="AO3859" s="16"/>
      <c r="AP3859" s="16"/>
      <c r="AQ3859" s="16"/>
      <c r="AR3859" s="16"/>
      <c r="AS3859" s="16"/>
      <c r="AT3859" s="16"/>
      <c r="AU3859" s="16"/>
      <c r="AV3859" s="16"/>
      <c r="AW3859" s="16"/>
      <c r="AX3859" s="16"/>
      <c r="AY3859" s="16"/>
      <c r="AZ3859" s="16"/>
      <c r="BA3859" s="16"/>
      <c r="BB3859" s="16"/>
    </row>
    <row r="3860" s="5" customFormat="1" spans="1:54">
      <c r="A3860" s="136"/>
      <c r="C3860" s="136"/>
      <c r="E3860" s="107"/>
      <c r="F3860" s="137"/>
      <c r="J3860" s="122"/>
      <c r="K3860" s="138"/>
      <c r="L3860" s="139"/>
      <c r="M3860" s="140"/>
      <c r="O3860" s="89"/>
      <c r="Q3860" s="138"/>
      <c r="R3860" s="91"/>
      <c r="S3860" s="138"/>
      <c r="T3860" s="138"/>
      <c r="U3860" s="91"/>
      <c r="V3860" s="141"/>
      <c r="Y3860" s="6"/>
      <c r="Z3860" s="16"/>
      <c r="AA3860" s="16"/>
      <c r="AB3860" s="16"/>
      <c r="AC3860" s="16"/>
      <c r="AD3860" s="16"/>
      <c r="AE3860" s="16"/>
      <c r="AF3860" s="16"/>
      <c r="AG3860" s="16"/>
      <c r="AH3860" s="16"/>
      <c r="AI3860" s="16"/>
      <c r="AJ3860" s="16"/>
      <c r="AK3860" s="16"/>
      <c r="AL3860" s="16"/>
      <c r="AM3860" s="16"/>
      <c r="AN3860" s="16"/>
      <c r="AO3860" s="16"/>
      <c r="AP3860" s="16"/>
      <c r="AQ3860" s="16"/>
      <c r="AR3860" s="16"/>
      <c r="AS3860" s="16"/>
      <c r="AT3860" s="16"/>
      <c r="AU3860" s="16"/>
      <c r="AV3860" s="16"/>
      <c r="AW3860" s="16"/>
      <c r="AX3860" s="16"/>
      <c r="AY3860" s="16"/>
      <c r="AZ3860" s="16"/>
      <c r="BA3860" s="16"/>
      <c r="BB3860" s="16"/>
    </row>
    <row r="3861" s="5" customFormat="1" spans="1:54">
      <c r="A3861" s="136"/>
      <c r="C3861" s="136"/>
      <c r="E3861" s="107"/>
      <c r="F3861" s="137"/>
      <c r="J3861" s="122"/>
      <c r="K3861" s="138"/>
      <c r="L3861" s="139"/>
      <c r="M3861" s="140"/>
      <c r="O3861" s="89"/>
      <c r="Q3861" s="138"/>
      <c r="R3861" s="91"/>
      <c r="S3861" s="138"/>
      <c r="T3861" s="138"/>
      <c r="U3861" s="91"/>
      <c r="V3861" s="141"/>
      <c r="Y3861" s="6"/>
      <c r="Z3861" s="16"/>
      <c r="AA3861" s="16"/>
      <c r="AB3861" s="16"/>
      <c r="AC3861" s="16"/>
      <c r="AD3861" s="16"/>
      <c r="AE3861" s="16"/>
      <c r="AF3861" s="16"/>
      <c r="AG3861" s="16"/>
      <c r="AH3861" s="16"/>
      <c r="AI3861" s="16"/>
      <c r="AJ3861" s="16"/>
      <c r="AK3861" s="16"/>
      <c r="AL3861" s="16"/>
      <c r="AM3861" s="16"/>
      <c r="AN3861" s="16"/>
      <c r="AO3861" s="16"/>
      <c r="AP3861" s="16"/>
      <c r="AQ3861" s="16"/>
      <c r="AR3861" s="16"/>
      <c r="AS3861" s="16"/>
      <c r="AT3861" s="16"/>
      <c r="AU3861" s="16"/>
      <c r="AV3861" s="16"/>
      <c r="AW3861" s="16"/>
      <c r="AX3861" s="16"/>
      <c r="AY3861" s="16"/>
      <c r="AZ3861" s="16"/>
      <c r="BA3861" s="16"/>
      <c r="BB3861" s="16"/>
    </row>
    <row r="3862" s="5" customFormat="1" spans="1:54">
      <c r="A3862" s="136"/>
      <c r="C3862" s="136"/>
      <c r="E3862" s="107"/>
      <c r="F3862" s="137"/>
      <c r="J3862" s="122"/>
      <c r="K3862" s="138"/>
      <c r="L3862" s="139"/>
      <c r="M3862" s="140"/>
      <c r="O3862" s="89"/>
      <c r="Q3862" s="138"/>
      <c r="R3862" s="91"/>
      <c r="S3862" s="138"/>
      <c r="T3862" s="138"/>
      <c r="U3862" s="91"/>
      <c r="V3862" s="141"/>
      <c r="Y3862" s="6"/>
      <c r="Z3862" s="16"/>
      <c r="AA3862" s="16"/>
      <c r="AB3862" s="16"/>
      <c r="AC3862" s="16"/>
      <c r="AD3862" s="16"/>
      <c r="AE3862" s="16"/>
      <c r="AF3862" s="16"/>
      <c r="AG3862" s="16"/>
      <c r="AH3862" s="16"/>
      <c r="AI3862" s="16"/>
      <c r="AJ3862" s="16"/>
      <c r="AK3862" s="16"/>
      <c r="AL3862" s="16"/>
      <c r="AM3862" s="16"/>
      <c r="AN3862" s="16"/>
      <c r="AO3862" s="16"/>
      <c r="AP3862" s="16"/>
      <c r="AQ3862" s="16"/>
      <c r="AR3862" s="16"/>
      <c r="AS3862" s="16"/>
      <c r="AT3862" s="16"/>
      <c r="AU3862" s="16"/>
      <c r="AV3862" s="16"/>
      <c r="AW3862" s="16"/>
      <c r="AX3862" s="16"/>
      <c r="AY3862" s="16"/>
      <c r="AZ3862" s="16"/>
      <c r="BA3862" s="16"/>
      <c r="BB3862" s="16"/>
    </row>
    <row r="3863" s="5" customFormat="1" spans="1:54">
      <c r="A3863" s="136"/>
      <c r="C3863" s="136"/>
      <c r="E3863" s="107"/>
      <c r="F3863" s="137"/>
      <c r="J3863" s="122"/>
      <c r="K3863" s="138"/>
      <c r="L3863" s="139"/>
      <c r="M3863" s="140"/>
      <c r="O3863" s="89"/>
      <c r="Q3863" s="138"/>
      <c r="R3863" s="91"/>
      <c r="S3863" s="138"/>
      <c r="T3863" s="138"/>
      <c r="U3863" s="91"/>
      <c r="V3863" s="141"/>
      <c r="Y3863" s="6"/>
      <c r="Z3863" s="16"/>
      <c r="AA3863" s="16"/>
      <c r="AB3863" s="16"/>
      <c r="AC3863" s="16"/>
      <c r="AD3863" s="16"/>
      <c r="AE3863" s="16"/>
      <c r="AF3863" s="16"/>
      <c r="AG3863" s="16"/>
      <c r="AH3863" s="16"/>
      <c r="AI3863" s="16"/>
      <c r="AJ3863" s="16"/>
      <c r="AK3863" s="16"/>
      <c r="AL3863" s="16"/>
      <c r="AM3863" s="16"/>
      <c r="AN3863" s="16"/>
      <c r="AO3863" s="16"/>
      <c r="AP3863" s="16"/>
      <c r="AQ3863" s="16"/>
      <c r="AR3863" s="16"/>
      <c r="AS3863" s="16"/>
      <c r="AT3863" s="16"/>
      <c r="AU3863" s="16"/>
      <c r="AV3863" s="16"/>
      <c r="AW3863" s="16"/>
      <c r="AX3863" s="16"/>
      <c r="AY3863" s="16"/>
      <c r="AZ3863" s="16"/>
      <c r="BA3863" s="16"/>
      <c r="BB3863" s="16"/>
    </row>
    <row r="3864" s="5" customFormat="1" spans="1:54">
      <c r="A3864" s="136"/>
      <c r="C3864" s="136"/>
      <c r="E3864" s="107"/>
      <c r="F3864" s="137"/>
      <c r="J3864" s="122"/>
      <c r="K3864" s="138"/>
      <c r="L3864" s="139"/>
      <c r="M3864" s="140"/>
      <c r="O3864" s="89"/>
      <c r="Q3864" s="138"/>
      <c r="R3864" s="91"/>
      <c r="S3864" s="138"/>
      <c r="T3864" s="138"/>
      <c r="U3864" s="91"/>
      <c r="V3864" s="141"/>
      <c r="Y3864" s="6"/>
      <c r="Z3864" s="16"/>
      <c r="AA3864" s="16"/>
      <c r="AB3864" s="16"/>
      <c r="AC3864" s="16"/>
      <c r="AD3864" s="16"/>
      <c r="AE3864" s="16"/>
      <c r="AF3864" s="16"/>
      <c r="AG3864" s="16"/>
      <c r="AH3864" s="16"/>
      <c r="AI3864" s="16"/>
      <c r="AJ3864" s="16"/>
      <c r="AK3864" s="16"/>
      <c r="AL3864" s="16"/>
      <c r="AM3864" s="16"/>
      <c r="AN3864" s="16"/>
      <c r="AO3864" s="16"/>
      <c r="AP3864" s="16"/>
      <c r="AQ3864" s="16"/>
      <c r="AR3864" s="16"/>
      <c r="AS3864" s="16"/>
      <c r="AT3864" s="16"/>
      <c r="AU3864" s="16"/>
      <c r="AV3864" s="16"/>
      <c r="AW3864" s="16"/>
      <c r="AX3864" s="16"/>
      <c r="AY3864" s="16"/>
      <c r="AZ3864" s="16"/>
      <c r="BA3864" s="16"/>
      <c r="BB3864" s="16"/>
    </row>
    <row r="3865" s="5" customFormat="1" spans="1:54">
      <c r="A3865" s="136"/>
      <c r="C3865" s="136"/>
      <c r="E3865" s="107"/>
      <c r="F3865" s="137"/>
      <c r="J3865" s="122"/>
      <c r="K3865" s="138"/>
      <c r="L3865" s="139"/>
      <c r="M3865" s="140"/>
      <c r="O3865" s="89"/>
      <c r="Q3865" s="138"/>
      <c r="R3865" s="91"/>
      <c r="S3865" s="138"/>
      <c r="T3865" s="138"/>
      <c r="U3865" s="91"/>
      <c r="V3865" s="141"/>
      <c r="Y3865" s="6"/>
      <c r="Z3865" s="16"/>
      <c r="AA3865" s="16"/>
      <c r="AB3865" s="16"/>
      <c r="AC3865" s="16"/>
      <c r="AD3865" s="16"/>
      <c r="AE3865" s="16"/>
      <c r="AF3865" s="16"/>
      <c r="AG3865" s="16"/>
      <c r="AH3865" s="16"/>
      <c r="AI3865" s="16"/>
      <c r="AJ3865" s="16"/>
      <c r="AK3865" s="16"/>
      <c r="AL3865" s="16"/>
      <c r="AM3865" s="16"/>
      <c r="AN3865" s="16"/>
      <c r="AO3865" s="16"/>
      <c r="AP3865" s="16"/>
      <c r="AQ3865" s="16"/>
      <c r="AR3865" s="16"/>
      <c r="AS3865" s="16"/>
      <c r="AT3865" s="16"/>
      <c r="AU3865" s="16"/>
      <c r="AV3865" s="16"/>
      <c r="AW3865" s="16"/>
      <c r="AX3865" s="16"/>
      <c r="AY3865" s="16"/>
      <c r="AZ3865" s="16"/>
      <c r="BA3865" s="16"/>
      <c r="BB3865" s="16"/>
    </row>
    <row r="3866" s="5" customFormat="1" spans="1:54">
      <c r="A3866" s="136"/>
      <c r="C3866" s="136"/>
      <c r="E3866" s="107"/>
      <c r="F3866" s="137"/>
      <c r="J3866" s="122"/>
      <c r="K3866" s="138"/>
      <c r="L3866" s="139"/>
      <c r="M3866" s="140"/>
      <c r="O3866" s="89"/>
      <c r="Q3866" s="138"/>
      <c r="R3866" s="91"/>
      <c r="S3866" s="138"/>
      <c r="T3866" s="138"/>
      <c r="U3866" s="91"/>
      <c r="V3866" s="141"/>
      <c r="Y3866" s="6"/>
      <c r="Z3866" s="16"/>
      <c r="AA3866" s="16"/>
      <c r="AB3866" s="16"/>
      <c r="AC3866" s="16"/>
      <c r="AD3866" s="16"/>
      <c r="AE3866" s="16"/>
      <c r="AF3866" s="16"/>
      <c r="AG3866" s="16"/>
      <c r="AH3866" s="16"/>
      <c r="AI3866" s="16"/>
      <c r="AJ3866" s="16"/>
      <c r="AK3866" s="16"/>
      <c r="AL3866" s="16"/>
      <c r="AM3866" s="16"/>
      <c r="AN3866" s="16"/>
      <c r="AO3866" s="16"/>
      <c r="AP3866" s="16"/>
      <c r="AQ3866" s="16"/>
      <c r="AR3866" s="16"/>
      <c r="AS3866" s="16"/>
      <c r="AT3866" s="16"/>
      <c r="AU3866" s="16"/>
      <c r="AV3866" s="16"/>
      <c r="AW3866" s="16"/>
      <c r="AX3866" s="16"/>
      <c r="AY3866" s="16"/>
      <c r="AZ3866" s="16"/>
      <c r="BA3866" s="16"/>
      <c r="BB3866" s="16"/>
    </row>
    <row r="3867" s="5" customFormat="1" spans="1:54">
      <c r="A3867" s="136"/>
      <c r="C3867" s="136"/>
      <c r="E3867" s="107"/>
      <c r="F3867" s="137"/>
      <c r="J3867" s="122"/>
      <c r="K3867" s="138"/>
      <c r="L3867" s="139"/>
      <c r="M3867" s="140"/>
      <c r="O3867" s="89"/>
      <c r="Q3867" s="138"/>
      <c r="R3867" s="91"/>
      <c r="S3867" s="138"/>
      <c r="T3867" s="138"/>
      <c r="U3867" s="91"/>
      <c r="V3867" s="141"/>
      <c r="Y3867" s="6"/>
      <c r="Z3867" s="16"/>
      <c r="AA3867" s="16"/>
      <c r="AB3867" s="16"/>
      <c r="AC3867" s="16"/>
      <c r="AD3867" s="16"/>
      <c r="AE3867" s="16"/>
      <c r="AF3867" s="16"/>
      <c r="AG3867" s="16"/>
      <c r="AH3867" s="16"/>
      <c r="AI3867" s="16"/>
      <c r="AJ3867" s="16"/>
      <c r="AK3867" s="16"/>
      <c r="AL3867" s="16"/>
      <c r="AM3867" s="16"/>
      <c r="AN3867" s="16"/>
      <c r="AO3867" s="16"/>
      <c r="AP3867" s="16"/>
      <c r="AQ3867" s="16"/>
      <c r="AR3867" s="16"/>
      <c r="AS3867" s="16"/>
      <c r="AT3867" s="16"/>
      <c r="AU3867" s="16"/>
      <c r="AV3867" s="16"/>
      <c r="AW3867" s="16"/>
      <c r="AX3867" s="16"/>
      <c r="AY3867" s="16"/>
      <c r="AZ3867" s="16"/>
      <c r="BA3867" s="16"/>
      <c r="BB3867" s="16"/>
    </row>
    <row r="3868" s="5" customFormat="1" spans="1:54">
      <c r="A3868" s="136"/>
      <c r="C3868" s="136"/>
      <c r="E3868" s="107"/>
      <c r="F3868" s="137"/>
      <c r="J3868" s="122"/>
      <c r="K3868" s="138"/>
      <c r="L3868" s="139"/>
      <c r="M3868" s="140"/>
      <c r="O3868" s="89"/>
      <c r="Q3868" s="138"/>
      <c r="R3868" s="91"/>
      <c r="S3868" s="138"/>
      <c r="T3868" s="138"/>
      <c r="U3868" s="91"/>
      <c r="V3868" s="141"/>
      <c r="Y3868" s="6"/>
      <c r="Z3868" s="16"/>
      <c r="AA3868" s="16"/>
      <c r="AB3868" s="16"/>
      <c r="AC3868" s="16"/>
      <c r="AD3868" s="16"/>
      <c r="AE3868" s="16"/>
      <c r="AF3868" s="16"/>
      <c r="AG3868" s="16"/>
      <c r="AH3868" s="16"/>
      <c r="AI3868" s="16"/>
      <c r="AJ3868" s="16"/>
      <c r="AK3868" s="16"/>
      <c r="AL3868" s="16"/>
      <c r="AM3868" s="16"/>
      <c r="AN3868" s="16"/>
      <c r="AO3868" s="16"/>
      <c r="AP3868" s="16"/>
      <c r="AQ3868" s="16"/>
      <c r="AR3868" s="16"/>
      <c r="AS3868" s="16"/>
      <c r="AT3868" s="16"/>
      <c r="AU3868" s="16"/>
      <c r="AV3868" s="16"/>
      <c r="AW3868" s="16"/>
      <c r="AX3868" s="16"/>
      <c r="AY3868" s="16"/>
      <c r="AZ3868" s="16"/>
      <c r="BA3868" s="16"/>
      <c r="BB3868" s="16"/>
    </row>
    <row r="3869" s="5" customFormat="1" spans="1:54">
      <c r="A3869" s="136"/>
      <c r="C3869" s="136"/>
      <c r="E3869" s="107"/>
      <c r="F3869" s="137"/>
      <c r="J3869" s="122"/>
      <c r="K3869" s="138"/>
      <c r="L3869" s="139"/>
      <c r="M3869" s="140"/>
      <c r="O3869" s="89"/>
      <c r="Q3869" s="138"/>
      <c r="R3869" s="91"/>
      <c r="S3869" s="138"/>
      <c r="T3869" s="138"/>
      <c r="U3869" s="91"/>
      <c r="V3869" s="141"/>
      <c r="Y3869" s="6"/>
      <c r="Z3869" s="16"/>
      <c r="AA3869" s="16"/>
      <c r="AB3869" s="16"/>
      <c r="AC3869" s="16"/>
      <c r="AD3869" s="16"/>
      <c r="AE3869" s="16"/>
      <c r="AF3869" s="16"/>
      <c r="AG3869" s="16"/>
      <c r="AH3869" s="16"/>
      <c r="AI3869" s="16"/>
      <c r="AJ3869" s="16"/>
      <c r="AK3869" s="16"/>
      <c r="AL3869" s="16"/>
      <c r="AM3869" s="16"/>
      <c r="AN3869" s="16"/>
      <c r="AO3869" s="16"/>
      <c r="AP3869" s="16"/>
      <c r="AQ3869" s="16"/>
      <c r="AR3869" s="16"/>
      <c r="AS3869" s="16"/>
      <c r="AT3869" s="16"/>
      <c r="AU3869" s="16"/>
      <c r="AV3869" s="16"/>
      <c r="AW3869" s="16"/>
      <c r="AX3869" s="16"/>
      <c r="AY3869" s="16"/>
      <c r="AZ3869" s="16"/>
      <c r="BA3869" s="16"/>
      <c r="BB3869" s="16"/>
    </row>
    <row r="3870" s="5" customFormat="1" spans="1:54">
      <c r="A3870" s="136"/>
      <c r="C3870" s="136"/>
      <c r="E3870" s="107"/>
      <c r="F3870" s="137"/>
      <c r="J3870" s="122"/>
      <c r="K3870" s="138"/>
      <c r="L3870" s="139"/>
      <c r="M3870" s="140"/>
      <c r="O3870" s="89"/>
      <c r="Q3870" s="138"/>
      <c r="R3870" s="91"/>
      <c r="S3870" s="138"/>
      <c r="T3870" s="138"/>
      <c r="U3870" s="91"/>
      <c r="V3870" s="141"/>
      <c r="Y3870" s="6"/>
      <c r="Z3870" s="16"/>
      <c r="AA3870" s="16"/>
      <c r="AB3870" s="16"/>
      <c r="AC3870" s="16"/>
      <c r="AD3870" s="16"/>
      <c r="AE3870" s="16"/>
      <c r="AF3870" s="16"/>
      <c r="AG3870" s="16"/>
      <c r="AH3870" s="16"/>
      <c r="AI3870" s="16"/>
      <c r="AJ3870" s="16"/>
      <c r="AK3870" s="16"/>
      <c r="AL3870" s="16"/>
      <c r="AM3870" s="16"/>
      <c r="AN3870" s="16"/>
      <c r="AO3870" s="16"/>
      <c r="AP3870" s="16"/>
      <c r="AQ3870" s="16"/>
      <c r="AR3870" s="16"/>
      <c r="AS3870" s="16"/>
      <c r="AT3870" s="16"/>
      <c r="AU3870" s="16"/>
      <c r="AV3870" s="16"/>
      <c r="AW3870" s="16"/>
      <c r="AX3870" s="16"/>
      <c r="AY3870" s="16"/>
      <c r="AZ3870" s="16"/>
      <c r="BA3870" s="16"/>
      <c r="BB3870" s="16"/>
    </row>
    <row r="3871" s="5" customFormat="1" spans="1:54">
      <c r="A3871" s="136"/>
      <c r="C3871" s="136"/>
      <c r="E3871" s="107"/>
      <c r="F3871" s="137"/>
      <c r="J3871" s="122"/>
      <c r="K3871" s="138"/>
      <c r="L3871" s="139"/>
      <c r="M3871" s="140"/>
      <c r="O3871" s="89"/>
      <c r="Q3871" s="138"/>
      <c r="R3871" s="91"/>
      <c r="S3871" s="138"/>
      <c r="T3871" s="138"/>
      <c r="U3871" s="91"/>
      <c r="V3871" s="141"/>
      <c r="Y3871" s="6"/>
      <c r="Z3871" s="16"/>
      <c r="AA3871" s="16"/>
      <c r="AB3871" s="16"/>
      <c r="AC3871" s="16"/>
      <c r="AD3871" s="16"/>
      <c r="AE3871" s="16"/>
      <c r="AF3871" s="16"/>
      <c r="AG3871" s="16"/>
      <c r="AH3871" s="16"/>
      <c r="AI3871" s="16"/>
      <c r="AJ3871" s="16"/>
      <c r="AK3871" s="16"/>
      <c r="AL3871" s="16"/>
      <c r="AM3871" s="16"/>
      <c r="AN3871" s="16"/>
      <c r="AO3871" s="16"/>
      <c r="AP3871" s="16"/>
      <c r="AQ3871" s="16"/>
      <c r="AR3871" s="16"/>
      <c r="AS3871" s="16"/>
      <c r="AT3871" s="16"/>
      <c r="AU3871" s="16"/>
      <c r="AV3871" s="16"/>
      <c r="AW3871" s="16"/>
      <c r="AX3871" s="16"/>
      <c r="AY3871" s="16"/>
      <c r="AZ3871" s="16"/>
      <c r="BA3871" s="16"/>
      <c r="BB3871" s="16"/>
    </row>
    <row r="3872" s="5" customFormat="1" spans="1:54">
      <c r="A3872" s="136"/>
      <c r="C3872" s="136"/>
      <c r="E3872" s="107"/>
      <c r="F3872" s="137"/>
      <c r="J3872" s="122"/>
      <c r="K3872" s="138"/>
      <c r="L3872" s="139"/>
      <c r="M3872" s="140"/>
      <c r="O3872" s="89"/>
      <c r="Q3872" s="138"/>
      <c r="R3872" s="91"/>
      <c r="S3872" s="138"/>
      <c r="T3872" s="138"/>
      <c r="U3872" s="91"/>
      <c r="V3872" s="141"/>
      <c r="Y3872" s="6"/>
      <c r="Z3872" s="16"/>
      <c r="AA3872" s="16"/>
      <c r="AB3872" s="16"/>
      <c r="AC3872" s="16"/>
      <c r="AD3872" s="16"/>
      <c r="AE3872" s="16"/>
      <c r="AF3872" s="16"/>
      <c r="AG3872" s="16"/>
      <c r="AH3872" s="16"/>
      <c r="AI3872" s="16"/>
      <c r="AJ3872" s="16"/>
      <c r="AK3872" s="16"/>
      <c r="AL3872" s="16"/>
      <c r="AM3872" s="16"/>
      <c r="AN3872" s="16"/>
      <c r="AO3872" s="16"/>
      <c r="AP3872" s="16"/>
      <c r="AQ3872" s="16"/>
      <c r="AR3872" s="16"/>
      <c r="AS3872" s="16"/>
      <c r="AT3872" s="16"/>
      <c r="AU3872" s="16"/>
      <c r="AV3872" s="16"/>
      <c r="AW3872" s="16"/>
      <c r="AX3872" s="16"/>
      <c r="AY3872" s="16"/>
      <c r="AZ3872" s="16"/>
      <c r="BA3872" s="16"/>
      <c r="BB3872" s="16"/>
    </row>
    <row r="3873" s="5" customFormat="1" spans="1:54">
      <c r="A3873" s="136"/>
      <c r="C3873" s="136"/>
      <c r="E3873" s="107"/>
      <c r="F3873" s="137"/>
      <c r="J3873" s="122"/>
      <c r="K3873" s="138"/>
      <c r="L3873" s="139"/>
      <c r="M3873" s="140"/>
      <c r="O3873" s="89"/>
      <c r="Q3873" s="138"/>
      <c r="R3873" s="91"/>
      <c r="S3873" s="138"/>
      <c r="T3873" s="138"/>
      <c r="U3873" s="91"/>
      <c r="V3873" s="141"/>
      <c r="Y3873" s="6"/>
      <c r="Z3873" s="16"/>
      <c r="AA3873" s="16"/>
      <c r="AB3873" s="16"/>
      <c r="AC3873" s="16"/>
      <c r="AD3873" s="16"/>
      <c r="AE3873" s="16"/>
      <c r="AF3873" s="16"/>
      <c r="AG3873" s="16"/>
      <c r="AH3873" s="16"/>
      <c r="AI3873" s="16"/>
      <c r="AJ3873" s="16"/>
      <c r="AK3873" s="16"/>
      <c r="AL3873" s="16"/>
      <c r="AM3873" s="16"/>
      <c r="AN3873" s="16"/>
      <c r="AO3873" s="16"/>
      <c r="AP3873" s="16"/>
      <c r="AQ3873" s="16"/>
      <c r="AR3873" s="16"/>
      <c r="AS3873" s="16"/>
      <c r="AT3873" s="16"/>
      <c r="AU3873" s="16"/>
      <c r="AV3873" s="16"/>
      <c r="AW3873" s="16"/>
      <c r="AX3873" s="16"/>
      <c r="AY3873" s="16"/>
      <c r="AZ3873" s="16"/>
      <c r="BA3873" s="16"/>
      <c r="BB3873" s="16"/>
    </row>
    <row r="3874" s="5" customFormat="1" spans="1:54">
      <c r="A3874" s="136"/>
      <c r="C3874" s="136"/>
      <c r="E3874" s="107"/>
      <c r="F3874" s="137"/>
      <c r="J3874" s="122"/>
      <c r="K3874" s="138"/>
      <c r="L3874" s="139"/>
      <c r="M3874" s="140"/>
      <c r="O3874" s="89"/>
      <c r="Q3874" s="138"/>
      <c r="R3874" s="91"/>
      <c r="S3874" s="138"/>
      <c r="T3874" s="138"/>
      <c r="U3874" s="91"/>
      <c r="V3874" s="141"/>
      <c r="Y3874" s="6"/>
      <c r="Z3874" s="16"/>
      <c r="AA3874" s="16"/>
      <c r="AB3874" s="16"/>
      <c r="AC3874" s="16"/>
      <c r="AD3874" s="16"/>
      <c r="AE3874" s="16"/>
      <c r="AF3874" s="16"/>
      <c r="AG3874" s="16"/>
      <c r="AH3874" s="16"/>
      <c r="AI3874" s="16"/>
      <c r="AJ3874" s="16"/>
      <c r="AK3874" s="16"/>
      <c r="AL3874" s="16"/>
      <c r="AM3874" s="16"/>
      <c r="AN3874" s="16"/>
      <c r="AO3874" s="16"/>
      <c r="AP3874" s="16"/>
      <c r="AQ3874" s="16"/>
      <c r="AR3874" s="16"/>
      <c r="AS3874" s="16"/>
      <c r="AT3874" s="16"/>
      <c r="AU3874" s="16"/>
      <c r="AV3874" s="16"/>
      <c r="AW3874" s="16"/>
      <c r="AX3874" s="16"/>
      <c r="AY3874" s="16"/>
      <c r="AZ3874" s="16"/>
      <c r="BA3874" s="16"/>
      <c r="BB3874" s="16"/>
    </row>
    <row r="3875" s="5" customFormat="1" spans="1:54">
      <c r="A3875" s="136"/>
      <c r="C3875" s="136"/>
      <c r="E3875" s="107"/>
      <c r="F3875" s="137"/>
      <c r="J3875" s="122"/>
      <c r="K3875" s="138"/>
      <c r="L3875" s="139"/>
      <c r="M3875" s="140"/>
      <c r="O3875" s="89"/>
      <c r="Q3875" s="138"/>
      <c r="R3875" s="91"/>
      <c r="S3875" s="138"/>
      <c r="T3875" s="138"/>
      <c r="U3875" s="91"/>
      <c r="V3875" s="141"/>
      <c r="Y3875" s="6"/>
      <c r="Z3875" s="16"/>
      <c r="AA3875" s="16"/>
      <c r="AB3875" s="16"/>
      <c r="AC3875" s="16"/>
      <c r="AD3875" s="16"/>
      <c r="AE3875" s="16"/>
      <c r="AF3875" s="16"/>
      <c r="AG3875" s="16"/>
      <c r="AH3875" s="16"/>
      <c r="AI3875" s="16"/>
      <c r="AJ3875" s="16"/>
      <c r="AK3875" s="16"/>
      <c r="AL3875" s="16"/>
      <c r="AM3875" s="16"/>
      <c r="AN3875" s="16"/>
      <c r="AO3875" s="16"/>
      <c r="AP3875" s="16"/>
      <c r="AQ3875" s="16"/>
      <c r="AR3875" s="16"/>
      <c r="AS3875" s="16"/>
      <c r="AT3875" s="16"/>
      <c r="AU3875" s="16"/>
      <c r="AV3875" s="16"/>
      <c r="AW3875" s="16"/>
      <c r="AX3875" s="16"/>
      <c r="AY3875" s="16"/>
      <c r="AZ3875" s="16"/>
      <c r="BA3875" s="16"/>
      <c r="BB3875" s="16"/>
    </row>
    <row r="3876" s="5" customFormat="1" spans="1:54">
      <c r="A3876" s="136"/>
      <c r="C3876" s="136"/>
      <c r="E3876" s="107"/>
      <c r="F3876" s="137"/>
      <c r="J3876" s="122"/>
      <c r="K3876" s="138"/>
      <c r="L3876" s="139"/>
      <c r="M3876" s="140"/>
      <c r="O3876" s="89"/>
      <c r="Q3876" s="138"/>
      <c r="R3876" s="91"/>
      <c r="S3876" s="138"/>
      <c r="T3876" s="138"/>
      <c r="U3876" s="91"/>
      <c r="V3876" s="141"/>
      <c r="Y3876" s="6"/>
      <c r="Z3876" s="16"/>
      <c r="AA3876" s="16"/>
      <c r="AB3876" s="16"/>
      <c r="AC3876" s="16"/>
      <c r="AD3876" s="16"/>
      <c r="AE3876" s="16"/>
      <c r="AF3876" s="16"/>
      <c r="AG3876" s="16"/>
      <c r="AH3876" s="16"/>
      <c r="AI3876" s="16"/>
      <c r="AJ3876" s="16"/>
      <c r="AK3876" s="16"/>
      <c r="AL3876" s="16"/>
      <c r="AM3876" s="16"/>
      <c r="AN3876" s="16"/>
      <c r="AO3876" s="16"/>
      <c r="AP3876" s="16"/>
      <c r="AQ3876" s="16"/>
      <c r="AR3876" s="16"/>
      <c r="AS3876" s="16"/>
      <c r="AT3876" s="16"/>
      <c r="AU3876" s="16"/>
      <c r="AV3876" s="16"/>
      <c r="AW3876" s="16"/>
      <c r="AX3876" s="16"/>
      <c r="AY3876" s="16"/>
      <c r="AZ3876" s="16"/>
      <c r="BA3876" s="16"/>
      <c r="BB3876" s="16"/>
    </row>
    <row r="3877" s="5" customFormat="1" spans="1:54">
      <c r="A3877" s="136"/>
      <c r="C3877" s="136"/>
      <c r="E3877" s="107"/>
      <c r="F3877" s="137"/>
      <c r="J3877" s="122"/>
      <c r="K3877" s="138"/>
      <c r="L3877" s="139"/>
      <c r="M3877" s="140"/>
      <c r="O3877" s="89"/>
      <c r="Q3877" s="138"/>
      <c r="R3877" s="91"/>
      <c r="S3877" s="138"/>
      <c r="T3877" s="138"/>
      <c r="U3877" s="91"/>
      <c r="V3877" s="141"/>
      <c r="Y3877" s="6"/>
      <c r="Z3877" s="16"/>
      <c r="AA3877" s="16"/>
      <c r="AB3877" s="16"/>
      <c r="AC3877" s="16"/>
      <c r="AD3877" s="16"/>
      <c r="AE3877" s="16"/>
      <c r="AF3877" s="16"/>
      <c r="AG3877" s="16"/>
      <c r="AH3877" s="16"/>
      <c r="AI3877" s="16"/>
      <c r="AJ3877" s="16"/>
      <c r="AK3877" s="16"/>
      <c r="AL3877" s="16"/>
      <c r="AM3877" s="16"/>
      <c r="AN3877" s="16"/>
      <c r="AO3877" s="16"/>
      <c r="AP3877" s="16"/>
      <c r="AQ3877" s="16"/>
      <c r="AR3877" s="16"/>
      <c r="AS3877" s="16"/>
      <c r="AT3877" s="16"/>
      <c r="AU3877" s="16"/>
      <c r="AV3877" s="16"/>
      <c r="AW3877" s="16"/>
      <c r="AX3877" s="16"/>
      <c r="AY3877" s="16"/>
      <c r="AZ3877" s="16"/>
      <c r="BA3877" s="16"/>
      <c r="BB3877" s="16"/>
    </row>
    <row r="3878" s="5" customFormat="1" spans="1:54">
      <c r="A3878" s="136"/>
      <c r="C3878" s="136"/>
      <c r="E3878" s="107"/>
      <c r="F3878" s="137"/>
      <c r="J3878" s="122"/>
      <c r="K3878" s="138"/>
      <c r="L3878" s="139"/>
      <c r="M3878" s="140"/>
      <c r="O3878" s="89"/>
      <c r="Q3878" s="138"/>
      <c r="R3878" s="91"/>
      <c r="S3878" s="138"/>
      <c r="T3878" s="138"/>
      <c r="U3878" s="91"/>
      <c r="V3878" s="141"/>
      <c r="Y3878" s="6"/>
      <c r="Z3878" s="16"/>
      <c r="AA3878" s="16"/>
      <c r="AB3878" s="16"/>
      <c r="AC3878" s="16"/>
      <c r="AD3878" s="16"/>
      <c r="AE3878" s="16"/>
      <c r="AF3878" s="16"/>
      <c r="AG3878" s="16"/>
      <c r="AH3878" s="16"/>
      <c r="AI3878" s="16"/>
      <c r="AJ3878" s="16"/>
      <c r="AK3878" s="16"/>
      <c r="AL3878" s="16"/>
      <c r="AM3878" s="16"/>
      <c r="AN3878" s="16"/>
      <c r="AO3878" s="16"/>
      <c r="AP3878" s="16"/>
      <c r="AQ3878" s="16"/>
      <c r="AR3878" s="16"/>
      <c r="AS3878" s="16"/>
      <c r="AT3878" s="16"/>
      <c r="AU3878" s="16"/>
      <c r="AV3878" s="16"/>
      <c r="AW3878" s="16"/>
      <c r="AX3878" s="16"/>
      <c r="AY3878" s="16"/>
      <c r="AZ3878" s="16"/>
      <c r="BA3878" s="16"/>
      <c r="BB3878" s="16"/>
    </row>
    <row r="3879" s="5" customFormat="1" spans="1:54">
      <c r="A3879" s="136"/>
      <c r="C3879" s="136"/>
      <c r="E3879" s="107"/>
      <c r="F3879" s="137"/>
      <c r="J3879" s="122"/>
      <c r="K3879" s="138"/>
      <c r="L3879" s="139"/>
      <c r="M3879" s="140"/>
      <c r="O3879" s="89"/>
      <c r="Q3879" s="138"/>
      <c r="R3879" s="91"/>
      <c r="S3879" s="138"/>
      <c r="T3879" s="138"/>
      <c r="U3879" s="91"/>
      <c r="V3879" s="141"/>
      <c r="Y3879" s="6"/>
      <c r="Z3879" s="16"/>
      <c r="AA3879" s="16"/>
      <c r="AB3879" s="16"/>
      <c r="AC3879" s="16"/>
      <c r="AD3879" s="16"/>
      <c r="AE3879" s="16"/>
      <c r="AF3879" s="16"/>
      <c r="AG3879" s="16"/>
      <c r="AH3879" s="16"/>
      <c r="AI3879" s="16"/>
      <c r="AJ3879" s="16"/>
      <c r="AK3879" s="16"/>
      <c r="AL3879" s="16"/>
      <c r="AM3879" s="16"/>
      <c r="AN3879" s="16"/>
      <c r="AO3879" s="16"/>
      <c r="AP3879" s="16"/>
      <c r="AQ3879" s="16"/>
      <c r="AR3879" s="16"/>
      <c r="AS3879" s="16"/>
      <c r="AT3879" s="16"/>
      <c r="AU3879" s="16"/>
      <c r="AV3879" s="16"/>
      <c r="AW3879" s="16"/>
      <c r="AX3879" s="16"/>
      <c r="AY3879" s="16"/>
      <c r="AZ3879" s="16"/>
      <c r="BA3879" s="16"/>
      <c r="BB3879" s="16"/>
    </row>
    <row r="3880" s="5" customFormat="1" spans="1:54">
      <c r="A3880" s="136"/>
      <c r="C3880" s="136"/>
      <c r="E3880" s="107"/>
      <c r="F3880" s="137"/>
      <c r="J3880" s="122"/>
      <c r="K3880" s="138"/>
      <c r="L3880" s="139"/>
      <c r="M3880" s="140"/>
      <c r="O3880" s="89"/>
      <c r="Q3880" s="138"/>
      <c r="R3880" s="91"/>
      <c r="S3880" s="138"/>
      <c r="T3880" s="138"/>
      <c r="U3880" s="91"/>
      <c r="V3880" s="141"/>
      <c r="Y3880" s="6"/>
      <c r="Z3880" s="16"/>
      <c r="AA3880" s="16"/>
      <c r="AB3880" s="16"/>
      <c r="AC3880" s="16"/>
      <c r="AD3880" s="16"/>
      <c r="AE3880" s="16"/>
      <c r="AF3880" s="16"/>
      <c r="AG3880" s="16"/>
      <c r="AH3880" s="16"/>
      <c r="AI3880" s="16"/>
      <c r="AJ3880" s="16"/>
      <c r="AK3880" s="16"/>
      <c r="AL3880" s="16"/>
      <c r="AM3880" s="16"/>
      <c r="AN3880" s="16"/>
      <c r="AO3880" s="16"/>
      <c r="AP3880" s="16"/>
      <c r="AQ3880" s="16"/>
      <c r="AR3880" s="16"/>
      <c r="AS3880" s="16"/>
      <c r="AT3880" s="16"/>
      <c r="AU3880" s="16"/>
      <c r="AV3880" s="16"/>
      <c r="AW3880" s="16"/>
      <c r="AX3880" s="16"/>
      <c r="AY3880" s="16"/>
      <c r="AZ3880" s="16"/>
      <c r="BA3880" s="16"/>
      <c r="BB3880" s="16"/>
    </row>
    <row r="3881" s="5" customFormat="1" spans="1:54">
      <c r="A3881" s="136"/>
      <c r="C3881" s="136"/>
      <c r="E3881" s="107"/>
      <c r="F3881" s="137"/>
      <c r="J3881" s="122"/>
      <c r="K3881" s="138"/>
      <c r="L3881" s="139"/>
      <c r="M3881" s="140"/>
      <c r="O3881" s="89"/>
      <c r="Q3881" s="138"/>
      <c r="R3881" s="91"/>
      <c r="S3881" s="138"/>
      <c r="T3881" s="138"/>
      <c r="U3881" s="91"/>
      <c r="V3881" s="141"/>
      <c r="Y3881" s="6"/>
      <c r="Z3881" s="16"/>
      <c r="AA3881" s="16"/>
      <c r="AB3881" s="16"/>
      <c r="AC3881" s="16"/>
      <c r="AD3881" s="16"/>
      <c r="AE3881" s="16"/>
      <c r="AF3881" s="16"/>
      <c r="AG3881" s="16"/>
      <c r="AH3881" s="16"/>
      <c r="AI3881" s="16"/>
      <c r="AJ3881" s="16"/>
      <c r="AK3881" s="16"/>
      <c r="AL3881" s="16"/>
      <c r="AM3881" s="16"/>
      <c r="AN3881" s="16"/>
      <c r="AO3881" s="16"/>
      <c r="AP3881" s="16"/>
      <c r="AQ3881" s="16"/>
      <c r="AR3881" s="16"/>
      <c r="AS3881" s="16"/>
      <c r="AT3881" s="16"/>
      <c r="AU3881" s="16"/>
      <c r="AV3881" s="16"/>
      <c r="AW3881" s="16"/>
      <c r="AX3881" s="16"/>
      <c r="AY3881" s="16"/>
      <c r="AZ3881" s="16"/>
      <c r="BA3881" s="16"/>
      <c r="BB3881" s="16"/>
    </row>
    <row r="3882" s="5" customFormat="1" spans="1:54">
      <c r="A3882" s="136"/>
      <c r="C3882" s="136"/>
      <c r="E3882" s="107"/>
      <c r="F3882" s="137"/>
      <c r="J3882" s="122"/>
      <c r="K3882" s="138"/>
      <c r="L3882" s="139"/>
      <c r="M3882" s="140"/>
      <c r="O3882" s="89"/>
      <c r="Q3882" s="138"/>
      <c r="R3882" s="91"/>
      <c r="S3882" s="138"/>
      <c r="T3882" s="138"/>
      <c r="U3882" s="91"/>
      <c r="V3882" s="141"/>
      <c r="Y3882" s="6"/>
      <c r="Z3882" s="16"/>
      <c r="AA3882" s="16"/>
      <c r="AB3882" s="16"/>
      <c r="AC3882" s="16"/>
      <c r="AD3882" s="16"/>
      <c r="AE3882" s="16"/>
      <c r="AF3882" s="16"/>
      <c r="AG3882" s="16"/>
      <c r="AH3882" s="16"/>
      <c r="AI3882" s="16"/>
      <c r="AJ3882" s="16"/>
      <c r="AK3882" s="16"/>
      <c r="AL3882" s="16"/>
      <c r="AM3882" s="16"/>
      <c r="AN3882" s="16"/>
      <c r="AO3882" s="16"/>
      <c r="AP3882" s="16"/>
      <c r="AQ3882" s="16"/>
      <c r="AR3882" s="16"/>
      <c r="AS3882" s="16"/>
      <c r="AT3882" s="16"/>
      <c r="AU3882" s="16"/>
      <c r="AV3882" s="16"/>
      <c r="AW3882" s="16"/>
      <c r="AX3882" s="16"/>
      <c r="AY3882" s="16"/>
      <c r="AZ3882" s="16"/>
      <c r="BA3882" s="16"/>
      <c r="BB3882" s="16"/>
    </row>
    <row r="3883" s="5" customFormat="1" spans="1:54">
      <c r="A3883" s="136"/>
      <c r="C3883" s="136"/>
      <c r="E3883" s="107"/>
      <c r="F3883" s="137"/>
      <c r="J3883" s="122"/>
      <c r="K3883" s="138"/>
      <c r="L3883" s="139"/>
      <c r="M3883" s="140"/>
      <c r="O3883" s="89"/>
      <c r="Q3883" s="138"/>
      <c r="R3883" s="91"/>
      <c r="S3883" s="138"/>
      <c r="T3883" s="138"/>
      <c r="U3883" s="91"/>
      <c r="V3883" s="141"/>
      <c r="Y3883" s="6"/>
      <c r="Z3883" s="16"/>
      <c r="AA3883" s="16"/>
      <c r="AB3883" s="16"/>
      <c r="AC3883" s="16"/>
      <c r="AD3883" s="16"/>
      <c r="AE3883" s="16"/>
      <c r="AF3883" s="16"/>
      <c r="AG3883" s="16"/>
      <c r="AH3883" s="16"/>
      <c r="AI3883" s="16"/>
      <c r="AJ3883" s="16"/>
      <c r="AK3883" s="16"/>
      <c r="AL3883" s="16"/>
      <c r="AM3883" s="16"/>
      <c r="AN3883" s="16"/>
      <c r="AO3883" s="16"/>
      <c r="AP3883" s="16"/>
      <c r="AQ3883" s="16"/>
      <c r="AR3883" s="16"/>
      <c r="AS3883" s="16"/>
      <c r="AT3883" s="16"/>
      <c r="AU3883" s="16"/>
      <c r="AV3883" s="16"/>
      <c r="AW3883" s="16"/>
      <c r="AX3883" s="16"/>
      <c r="AY3883" s="16"/>
      <c r="AZ3883" s="16"/>
      <c r="BA3883" s="16"/>
      <c r="BB3883" s="16"/>
    </row>
    <row r="3884" s="5" customFormat="1" spans="1:54">
      <c r="A3884" s="136"/>
      <c r="C3884" s="136"/>
      <c r="E3884" s="107"/>
      <c r="F3884" s="137"/>
      <c r="J3884" s="122"/>
      <c r="K3884" s="138"/>
      <c r="L3884" s="139"/>
      <c r="M3884" s="140"/>
      <c r="O3884" s="89"/>
      <c r="Q3884" s="138"/>
      <c r="R3884" s="91"/>
      <c r="S3884" s="138"/>
      <c r="T3884" s="138"/>
      <c r="U3884" s="91"/>
      <c r="V3884" s="141"/>
      <c r="Y3884" s="6"/>
      <c r="Z3884" s="16"/>
      <c r="AA3884" s="16"/>
      <c r="AB3884" s="16"/>
      <c r="AC3884" s="16"/>
      <c r="AD3884" s="16"/>
      <c r="AE3884" s="16"/>
      <c r="AF3884" s="16"/>
      <c r="AG3884" s="16"/>
      <c r="AH3884" s="16"/>
      <c r="AI3884" s="16"/>
      <c r="AJ3884" s="16"/>
      <c r="AK3884" s="16"/>
      <c r="AL3884" s="16"/>
      <c r="AM3884" s="16"/>
      <c r="AN3884" s="16"/>
      <c r="AO3884" s="16"/>
      <c r="AP3884" s="16"/>
      <c r="AQ3884" s="16"/>
      <c r="AR3884" s="16"/>
      <c r="AS3884" s="16"/>
      <c r="AT3884" s="16"/>
      <c r="AU3884" s="16"/>
      <c r="AV3884" s="16"/>
      <c r="AW3884" s="16"/>
      <c r="AX3884" s="16"/>
      <c r="AY3884" s="16"/>
      <c r="AZ3884" s="16"/>
      <c r="BA3884" s="16"/>
      <c r="BB3884" s="16"/>
    </row>
    <row r="3885" s="5" customFormat="1" spans="1:54">
      <c r="A3885" s="136"/>
      <c r="C3885" s="136"/>
      <c r="E3885" s="107"/>
      <c r="F3885" s="137"/>
      <c r="J3885" s="122"/>
      <c r="K3885" s="138"/>
      <c r="L3885" s="139"/>
      <c r="M3885" s="140"/>
      <c r="O3885" s="89"/>
      <c r="Q3885" s="138"/>
      <c r="R3885" s="91"/>
      <c r="S3885" s="138"/>
      <c r="T3885" s="138"/>
      <c r="U3885" s="91"/>
      <c r="V3885" s="141"/>
      <c r="Y3885" s="6"/>
      <c r="Z3885" s="16"/>
      <c r="AA3885" s="16"/>
      <c r="AB3885" s="16"/>
      <c r="AC3885" s="16"/>
      <c r="AD3885" s="16"/>
      <c r="AE3885" s="16"/>
      <c r="AF3885" s="16"/>
      <c r="AG3885" s="16"/>
      <c r="AH3885" s="16"/>
      <c r="AI3885" s="16"/>
      <c r="AJ3885" s="16"/>
      <c r="AK3885" s="16"/>
      <c r="AL3885" s="16"/>
      <c r="AM3885" s="16"/>
      <c r="AN3885" s="16"/>
      <c r="AO3885" s="16"/>
      <c r="AP3885" s="16"/>
      <c r="AQ3885" s="16"/>
      <c r="AR3885" s="16"/>
      <c r="AS3885" s="16"/>
      <c r="AT3885" s="16"/>
      <c r="AU3885" s="16"/>
      <c r="AV3885" s="16"/>
      <c r="AW3885" s="16"/>
      <c r="AX3885" s="16"/>
      <c r="AY3885" s="16"/>
      <c r="AZ3885" s="16"/>
      <c r="BA3885" s="16"/>
      <c r="BB3885" s="16"/>
    </row>
  </sheetData>
  <mergeCells count="12">
    <mergeCell ref="A1:X1"/>
    <mergeCell ref="A2:X2"/>
    <mergeCell ref="A3:X3"/>
    <mergeCell ref="F4:G4"/>
    <mergeCell ref="H4:I4"/>
    <mergeCell ref="W4:X4"/>
    <mergeCell ref="A230:B230"/>
    <mergeCell ref="V231:W231"/>
    <mergeCell ref="A4:A5"/>
    <mergeCell ref="B4:B5"/>
    <mergeCell ref="C4:C5"/>
    <mergeCell ref="V4:V5"/>
  </mergeCells>
  <conditionalFormatting sqref="E6">
    <cfRule type="duplicateValues" dxfId="1" priority="83"/>
  </conditionalFormatting>
  <conditionalFormatting sqref="E10">
    <cfRule type="duplicateValues" dxfId="1" priority="82"/>
  </conditionalFormatting>
  <conditionalFormatting sqref="E17">
    <cfRule type="duplicateValues" dxfId="1" priority="81"/>
  </conditionalFormatting>
  <conditionalFormatting sqref="E18">
    <cfRule type="duplicateValues" dxfId="1" priority="80"/>
  </conditionalFormatting>
  <conditionalFormatting sqref="E21">
    <cfRule type="duplicateValues" dxfId="1" priority="79"/>
  </conditionalFormatting>
  <conditionalFormatting sqref="E22">
    <cfRule type="duplicateValues" dxfId="1" priority="78"/>
  </conditionalFormatting>
  <conditionalFormatting sqref="E23">
    <cfRule type="duplicateValues" dxfId="1" priority="77"/>
  </conditionalFormatting>
  <conditionalFormatting sqref="E24">
    <cfRule type="duplicateValues" dxfId="1" priority="76"/>
  </conditionalFormatting>
  <conditionalFormatting sqref="E26">
    <cfRule type="duplicateValues" dxfId="1" priority="75"/>
  </conditionalFormatting>
  <conditionalFormatting sqref="E28">
    <cfRule type="duplicateValues" dxfId="1" priority="74"/>
  </conditionalFormatting>
  <conditionalFormatting sqref="E29">
    <cfRule type="duplicateValues" dxfId="1" priority="73"/>
  </conditionalFormatting>
  <conditionalFormatting sqref="E32">
    <cfRule type="duplicateValues" dxfId="1" priority="72"/>
  </conditionalFormatting>
  <conditionalFormatting sqref="E38">
    <cfRule type="duplicateValues" dxfId="1" priority="70"/>
  </conditionalFormatting>
  <conditionalFormatting sqref="E40">
    <cfRule type="duplicateValues" dxfId="1" priority="69"/>
  </conditionalFormatting>
  <conditionalFormatting sqref="E41">
    <cfRule type="duplicateValues" dxfId="1" priority="68"/>
  </conditionalFormatting>
  <conditionalFormatting sqref="E43">
    <cfRule type="duplicateValues" dxfId="1" priority="67"/>
  </conditionalFormatting>
  <conditionalFormatting sqref="E44">
    <cfRule type="duplicateValues" dxfId="1" priority="66"/>
  </conditionalFormatting>
  <conditionalFormatting sqref="E45">
    <cfRule type="duplicateValues" dxfId="1" priority="65"/>
  </conditionalFormatting>
  <conditionalFormatting sqref="E46">
    <cfRule type="duplicateValues" dxfId="1" priority="64"/>
  </conditionalFormatting>
  <conditionalFormatting sqref="E49">
    <cfRule type="duplicateValues" dxfId="1" priority="63"/>
  </conditionalFormatting>
  <conditionalFormatting sqref="E51">
    <cfRule type="duplicateValues" dxfId="1" priority="62"/>
  </conditionalFormatting>
  <conditionalFormatting sqref="E52">
    <cfRule type="duplicateValues" dxfId="1" priority="61"/>
  </conditionalFormatting>
  <conditionalFormatting sqref="E56">
    <cfRule type="duplicateValues" dxfId="1" priority="59"/>
  </conditionalFormatting>
  <conditionalFormatting sqref="E68">
    <cfRule type="duplicateValues" dxfId="1" priority="58"/>
  </conditionalFormatting>
  <conditionalFormatting sqref="E69">
    <cfRule type="duplicateValues" dxfId="1" priority="57"/>
  </conditionalFormatting>
  <conditionalFormatting sqref="E71">
    <cfRule type="duplicateValues" dxfId="1" priority="56"/>
  </conditionalFormatting>
  <conditionalFormatting sqref="E73">
    <cfRule type="duplicateValues" dxfId="1" priority="55"/>
  </conditionalFormatting>
  <conditionalFormatting sqref="E74">
    <cfRule type="duplicateValues" dxfId="1" priority="54"/>
  </conditionalFormatting>
  <conditionalFormatting sqref="E76">
    <cfRule type="duplicateValues" dxfId="1" priority="53"/>
  </conditionalFormatting>
  <conditionalFormatting sqref="E84">
    <cfRule type="duplicateValues" dxfId="1" priority="52"/>
  </conditionalFormatting>
  <conditionalFormatting sqref="E87">
    <cfRule type="duplicateValues" dxfId="1" priority="51"/>
  </conditionalFormatting>
  <conditionalFormatting sqref="E91">
    <cfRule type="duplicateValues" dxfId="1" priority="50"/>
  </conditionalFormatting>
  <conditionalFormatting sqref="E92">
    <cfRule type="duplicateValues" dxfId="1" priority="49"/>
  </conditionalFormatting>
  <conditionalFormatting sqref="E96">
    <cfRule type="duplicateValues" dxfId="1" priority="48"/>
  </conditionalFormatting>
  <conditionalFormatting sqref="E97">
    <cfRule type="duplicateValues" dxfId="1" priority="47"/>
  </conditionalFormatting>
  <conditionalFormatting sqref="E101">
    <cfRule type="duplicateValues" dxfId="1" priority="46"/>
  </conditionalFormatting>
  <conditionalFormatting sqref="E102">
    <cfRule type="duplicateValues" dxfId="1" priority="45"/>
  </conditionalFormatting>
  <conditionalFormatting sqref="E106">
    <cfRule type="duplicateValues" dxfId="1" priority="44"/>
  </conditionalFormatting>
  <conditionalFormatting sqref="E108">
    <cfRule type="duplicateValues" dxfId="1" priority="43"/>
  </conditionalFormatting>
  <conditionalFormatting sqref="E109">
    <cfRule type="duplicateValues" dxfId="1" priority="42"/>
  </conditionalFormatting>
  <conditionalFormatting sqref="E114">
    <cfRule type="duplicateValues" dxfId="1" priority="41"/>
  </conditionalFormatting>
  <conditionalFormatting sqref="E115">
    <cfRule type="duplicateValues" dxfId="1" priority="40"/>
  </conditionalFormatting>
  <conditionalFormatting sqref="E125">
    <cfRule type="duplicateValues" dxfId="1" priority="39"/>
  </conditionalFormatting>
  <conditionalFormatting sqref="E126">
    <cfRule type="duplicateValues" dxfId="1" priority="38"/>
  </conditionalFormatting>
  <conditionalFormatting sqref="E127">
    <cfRule type="duplicateValues" dxfId="1" priority="37"/>
  </conditionalFormatting>
  <conditionalFormatting sqref="E137">
    <cfRule type="duplicateValues" dxfId="1" priority="36"/>
  </conditionalFormatting>
  <conditionalFormatting sqref="E138">
    <cfRule type="duplicateValues" dxfId="1" priority="35"/>
  </conditionalFormatting>
  <conditionalFormatting sqref="E140">
    <cfRule type="duplicateValues" dxfId="1" priority="34"/>
  </conditionalFormatting>
  <conditionalFormatting sqref="E144">
    <cfRule type="duplicateValues" dxfId="1" priority="33"/>
  </conditionalFormatting>
  <conditionalFormatting sqref="E147">
    <cfRule type="duplicateValues" dxfId="1" priority="32"/>
  </conditionalFormatting>
  <conditionalFormatting sqref="E148">
    <cfRule type="duplicateValues" dxfId="1" priority="31"/>
  </conditionalFormatting>
  <conditionalFormatting sqref="E152">
    <cfRule type="duplicateValues" dxfId="1" priority="29"/>
  </conditionalFormatting>
  <conditionalFormatting sqref="E156">
    <cfRule type="duplicateValues" dxfId="1" priority="27"/>
  </conditionalFormatting>
  <conditionalFormatting sqref="E158">
    <cfRule type="duplicateValues" dxfId="1" priority="26"/>
  </conditionalFormatting>
  <conditionalFormatting sqref="E161">
    <cfRule type="duplicateValues" dxfId="1" priority="25"/>
  </conditionalFormatting>
  <conditionalFormatting sqref="E169">
    <cfRule type="duplicateValues" dxfId="1" priority="22"/>
  </conditionalFormatting>
  <conditionalFormatting sqref="E174">
    <cfRule type="duplicateValues" dxfId="1" priority="21"/>
  </conditionalFormatting>
  <conditionalFormatting sqref="E175">
    <cfRule type="duplicateValues" dxfId="1" priority="20"/>
  </conditionalFormatting>
  <conditionalFormatting sqref="E177">
    <cfRule type="duplicateValues" dxfId="1" priority="19"/>
  </conditionalFormatting>
  <conditionalFormatting sqref="E181">
    <cfRule type="duplicateValues" dxfId="1" priority="18"/>
  </conditionalFormatting>
  <conditionalFormatting sqref="E182">
    <cfRule type="duplicateValues" dxfId="1" priority="17"/>
  </conditionalFormatting>
  <conditionalFormatting sqref="E183">
    <cfRule type="duplicateValues" dxfId="1" priority="16"/>
  </conditionalFormatting>
  <conditionalFormatting sqref="E184">
    <cfRule type="duplicateValues" dxfId="1" priority="15"/>
  </conditionalFormatting>
  <conditionalFormatting sqref="E188">
    <cfRule type="duplicateValues" dxfId="1" priority="14"/>
  </conditionalFormatting>
  <conditionalFormatting sqref="E192">
    <cfRule type="duplicateValues" dxfId="1" priority="13"/>
  </conditionalFormatting>
  <conditionalFormatting sqref="E195">
    <cfRule type="duplicateValues" dxfId="1" priority="12"/>
  </conditionalFormatting>
  <conditionalFormatting sqref="E196">
    <cfRule type="duplicateValues" dxfId="1" priority="11"/>
  </conditionalFormatting>
  <conditionalFormatting sqref="E200">
    <cfRule type="duplicateValues" dxfId="1" priority="10"/>
  </conditionalFormatting>
  <conditionalFormatting sqref="E201">
    <cfRule type="duplicateValues" dxfId="1" priority="9"/>
  </conditionalFormatting>
  <conditionalFormatting sqref="E202">
    <cfRule type="duplicateValues" dxfId="1" priority="8"/>
  </conditionalFormatting>
  <conditionalFormatting sqref="E211">
    <cfRule type="duplicateValues" dxfId="1" priority="7"/>
  </conditionalFormatting>
  <conditionalFormatting sqref="E216">
    <cfRule type="duplicateValues" dxfId="1" priority="6"/>
  </conditionalFormatting>
  <conditionalFormatting sqref="E218">
    <cfRule type="duplicateValues" dxfId="1" priority="5"/>
  </conditionalFormatting>
  <conditionalFormatting sqref="E219">
    <cfRule type="duplicateValues" dxfId="1" priority="4"/>
  </conditionalFormatting>
  <conditionalFormatting sqref="E220">
    <cfRule type="duplicateValues" dxfId="1" priority="3"/>
  </conditionalFormatting>
  <conditionalFormatting sqref="E222">
    <cfRule type="duplicateValues" dxfId="1" priority="2"/>
  </conditionalFormatting>
  <conditionalFormatting sqref="E223">
    <cfRule type="duplicateValues" dxfId="1" priority="1"/>
  </conditionalFormatting>
  <conditionalFormatting sqref="E34:E35">
    <cfRule type="duplicateValues" dxfId="1" priority="71"/>
  </conditionalFormatting>
  <conditionalFormatting sqref="E53:E54">
    <cfRule type="duplicateValues" dxfId="1" priority="60"/>
  </conditionalFormatting>
  <conditionalFormatting sqref="E149:E150">
    <cfRule type="duplicateValues" dxfId="1" priority="30"/>
  </conditionalFormatting>
  <conditionalFormatting sqref="E154:E155">
    <cfRule type="duplicateValues" dxfId="1" priority="28"/>
  </conditionalFormatting>
  <conditionalFormatting sqref="E162:E163">
    <cfRule type="duplicateValues" dxfId="1" priority="24"/>
  </conditionalFormatting>
  <conditionalFormatting sqref="E167:E168">
    <cfRule type="duplicateValues" dxfId="1" priority="23"/>
  </conditionalFormatting>
  <pageMargins left="0.25" right="0.25" top="0.25" bottom="0.25" header="0.3" footer="0.3"/>
  <pageSetup paperSize="1" scale="7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motor cycle</vt:lpstr>
      <vt:lpstr>house maitance</vt:lpstr>
      <vt:lpstr>house &amp; land</vt:lpstr>
      <vt:lpstr>samajik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dhitalprabhat26</cp:lastModifiedBy>
  <dcterms:created xsi:type="dcterms:W3CDTF">2014-03-25T11:25:00Z</dcterms:created>
  <cp:lastPrinted>2019-09-13T14:32:00Z</cp:lastPrinted>
  <dcterms:modified xsi:type="dcterms:W3CDTF">2019-11-10T21:20:38Z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