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resolvetosavelives-my.sharepoint.com/personal/skim_rtsl_org/Documents/Documents/Work/EIT/Zambia CS/717 Zambia/717 automated synthesis report/data/"/>
    </mc:Choice>
  </mc:AlternateContent>
  <xr:revisionPtr revIDLastSave="10" documentId="13_ncr:1_{6EBA25CD-DD5C-45E0-A696-887A8E2452F6}" xr6:coauthVersionLast="47" xr6:coauthVersionMax="47" xr10:uidLastSave="{0BEEEBE9-8361-47CA-AF2B-6322F1A7EB8B}"/>
  <bookViews>
    <workbookView xWindow="-19310" yWindow="-110" windowWidth="19420" windowHeight="11500" tabRatio="798" xr2:uid="{00000000-000D-0000-FFFF-FFFF00000000}"/>
  </bookViews>
  <sheets>
    <sheet name="1. Input timeliness data" sheetId="1" r:id="rId1"/>
    <sheet name="2. Assess 7-1-7 results" sheetId="2" r:id="rId2"/>
    <sheet name="3. Track remedial actions" sheetId="3" r:id="rId3"/>
    <sheet name="Optional | Analyze BNs " sheetId="4" r:id="rId4"/>
    <sheet name="Overall bottlenecks" sheetId="10" r:id="rId5"/>
    <sheet name="Sheet2" sheetId="12" r:id="rId6"/>
    <sheet name="Bottlenecks by interval" sheetId="9" r:id="rId7"/>
    <sheet name="Bottlenecks by level" sheetId="8" r:id="rId8"/>
    <sheet name="Dropdowns" sheetId="5" r:id="rId9"/>
  </sheets>
  <definedNames>
    <definedName name="DETECTION">'2. Assess 7-1-7 results'!$G$2:$G$11</definedName>
    <definedName name="EFFECTIVE_RESPONSE">'2. Assess 7-1-7 results'!$Q$2:$Q$11</definedName>
    <definedName name="EFFECTIVE_RESPONSE_COMPONENTS">'2. Assess 7-1-7 results'!$I$2:$I$11</definedName>
    <definedName name="NOTIFICATION">'2. Assess 7-1-7 results'!$H$2:$H$11</definedName>
  </definedNames>
  <calcPr calcId="191029"/>
  <pivotCaches>
    <pivotCache cacheId="0" r:id="rId10"/>
    <pivotCache cacheId="1" r:id="rId11"/>
    <pivotCache cacheId="2" r:id="rId12"/>
    <pivotCache cacheId="3"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8" l="1"/>
  <c r="D14" i="8"/>
  <c r="E14" i="8"/>
  <c r="B14" i="8"/>
  <c r="F29" i="2" l="1"/>
  <c r="N6" i="2"/>
  <c r="AC9" i="1"/>
  <c r="AB4" i="1"/>
  <c r="AC4" i="1"/>
  <c r="AB5" i="1"/>
  <c r="AC5" i="1"/>
  <c r="AB6" i="1"/>
  <c r="AC6" i="1"/>
  <c r="AB7" i="1"/>
  <c r="AC7" i="1"/>
  <c r="AB8" i="1"/>
  <c r="AC8" i="1"/>
  <c r="AB9" i="1"/>
  <c r="AB10" i="1"/>
  <c r="AC10" i="1"/>
  <c r="AB11" i="1"/>
  <c r="AC11" i="1"/>
  <c r="AB12" i="1"/>
  <c r="AC12" i="1"/>
  <c r="O3" i="2" l="1"/>
  <c r="H3" i="2"/>
  <c r="H4" i="2"/>
  <c r="H5" i="2"/>
  <c r="H6" i="2"/>
  <c r="H7" i="2"/>
  <c r="H8" i="2"/>
  <c r="H9" i="2"/>
  <c r="H10" i="2"/>
  <c r="H11" i="2"/>
  <c r="O11" i="2"/>
  <c r="N11" i="2"/>
  <c r="M11" i="2"/>
  <c r="L11" i="2"/>
  <c r="K11" i="2"/>
  <c r="J11" i="2"/>
  <c r="I11" i="2"/>
  <c r="G11" i="2"/>
  <c r="O10" i="2"/>
  <c r="N10" i="2"/>
  <c r="M10" i="2"/>
  <c r="L10" i="2"/>
  <c r="K10" i="2"/>
  <c r="J10" i="2"/>
  <c r="I10" i="2"/>
  <c r="G10" i="2"/>
  <c r="O9" i="2"/>
  <c r="N9" i="2"/>
  <c r="M9" i="2"/>
  <c r="L9" i="2"/>
  <c r="K9" i="2"/>
  <c r="J9" i="2"/>
  <c r="I9" i="2"/>
  <c r="G9" i="2"/>
  <c r="O8" i="2"/>
  <c r="N8" i="2"/>
  <c r="M8" i="2"/>
  <c r="L8" i="2"/>
  <c r="K8" i="2"/>
  <c r="J8" i="2"/>
  <c r="I8" i="2"/>
  <c r="G8" i="2"/>
  <c r="O7" i="2"/>
  <c r="N7" i="2"/>
  <c r="M7" i="2"/>
  <c r="L7" i="2"/>
  <c r="K7" i="2"/>
  <c r="J7" i="2"/>
  <c r="I7" i="2"/>
  <c r="G7" i="2"/>
  <c r="O6" i="2"/>
  <c r="M6" i="2"/>
  <c r="L6" i="2"/>
  <c r="K6" i="2"/>
  <c r="J6" i="2"/>
  <c r="I6" i="2"/>
  <c r="O5" i="2"/>
  <c r="N5" i="2"/>
  <c r="M5" i="2"/>
  <c r="L5" i="2"/>
  <c r="K5" i="2"/>
  <c r="J5" i="2"/>
  <c r="I5" i="2"/>
  <c r="G5" i="2"/>
  <c r="O4" i="2"/>
  <c r="N4" i="2"/>
  <c r="M4" i="2"/>
  <c r="L4" i="2"/>
  <c r="K4" i="2"/>
  <c r="J4" i="2"/>
  <c r="I4" i="2"/>
  <c r="G4" i="2"/>
  <c r="N3" i="2"/>
  <c r="M3" i="2"/>
  <c r="L3" i="2"/>
  <c r="K3" i="2"/>
  <c r="J3" i="2"/>
  <c r="I3" i="2"/>
  <c r="G3" i="2"/>
  <c r="B3" i="2"/>
  <c r="C3" i="2"/>
  <c r="B4" i="2"/>
  <c r="C4" i="2"/>
  <c r="B5" i="2"/>
  <c r="C5" i="2"/>
  <c r="B6" i="2"/>
  <c r="B7" i="2"/>
  <c r="C7" i="2"/>
  <c r="B8" i="2"/>
  <c r="C8" i="2"/>
  <c r="B9" i="2"/>
  <c r="C9" i="2"/>
  <c r="B10" i="2"/>
  <c r="C10" i="2"/>
  <c r="B11" i="2"/>
  <c r="C11" i="2"/>
  <c r="G13" i="2" l="1"/>
  <c r="G12" i="2"/>
  <c r="Q4" i="2"/>
  <c r="Q6" i="2"/>
  <c r="Q8" i="2"/>
  <c r="Q9" i="2"/>
  <c r="Q10" i="2"/>
  <c r="Q11" i="2"/>
  <c r="J13" i="2"/>
  <c r="D40" i="2" s="1"/>
  <c r="P11" i="2"/>
  <c r="P3" i="2"/>
  <c r="Q5" i="2"/>
  <c r="H13" i="2"/>
  <c r="K12" i="2"/>
  <c r="E41" i="2" s="1"/>
  <c r="J12" i="2"/>
  <c r="D41" i="2" s="1"/>
  <c r="Q7" i="2"/>
  <c r="P7" i="2"/>
  <c r="L12" i="2"/>
  <c r="F41" i="2" s="1"/>
  <c r="M12" i="2"/>
  <c r="G41" i="2" s="1"/>
  <c r="Q3" i="2"/>
  <c r="K13" i="2"/>
  <c r="E40" i="2" s="1"/>
  <c r="P10" i="2"/>
  <c r="I12" i="2"/>
  <c r="C41" i="2" s="1"/>
  <c r="L13" i="2"/>
  <c r="F40" i="2" s="1"/>
  <c r="P9" i="2"/>
  <c r="M13" i="2"/>
  <c r="G40" i="2" s="1"/>
  <c r="P8" i="2"/>
  <c r="P6" i="2"/>
  <c r="P5" i="2"/>
  <c r="P4" i="2"/>
  <c r="I13" i="2"/>
  <c r="C40" i="2" s="1"/>
  <c r="O12" i="2"/>
  <c r="I41" i="2" s="1"/>
  <c r="N12" i="2"/>
  <c r="H41" i="2" s="1"/>
  <c r="O13" i="2"/>
  <c r="I40" i="2" s="1"/>
  <c r="N13" i="2"/>
  <c r="H40" i="2" s="1"/>
  <c r="H12" i="2"/>
  <c r="I38" i="2"/>
  <c r="I43" i="2" s="1"/>
  <c r="H38" i="2"/>
  <c r="H43" i="2" s="1"/>
  <c r="F38" i="2"/>
  <c r="F43" i="2" s="1"/>
  <c r="G38" i="2"/>
  <c r="G43" i="2" s="1"/>
  <c r="E38" i="2"/>
  <c r="E43" i="2" s="1"/>
  <c r="D38" i="2"/>
  <c r="D43" i="2" s="1"/>
  <c r="C38" i="2"/>
  <c r="C43" i="2" s="1"/>
  <c r="C33" i="2"/>
  <c r="C34" i="2" s="1"/>
  <c r="D33" i="2"/>
  <c r="D34" i="2" s="1"/>
  <c r="F33" i="2" l="1"/>
  <c r="F34" i="2" s="1"/>
  <c r="E33" i="2"/>
  <c r="E34" i="2" s="1"/>
  <c r="Q13" i="2"/>
  <c r="Q12" i="2"/>
  <c r="P12" i="2"/>
  <c r="J41" i="2" s="1"/>
  <c r="J38" i="2"/>
  <c r="J43" i="2" s="1"/>
  <c r="P13" i="2"/>
  <c r="J40" i="2" s="1"/>
</calcChain>
</file>

<file path=xl/sharedStrings.xml><?xml version="1.0" encoding="utf-8"?>
<sst xmlns="http://schemas.openxmlformats.org/spreadsheetml/2006/main" count="1392" uniqueCount="576">
  <si>
    <t>EVENT INFORMATION</t>
  </si>
  <si>
    <t>EMERGENCE</t>
  </si>
  <si>
    <t>DETECTION</t>
  </si>
  <si>
    <t xml:space="preserve">NOTIFICATION </t>
  </si>
  <si>
    <t>RESPONSE</t>
  </si>
  <si>
    <t>END</t>
  </si>
  <si>
    <t>NOTES</t>
  </si>
  <si>
    <r>
      <t xml:space="preserve">
Event
</t>
    </r>
    <r>
      <rPr>
        <sz val="9"/>
        <color rgb="FF000000"/>
        <rFont val="Arial"/>
        <family val="2"/>
      </rPr>
      <t>Name of endemic disease, animal disease, non-endemic disease or other health threats</t>
    </r>
  </si>
  <si>
    <r>
      <rPr>
        <b/>
        <sz val="9"/>
        <color rgb="FF000000"/>
        <rFont val="Arial"/>
        <family val="2"/>
      </rPr>
      <t xml:space="preserve">
Event type</t>
    </r>
    <r>
      <rPr>
        <sz val="9"/>
        <color rgb="FF000000"/>
        <rFont val="Arial"/>
        <family val="2"/>
      </rPr>
      <t xml:space="preserve">
Type of event (e.g., endemic disease, animal disease, non-endemic disease or other health threats)</t>
    </r>
  </si>
  <si>
    <r>
      <rPr>
        <b/>
        <sz val="9"/>
        <color rgb="FF000000"/>
        <rFont val="Arial"/>
        <family val="2"/>
      </rPr>
      <t xml:space="preserve">
Location</t>
    </r>
    <r>
      <rPr>
        <sz val="9"/>
        <color rgb="FF000000"/>
        <rFont val="Arial"/>
        <family val="2"/>
      </rPr>
      <t xml:space="preserve">
Highest level of governance (e.g., region)</t>
    </r>
  </si>
  <si>
    <r>
      <rPr>
        <b/>
        <sz val="9"/>
        <color rgb="FF000000"/>
        <rFont val="Arial"/>
        <family val="2"/>
      </rPr>
      <t xml:space="preserve">
Location</t>
    </r>
    <r>
      <rPr>
        <sz val="9"/>
        <color rgb="FF000000"/>
        <rFont val="Arial"/>
        <family val="2"/>
      </rPr>
      <t xml:space="preserve">
Lower level of governance (e.g., state or province) </t>
    </r>
  </si>
  <si>
    <r>
      <rPr>
        <b/>
        <sz val="9"/>
        <color rgb="FF000000"/>
        <rFont val="Arial"/>
        <family val="2"/>
      </rPr>
      <t xml:space="preserve">
Location</t>
    </r>
    <r>
      <rPr>
        <sz val="9"/>
        <color rgb="FF000000"/>
        <rFont val="Arial"/>
        <family val="2"/>
      </rPr>
      <t xml:space="preserve">
Lower level of governance 
(e.g., city or district) </t>
    </r>
  </si>
  <si>
    <r>
      <rPr>
        <b/>
        <sz val="9"/>
        <color theme="1"/>
        <rFont val="Arial"/>
        <family val="2"/>
      </rPr>
      <t xml:space="preserve">
DATE OF EMERGENCE¹² </t>
    </r>
    <r>
      <rPr>
        <sz val="9"/>
        <color theme="1"/>
        <rFont val="Arial"/>
        <family val="2"/>
      </rPr>
      <t xml:space="preserve">
See definition below.
</t>
    </r>
  </si>
  <si>
    <r>
      <rPr>
        <b/>
        <sz val="9"/>
        <color rgb="FF000000"/>
        <rFont val="Arial"/>
        <family val="2"/>
      </rPr>
      <t xml:space="preserve">
Narrative</t>
    </r>
    <r>
      <rPr>
        <sz val="9"/>
        <color rgb="FF000000"/>
        <rFont val="Arial"/>
        <family val="2"/>
      </rPr>
      <t xml:space="preserve">
Rationale for identifying this date for effective response and any key observations.</t>
    </r>
  </si>
  <si>
    <r>
      <rPr>
        <b/>
        <sz val="9"/>
        <color theme="5"/>
        <rFont val="Arial"/>
        <family val="2"/>
      </rPr>
      <t xml:space="preserve">
DATE OF DETECTION</t>
    </r>
    <r>
      <rPr>
        <sz val="9"/>
        <color rgb="FF000000"/>
        <rFont val="Arial"/>
        <family val="2"/>
      </rPr>
      <t xml:space="preserve">
Date the event is first recorded by any source 
or in any system</t>
    </r>
  </si>
  <si>
    <r>
      <t xml:space="preserve">
Bottlenecks
</t>
    </r>
    <r>
      <rPr>
        <sz val="9"/>
        <color rgb="FF000000"/>
        <rFont val="Arial"/>
        <family val="2"/>
      </rPr>
      <t>Factors that prevented timely action. Briefly describe max 3 bottlenecks, if applicable. Bottlenecks are compiled in the optional sheet.</t>
    </r>
  </si>
  <si>
    <r>
      <t xml:space="preserve">
Enablers
</t>
    </r>
    <r>
      <rPr>
        <sz val="9"/>
        <color rgb="FF000000"/>
        <rFont val="Arial"/>
        <family val="2"/>
      </rPr>
      <t>Factors that enabled timely action. Document for advocacy and to demonstrate impact.</t>
    </r>
  </si>
  <si>
    <r>
      <rPr>
        <b/>
        <sz val="9"/>
        <color rgb="FFF89736"/>
        <rFont val="Arial"/>
        <family val="2"/>
      </rPr>
      <t xml:space="preserve">
DATE OF NOTIFICATION</t>
    </r>
    <r>
      <rPr>
        <sz val="9"/>
        <color rgb="FF000000"/>
        <rFont val="Arial"/>
        <family val="2"/>
      </rPr>
      <t xml:space="preserve">
Date the event is first reported to a public health authority responsible for action</t>
    </r>
  </si>
  <si>
    <r>
      <rPr>
        <b/>
        <sz val="9"/>
        <color rgb="FF000000"/>
        <rFont val="Arial"/>
        <family val="2"/>
      </rPr>
      <t xml:space="preserve">
Bottlenecks</t>
    </r>
    <r>
      <rPr>
        <sz val="9"/>
        <color rgb="FF000000"/>
        <rFont val="Arial"/>
        <family val="2"/>
      </rPr>
      <t xml:space="preserve">
Factors that prevented timely action. Briefly describe max 3 bottlenecks, if applicable. Bottlenecks are compiled in the optional sheet.</t>
    </r>
  </si>
  <si>
    <r>
      <rPr>
        <b/>
        <sz val="9"/>
        <color rgb="FF000000"/>
        <rFont val="Arial"/>
        <family val="2"/>
      </rPr>
      <t xml:space="preserve">
Enablers</t>
    </r>
    <r>
      <rPr>
        <sz val="9"/>
        <color rgb="FF000000"/>
        <rFont val="Arial"/>
        <family val="2"/>
      </rPr>
      <t xml:space="preserve">
Factors that enabled timely action. Document for advocacy and to demonstrate impact.</t>
    </r>
  </si>
  <si>
    <r>
      <rPr>
        <b/>
        <sz val="9"/>
        <color rgb="FF000000"/>
        <rFont val="Arial"/>
        <family val="2"/>
      </rPr>
      <t xml:space="preserve">
Early response action 1</t>
    </r>
    <r>
      <rPr>
        <sz val="9"/>
        <color rgb="FF000000"/>
        <rFont val="Arial"/>
        <family val="2"/>
      </rPr>
      <t xml:space="preserve">
Initiate investigation or deploy investigation/response team</t>
    </r>
  </si>
  <si>
    <r>
      <rPr>
        <b/>
        <sz val="9"/>
        <color rgb="FF000000"/>
        <rFont val="Arial"/>
        <family val="2"/>
      </rPr>
      <t xml:space="preserve">
Early response action 2</t>
    </r>
    <r>
      <rPr>
        <sz val="9"/>
        <color rgb="FF000000"/>
        <rFont val="Arial"/>
        <family val="2"/>
      </rPr>
      <t xml:space="preserve">
Conduct epidemiologic analysis of burden, severity and risk factors, and perform initial risk assessment</t>
    </r>
  </si>
  <si>
    <r>
      <rPr>
        <b/>
        <sz val="9"/>
        <color rgb="FF000000"/>
        <rFont val="Arial"/>
        <family val="2"/>
      </rPr>
      <t xml:space="preserve">
Early response action 3</t>
    </r>
    <r>
      <rPr>
        <sz val="9"/>
        <color rgb="FF000000"/>
        <rFont val="Arial"/>
        <family val="2"/>
      </rPr>
      <t xml:space="preserve">
Obtain laboratory confirmation of the outbreak etiology</t>
    </r>
  </si>
  <si>
    <r>
      <rPr>
        <b/>
        <sz val="9"/>
        <color rgb="FF000000"/>
        <rFont val="Arial"/>
        <family val="2"/>
      </rPr>
      <t xml:space="preserve">
Early response action 4</t>
    </r>
    <r>
      <rPr>
        <sz val="9"/>
        <color rgb="FF000000"/>
        <rFont val="Arial"/>
        <family val="2"/>
      </rPr>
      <t xml:space="preserve">
Initiate appropriate case management and infection prevention and control (IPC) measures in health facilities</t>
    </r>
  </si>
  <si>
    <r>
      <rPr>
        <b/>
        <sz val="9"/>
        <color rgb="FF000000"/>
        <rFont val="Arial"/>
        <family val="2"/>
      </rPr>
      <t xml:space="preserve">
Early response action 5</t>
    </r>
    <r>
      <rPr>
        <sz val="9"/>
        <color rgb="FF000000"/>
        <rFont val="Arial"/>
        <family val="2"/>
      </rPr>
      <t xml:space="preserve">
Initiate appropriate public health countermeasures³ in affected communities</t>
    </r>
  </si>
  <si>
    <r>
      <rPr>
        <b/>
        <sz val="9"/>
        <color rgb="FF000000"/>
        <rFont val="Arial"/>
        <family val="2"/>
      </rPr>
      <t xml:space="preserve">
Early response action 6</t>
    </r>
    <r>
      <rPr>
        <sz val="9"/>
        <color rgb="FF000000"/>
        <rFont val="Arial"/>
        <family val="2"/>
      </rPr>
      <t xml:space="preserve">
Initiate appropriate risk communication and community engagement activities</t>
    </r>
  </si>
  <si>
    <r>
      <rPr>
        <b/>
        <sz val="9"/>
        <color rgb="FF000000"/>
        <rFont val="Arial"/>
        <family val="2"/>
      </rPr>
      <t xml:space="preserve">
Early response action 7</t>
    </r>
    <r>
      <rPr>
        <sz val="9"/>
        <color rgb="FF000000"/>
        <rFont val="Arial"/>
        <family val="2"/>
      </rPr>
      <t xml:space="preserve">
Establish a coordination 
mechanism</t>
    </r>
  </si>
  <si>
    <r>
      <rPr>
        <b/>
        <sz val="9"/>
        <color rgb="FF4C4C4F"/>
        <rFont val="Arial"/>
        <family val="2"/>
      </rPr>
      <t xml:space="preserve">
DATE OF EARLY 
RESPONSE INITIATION</t>
    </r>
    <r>
      <rPr>
        <sz val="9"/>
        <color rgb="FF4C4C4F"/>
        <rFont val="Arial"/>
        <family val="2"/>
      </rPr>
      <t xml:space="preserve">
Date on which the first of the seven early response actions occurred </t>
    </r>
  </si>
  <si>
    <r>
      <rPr>
        <b/>
        <sz val="9"/>
        <color rgb="FF2FBB4D"/>
        <rFont val="Arial"/>
        <family val="2"/>
      </rPr>
      <t xml:space="preserve">
DATE OF EARLY 
RESPONSE COMPLETION</t>
    </r>
    <r>
      <rPr>
        <sz val="9"/>
        <color rgb="FF2FBB4D"/>
        <rFont val="Arial"/>
        <family val="2"/>
      </rPr>
      <t xml:space="preserve">
</t>
    </r>
    <r>
      <rPr>
        <sz val="9"/>
        <color rgb="FF000000"/>
        <rFont val="Arial"/>
        <family val="2"/>
      </rPr>
      <t>Date on which all applicable early response actions were completed</t>
    </r>
  </si>
  <si>
    <r>
      <t xml:space="preserve">
Narrative</t>
    </r>
    <r>
      <rPr>
        <sz val="9"/>
        <color rgb="FF000000"/>
        <rFont val="Arial"/>
        <family val="2"/>
      </rPr>
      <t xml:space="preserve">
Rationale for identifying this date for effective response and any key observations.</t>
    </r>
  </si>
  <si>
    <r>
      <t xml:space="preserve">
End date
</t>
    </r>
    <r>
      <rPr>
        <sz val="9"/>
        <color rgb="FF000000"/>
        <rFont val="Arial"/>
        <family val="2"/>
      </rPr>
      <t>Date that outbreak is declared over by responsible authorities</t>
    </r>
  </si>
  <si>
    <t xml:space="preserve">Observations or 
rationale for data input
</t>
  </si>
  <si>
    <t>ID</t>
  </si>
  <si>
    <t>Enter event</t>
  </si>
  <si>
    <t>Select from drop-down.</t>
  </si>
  <si>
    <t>Enter location</t>
  </si>
  <si>
    <t>Enter location (optional)</t>
  </si>
  <si>
    <t>Enter DD/MM/YY. 
Leave blank if pending/missing.</t>
  </si>
  <si>
    <t>Briefly describe.</t>
  </si>
  <si>
    <t>Bottleneck 1</t>
  </si>
  <si>
    <t>Bottleneck 2</t>
  </si>
  <si>
    <t>Bottleneck 3</t>
  </si>
  <si>
    <t>Enter DD/MM/YY. Enter NA (not N/A) if not applicable. Leave blank if pending/missing.</t>
  </si>
  <si>
    <t>Earliest date auto-generated 
with MIN function.</t>
  </si>
  <si>
    <t xml:space="preserve">Latest date auto-generated with MAX function. Incomplete if any cells left blank. </t>
  </si>
  <si>
    <t>Enter DD/MM/YY. 
Leave blank if pending or missing.</t>
  </si>
  <si>
    <t>Anthrax</t>
  </si>
  <si>
    <t>Zambia</t>
  </si>
  <si>
    <t>Southern</t>
  </si>
  <si>
    <t>Sinazongwe</t>
  </si>
  <si>
    <t>This is the date the suspected index case is known to have developed symptoms.</t>
  </si>
  <si>
    <t>This is the date a community health assistant at Dengeza Health Post identified the initial anthrax-suspected case</t>
  </si>
  <si>
    <t>Low index of suspicion of Anthrax among Clinicians</t>
  </si>
  <si>
    <t>Knowledge gaps in IDSR</t>
  </si>
  <si>
    <t>Poor health seeking behavior in the community</t>
  </si>
  <si>
    <t>Trained surveillance officers at DHO</t>
  </si>
  <si>
    <t>This is when the CHA called the district health office to inform them of the Suspected cases and shared the patients' presentations on WhatsApp.</t>
  </si>
  <si>
    <t xml:space="preserve">None </t>
  </si>
  <si>
    <t>None</t>
  </si>
  <si>
    <t>This is when the epidemiologic analysis of burden, severity and risk factors, 
and performance of initial risk assessment were finally Conducted.</t>
  </si>
  <si>
    <t>•Inadequate and delayed collaboration between veterinary department, National parks and DHO.</t>
  </si>
  <si>
    <t>Delayed Animal and Soil Sample Lab results to inform some response activities</t>
  </si>
  <si>
    <t>•Inadequate skills training in Sample collection at Facility and District level.</t>
  </si>
  <si>
    <t>•District trained in IMS</t>
  </si>
  <si>
    <t>Cholera</t>
  </si>
  <si>
    <t>Eastern</t>
  </si>
  <si>
    <t>Chadiza</t>
  </si>
  <si>
    <t>This is the day the first case was brought from Moses Village in Mozambique to Chadiza District health hospital.</t>
  </si>
  <si>
    <t>This is the Date when the Clinician reviewed the Patient and suspected the Cholera case and Stool sample was collected.</t>
  </si>
  <si>
    <t>Low index of suspicion of Cholera among Clinicians</t>
  </si>
  <si>
    <t>Shortage of Clinicians in the District.</t>
  </si>
  <si>
    <t>Recent past Cholera outbreak in neighboring District raised District’s Awareness                               Trained surveillance officers at DHO DHD is a trained/Practicing clinician who was key in Dx of the first case</t>
  </si>
  <si>
    <t xml:space="preserve"> The Clinician Alerted the District surveillance officer.</t>
  </si>
  <si>
    <t>•DHD is a practicing Physician at Chadiza district Hospital. Which made it easier and Faster to communicate with DSO.</t>
  </si>
  <si>
    <t>This is the date epidemiologic analysis of burden, severity and risk factors, and initial risk assessment where finally conducted.</t>
  </si>
  <si>
    <t>Long distance and poor road network to the Provincial Lab</t>
  </si>
  <si>
    <t>Lack of effective communication and cooperation with Health authorities in the neighboring District in Mozambique to undertake response activities</t>
  </si>
  <si>
    <t>Inadequate Transport to conduct contact tracing of cases and other response activities</t>
  </si>
  <si>
    <t>Recent past Cholera outbreak in neighboring District raised District’s Awareness                         Stakeholder engagement</t>
  </si>
  <si>
    <t>Northen</t>
  </si>
  <si>
    <t>Nsama</t>
  </si>
  <si>
    <t>This is the day the first case developed symptoms</t>
  </si>
  <si>
    <t>This is the Date when Facility Filled out the ND 1 forms suspecting cholera and specimen was collected</t>
  </si>
  <si>
    <t>eIDSR knowledge gaps at the facility level</t>
  </si>
  <si>
    <t>non</t>
  </si>
  <si>
    <t>Recent past Cholera outbreak in neighboring District raised District’s Awareness.                                History of cholera and district was already on the alert. District had previously recorded a cholera outbreak in March 2023</t>
  </si>
  <si>
    <t>The Clinician Alerted the District surveillance officer via phone call</t>
  </si>
  <si>
    <t>•Use of Phone calls made it easier and Faster to communicate with DSO.</t>
  </si>
  <si>
    <t>Medical laboratory scientist not permenently stationed at Nsumbu RHC</t>
  </si>
  <si>
    <t>Inadequate resources to Conduct Control and Preventive  measures effectively</t>
  </si>
  <si>
    <t>•Recent past Cholera outbreak in neighboring District raised District’s Awareness.                             Laboratory supplies, space and equipment is available          Personnel involved in the previous cholera response where already available                               Availability of logistics from the previous cholera outbreak</t>
  </si>
  <si>
    <t>Lusaka</t>
  </si>
  <si>
    <t>Not established</t>
  </si>
  <si>
    <t>On 11 Nov 2023, the neighbor of the first confirmed case developed symptoms._x000B_
Increased diarrheal  diseases cases in Lusaka district beyond historical trends
( Starting 20 Aug 2023)</t>
  </si>
  <si>
    <t>This is the date when the clinician reviewed the patient, suspected Cholera, and got a positive RDT result.</t>
  </si>
  <si>
    <t>Gap in action on increased trends in non bloody diarrheal IDSR</t>
  </si>
  <si>
    <t>Low index of Cholera suspicion by some clinicians</t>
  </si>
  <si>
    <t>Sample C</t>
  </si>
  <si>
    <t>Availability of RDT test kits</t>
  </si>
  <si>
    <t>The clinician alerted both the District Surveillance Officer and Public Health Specialist by WhatsApp and phone.</t>
  </si>
  <si>
    <t>WhatsApp group communications with DSO and PHS                    Clear reporting channels between health facilities and public health</t>
  </si>
  <si>
    <t>Knowledge gaps in Epi analysis, Risk assessment and burden analysis at District level.</t>
  </si>
  <si>
    <t>Inadequate resources to Conduct Control and Preventive measures effectively.</t>
  </si>
  <si>
    <t>District not fully trained in IMS</t>
  </si>
  <si>
    <t>Readily available Cholera RDT kits Trained surveillance officers at DHO Experience with recent Cholera outbreak in the District facilitated response actions</t>
  </si>
  <si>
    <t>Western</t>
  </si>
  <si>
    <t>Sesheke</t>
  </si>
  <si>
    <t xml:space="preserve">Oubreak in Sikosi village, Sesheke west
Two cases from same household
</t>
  </si>
  <si>
    <t>1st symptomatic cases detected at Yeta Hospital
(Anthrax Cutaneous form)</t>
  </si>
  <si>
    <t>Low utilization of case definitions at Mukusi RHC</t>
  </si>
  <si>
    <t>Low suspicion Index for non cutaneous forms of anthrax</t>
  </si>
  <si>
    <t>EBS system not established in the community</t>
  </si>
  <si>
    <t xml:space="preserve">Self referral of case to Yeta Hospital and                                              High anthrax suspicious index for cutaneous form at Yeta Hospital                           </t>
  </si>
  <si>
    <t>DHO and PHO notified</t>
  </si>
  <si>
    <t>•Gaps in record keeping for notified cases</t>
  </si>
  <si>
    <t>Sample B</t>
  </si>
  <si>
    <t>Use of personal phones to notify</t>
  </si>
  <si>
    <t>Laboratory confirmation of the outbreak</t>
  </si>
  <si>
    <t>•Knowledge gaps in IMS coordination</t>
  </si>
  <si>
    <t>•Knowledge gaps in sample collection</t>
  </si>
  <si>
    <t xml:space="preserve">•Inadequate funds to conduct comprehensive IPC control measures </t>
  </si>
  <si>
    <t>•Evidence of One Health approach in the response                            Partner support (Red cross- RCCE
                           (Mafisa – Transport).Timely deployment of RRT</t>
  </si>
  <si>
    <t>Choma</t>
  </si>
  <si>
    <t>This is the date patient developed diarrhoea after visiting Lusaka</t>
  </si>
  <si>
    <t xml:space="preserve">The clinician suspected cholera and performed an RDT which was positive and collected a sample for culture
</t>
  </si>
  <si>
    <t>Low index of  suspicion at Mapanza RHC</t>
  </si>
  <si>
    <t>Lack of display of Case definitions of priority diseases on the wall in the screening rooms</t>
  </si>
  <si>
    <t>Lack of RDT at Mapanza RHC and Macha Hospital</t>
  </si>
  <si>
    <t>Clear communication between Macha  and Choma hospitals           .                     Trained and expecienced clinician at Macha Hospital</t>
  </si>
  <si>
    <t>Macha hospital administrator notified Choma DHD</t>
  </si>
  <si>
    <t xml:space="preserve">·Clear communication channels and use of a phone       </t>
  </si>
  <si>
    <t>Activated the RRT and followed where the patient was and notified Mapanza RHC and conducted contact tracing in Mapanza</t>
  </si>
  <si>
    <t xml:space="preserve">Lack of risk assessment tool to </t>
  </si>
  <si>
    <t xml:space="preserve">·       Knowledge gap on risk assessment process </t>
  </si>
  <si>
    <t>·       Lack commodities such as chlorine</t>
  </si>
  <si>
    <t>RRT was available and deployed within 24hrs.	            Activation of the IMS.                 Political will was good.            Transport was readily available. Activation of the IMS.</t>
  </si>
  <si>
    <t xml:space="preserve"> fisrt cholera (Suspected) case developed the signs and symtoms of cholera and met the case defination</t>
  </si>
  <si>
    <t xml:space="preserve"> detected (Suspected) our first cholera case at Dengeza HP</t>
  </si>
  <si>
    <t>High index of suspicion              Case definations in place       Facility staff trained in the 3rd Edition of IDSR</t>
  </si>
  <si>
    <t>Dengeza RHC notified DHO on 26/12/23 around 22hrs and DHO notified the province</t>
  </si>
  <si>
    <t>Facility staff trained in 3rd Edition of the IDSR and knows the importance of timely notification</t>
  </si>
  <si>
    <t>all early response actions were completed such as investigation, lab confirmation, risk assessment and putting in place public health interventions to limit the spread of the infection.</t>
  </si>
  <si>
    <t>- Inadequate resources to transport samples to the reference lab</t>
  </si>
  <si>
    <t>The district has no capacity to confirm cholera cases</t>
  </si>
  <si>
    <t>- Lack of emergency kits (In case of an outbreak)</t>
  </si>
  <si>
    <t xml:space="preserve">Incident Management System (IMS) in place-                                             Well maped partners                     EBS activities </t>
  </si>
  <si>
    <t>Copperbelt</t>
  </si>
  <si>
    <t>Ndola</t>
  </si>
  <si>
    <t>Cholera index case first developed symptoms. a truck driver male aged 37 years from Zimbabwe en-route to Congo DRC through Sakania Border.</t>
  </si>
  <si>
    <t>Pt was tested Cholera RDT positive from Ndola Teaching Hospital.</t>
  </si>
  <si>
    <t>-Long turn around time for cultures results</t>
  </si>
  <si>
    <t>Inadequate cholera beds</t>
  </si>
  <si>
    <t>Availability of logistics                 Well coordinated and alert response team</t>
  </si>
  <si>
    <t>The districts surveilance officer was notified via phone call</t>
  </si>
  <si>
    <t>integration among district staff and hospitals enabled quick response. Furthermore strong coordination system among Surveillance, Environmental, Health Promotion, Laboratory, Clinical Departments and the Cholera Treatment Centre</t>
  </si>
  <si>
    <t>This is when distribution of chlorine was initiated in the community as main counter measure</t>
  </si>
  <si>
    <t>Inadequate transport  and food for patients</t>
  </si>
  <si>
    <t xml:space="preserve">Inadequate stock of disinfectants </t>
  </si>
  <si>
    <t>Functional RRT to conduct contact tracing</t>
  </si>
  <si>
    <t>Kitwe</t>
  </si>
  <si>
    <t xml:space="preserve">The patient was presenting with severe signs and symptoms according to standard case definition after history of attending a funeral within the community on 10/01/24 and after that developed diarrhea and vomiting the following day
</t>
  </si>
  <si>
    <t xml:space="preserve">Upon the patient presenting with the sign and symptoms was brought to the facility and  an RDT and Culture was done which confirmed the case as a positive case.
</t>
  </si>
  <si>
    <t xml:space="preserve">·       Inadquate IEC and poor health seeking behavour in the community leading to late  reporting  to health facilities by patients </t>
  </si>
  <si>
    <t>·       Knownledge gap about cholera and the type of diarrhea that is related to cholera in the community</t>
  </si>
  <si>
    <t>·       Adequate knowledge by the facility staff on what type of diarrhea for cholera and equipped with knowledge on the standard case definitions for cholera</t>
  </si>
  <si>
    <t>The facility notified the Rapid Response Team and immediately carried out contact tracing and other investigations</t>
  </si>
  <si>
    <t xml:space="preserve">·       Lack of transport to reach hard to reach places </t>
  </si>
  <si>
    <t>·       Inaduqate PPEs for Rapid response teams</t>
  </si>
  <si>
    <t>The district does not have to conduct culture for confirmation hence turn around time taking long</t>
  </si>
  <si>
    <t>Trained District health staff in Contact tracing</t>
  </si>
  <si>
    <r>
      <t xml:space="preserve">  To add a new row: Select the entire </t>
    </r>
    <r>
      <rPr>
        <b/>
        <sz val="8"/>
        <color rgb="FF4C4C4F"/>
        <rFont val="Arial"/>
        <family val="2"/>
      </rPr>
      <t>"#" ROW</t>
    </r>
    <r>
      <rPr>
        <sz val="8"/>
        <color rgb="FF4C4C4F"/>
        <rFont val="Arial"/>
        <family val="2"/>
      </rPr>
      <t xml:space="preserve"> (click the row number), then press the keys </t>
    </r>
    <r>
      <rPr>
        <b/>
        <sz val="8"/>
        <color rgb="FF4C4C4F"/>
        <rFont val="Arial"/>
        <family val="2"/>
      </rPr>
      <t>Ctrl, Shift and plus (+)</t>
    </r>
    <r>
      <rPr>
        <sz val="8"/>
        <color rgb="FF4C4C4F"/>
        <rFont val="Arial"/>
        <family val="2"/>
      </rPr>
      <t xml:space="preserve">. Ensure you add an identical number of rows in the next sheet.
</t>
    </r>
  </si>
  <si>
    <t xml:space="preserve">  1. Date of emergence may change as data are updated through the course of the epidemiologic investigation. </t>
  </si>
  <si>
    <t xml:space="preserve">  2. Date of emergence definition. For endemic diseases: date on which a predetermined increase in case incidence over baseline rates occurred; For non-endemic diseases: date on which the index case or first  epidemiologically linked case first experienced symptoms; For other public health events: date the threat first met criteria as a reportable event based on country reporting standards.</t>
  </si>
  <si>
    <t xml:space="preserve">  3. Procurement and distribution of commodities in the community to prevent outbreak spread (e.g., vaccines, ORS sachets, antimicrobial agents, water treatment, soap, insect repellants, bed nets, PPE), initiation of public health and social measures (e.g., masking, travel restrictions, quarantine, food recall, boil water advisory)</t>
  </si>
  <si>
    <t>NOTIFICATION</t>
  </si>
  <si>
    <r>
      <rPr>
        <b/>
        <sz val="9"/>
        <color rgb="FF000000"/>
        <rFont val="Arial"/>
        <family val="2"/>
      </rPr>
      <t xml:space="preserve">
Location</t>
    </r>
    <r>
      <rPr>
        <sz val="9"/>
        <color rgb="FF000000"/>
        <rFont val="Arial"/>
        <family val="2"/>
      </rPr>
      <t xml:space="preserve">
Highest level of governance (e.g., region, state, province)</t>
    </r>
  </si>
  <si>
    <r>
      <rPr>
        <b/>
        <sz val="9"/>
        <color rgb="FF000000"/>
        <rFont val="Arial"/>
        <family val="2"/>
      </rPr>
      <t xml:space="preserve">
Location</t>
    </r>
    <r>
      <rPr>
        <sz val="9"/>
        <color rgb="FF000000"/>
        <rFont val="Arial"/>
        <family val="2"/>
      </rPr>
      <t xml:space="preserve">
Lower level of governance (e.g., district, county) </t>
    </r>
  </si>
  <si>
    <r>
      <rPr>
        <b/>
        <sz val="9"/>
        <color rgb="FF000000"/>
        <rFont val="Arial"/>
        <family val="2"/>
      </rPr>
      <t xml:space="preserve">
Location</t>
    </r>
    <r>
      <rPr>
        <sz val="9"/>
        <color rgb="FF000000"/>
        <rFont val="Arial"/>
        <family val="2"/>
      </rPr>
      <t xml:space="preserve">
Lower level of governance 
(e.g., municipality) </t>
    </r>
  </si>
  <si>
    <r>
      <rPr>
        <b/>
        <sz val="9"/>
        <color rgb="FFED5446"/>
        <rFont val="Arial"/>
        <family val="2"/>
      </rPr>
      <t xml:space="preserve">
TIMELINESS OF DETECTION</t>
    </r>
    <r>
      <rPr>
        <sz val="9"/>
        <color rgb="FF000000"/>
        <rFont val="Arial"/>
        <family val="2"/>
      </rPr>
      <t xml:space="preserve">
Difference between
dates of emergence 
and detection
</t>
    </r>
    <r>
      <rPr>
        <b/>
        <sz val="9"/>
        <color rgb="FF000000"/>
        <rFont val="Arial"/>
        <family val="2"/>
      </rPr>
      <t xml:space="preserve">TARGET
</t>
    </r>
    <r>
      <rPr>
        <b/>
        <sz val="12"/>
        <color rgb="FFED5446"/>
        <rFont val="Arial"/>
        <family val="2"/>
      </rPr>
      <t>7 days</t>
    </r>
  </si>
  <si>
    <r>
      <rPr>
        <b/>
        <sz val="9"/>
        <color rgb="FFF89736"/>
        <rFont val="Arial"/>
        <family val="2"/>
      </rPr>
      <t xml:space="preserve">
TIMELINESS OF NOTIFICATION</t>
    </r>
    <r>
      <rPr>
        <sz val="9"/>
        <color rgb="FF000000"/>
        <rFont val="Arial"/>
        <family val="2"/>
      </rPr>
      <t xml:space="preserve">
Difference between 
dates of detection 
and notification
</t>
    </r>
    <r>
      <rPr>
        <b/>
        <sz val="9"/>
        <color rgb="FF000000"/>
        <rFont val="Arial"/>
        <family val="2"/>
      </rPr>
      <t xml:space="preserve">TARGET
</t>
    </r>
    <r>
      <rPr>
        <b/>
        <sz val="12"/>
        <color rgb="FFF89736"/>
        <rFont val="Arial"/>
        <family val="2"/>
      </rPr>
      <t>1 day</t>
    </r>
  </si>
  <si>
    <r>
      <rPr>
        <b/>
        <sz val="8"/>
        <color rgb="FF000000"/>
        <rFont val="Arial"/>
        <family val="2"/>
      </rPr>
      <t xml:space="preserve">
Early response action 1</t>
    </r>
    <r>
      <rPr>
        <sz val="8"/>
        <color rgb="FF000000"/>
        <rFont val="Arial"/>
        <family val="2"/>
      </rPr>
      <t xml:space="preserve">
Initiate investigation or deploy investigation/
response team</t>
    </r>
  </si>
  <si>
    <r>
      <rPr>
        <b/>
        <sz val="8"/>
        <color rgb="FF000000"/>
        <rFont val="Arial"/>
        <family val="2"/>
      </rPr>
      <t xml:space="preserve">
Early response action 2</t>
    </r>
    <r>
      <rPr>
        <sz val="8"/>
        <color rgb="FF000000"/>
        <rFont val="Arial"/>
        <family val="2"/>
      </rPr>
      <t xml:space="preserve">
Conduct epidemiologic analysis of burden, severity and risk factors, and perform initial risk assessment</t>
    </r>
  </si>
  <si>
    <r>
      <rPr>
        <b/>
        <sz val="8"/>
        <color rgb="FF000000"/>
        <rFont val="Arial"/>
        <family val="2"/>
      </rPr>
      <t xml:space="preserve">
Early response action 3</t>
    </r>
    <r>
      <rPr>
        <sz val="8"/>
        <color rgb="FF000000"/>
        <rFont val="Arial"/>
        <family val="2"/>
      </rPr>
      <t xml:space="preserve">
Obtain laboratory confirmation of the outbreak etiology</t>
    </r>
  </si>
  <si>
    <r>
      <rPr>
        <b/>
        <sz val="8"/>
        <color rgb="FF000000"/>
        <rFont val="Arial"/>
        <family val="2"/>
      </rPr>
      <t xml:space="preserve">
Early response action 4</t>
    </r>
    <r>
      <rPr>
        <sz val="8"/>
        <color rgb="FF000000"/>
        <rFont val="Arial"/>
        <family val="2"/>
      </rPr>
      <t xml:space="preserve">
Initiate appropriate case management and infection prevention and control (IPC) measures in health facilities</t>
    </r>
  </si>
  <si>
    <r>
      <rPr>
        <b/>
        <sz val="8"/>
        <color rgb="FF000000"/>
        <rFont val="Arial"/>
        <family val="2"/>
      </rPr>
      <t xml:space="preserve">
Early response action 5</t>
    </r>
    <r>
      <rPr>
        <sz val="8"/>
        <color rgb="FF000000"/>
        <rFont val="Arial"/>
        <family val="2"/>
      </rPr>
      <t xml:space="preserve">
Initiate appropriate public health countermeasures³ in affected communities</t>
    </r>
  </si>
  <si>
    <r>
      <rPr>
        <b/>
        <sz val="8"/>
        <color rgb="FF000000"/>
        <rFont val="Arial"/>
        <family val="2"/>
      </rPr>
      <t xml:space="preserve">
Early response action 6</t>
    </r>
    <r>
      <rPr>
        <sz val="8"/>
        <color rgb="FF000000"/>
        <rFont val="Arial"/>
        <family val="2"/>
      </rPr>
      <t xml:space="preserve">
Initiate appropriate risk communication and community engagement activities</t>
    </r>
  </si>
  <si>
    <r>
      <rPr>
        <b/>
        <sz val="8"/>
        <color rgb="FF000000"/>
        <rFont val="Arial"/>
        <family val="2"/>
      </rPr>
      <t xml:space="preserve">
Early response action 7</t>
    </r>
    <r>
      <rPr>
        <sz val="8"/>
        <color rgb="FF000000"/>
        <rFont val="Arial"/>
        <family val="2"/>
      </rPr>
      <t xml:space="preserve">
Establish a coordination 
mechanism</t>
    </r>
  </si>
  <si>
    <r>
      <rPr>
        <b/>
        <sz val="8"/>
        <color rgb="FF4C4C4F"/>
        <rFont val="Arial"/>
        <family val="2"/>
      </rPr>
      <t xml:space="preserve">
</t>
    </r>
    <r>
      <rPr>
        <b/>
        <sz val="9"/>
        <color rgb="FF4C4C4F"/>
        <rFont val="Arial"/>
        <family val="2"/>
      </rPr>
      <t xml:space="preserve">TIMELINESS OF EARLY 
RESPONSE INITIATION
</t>
    </r>
    <r>
      <rPr>
        <sz val="9"/>
        <color rgb="FF4C4C4F"/>
        <rFont val="Arial"/>
        <family val="2"/>
      </rPr>
      <t>Difference between dates of notification and occurrence of first of the seven early response actions</t>
    </r>
  </si>
  <si>
    <r>
      <rPr>
        <b/>
        <sz val="9"/>
        <color rgb="FF2FBB4D"/>
        <rFont val="Arial"/>
        <family val="2"/>
      </rPr>
      <t xml:space="preserve">
TIMELINESS OF EARLY 
RESPONSE COMPLETION</t>
    </r>
    <r>
      <rPr>
        <sz val="9"/>
        <color rgb="FF000000"/>
        <rFont val="Arial"/>
        <family val="2"/>
      </rPr>
      <t xml:space="preserve">
Difference between dates of notification and completion of the last early response action
</t>
    </r>
    <r>
      <rPr>
        <b/>
        <sz val="9"/>
        <color rgb="FF000000"/>
        <rFont val="Arial"/>
        <family val="2"/>
      </rPr>
      <t xml:space="preserve">
TARGET
</t>
    </r>
    <r>
      <rPr>
        <b/>
        <sz val="12"/>
        <color rgb="FF2FBB4D"/>
        <rFont val="Arial"/>
        <family val="2"/>
      </rPr>
      <t>7 days</t>
    </r>
  </si>
  <si>
    <t xml:space="preserve">Observations or 
rationale for data input
</t>
  </si>
  <si>
    <t xml:space="preserve">Median </t>
  </si>
  <si>
    <t xml:space="preserve">% Met Target </t>
  </si>
  <si>
    <t>Legend</t>
  </si>
  <si>
    <t>Format</t>
  </si>
  <si>
    <t>Action</t>
  </si>
  <si>
    <t>NA</t>
  </si>
  <si>
    <r>
      <rPr>
        <b/>
        <sz val="8"/>
        <color rgb="FF000000"/>
        <rFont val="Arial"/>
        <family val="2"/>
      </rPr>
      <t xml:space="preserve">Not applicable. </t>
    </r>
    <r>
      <rPr>
        <sz val="8"/>
        <color rgb="FF000000"/>
        <rFont val="Arial"/>
        <family val="2"/>
      </rPr>
      <t>Check input data in Sheet 1 to complete or leave NA.</t>
    </r>
  </si>
  <si>
    <t>!</t>
  </si>
  <si>
    <r>
      <t xml:space="preserve">Negative value. </t>
    </r>
    <r>
      <rPr>
        <sz val="8"/>
        <color rgb="FF000000"/>
        <rFont val="Arial"/>
        <family val="2"/>
      </rPr>
      <t>Potential data input error. If data is correct, do not adjust dates to present a positive value. Instead, take note of this interval and ensure that the narrative/rationale for date selection is documented.</t>
    </r>
  </si>
  <si>
    <t>Missing</t>
  </si>
  <si>
    <r>
      <rPr>
        <b/>
        <sz val="8"/>
        <color rgb="FF000000"/>
        <rFont val="Arial"/>
        <family val="2"/>
      </rPr>
      <t xml:space="preserve">Missing data. </t>
    </r>
    <r>
      <rPr>
        <sz val="8"/>
        <color rgb="FF000000"/>
        <rFont val="Arial"/>
        <family val="2"/>
      </rPr>
      <t>Check input data in Sheet 1 to complete or leave Blank.</t>
    </r>
  </si>
  <si>
    <t>Green highlight</t>
  </si>
  <si>
    <r>
      <rPr>
        <b/>
        <sz val="8"/>
        <color rgb="FF000000"/>
        <rFont val="Arial"/>
        <family val="2"/>
      </rPr>
      <t>Meets target.</t>
    </r>
    <r>
      <rPr>
        <sz val="8"/>
        <color rgb="FF000000"/>
        <rFont val="Arial"/>
        <family val="2"/>
      </rPr>
      <t xml:space="preserve"> Discuss enablers. Document for advocacy and to demonstrate impact.</t>
    </r>
  </si>
  <si>
    <t>Red highlight</t>
  </si>
  <si>
    <r>
      <rPr>
        <b/>
        <sz val="8"/>
        <color rgb="FF000000"/>
        <rFont val="Arial"/>
        <family val="2"/>
      </rPr>
      <t>Does not meet target.</t>
    </r>
    <r>
      <rPr>
        <sz val="8"/>
        <color rgb="FF000000"/>
        <rFont val="Arial"/>
        <family val="2"/>
      </rPr>
      <t xml:space="preserve"> Discuss bottlenecks. Propose remedial actions.</t>
    </r>
  </si>
  <si>
    <t>Summary reports</t>
  </si>
  <si>
    <r>
      <t xml:space="preserve">Scope 
</t>
    </r>
    <r>
      <rPr>
        <sz val="9"/>
        <color theme="0"/>
        <rFont val="Arial"/>
        <family val="2"/>
      </rPr>
      <t>Total events evaluated against 7-1-7: Auto-generated; adjust as needed.</t>
    </r>
  </si>
  <si>
    <t>% Meeting Targets</t>
  </si>
  <si>
    <t>Overall performance</t>
  </si>
  <si>
    <t>Detection</t>
  </si>
  <si>
    <t>Notification</t>
  </si>
  <si>
    <t xml:space="preserve">Response </t>
  </si>
  <si>
    <t>All targets</t>
  </si>
  <si>
    <t># Met Target</t>
  </si>
  <si>
    <t>% Met Target</t>
  </si>
  <si>
    <t>Early response actions</t>
  </si>
  <si>
    <t>Early Response Action 1</t>
  </si>
  <si>
    <t>Early Response Action 2</t>
  </si>
  <si>
    <t>Early Response Action 3</t>
  </si>
  <si>
    <t>Early Response Action 4</t>
  </si>
  <si>
    <t>Early Response Action 5</t>
  </si>
  <si>
    <t>Early Response Action 6</t>
  </si>
  <si>
    <t>Early Response Action 7</t>
  </si>
  <si>
    <t>Early Response Initiation</t>
  </si>
  <si>
    <t>Median</t>
  </si>
  <si>
    <t>PROPOSED ACTION</t>
  </si>
  <si>
    <t>BOTTLENECK ADDRESSED</t>
  </si>
  <si>
    <t>EVENT ID</t>
  </si>
  <si>
    <t>RESPONSIBLE 
AUTHORITY</t>
  </si>
  <si>
    <t>TARGET
START</t>
  </si>
  <si>
    <t>TARGET
END</t>
  </si>
  <si>
    <t>IMPLEMENTATION STATUS</t>
  </si>
  <si>
    <t>NEXT STEPS</t>
  </si>
  <si>
    <t>ZNPHI SDI cluster lead</t>
  </si>
  <si>
    <t>In progress</t>
  </si>
  <si>
    <t>Name, Institution, Contact</t>
  </si>
  <si>
    <t>Stuck</t>
  </si>
  <si>
    <t>Completed</t>
  </si>
  <si>
    <t>Deferred (longer-term action)</t>
  </si>
  <si>
    <r>
      <t xml:space="preserve">
</t>
    </r>
    <r>
      <rPr>
        <b/>
        <sz val="10"/>
        <color rgb="FF000000"/>
        <rFont val="Arial"/>
        <family val="2"/>
      </rPr>
      <t>Bottlenecks</t>
    </r>
    <r>
      <rPr>
        <sz val="10"/>
        <color rgb="FF000000"/>
        <rFont val="Arial"/>
        <family val="2"/>
      </rPr>
      <t xml:space="preserve">
</t>
    </r>
    <r>
      <rPr>
        <sz val="9"/>
        <color rgb="FF000000"/>
        <rFont val="Arial"/>
        <family val="2"/>
      </rPr>
      <t>Transfer individual bottlenecks from Sheet 1.
Assign bottleneck categories or use this list to support a thematic analysis of recurring bottlenecks.</t>
    </r>
  </si>
  <si>
    <t xml:space="preserve">
Event ID</t>
  </si>
  <si>
    <r>
      <t xml:space="preserve">
Interval
</t>
    </r>
    <r>
      <rPr>
        <sz val="9"/>
        <color rgb="FF000000"/>
        <rFont val="Arial"/>
        <family val="2"/>
      </rPr>
      <t>Assign a 7-1-7 interval</t>
    </r>
  </si>
  <si>
    <t>Level</t>
  </si>
  <si>
    <r>
      <t xml:space="preserve">
Bottleneck category
</t>
    </r>
    <r>
      <rPr>
        <sz val="9"/>
        <color rgb="FF000000"/>
        <rFont val="Arial"/>
        <family val="2"/>
      </rPr>
      <t>Assign a category</t>
    </r>
  </si>
  <si>
    <r>
      <t xml:space="preserve">
Technical Area
</t>
    </r>
    <r>
      <rPr>
        <sz val="9"/>
        <color rgb="FF000000"/>
        <rFont val="Arial"/>
        <family val="2"/>
      </rPr>
      <t xml:space="preserve">Assign a JEE 
technical area </t>
    </r>
  </si>
  <si>
    <r>
      <t xml:space="preserve">
JEE indicator
</t>
    </r>
    <r>
      <rPr>
        <sz val="9"/>
        <color rgb="FF000000"/>
        <rFont val="Arial"/>
        <family val="2"/>
      </rPr>
      <t>Assign a JEE indicator (Optional)</t>
    </r>
  </si>
  <si>
    <t xml:space="preserve">  </t>
  </si>
  <si>
    <r>
      <t xml:space="preserve">7-1-7 bottleneck categories 
</t>
    </r>
    <r>
      <rPr>
        <sz val="9"/>
        <color rgb="FF000000"/>
        <rFont val="Arial"/>
        <family val="2"/>
      </rPr>
      <t xml:space="preserve">To help identify areas in greatest need of remedial action and investment, categorize bottlenecks and review the most frequently recurring categories. 
Common bottleneck categories identified through implementation of the 7-1-7 approach are listed below. This list is not exhaustive and additional bottleneck categories may be needed.  </t>
    </r>
  </si>
  <si>
    <t>Health facility or community</t>
  </si>
  <si>
    <t>Low awareness or clinical suspicion by health workers </t>
  </si>
  <si>
    <t xml:space="preserve"> </t>
  </si>
  <si>
    <t>Clinical or Health Care Worker</t>
  </si>
  <si>
    <t>Laboratory</t>
  </si>
  <si>
    <t>Planning &amp; Procedures</t>
  </si>
  <si>
    <t>Delay in care-seeking by patient </t>
  </si>
  <si>
    <t>Health professional with no training in surveillance and response</t>
  </si>
  <si>
    <t>Delayed laboratory confirmation </t>
  </si>
  <si>
    <t>Failure to follow event notification procedures</t>
  </si>
  <si>
    <t>Inadequate skills training in Sample collection at Facility and District level.</t>
  </si>
  <si>
    <t>Response</t>
  </si>
  <si>
    <t>Multiple levels</t>
  </si>
  <si>
    <t>Delayed specimen collection </t>
  </si>
  <si>
    <t>Limited clinical case management capacity  </t>
  </si>
  <si>
    <t>Failure to follow initial risk assessment or event verification procedures</t>
  </si>
  <si>
    <t>Inadequate Transport to conduct Response Activities</t>
  </si>
  <si>
    <t>Intermediate</t>
  </si>
  <si>
    <t>Lack of available resources for response initiation or rapid resource mobilization </t>
  </si>
  <si>
    <t>Delayed specimen transportation</t>
  </si>
  <si>
    <t>Inadequate procedures in place for event notification </t>
  </si>
  <si>
    <t>Inadequate and delayed collaboration between veterinary department and DHO.</t>
  </si>
  <si>
    <t>Lack of one health information sharing/collaboration </t>
  </si>
  <si>
    <t>Lack of clinical surveillance focal point/capacity </t>
  </si>
  <si>
    <t>Lack of diagnostic commodities (lab reagents, RDTs, specimen collection kits)</t>
  </si>
  <si>
    <t>Inadequate risk assessments, preparedness, or response plans </t>
  </si>
  <si>
    <t>poor terrain as some roads are closed during rainy season.</t>
  </si>
  <si>
    <t>Access issues (remote, fragile, conflict settings) </t>
  </si>
  <si>
    <t>Coordination</t>
  </si>
  <si>
    <t>Laboratory reporting failure</t>
  </si>
  <si>
    <t>Resources &amp; Procurement</t>
  </si>
  <si>
    <t>Inadequate spray pumps for disinfection of contaminated premises and inadequate disinfectants.</t>
  </si>
  <si>
    <t>Limited availability of countermeasures or personal protective equipment </t>
  </si>
  <si>
    <t>Lack of coordination across public health units or agencies</t>
  </si>
  <si>
    <t>Patient or Community</t>
  </si>
  <si>
    <t>Competing priorities (including COVID-19) </t>
  </si>
  <si>
    <t>National</t>
  </si>
  <si>
    <t>Lack of multisectoral/disciplinary response teams</t>
  </si>
  <si>
    <t>Low index of suspicion of Cholera among Clinicians.</t>
  </si>
  <si>
    <t>Inadequate sensitivity of community detection </t>
  </si>
  <si>
    <t>Human resources gaps for public health </t>
  </si>
  <si>
    <t>Weak response coordination, including incident management and rapid response team capacity </t>
  </si>
  <si>
    <t>Low community knowledge or trust </t>
  </si>
  <si>
    <t>Logistics and shipment delays </t>
  </si>
  <si>
    <t>Long distance and poor road network to the Provincial Lab.</t>
  </si>
  <si>
    <t>Data Systems</t>
  </si>
  <si>
    <t>Risk communications or community engagement </t>
  </si>
  <si>
    <t>Inadequate resources to Conduct Control and Preventive  measures effectively.</t>
  </si>
  <si>
    <t>Data entry delay</t>
  </si>
  <si>
    <t>Lack of effective communication and cooperation with Health authorities in the neighboring District in Mozambique to undertake response activities.</t>
  </si>
  <si>
    <t>Lack of coordination with neighboring countries</t>
  </si>
  <si>
    <t>Technological challenge for electronic surveillance/reporting systems (e.g., network coverage) </t>
  </si>
  <si>
    <t>District not yet Trained in IMS.</t>
  </si>
  <si>
    <t>Event Characteristics</t>
  </si>
  <si>
    <t>eIDSR knowledge gaps at the facility level.</t>
  </si>
  <si>
    <t>Shortage of staff in the Diagnostic lab</t>
  </si>
  <si>
    <t>New or unexpected pathogen </t>
  </si>
  <si>
    <t>Inadequate Transport to conduct contact tracing of cases and other response activities.</t>
  </si>
  <si>
    <t>Medical laboratory scientist not permanently stationed at Nsumbu RHC.</t>
  </si>
  <si>
    <t>Inadequate space for cholera treatment centre (cholera beds).</t>
  </si>
  <si>
    <t>Failure to act on surveillance data</t>
  </si>
  <si>
    <t>Inadequate transport to conduct contact tracing of cases and other response activities.</t>
  </si>
  <si>
    <t>District not yet trained in IMS.</t>
  </si>
  <si>
    <t>IMS coordination with stakeholders</t>
  </si>
  <si>
    <t>IDSR knowledge gaps in the Community</t>
  </si>
  <si>
    <t>Lack of timely or complete surveillance data</t>
  </si>
  <si>
    <t>Knowledge gaps in STREP and IAP production</t>
  </si>
  <si>
    <t>Knowledge gaps in IMS coordination</t>
  </si>
  <si>
    <t>weak response coordination, including incident management and rapid response team capacity </t>
  </si>
  <si>
    <t>Delays in implementation of counter measures</t>
  </si>
  <si>
    <t xml:space="preserve">Inadequate funds to conduct comprehensive IPC control measures </t>
  </si>
  <si>
    <t>Knowledge gaps in sample collection</t>
  </si>
  <si>
    <t>Inadequate knowledge in RCCE implementation</t>
  </si>
  <si>
    <t>knowledge gaps in transportation of samples to the lab</t>
  </si>
  <si>
    <t>Gaps in record keeping for notified cases</t>
  </si>
  <si>
    <t>Low suspicion of the index at Mapanza RHC</t>
  </si>
  <si>
    <t>Knowledge gap in IDSR among clinicians</t>
  </si>
  <si>
    <t>health facility or community</t>
  </si>
  <si>
    <t>Lack of risk assessment tool to complete risk assessment</t>
  </si>
  <si>
    <t xml:space="preserve">Knowledge gap on risk assessment process </t>
  </si>
  <si>
    <t>Lack commodities such as chlorine</t>
  </si>
  <si>
    <t>Inadequate resources to transport samples to the reference lab</t>
  </si>
  <si>
    <t>Lack of Cholera RDTs</t>
  </si>
  <si>
    <t>Bad road network in the district</t>
  </si>
  <si>
    <t>Lack of emergency kits (In case of an outbreak)</t>
  </si>
  <si>
    <t xml:space="preserve">Inadquate IEC and poor health seeking behavour in the community leading to late  reporting  to health facilities by patients </t>
  </si>
  <si>
    <t>Knownledge gap about cholera and the type of diarrhea that is related to cholera in the community</t>
  </si>
  <si>
    <t xml:space="preserve">Lack of transport to reach hard to reach places </t>
  </si>
  <si>
    <t>Inaduqate PPEs for Rapid response teams</t>
  </si>
  <si>
    <t>The district does not have capacity to conduct culture for confirmation hence turn around time taking long</t>
  </si>
  <si>
    <r>
      <t xml:space="preserve">
</t>
    </r>
    <r>
      <rPr>
        <b/>
        <sz val="10"/>
        <color rgb="FF000000"/>
        <rFont val="Arial"/>
        <family val="2"/>
      </rPr>
      <t>Bottleneck category counts</t>
    </r>
    <r>
      <rPr>
        <sz val="10"/>
        <color rgb="FF000000"/>
        <rFont val="Arial"/>
        <family val="2"/>
      </rPr>
      <t xml:space="preserve">
</t>
    </r>
    <r>
      <rPr>
        <sz val="9"/>
        <color rgb="FF000000"/>
        <rFont val="Arial"/>
        <family val="2"/>
      </rPr>
      <t>To update results, select any area of the table below, then right click and select "refresh".</t>
    </r>
  </si>
  <si>
    <t>Bottleneck categories</t>
  </si>
  <si>
    <t>Count</t>
  </si>
  <si>
    <t>1. Chadiza</t>
  </si>
  <si>
    <t>Grand Total</t>
  </si>
  <si>
    <t>2. sinazongew Anthrax</t>
  </si>
  <si>
    <t>3. nsama cholera</t>
  </si>
  <si>
    <t>4. Lusaka Cholera</t>
  </si>
  <si>
    <t>5. Sesheke Anthrax</t>
  </si>
  <si>
    <t>6. choma cholera</t>
  </si>
  <si>
    <t>7. Sinazongwe Cholera</t>
  </si>
  <si>
    <t>8. Kitwe cholera</t>
  </si>
  <si>
    <t>Count of Level</t>
  </si>
  <si>
    <t>Column Labels</t>
  </si>
  <si>
    <t>Row Labels</t>
  </si>
  <si>
    <t>Count of 
Bottleneck category
Assign a category</t>
  </si>
  <si>
    <t xml:space="preserve"> JEE TAs</t>
  </si>
  <si>
    <t>JEE Indicator ID</t>
  </si>
  <si>
    <t>P1. Legal instruments</t>
  </si>
  <si>
    <t>P1.1. Legal instruments</t>
  </si>
  <si>
    <t>P2. Financing</t>
  </si>
  <si>
    <t>P1.2. Gender equity and equality in health emergencies</t>
  </si>
  <si>
    <t>P3. IHR coordination, National IHR Focal Point functions and advocacy</t>
  </si>
  <si>
    <t>P2.1. Financing for IHR implementation</t>
  </si>
  <si>
    <t>P4. AMR</t>
  </si>
  <si>
    <t>P2.2. Financing for public health emergency response</t>
  </si>
  <si>
    <t>P5. Zoonotic disease</t>
  </si>
  <si>
    <t>P3.1. National IHR Focal Point functions</t>
  </si>
  <si>
    <t>P6. Food safety</t>
  </si>
  <si>
    <t>P3.2. Multisectoral coordination mechanisms</t>
  </si>
  <si>
    <t>P7. Biosafety and biosecurity</t>
  </si>
  <si>
    <t>P3.3. Strategic planning for IHR, preparedness or health security</t>
  </si>
  <si>
    <t>P8. Immunization</t>
  </si>
  <si>
    <t>P4.1. Multisectoral coordination on AMR</t>
  </si>
  <si>
    <t>D1. National laboratory systems laboratory</t>
  </si>
  <si>
    <t>P4.2. Surveillance of AMR</t>
  </si>
  <si>
    <t>D2. Surveillance</t>
  </si>
  <si>
    <t>P4.3. Prevention of MDRO</t>
  </si>
  <si>
    <t>D3. Human resources</t>
  </si>
  <si>
    <t>P4.4. Optimal use of antimicrobial medicines in human health</t>
  </si>
  <si>
    <t>R1. Health emergency management</t>
  </si>
  <si>
    <t>P4.5. Optimal use of antimicrobial medicines in animal health and agriculture</t>
  </si>
  <si>
    <t>R2. Linking public health and security authorities</t>
  </si>
  <si>
    <t>P5.1. Surveillance of zoonotic diseases</t>
  </si>
  <si>
    <t>R3. Health services provision</t>
  </si>
  <si>
    <t>P5.2. Response to zoonotic diseases</t>
  </si>
  <si>
    <t>R4. IPC</t>
  </si>
  <si>
    <t>P5.3. Sanitary animal production practices</t>
  </si>
  <si>
    <t>R5. RCCE</t>
  </si>
  <si>
    <t>P6.1. Surveillance of foodborne diseases and contamination</t>
  </si>
  <si>
    <t>PoE. PoEs and border health</t>
  </si>
  <si>
    <t>P6.2. Response and management of food safety emergencies</t>
  </si>
  <si>
    <t>Chemical events</t>
  </si>
  <si>
    <t>P7.1. Whole-of-government biosafety and biosecurity system is in place for human, animal and agriculture facilities</t>
  </si>
  <si>
    <t>Radiation emergencies</t>
  </si>
  <si>
    <t>P7.2. Biosafety and biosecurity training and practices in all relevant sectors (including human, animal and agriculture)</t>
  </si>
  <si>
    <t>P8.1. Vaccine coverage (measles) as part of national programme</t>
  </si>
  <si>
    <t>P8.2. National vaccine access and delivery</t>
  </si>
  <si>
    <t>P8.3. Mass vaccination for epidemics of VPDs</t>
  </si>
  <si>
    <t>D1.1. Laboratory testing capacity modalities</t>
  </si>
  <si>
    <t>D1.2. Specimen referral and transport system</t>
  </si>
  <si>
    <t>D1.3. Effective national diagnostic network</t>
  </si>
  <si>
    <t>D1.4. Laboratory quality system</t>
  </si>
  <si>
    <t>D2.1. Early warning surveillance function</t>
  </si>
  <si>
    <t>D2.2. Event verification and investigation</t>
  </si>
  <si>
    <t>D2.3. Analysis and information sharing</t>
  </si>
  <si>
    <t>D3.1. Multisectoral workforce strategy</t>
  </si>
  <si>
    <t>D3.2. Human resources for implementation of IHR</t>
  </si>
  <si>
    <t>Other</t>
  </si>
  <si>
    <t>D3.3. Workforce training</t>
  </si>
  <si>
    <t>D3.4. Workforce surge during a public health event</t>
  </si>
  <si>
    <t>R1.1. Emergency risk assessment and readiness</t>
  </si>
  <si>
    <t>R1.2. PHEOC</t>
  </si>
  <si>
    <t>R1.3. Management of health emergency response</t>
  </si>
  <si>
    <t>R1.4. Activation and coordination of health personnel in a public health emergency</t>
  </si>
  <si>
    <t>R1.5. Emergency logistic and supply chain management</t>
  </si>
  <si>
    <t>R1.6. Research, development and innovation</t>
  </si>
  <si>
    <t>R2.1. Public health and security authorities (e.g. law enforcement, border control, customs) are linked during a suspect or confirmed biological, chemical or radiological event</t>
  </si>
  <si>
    <t>R3.1. Case management</t>
  </si>
  <si>
    <t>R3.2. Utilization of health services</t>
  </si>
  <si>
    <t>R3.3. Continuity of essential health devices</t>
  </si>
  <si>
    <t>R4.1. IPC programmes</t>
  </si>
  <si>
    <t>R4.2. HCAI surveillance</t>
  </si>
  <si>
    <t>R4.3. Safe environment in health facilities</t>
  </si>
  <si>
    <t xml:space="preserve">R5.1. RCCE systems for emergencies </t>
  </si>
  <si>
    <t>R5.2 Risk communication</t>
  </si>
  <si>
    <t>R5.3. Community engagement</t>
  </si>
  <si>
    <t>PoE1. Core capacity requirements at all times for PoEs (airports, ports and ground crossings)</t>
  </si>
  <si>
    <t>PoE2. Public health response at PoEs</t>
  </si>
  <si>
    <t>PoE3. Risk-based approach to international travel-related measures</t>
  </si>
  <si>
    <t>CE1. Mechanisms established and functioning for detecting and responding to chemical events or emergencies</t>
  </si>
  <si>
    <t>CE2. Enabling environment in place for management of chemical event</t>
  </si>
  <si>
    <t>RE1. Mechanisms established and functioning for detecting and responding to radiological and nuclear emergencies</t>
  </si>
  <si>
    <t>RE2. Enabling environment in place for management of radiological and nuclear emergencies</t>
  </si>
  <si>
    <t>Weak integration of one health approach in outbreak response</t>
  </si>
  <si>
    <t>Training in IDSR in the District</t>
  </si>
  <si>
    <t>Sample Collection  Skills Orientation</t>
  </si>
  <si>
    <t>Workshop training/orientation among Clinicians in ND’s Case definitions and Management</t>
  </si>
  <si>
    <t>Procurement of adequate Lab Materials</t>
  </si>
  <si>
    <t>Inadequate lab reagents and media for sample collection and transportation.</t>
  </si>
  <si>
    <t>Simulation Exercise Training</t>
  </si>
  <si>
    <t>Inadequate delayed collaboration between veterinary department andDHO.</t>
  </si>
  <si>
    <t>Procurement and Servicing of Motorbikes and Motor Vehicles in the District</t>
  </si>
  <si>
    <t>-Lack of Transport to conduct Response Activities</t>
  </si>
  <si>
    <t xml:space="preserve">Health Promotion and Community Sensitization </t>
  </si>
  <si>
    <t>Poor health seeking behavior in the community.</t>
  </si>
  <si>
    <t>Workshop training/orientation and Distribution of ND’s Case definitions in Health facilities and among Clinicians</t>
  </si>
  <si>
    <t>Low index of suspicion of Anthrax among Clinicians.</t>
  </si>
  <si>
    <t>Deployment of Reagents in the District</t>
  </si>
  <si>
    <t>Convene Regular EPPC &amp; MC meetings in the Sinazongwe district</t>
  </si>
  <si>
    <t>Weak One Health Approach</t>
  </si>
  <si>
    <t>Deployment of Response emergency funds</t>
  </si>
  <si>
    <t>inadequate resources to support response activities.</t>
  </si>
  <si>
    <t>Maintenance of nonfunctional Motor Bikes.</t>
  </si>
  <si>
    <t>-Provincial Supporting District with Transport</t>
  </si>
  <si>
    <t xml:space="preserve">Inadequate Transport to conduct contact tracing of cases and other response activities. </t>
  </si>
  <si>
    <t>Conduct training/orientation and Distribution of ND’s Case definitions in Health facilities and among Clinicians</t>
  </si>
  <si>
    <t xml:space="preserve">Designation of Specific Vehicle for response activities </t>
  </si>
  <si>
    <t>Maintenance of nonfunctional boats</t>
  </si>
  <si>
    <t>Lack of land and marine transport to investigate or respond to the affected areas</t>
  </si>
  <si>
    <t>Creating more Treatment Centers</t>
  </si>
  <si>
    <t>Inadequate space for cholera treatment centre (cholera beds)</t>
  </si>
  <si>
    <t>District IMS Training</t>
  </si>
  <si>
    <t>District not Trained in IMS</t>
  </si>
  <si>
    <t xml:space="preserve">Funds for Fuel, and Hiring of Speedboat </t>
  </si>
  <si>
    <t>IDSR training</t>
  </si>
  <si>
    <t>IDSR knowledge gaps at the facility level.</t>
  </si>
  <si>
    <t>Institutionalize review of weekly IDSR data at ALL levels (District, health facility) to identify local trends.</t>
  </si>
  <si>
    <t>Building district and health facility capacity to review their own data and a culture of routine data use.</t>
  </si>
  <si>
    <t>Engagement of key stakeholders to participate in data review meetings</t>
  </si>
  <si>
    <t>Link IDSR data to actions (e.g. conducting RDTs, collecting samples)</t>
  </si>
  <si>
    <t>Train HCWs in IDSR: case definitions and how to report</t>
  </si>
  <si>
    <t>Case definition for suspected cholera (AWD) is under-sensitized among HCW</t>
  </si>
  <si>
    <t xml:space="preserve">Lack of specificity/challenge of classifying non bloody diarrhoea without positive RDT </t>
  </si>
  <si>
    <t>Low sensitivity of RDT leading to missed detection, and lack of follow-up on negatives</t>
  </si>
  <si>
    <t>Print and distribute case definitions</t>
  </si>
  <si>
    <t>Circulate surveillance data capturing tools</t>
  </si>
  <si>
    <t>Gaps in filing of notified cases</t>
  </si>
  <si>
    <t>Training of EBS volunteers and facility staff</t>
  </si>
  <si>
    <t>Staff and CBVs training in RCCE implementation</t>
  </si>
  <si>
    <t>Multisectoral coordination through holding regular EPPC meetings</t>
  </si>
  <si>
    <t>Training in anthrax diagnostic and case management</t>
  </si>
  <si>
    <t>Orientation of Lab and clinicians on sample collection and transportation</t>
  </si>
  <si>
    <t>Knowledge gaps in sample collection and transportation to lab</t>
  </si>
  <si>
    <t>Train District staff in IMS</t>
  </si>
  <si>
    <t>Orient District staff in STREP and IAP formulation</t>
  </si>
  <si>
    <t>Knowledge gaps in STREP and IAP formulation</t>
  </si>
  <si>
    <t>Orientation on cholera</t>
  </si>
  <si>
    <t xml:space="preserve">Low suspicion of the index at Mapanza RHC </t>
  </si>
  <si>
    <t>Mendatory displaying of case definations by all facilities</t>
  </si>
  <si>
    <t>The Provincial health office to disseminate the tools</t>
  </si>
  <si>
    <t>The labs to process orders through ZAMMSA in ELMIS</t>
  </si>
  <si>
    <t>Submit request to ZAMMSA</t>
  </si>
  <si>
    <t>Lack of IPC WASH commodities</t>
  </si>
  <si>
    <t>IDRS training</t>
  </si>
  <si>
    <t>Distribution of Chlorine in fishing camps (hotspots)</t>
  </si>
  <si>
    <t>Conduct sensitization activities such as radio programs, community engengment meetings and Public Adress System</t>
  </si>
  <si>
    <t>Lobby for resouces from partners/stakeholders to transport samples to the reference lab</t>
  </si>
  <si>
    <t xml:space="preserve">Lobby for Cholera RDTs </t>
  </si>
  <si>
    <t>Lack of cholera RDTs</t>
  </si>
  <si>
    <t>Lobby for Emergency kit</t>
  </si>
  <si>
    <t>No Emergency kit</t>
  </si>
  <si>
    <t>Construction of toilets in fishing camps (hot spots)</t>
  </si>
  <si>
    <t>Construction of water points (Borholes) in fishing camps (hot spots)</t>
  </si>
  <si>
    <t xml:space="preserve">Procure a vehicle to be used for public Health Emergencies  </t>
  </si>
  <si>
    <t>Capacitate the district lab to confirm cholera cases</t>
  </si>
  <si>
    <t>No capacity to confirm cholera cases</t>
  </si>
  <si>
    <t>Provision of fuel to reach out to sites where cholera is suspected</t>
  </si>
  <si>
    <t xml:space="preserve">Capacity build staff </t>
  </si>
  <si>
    <t>Empower staff with knowledge on cholera management and standard case definitions and early reporting</t>
  </si>
  <si>
    <t>DHO/DSO</t>
  </si>
  <si>
    <t>31/03/2024</t>
  </si>
  <si>
    <t>ZAPHI/Surveillance Cluster Director</t>
  </si>
  <si>
    <t>20/12/2023</t>
  </si>
  <si>
    <t>23/12/2023</t>
  </si>
  <si>
    <t>DHO/Red Cross</t>
  </si>
  <si>
    <t>23/11/2023</t>
  </si>
  <si>
    <t>All QTRs</t>
  </si>
  <si>
    <r>
      <t>DHO/</t>
    </r>
    <r>
      <rPr>
        <sz val="8"/>
        <color rgb="FF4B4C4F"/>
        <rFont val="Arial"/>
        <family val="2"/>
      </rPr>
      <t>DC</t>
    </r>
  </si>
  <si>
    <t>ZNPHI/Infectious Disease Specialist</t>
  </si>
  <si>
    <t>ZNPHI/Lab system Network Director</t>
  </si>
  <si>
    <t>ZNPHI/EPR Director</t>
  </si>
  <si>
    <t>PHO/PHS</t>
  </si>
  <si>
    <t>Incorporate more content on epi analysis/risk assessment in PHEM trainings</t>
  </si>
  <si>
    <t>Knowledge gaps in Epi analysis, Risk assessment and burden analysis at District and Regional levels that lead to rapid recommendations.</t>
  </si>
  <si>
    <t>District not fully trained in IMS.</t>
  </si>
  <si>
    <t>IMS trainings</t>
  </si>
  <si>
    <t>Assesment of knowledge gaps in IMS and PHEM traininings Carriculam</t>
  </si>
  <si>
    <t>Lobby Vehicles from provincial level</t>
  </si>
  <si>
    <t>Lobby from partners</t>
  </si>
  <si>
    <t xml:space="preserve">DHO/LOCAL AUTHORITY </t>
  </si>
  <si>
    <t>immediately</t>
  </si>
  <si>
    <t>On-going</t>
  </si>
  <si>
    <t>Ministry of heath</t>
  </si>
  <si>
    <t>immeditely</t>
  </si>
  <si>
    <t>Inadquate IEC and poor health seeking behavour in the community leading to late  reporting  to health facilities by patients</t>
  </si>
  <si>
    <t>-Local Authority and DHO</t>
  </si>
  <si>
    <t>-MoH/ZNPHI</t>
  </si>
  <si>
    <t>Capacity Build of staff</t>
  </si>
  <si>
    <t>Equip staff with knowledge on standard case definitions on cholera</t>
  </si>
  <si>
    <t>MoH/ZNPHI</t>
  </si>
  <si>
    <t>Need for provision of Emergency funds at District level</t>
  </si>
  <si>
    <t>-Risk communication Community engagement Timely provision  adequate IEC material from national level</t>
  </si>
  <si>
    <t>Provide Pool vehicle  specific for surveillance Unit</t>
  </si>
  <si>
    <t>Delay of transportation of patients and other Logistics</t>
  </si>
  <si>
    <t>Ndola DHO</t>
  </si>
  <si>
    <t>31/12/2023</t>
  </si>
  <si>
    <t>Engaged local carpenter to make beds</t>
  </si>
  <si>
    <t>Lack of cholera beds</t>
  </si>
  <si>
    <t>Inadequate Liquid Chlorine</t>
  </si>
  <si>
    <t>31/12/2024</t>
  </si>
  <si>
    <t>Lobby from stakeholders</t>
  </si>
  <si>
    <t>Inadequate Food supplies for the CTC</t>
  </si>
  <si>
    <t>Engaged Procurement office to facilitate buying of food for patients</t>
  </si>
  <si>
    <t>Inadequate food for patients</t>
  </si>
  <si>
    <t>31/12/23</t>
  </si>
  <si>
    <t>31/03/24</t>
  </si>
  <si>
    <t>Lobby disinfectants  from PHO (Pynol and chlorine)</t>
  </si>
  <si>
    <t>Cooperating partners to offer Motor bikes</t>
  </si>
  <si>
    <t>inadequate countor mesures</t>
  </si>
  <si>
    <t>knowledge gaps in the community of prevention</t>
  </si>
  <si>
    <t>limited resouces to transport samples</t>
  </si>
  <si>
    <t>poor WASH in fishing camps</t>
  </si>
  <si>
    <t xml:space="preserve">Provision of a dedicated Vehicle for public health intervention </t>
  </si>
  <si>
    <t>Provision of fuel To ensure quick and prompt action is taken on time to respond to outbreak</t>
  </si>
  <si>
    <t>Limited resources to transport RRT teams</t>
  </si>
  <si>
    <t xml:space="preserve"> Inaduqate PPEs for Rapid response teams</t>
  </si>
  <si>
    <t>Sorted table of bottlenecks</t>
  </si>
  <si>
    <t>Total</t>
  </si>
  <si>
    <t>Denominator</t>
  </si>
  <si>
    <t>&gt;7</t>
  </si>
  <si>
    <t>Inadequate space for cholera treatment Centre (cholera beds)</t>
  </si>
  <si>
    <t>inadequate counter measures</t>
  </si>
  <si>
    <t>Inadequate IEC and poor health seeking behavior in the community leading to late reporting to health facilities by patients</t>
  </si>
  <si>
    <t>(blank)</t>
  </si>
  <si>
    <t>Count of Action</t>
  </si>
  <si>
    <t>ER2 was not applicable because epi-link was clearly established with other district cases. Re-doing the analysis was not necessary.</t>
  </si>
  <si>
    <t> Lack of diagnostic commodities (lab reagents, RDTs, specimen collection kits)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</si>
</sst>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66">
    <font>
      <sz val="10"/>
      <color rgb="FF000000"/>
      <name val="Arial"/>
    </font>
    <font>
      <sz val="11"/>
      <color rgb="FF006100"/>
      <name val="Arial"/>
      <family val="2"/>
      <scheme val="minor"/>
    </font>
    <font>
      <sz val="8"/>
      <name val="Arial"/>
      <family val="2"/>
    </font>
    <font>
      <sz val="10"/>
      <color theme="1"/>
      <name val="Arial"/>
      <family val="2"/>
    </font>
    <font>
      <sz val="10"/>
      <color rgb="FF000000"/>
      <name val="Arial"/>
      <family val="2"/>
    </font>
    <font>
      <b/>
      <sz val="9"/>
      <color theme="1"/>
      <name val="Arial"/>
      <family val="2"/>
    </font>
    <font>
      <sz val="9"/>
      <color rgb="FF000000"/>
      <name val="Arial"/>
      <family val="2"/>
    </font>
    <font>
      <sz val="9"/>
      <color theme="1"/>
      <name val="Arial"/>
      <family val="2"/>
    </font>
    <font>
      <b/>
      <sz val="9"/>
      <color theme="0"/>
      <name val="Arial"/>
      <family val="2"/>
    </font>
    <font>
      <b/>
      <sz val="9"/>
      <color rgb="FF000000"/>
      <name val="Arial"/>
      <family val="2"/>
    </font>
    <font>
      <b/>
      <sz val="9"/>
      <color rgb="FFFFFFFF"/>
      <name val="Arial"/>
      <family val="2"/>
    </font>
    <font>
      <b/>
      <sz val="9"/>
      <color rgb="FFE06666"/>
      <name val="Arial"/>
      <family val="2"/>
    </font>
    <font>
      <b/>
      <sz val="9"/>
      <color rgb="FFF6B26B"/>
      <name val="Arial"/>
      <family val="2"/>
    </font>
    <font>
      <b/>
      <sz val="9"/>
      <color theme="5"/>
      <name val="Arial"/>
      <family val="2"/>
    </font>
    <font>
      <b/>
      <sz val="9"/>
      <color rgb="FFF89736"/>
      <name val="Arial"/>
      <family val="2"/>
    </font>
    <font>
      <sz val="7"/>
      <color rgb="FF000000"/>
      <name val="Arial"/>
      <family val="2"/>
    </font>
    <font>
      <sz val="7"/>
      <color theme="3" tint="0.499984740745262"/>
      <name val="Arial"/>
      <family val="2"/>
    </font>
    <font>
      <sz val="8"/>
      <color rgb="FF000000"/>
      <name val="Arial"/>
      <family val="2"/>
    </font>
    <font>
      <b/>
      <sz val="9"/>
      <color rgb="FF2FBB4D"/>
      <name val="Arial"/>
      <family val="2"/>
    </font>
    <font>
      <sz val="9"/>
      <color rgb="FF2FBB4D"/>
      <name val="Arial"/>
      <family val="2"/>
    </font>
    <font>
      <b/>
      <sz val="8"/>
      <color theme="1"/>
      <name val="Arial"/>
      <family val="2"/>
    </font>
    <font>
      <sz val="8"/>
      <color theme="1"/>
      <name val="Arial"/>
      <family val="2"/>
    </font>
    <font>
      <b/>
      <sz val="8"/>
      <color rgb="FF000000"/>
      <name val="Arial"/>
      <family val="2"/>
    </font>
    <font>
      <b/>
      <sz val="9"/>
      <color rgb="FFED5446"/>
      <name val="Arial"/>
      <family val="2"/>
    </font>
    <font>
      <sz val="9"/>
      <color rgb="FF4C4C4F"/>
      <name val="Arial"/>
      <family val="2"/>
    </font>
    <font>
      <b/>
      <sz val="9"/>
      <color rgb="FF4C4C4F"/>
      <name val="Arial"/>
      <family val="2"/>
    </font>
    <font>
      <sz val="7"/>
      <color rgb="FF4C4C4F"/>
      <name val="Arial"/>
      <family val="2"/>
    </font>
    <font>
      <sz val="8"/>
      <color rgb="FF4C4C4F"/>
      <name val="Arial"/>
      <family val="2"/>
    </font>
    <font>
      <b/>
      <sz val="8"/>
      <color rgb="FF4C4C4F"/>
      <name val="Arial"/>
      <family val="2"/>
    </font>
    <font>
      <b/>
      <sz val="8"/>
      <color theme="0"/>
      <name val="Arial"/>
      <family val="2"/>
    </font>
    <font>
      <sz val="8"/>
      <color theme="0" tint="-0.499984740745262"/>
      <name val="Arial"/>
      <family val="2"/>
    </font>
    <font>
      <sz val="8"/>
      <color rgb="FFF89736"/>
      <name val="Arial"/>
      <family val="2"/>
    </font>
    <font>
      <sz val="7"/>
      <color rgb="FF808080"/>
      <name val="Arial"/>
      <family val="2"/>
    </font>
    <font>
      <sz val="10"/>
      <color rgb="FF000000"/>
      <name val="Arial"/>
      <family val="2"/>
    </font>
    <font>
      <b/>
      <sz val="12"/>
      <color rgb="FFED5446"/>
      <name val="Arial"/>
      <family val="2"/>
    </font>
    <font>
      <b/>
      <sz val="12"/>
      <color rgb="FFF89736"/>
      <name val="Arial"/>
      <family val="2"/>
    </font>
    <font>
      <b/>
      <sz val="12"/>
      <color rgb="FF2FBB4D"/>
      <name val="Arial"/>
      <family val="2"/>
    </font>
    <font>
      <sz val="22"/>
      <color theme="1"/>
      <name val="Arial"/>
      <family val="2"/>
    </font>
    <font>
      <sz val="10"/>
      <color rgb="FF1E1E1E"/>
      <name val="Helvetica Neue"/>
      <family val="2"/>
    </font>
    <font>
      <b/>
      <sz val="10"/>
      <color rgb="FF000000"/>
      <name val="Arial"/>
      <family val="2"/>
    </font>
    <font>
      <b/>
      <sz val="22"/>
      <color rgb="FFED5446"/>
      <name val="Arial"/>
      <family val="2"/>
    </font>
    <font>
      <b/>
      <sz val="22"/>
      <color rgb="FFF89736"/>
      <name val="Arial"/>
      <family val="2"/>
    </font>
    <font>
      <b/>
      <sz val="22"/>
      <color rgb="FF2FBB4D"/>
      <name val="Arial"/>
      <family val="2"/>
    </font>
    <font>
      <sz val="9"/>
      <color rgb="FF333333"/>
      <name val="Roboto"/>
    </font>
    <font>
      <b/>
      <sz val="11"/>
      <name val="Calibri"/>
      <family val="2"/>
    </font>
    <font>
      <sz val="11"/>
      <name val="Calibri"/>
      <family val="2"/>
    </font>
    <font>
      <sz val="12"/>
      <name val="Times New Roman"/>
      <family val="1"/>
    </font>
    <font>
      <b/>
      <sz val="11"/>
      <color rgb="FF000000"/>
      <name val="Calibri"/>
      <family val="2"/>
    </font>
    <font>
      <sz val="10"/>
      <color rgb="FF000000"/>
      <name val="Symbol"/>
      <family val="1"/>
      <charset val="2"/>
    </font>
    <font>
      <sz val="10"/>
      <color rgb="FF000000"/>
      <name val="Arial"/>
      <family val="2"/>
      <scheme val="minor"/>
    </font>
    <font>
      <b/>
      <sz val="10"/>
      <color rgb="FF000000"/>
      <name val="Arial"/>
      <family val="2"/>
      <scheme val="minor"/>
    </font>
    <font>
      <b/>
      <sz val="10"/>
      <name val="Arial"/>
      <family val="2"/>
      <scheme val="minor"/>
    </font>
    <font>
      <sz val="10"/>
      <name val="Arial"/>
      <family val="2"/>
      <scheme val="minor"/>
    </font>
    <font>
      <sz val="10"/>
      <color rgb="FF231F20"/>
      <name val="Arial"/>
      <family val="2"/>
    </font>
    <font>
      <sz val="9"/>
      <color rgb="FFF89736"/>
      <name val="Arial"/>
      <family val="2"/>
    </font>
    <font>
      <sz val="9"/>
      <color theme="0"/>
      <name val="Arial"/>
      <family val="2"/>
    </font>
    <font>
      <sz val="9"/>
      <color theme="0" tint="-0.499984740745262"/>
      <name val="Arial"/>
      <family val="2"/>
    </font>
    <font>
      <sz val="10"/>
      <color rgb="FF0C0F22"/>
      <name val="Arial"/>
      <family val="2"/>
    </font>
    <font>
      <sz val="8"/>
      <color rgb="FF4B4C4F"/>
      <name val="Arial"/>
      <family val="2"/>
    </font>
    <font>
      <sz val="8"/>
      <color rgb="FF000000"/>
      <name val="Calibri"/>
      <family val="2"/>
    </font>
    <font>
      <sz val="8"/>
      <color rgb="FF0C0F22"/>
      <name val="Arial"/>
      <family val="2"/>
    </font>
    <font>
      <b/>
      <sz val="8"/>
      <color rgb="FF0C0F22"/>
      <name val="Arial"/>
      <family val="2"/>
    </font>
    <font>
      <b/>
      <sz val="8"/>
      <color rgb="FF4B4C4F"/>
      <name val="Arial"/>
      <family val="2"/>
    </font>
    <font>
      <b/>
      <i/>
      <sz val="10"/>
      <color rgb="FF000000"/>
      <name val="Arial"/>
      <family val="2"/>
    </font>
    <font>
      <sz val="10"/>
      <color rgb="FFFF0000"/>
      <name val="Arial"/>
      <family val="2"/>
    </font>
    <font>
      <b/>
      <sz val="10"/>
      <color theme="1"/>
      <name val="Arial"/>
      <family val="2"/>
    </font>
  </fonts>
  <fills count="31">
    <fill>
      <patternFill patternType="none"/>
    </fill>
    <fill>
      <patternFill patternType="gray125"/>
    </fill>
    <fill>
      <patternFill patternType="solid">
        <fgColor rgb="FFC6EFCE"/>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rgb="FFED5446"/>
        <bgColor rgb="FFE06666"/>
      </patternFill>
    </fill>
    <fill>
      <patternFill patternType="solid">
        <fgColor rgb="FFF89736"/>
        <bgColor rgb="FFF6B26B"/>
      </patternFill>
    </fill>
    <fill>
      <patternFill patternType="solid">
        <fgColor rgb="FF2FBB4D"/>
        <bgColor rgb="FF93C47D"/>
      </patternFill>
    </fill>
    <fill>
      <patternFill patternType="solid">
        <fgColor rgb="FF4C4C4F"/>
        <bgColor indexed="64"/>
      </patternFill>
    </fill>
    <fill>
      <patternFill patternType="solid">
        <fgColor rgb="FF4C4C4F"/>
        <bgColor rgb="FFD9D9D9"/>
      </patternFill>
    </fill>
    <fill>
      <patternFill patternType="solid">
        <fgColor rgb="FF4C4C4F"/>
        <bgColor rgb="FF93C47D"/>
      </patternFill>
    </fill>
    <fill>
      <patternFill patternType="solid">
        <fgColor rgb="FF4C4C4F"/>
        <bgColor rgb="FFE06666"/>
      </patternFill>
    </fill>
    <fill>
      <patternFill patternType="solid">
        <fgColor rgb="FFFCF6EA"/>
        <bgColor indexed="64"/>
      </patternFill>
    </fill>
    <fill>
      <patternFill patternType="solid">
        <fgColor rgb="FFF5E7E9"/>
        <bgColor indexed="64"/>
      </patternFill>
    </fill>
    <fill>
      <patternFill patternType="solid">
        <fgColor rgb="FFF8FEF3"/>
        <bgColor indexed="64"/>
      </patternFill>
    </fill>
    <fill>
      <patternFill patternType="solid">
        <fgColor rgb="FFF89736"/>
        <bgColor indexed="64"/>
      </patternFill>
    </fill>
    <fill>
      <patternFill patternType="solid">
        <fgColor theme="0" tint="-4.9989318521683403E-2"/>
        <bgColor rgb="FFF3F3F3"/>
      </patternFill>
    </fill>
    <fill>
      <patternFill patternType="solid">
        <fgColor theme="0" tint="-4.9989318521683403E-2"/>
        <bgColor rgb="FF000000"/>
      </patternFill>
    </fill>
    <fill>
      <patternFill patternType="solid">
        <fgColor rgb="FF4C4C4F"/>
        <bgColor rgb="FFEFEFEF"/>
      </patternFill>
    </fill>
    <fill>
      <patternFill patternType="solid">
        <fgColor rgb="FFED5446"/>
        <bgColor indexed="64"/>
      </patternFill>
    </fill>
    <fill>
      <patternFill patternType="solid">
        <fgColor rgb="FF2FBB4D"/>
        <bgColor indexed="64"/>
      </patternFill>
    </fill>
    <fill>
      <patternFill patternType="solid">
        <fgColor rgb="FFF2F2F2"/>
        <bgColor rgb="FFF3F3F3"/>
      </patternFill>
    </fill>
    <fill>
      <patternFill patternType="solid">
        <fgColor theme="0" tint="-0.499984740745262"/>
        <bgColor indexed="64"/>
      </patternFill>
    </fill>
    <fill>
      <patternFill patternType="solid">
        <fgColor theme="0" tint="-0.249977111117893"/>
        <bgColor indexed="64"/>
      </patternFill>
    </fill>
    <fill>
      <patternFill patternType="solid">
        <fgColor rgb="FFEDEDED"/>
        <bgColor indexed="64"/>
      </patternFill>
    </fill>
    <fill>
      <patternFill patternType="solid">
        <fgColor rgb="FF3C9D45"/>
        <bgColor indexed="64"/>
      </patternFill>
    </fill>
    <fill>
      <patternFill patternType="solid">
        <fgColor rgb="FFFFFF00"/>
        <bgColor indexed="64"/>
      </patternFill>
    </fill>
    <fill>
      <patternFill patternType="solid">
        <fgColor rgb="FFEDF3F7"/>
        <bgColor indexed="64"/>
      </patternFill>
    </fill>
    <fill>
      <patternFill patternType="solid">
        <fgColor theme="4" tint="0.79998168889431442"/>
        <bgColor theme="4" tint="0.79998168889431442"/>
      </patternFill>
    </fill>
  </fills>
  <borders count="70">
    <border>
      <left/>
      <right/>
      <top/>
      <bottom/>
      <diagonal/>
    </border>
    <border>
      <left/>
      <right/>
      <top/>
      <bottom style="thin">
        <color theme="0"/>
      </bottom>
      <diagonal/>
    </border>
    <border>
      <left/>
      <right style="thin">
        <color rgb="FF000000"/>
      </right>
      <top/>
      <bottom style="thin">
        <color rgb="FFFFFFFF"/>
      </bottom>
      <diagonal/>
    </border>
    <border>
      <left style="thin">
        <color theme="0" tint="-0.249977111117893"/>
      </left>
      <right style="thin">
        <color theme="0" tint="-0.249977111117893"/>
      </right>
      <top style="thin">
        <color theme="0" tint="-0.249977111117893"/>
      </top>
      <bottom/>
      <diagonal/>
    </border>
    <border>
      <left/>
      <right/>
      <top style="thin">
        <color theme="0"/>
      </top>
      <bottom style="thin">
        <color theme="0" tint="-0.249977111117893"/>
      </bottom>
      <diagonal/>
    </border>
    <border>
      <left/>
      <right/>
      <top style="thin">
        <color theme="0" tint="-0.249977111117893"/>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op>
      <bottom style="thin">
        <color theme="0" tint="-0.249977111117893"/>
      </bottom>
      <diagonal/>
    </border>
    <border>
      <left/>
      <right style="thin">
        <color theme="0" tint="-0.249977111117893"/>
      </right>
      <top style="thin">
        <color theme="0" tint="-0.249977111117893"/>
      </top>
      <bottom style="thin">
        <color theme="0"/>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bottom>
      <diagonal/>
    </border>
    <border>
      <left/>
      <right/>
      <top style="thin">
        <color theme="0" tint="-0.249977111117893"/>
      </top>
      <bottom style="thin">
        <color theme="0"/>
      </bottom>
      <diagonal/>
    </border>
    <border>
      <left style="thick">
        <color rgb="FF2FBB4D"/>
      </left>
      <right style="thin">
        <color theme="0" tint="-0.249977111117893"/>
      </right>
      <top style="thin">
        <color theme="0"/>
      </top>
      <bottom style="medium">
        <color theme="0" tint="-0.499984740745262"/>
      </bottom>
      <diagonal/>
    </border>
    <border>
      <left style="thin">
        <color theme="0" tint="-0.249977111117893"/>
      </left>
      <right style="thin">
        <color theme="0" tint="-0.249977111117893"/>
      </right>
      <top style="thin">
        <color rgb="FFFFFFFF"/>
      </top>
      <bottom style="medium">
        <color theme="0" tint="-0.499984740745262"/>
      </bottom>
      <diagonal/>
    </border>
    <border>
      <left/>
      <right/>
      <top style="thin">
        <color theme="0"/>
      </top>
      <bottom style="medium">
        <color theme="0" tint="-0.499984740745262"/>
      </bottom>
      <diagonal/>
    </border>
    <border>
      <left style="thin">
        <color theme="3" tint="0.34998626667073579"/>
      </left>
      <right style="thin">
        <color theme="3" tint="0.34998626667073579"/>
      </right>
      <top style="thin">
        <color theme="3" tint="0.34998626667073579"/>
      </top>
      <bottom style="thin">
        <color theme="3" tint="0.34998626667073579"/>
      </bottom>
      <diagonal/>
    </border>
    <border>
      <left/>
      <right style="thick">
        <color theme="0" tint="-0.249977111117893"/>
      </right>
      <top style="thin">
        <color theme="0"/>
      </top>
      <bottom style="thin">
        <color theme="0" tint="-0.249977111117893"/>
      </bottom>
      <diagonal/>
    </border>
    <border>
      <left/>
      <right style="thick">
        <color theme="5"/>
      </right>
      <top style="thin">
        <color theme="0"/>
      </top>
      <bottom style="thin">
        <color theme="0" tint="-0.249977111117893"/>
      </bottom>
      <diagonal/>
    </border>
    <border>
      <left style="thin">
        <color theme="0" tint="-0.249977111117893"/>
      </left>
      <right style="thin">
        <color theme="0" tint="-0.249977111117893"/>
      </right>
      <top style="thin">
        <color theme="0"/>
      </top>
      <bottom style="medium">
        <color theme="0" tint="-0.499984740745262"/>
      </bottom>
      <diagonal/>
    </border>
    <border>
      <left style="thin">
        <color theme="0" tint="-0.249977111117893"/>
      </left>
      <right/>
      <top style="thin">
        <color theme="0"/>
      </top>
      <bottom style="thin">
        <color theme="0" tint="-0.249977111117893"/>
      </bottom>
      <diagonal/>
    </border>
    <border>
      <left style="thin">
        <color theme="0" tint="-0.249977111117893"/>
      </left>
      <right/>
      <top/>
      <bottom style="medium">
        <color theme="0" tint="-0.499984740745262"/>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right/>
      <top style="thin">
        <color theme="0" tint="-0.249977111117893"/>
      </top>
      <bottom style="medium">
        <color theme="0" tint="-0.249977111117893"/>
      </bottom>
      <diagonal/>
    </border>
    <border>
      <left style="thick">
        <color theme="0" tint="-0.249977111117893"/>
      </left>
      <right style="thin">
        <color theme="0" tint="-0.249977111117893"/>
      </right>
      <top style="thin">
        <color theme="0"/>
      </top>
      <bottom style="thin">
        <color theme="0" tint="-0.249977111117893"/>
      </bottom>
      <diagonal/>
    </border>
    <border>
      <left style="thick">
        <color theme="0" tint="-0.249977111117893"/>
      </left>
      <right style="thick">
        <color rgb="FF2FBB4D"/>
      </right>
      <top style="thin">
        <color theme="0"/>
      </top>
      <bottom style="thin">
        <color theme="0" tint="-0.249977111117893"/>
      </bottom>
      <diagonal/>
    </border>
    <border>
      <left/>
      <right style="thin">
        <color theme="0" tint="-0.249977111117893"/>
      </right>
      <top style="thin">
        <color theme="0"/>
      </top>
      <bottom style="medium">
        <color theme="1" tint="0.499984740745262"/>
      </bottom>
      <diagonal/>
    </border>
    <border>
      <left style="thin">
        <color theme="0" tint="-0.249977111117893"/>
      </left>
      <right/>
      <top style="thin">
        <color theme="0"/>
      </top>
      <bottom style="medium">
        <color theme="0" tint="-0.499984740745262"/>
      </bottom>
      <diagonal/>
    </border>
    <border>
      <left style="thin">
        <color theme="0" tint="-0.249977111117893"/>
      </left>
      <right style="thick">
        <color rgb="FFED5446"/>
      </right>
      <top style="thin">
        <color theme="0"/>
      </top>
      <bottom style="medium">
        <color theme="0" tint="-0.499984740745262"/>
      </bottom>
      <diagonal/>
    </border>
    <border>
      <left style="thick">
        <color theme="0" tint="-0.249977111117893"/>
      </left>
      <right style="thin">
        <color theme="0" tint="-0.249977111117893"/>
      </right>
      <top style="thin">
        <color theme="0"/>
      </top>
      <bottom style="medium">
        <color theme="1" tint="0.499984740745262"/>
      </bottom>
      <diagonal/>
    </border>
    <border>
      <left style="thin">
        <color rgb="FFBFBFBF"/>
      </left>
      <right style="thin">
        <color rgb="FFBFBFBF"/>
      </right>
      <top style="thin">
        <color rgb="FFBFBFBF"/>
      </top>
      <bottom style="medium">
        <color rgb="FFBFBFBF"/>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right style="thick">
        <color rgb="FFF89736"/>
      </right>
      <top style="thin">
        <color theme="0"/>
      </top>
      <bottom style="medium">
        <color theme="0" tint="-0.499984740745262"/>
      </bottom>
      <diagonal/>
    </border>
    <border>
      <left/>
      <right style="thick">
        <color rgb="FFF89736"/>
      </right>
      <top style="medium">
        <color theme="0" tint="-0.499984740745262"/>
      </top>
      <bottom style="thin">
        <color theme="0" tint="-0.249977111117893"/>
      </bottom>
      <diagonal/>
    </border>
    <border>
      <left/>
      <right style="thick">
        <color rgb="FFF89736"/>
      </right>
      <top style="thin">
        <color theme="0" tint="-0.249977111117893"/>
      </top>
      <bottom style="thin">
        <color theme="0" tint="-0.249977111117893"/>
      </bottom>
      <diagonal/>
    </border>
    <border>
      <left/>
      <right style="thick">
        <color rgb="FFED5446"/>
      </right>
      <top style="thin">
        <color theme="0" tint="-0.249977111117893"/>
      </top>
      <bottom style="thin">
        <color theme="0" tint="-0.249977111117893"/>
      </bottom>
      <diagonal/>
    </border>
    <border>
      <left/>
      <right style="thick">
        <color rgb="FF2FBB4D"/>
      </right>
      <top/>
      <bottom style="thin">
        <color theme="0" tint="-0.249977111117893"/>
      </bottom>
      <diagonal/>
    </border>
    <border>
      <left/>
      <right style="thick">
        <color rgb="FF2FBB4D"/>
      </right>
      <top style="thin">
        <color theme="0" tint="-0.249977111117893"/>
      </top>
      <bottom style="thin">
        <color theme="0" tint="-0.249977111117893"/>
      </bottom>
      <diagonal/>
    </border>
    <border>
      <left style="thin">
        <color theme="0" tint="-0.249977111117893"/>
      </left>
      <right style="thick">
        <color theme="0" tint="-0.34998626667073579"/>
      </right>
      <top style="thin">
        <color theme="0"/>
      </top>
      <bottom style="medium">
        <color theme="0" tint="-0.499984740745262"/>
      </bottom>
      <diagonal/>
    </border>
    <border>
      <left style="thin">
        <color theme="0" tint="-0.249977111117893"/>
      </left>
      <right style="thick">
        <color theme="0" tint="-0.34998626667073579"/>
      </right>
      <top/>
      <bottom style="thin">
        <color theme="0" tint="-0.249977111117893"/>
      </bottom>
      <diagonal/>
    </border>
    <border>
      <left style="thin">
        <color theme="0" tint="-0.249977111117893"/>
      </left>
      <right style="thick">
        <color theme="0" tint="-0.34998626667073579"/>
      </right>
      <top style="thin">
        <color theme="0" tint="-0.249977111117893"/>
      </top>
      <bottom style="thin">
        <color theme="0" tint="-0.249977111117893"/>
      </bottom>
      <diagonal/>
    </border>
    <border>
      <left/>
      <right style="thick">
        <color rgb="FF2FBB4D"/>
      </right>
      <top style="thin">
        <color theme="0"/>
      </top>
      <bottom/>
      <diagonal/>
    </border>
    <border>
      <left style="thin">
        <color theme="0" tint="-0.249977111117893"/>
      </left>
      <right style="thick">
        <color rgb="FF2FBB4D"/>
      </right>
      <top style="medium">
        <color theme="0" tint="-0.499984740745262"/>
      </top>
      <bottom style="thin">
        <color theme="0" tint="-0.249977111117893"/>
      </bottom>
      <diagonal/>
    </border>
    <border>
      <left style="thin">
        <color theme="0" tint="-0.249977111117893"/>
      </left>
      <right style="thick">
        <color rgb="FF2FBB4D"/>
      </right>
      <top style="thin">
        <color theme="0" tint="-0.249977111117893"/>
      </top>
      <bottom style="thin">
        <color theme="0" tint="-0.249977111117893"/>
      </bottom>
      <diagonal/>
    </border>
    <border>
      <left/>
      <right style="thick">
        <color rgb="FFF89736"/>
      </right>
      <top/>
      <bottom style="thin">
        <color theme="0" tint="-0.249977111117893"/>
      </bottom>
      <diagonal/>
    </border>
    <border>
      <left/>
      <right/>
      <top style="medium">
        <color rgb="FFC1BCB5"/>
      </top>
      <bottom style="medium">
        <color rgb="FFC1BCB5"/>
      </bottom>
      <diagonal/>
    </border>
    <border>
      <left/>
      <right/>
      <top style="medium">
        <color rgb="FFC1BCB5"/>
      </top>
      <bottom/>
      <diagonal/>
    </border>
    <border>
      <left/>
      <right/>
      <top/>
      <bottom style="medium">
        <color rgb="FFC1BCB5"/>
      </bottom>
      <diagonal/>
    </border>
    <border>
      <left/>
      <right style="thin">
        <color theme="0" tint="-0.249977111117893"/>
      </right>
      <top style="medium">
        <color rgb="FFC1BCB5"/>
      </top>
      <bottom/>
      <diagonal/>
    </border>
    <border>
      <left/>
      <right style="thin">
        <color theme="0" tint="-0.249977111117893"/>
      </right>
      <top/>
      <bottom style="medium">
        <color rgb="FFC1BCB5"/>
      </bottom>
      <diagonal/>
    </border>
    <border>
      <left/>
      <right/>
      <top style="medium">
        <color rgb="FF4B5346"/>
      </top>
      <bottom style="medium">
        <color rgb="FF4B5346"/>
      </bottom>
      <diagonal/>
    </border>
    <border>
      <left/>
      <right/>
      <top style="medium">
        <color rgb="FF4B5346"/>
      </top>
      <bottom/>
      <diagonal/>
    </border>
    <border>
      <left style="medium">
        <color rgb="FFABB8C3"/>
      </left>
      <right style="medium">
        <color rgb="FFABB8C3"/>
      </right>
      <top style="medium">
        <color rgb="FFABB8C3"/>
      </top>
      <bottom style="medium">
        <color rgb="FFABB8C3"/>
      </bottom>
      <diagonal/>
    </border>
    <border>
      <left style="medium">
        <color rgb="FFABB8C3"/>
      </left>
      <right style="medium">
        <color rgb="FFABB8C3"/>
      </right>
      <top style="medium">
        <color rgb="FFABB8C3"/>
      </top>
      <bottom/>
      <diagonal/>
    </border>
    <border>
      <left style="medium">
        <color rgb="FFABB8C3"/>
      </left>
      <right style="medium">
        <color rgb="FFABB8C3"/>
      </right>
      <top/>
      <bottom style="medium">
        <color rgb="FFABB8C3"/>
      </bottom>
      <diagonal/>
    </border>
    <border>
      <left/>
      <right style="medium">
        <color rgb="FFABB8C3"/>
      </right>
      <top style="medium">
        <color rgb="FFABB8C3"/>
      </top>
      <bottom style="medium">
        <color rgb="FFABB8C3"/>
      </bottom>
      <diagonal/>
    </border>
    <border>
      <left/>
      <right style="medium">
        <color rgb="FFABB8C3"/>
      </right>
      <top/>
      <bottom style="medium">
        <color rgb="FFABB8C3"/>
      </bottom>
      <diagonal/>
    </border>
    <border>
      <left style="medium">
        <color rgb="FFABB8C3"/>
      </left>
      <right style="medium">
        <color rgb="FFABB8C3"/>
      </right>
      <top/>
      <bottom/>
      <diagonal/>
    </border>
    <border>
      <left/>
      <right style="medium">
        <color rgb="FFABB8C3"/>
      </right>
      <top/>
      <bottom/>
      <diagonal/>
    </border>
    <border>
      <left/>
      <right/>
      <top/>
      <bottom style="thin">
        <color theme="4" tint="0.39997558519241921"/>
      </bottom>
      <diagonal/>
    </border>
  </borders>
  <cellStyleXfs count="3">
    <xf numFmtId="0" fontId="0" fillId="0" borderId="0"/>
    <xf numFmtId="0" fontId="1" fillId="2" borderId="0" applyNumberFormat="0" applyBorder="0" applyAlignment="0" applyProtection="0"/>
    <xf numFmtId="9" fontId="33" fillId="0" borderId="0" applyFont="0" applyFill="0" applyBorder="0" applyAlignment="0" applyProtection="0"/>
  </cellStyleXfs>
  <cellXfs count="305">
    <xf numFmtId="0" fontId="0" fillId="0" borderId="0" xfId="0"/>
    <xf numFmtId="0" fontId="3" fillId="0" borderId="0" xfId="0" applyFont="1"/>
    <xf numFmtId="0" fontId="0" fillId="0" borderId="0" xfId="0" applyAlignment="1">
      <alignment vertical="center"/>
    </xf>
    <xf numFmtId="0" fontId="0" fillId="0" borderId="0" xfId="0" applyAlignment="1">
      <alignment horizontal="left" vertical="top" indent="1"/>
    </xf>
    <xf numFmtId="0" fontId="15" fillId="0" borderId="0" xfId="0" applyFont="1" applyAlignment="1">
      <alignment horizontal="left" vertical="center" indent="1"/>
    </xf>
    <xf numFmtId="0" fontId="17" fillId="0" borderId="0" xfId="0" applyFont="1"/>
    <xf numFmtId="0" fontId="8" fillId="7"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11" borderId="2" xfId="0" applyFont="1" applyFill="1" applyBorder="1" applyAlignment="1">
      <alignment horizontal="center" vertical="center" wrapText="1"/>
    </xf>
    <xf numFmtId="0" fontId="17" fillId="0" borderId="6" xfId="0" applyFont="1" applyBorder="1" applyAlignment="1">
      <alignment horizontal="left" vertical="center" wrapText="1" indent="1"/>
    </xf>
    <xf numFmtId="0" fontId="7" fillId="0" borderId="6" xfId="0" applyFont="1" applyBorder="1" applyAlignment="1">
      <alignment horizontal="center" vertical="top" wrapText="1"/>
    </xf>
    <xf numFmtId="0" fontId="21" fillId="0" borderId="13" xfId="0" applyFont="1" applyBorder="1" applyAlignment="1">
      <alignment horizontal="center" vertical="center" wrapText="1"/>
    </xf>
    <xf numFmtId="0" fontId="17" fillId="0" borderId="13" xfId="0" applyFont="1" applyBorder="1" applyAlignment="1">
      <alignment horizontal="left" vertical="center" wrapText="1" indent="1"/>
    </xf>
    <xf numFmtId="0" fontId="6" fillId="10" borderId="14" xfId="0" applyFont="1" applyFill="1" applyBorder="1" applyAlignment="1">
      <alignment vertical="center" wrapText="1"/>
    </xf>
    <xf numFmtId="0" fontId="8" fillId="12" borderId="15" xfId="0" applyFont="1" applyFill="1" applyBorder="1" applyAlignment="1">
      <alignment horizontal="center" vertical="center" wrapText="1"/>
    </xf>
    <xf numFmtId="0" fontId="8" fillId="12" borderId="12" xfId="0" applyFont="1" applyFill="1" applyBorder="1" applyAlignment="1">
      <alignment horizontal="center" vertical="center" wrapText="1"/>
    </xf>
    <xf numFmtId="0" fontId="6" fillId="15" borderId="4" xfId="0" applyFont="1" applyFill="1" applyBorder="1" applyAlignment="1">
      <alignment horizontal="left" vertical="top" wrapText="1" indent="1"/>
    </xf>
    <xf numFmtId="0" fontId="6" fillId="0" borderId="6" xfId="0" applyFont="1" applyBorder="1" applyAlignment="1">
      <alignment horizontal="center" vertical="center" wrapText="1"/>
    </xf>
    <xf numFmtId="0" fontId="6" fillId="0" borderId="6" xfId="0" applyFont="1" applyBorder="1"/>
    <xf numFmtId="0" fontId="7" fillId="0" borderId="6" xfId="0" applyFont="1" applyBorder="1" applyAlignment="1">
      <alignment horizontal="center"/>
    </xf>
    <xf numFmtId="9" fontId="7" fillId="6" borderId="6" xfId="1" applyNumberFormat="1" applyFont="1" applyFill="1" applyBorder="1" applyAlignment="1">
      <alignment horizontal="center" vertical="center"/>
    </xf>
    <xf numFmtId="0" fontId="6" fillId="0" borderId="13" xfId="0" applyFont="1" applyBorder="1" applyAlignment="1">
      <alignment horizontal="center" vertical="center" wrapText="1"/>
    </xf>
    <xf numFmtId="0" fontId="6" fillId="0" borderId="13" xfId="0" applyFont="1" applyBorder="1"/>
    <xf numFmtId="0" fontId="6" fillId="16" borderId="16" xfId="0" applyFont="1" applyFill="1" applyBorder="1" applyAlignment="1">
      <alignment horizontal="left" vertical="top" wrapText="1" indent="1"/>
    </xf>
    <xf numFmtId="0" fontId="6" fillId="14" borderId="18" xfId="0" applyFont="1" applyFill="1" applyBorder="1" applyAlignment="1">
      <alignment horizontal="left" vertical="top" wrapText="1" indent="1"/>
    </xf>
    <xf numFmtId="0" fontId="29" fillId="10" borderId="0" xfId="0" applyFont="1" applyFill="1" applyAlignment="1">
      <alignment vertical="center"/>
    </xf>
    <xf numFmtId="0" fontId="29" fillId="10" borderId="0" xfId="0" applyFont="1" applyFill="1" applyAlignment="1">
      <alignment horizontal="center" vertical="center"/>
    </xf>
    <xf numFmtId="0" fontId="17" fillId="0" borderId="6" xfId="0" applyFont="1" applyBorder="1" applyAlignment="1">
      <alignment horizontal="center" vertical="center"/>
    </xf>
    <xf numFmtId="0" fontId="27" fillId="0" borderId="0" xfId="0" applyFont="1"/>
    <xf numFmtId="0" fontId="25" fillId="6" borderId="17" xfId="0" applyFont="1" applyFill="1" applyBorder="1" applyAlignment="1">
      <alignment horizontal="center" vertical="center" wrapText="1"/>
    </xf>
    <xf numFmtId="0" fontId="6" fillId="6" borderId="4" xfId="0" applyFont="1" applyFill="1" applyBorder="1" applyAlignment="1">
      <alignment horizontal="left" vertical="top" wrapText="1" indent="1"/>
    </xf>
    <xf numFmtId="0" fontId="9" fillId="6" borderId="11" xfId="0" applyFont="1" applyFill="1" applyBorder="1" applyAlignment="1">
      <alignment horizontal="center" vertical="center" wrapText="1"/>
    </xf>
    <xf numFmtId="0" fontId="28" fillId="6" borderId="9" xfId="0" applyFont="1" applyFill="1" applyBorder="1" applyAlignment="1">
      <alignment horizontal="left" vertical="center" indent="1"/>
    </xf>
    <xf numFmtId="0" fontId="28" fillId="6" borderId="10" xfId="0" applyFont="1" applyFill="1" applyBorder="1" applyAlignment="1">
      <alignment horizontal="left" vertical="center" indent="1"/>
    </xf>
    <xf numFmtId="0" fontId="29" fillId="0" borderId="0" xfId="0" applyFont="1" applyAlignment="1">
      <alignment horizontal="center" vertical="center"/>
    </xf>
    <xf numFmtId="0" fontId="29" fillId="0" borderId="0" xfId="0" applyFont="1" applyAlignment="1">
      <alignment vertical="center"/>
    </xf>
    <xf numFmtId="0" fontId="28" fillId="0" borderId="6" xfId="0" applyFont="1" applyBorder="1" applyAlignment="1">
      <alignment horizontal="center" vertical="center"/>
    </xf>
    <xf numFmtId="0" fontId="30" fillId="0" borderId="6" xfId="0" applyFont="1" applyBorder="1" applyAlignment="1">
      <alignment horizontal="center" vertical="center"/>
    </xf>
    <xf numFmtId="0" fontId="31" fillId="0" borderId="6" xfId="0" applyFont="1" applyBorder="1" applyAlignment="1">
      <alignment horizontal="center" vertical="center"/>
    </xf>
    <xf numFmtId="0" fontId="17" fillId="0" borderId="0" xfId="0" applyFont="1" applyAlignment="1">
      <alignment horizontal="center"/>
    </xf>
    <xf numFmtId="164" fontId="21" fillId="0" borderId="6" xfId="0" applyNumberFormat="1" applyFont="1" applyBorder="1" applyAlignment="1">
      <alignment horizontal="center" vertical="center" wrapText="1"/>
    </xf>
    <xf numFmtId="0" fontId="17" fillId="0" borderId="6" xfId="0" applyFont="1" applyBorder="1" applyAlignment="1">
      <alignment horizontal="center"/>
    </xf>
    <xf numFmtId="0" fontId="28" fillId="0" borderId="6" xfId="0" applyFont="1" applyBorder="1" applyAlignment="1">
      <alignment horizontal="center"/>
    </xf>
    <xf numFmtId="0" fontId="27" fillId="0" borderId="6" xfId="0" applyFont="1" applyBorder="1" applyAlignment="1">
      <alignment horizontal="center"/>
    </xf>
    <xf numFmtId="0" fontId="17" fillId="0" borderId="13" xfId="0" applyFont="1" applyBorder="1" applyAlignment="1">
      <alignment horizontal="center"/>
    </xf>
    <xf numFmtId="0" fontId="28" fillId="0" borderId="13" xfId="0" applyFont="1" applyBorder="1" applyAlignment="1">
      <alignment horizontal="center"/>
    </xf>
    <xf numFmtId="0" fontId="17" fillId="0" borderId="13" xfId="0" applyFont="1" applyBorder="1" applyAlignment="1">
      <alignment horizontal="center" vertical="center"/>
    </xf>
    <xf numFmtId="164" fontId="21" fillId="0" borderId="13" xfId="0" applyNumberFormat="1" applyFont="1" applyBorder="1" applyAlignment="1">
      <alignment horizontal="center" vertical="center" wrapText="1"/>
    </xf>
    <xf numFmtId="0" fontId="8" fillId="11" borderId="0" xfId="0" applyFont="1" applyFill="1" applyAlignment="1">
      <alignment vertical="center" wrapText="1"/>
    </xf>
    <xf numFmtId="0" fontId="6" fillId="16" borderId="4" xfId="0" applyFont="1" applyFill="1" applyBorder="1" applyAlignment="1">
      <alignment horizontal="left" vertical="top" wrapText="1" indent="1"/>
    </xf>
    <xf numFmtId="0" fontId="9" fillId="6" borderId="6" xfId="0" applyFont="1" applyFill="1" applyBorder="1" applyAlignment="1">
      <alignment horizontal="left" vertical="top" wrapText="1" indent="1"/>
    </xf>
    <xf numFmtId="0" fontId="6" fillId="6" borderId="6" xfId="0" applyFont="1" applyFill="1" applyBorder="1" applyAlignment="1">
      <alignment horizontal="left" vertical="top" wrapText="1" indent="1"/>
    </xf>
    <xf numFmtId="0" fontId="9" fillId="19" borderId="6" xfId="0" applyFont="1" applyFill="1" applyBorder="1" applyAlignment="1">
      <alignment horizontal="left" vertical="top" wrapText="1" indent="1"/>
    </xf>
    <xf numFmtId="0" fontId="6" fillId="6" borderId="20" xfId="0" applyFont="1" applyFill="1" applyBorder="1" applyAlignment="1">
      <alignment horizontal="left" vertical="top" wrapText="1" indent="1"/>
    </xf>
    <xf numFmtId="0" fontId="6" fillId="14" borderId="4" xfId="0" applyFont="1" applyFill="1" applyBorder="1" applyAlignment="1">
      <alignment horizontal="left" vertical="top" wrapText="1" indent="1"/>
    </xf>
    <xf numFmtId="0" fontId="6" fillId="6" borderId="23" xfId="0" applyFont="1" applyFill="1" applyBorder="1" applyAlignment="1">
      <alignment horizontal="left" vertical="top" indent="1"/>
    </xf>
    <xf numFmtId="0" fontId="26" fillId="6" borderId="26" xfId="0" applyFont="1" applyFill="1" applyBorder="1" applyAlignment="1">
      <alignment horizontal="center" vertical="center"/>
    </xf>
    <xf numFmtId="0" fontId="16" fillId="18" borderId="27" xfId="0" applyFont="1" applyFill="1" applyBorder="1" applyAlignment="1">
      <alignment horizontal="left" vertical="center" wrapText="1" indent="1"/>
    </xf>
    <xf numFmtId="0" fontId="16" fillId="18" borderId="28" xfId="0" applyFont="1" applyFill="1" applyBorder="1" applyAlignment="1">
      <alignment horizontal="left" vertical="center" wrapText="1" indent="1"/>
    </xf>
    <xf numFmtId="0" fontId="16" fillId="18" borderId="25" xfId="0" applyFont="1" applyFill="1" applyBorder="1" applyAlignment="1">
      <alignment horizontal="left" vertical="center" wrapText="1" indent="1"/>
    </xf>
    <xf numFmtId="0" fontId="9" fillId="6" borderId="29" xfId="0" applyFont="1" applyFill="1" applyBorder="1" applyAlignment="1">
      <alignment horizontal="left" vertical="top" wrapText="1" indent="1"/>
    </xf>
    <xf numFmtId="0" fontId="24" fillId="6" borderId="30" xfId="0" applyFont="1" applyFill="1" applyBorder="1" applyAlignment="1">
      <alignment horizontal="left" vertical="top" wrapText="1" indent="1"/>
    </xf>
    <xf numFmtId="0" fontId="26" fillId="6" borderId="24" xfId="0" applyFont="1" applyFill="1" applyBorder="1" applyAlignment="1">
      <alignment horizontal="center" vertical="top" wrapText="1"/>
    </xf>
    <xf numFmtId="0" fontId="17" fillId="6" borderId="32" xfId="0" applyFont="1" applyFill="1" applyBorder="1" applyAlignment="1">
      <alignment horizontal="left" vertical="top" wrapText="1" indent="1"/>
    </xf>
    <xf numFmtId="0" fontId="17" fillId="6" borderId="22" xfId="0" applyFont="1" applyFill="1" applyBorder="1" applyAlignment="1">
      <alignment horizontal="left" vertical="top" wrapText="1" indent="1"/>
    </xf>
    <xf numFmtId="0" fontId="17" fillId="6" borderId="18" xfId="0" applyFont="1" applyFill="1" applyBorder="1" applyAlignment="1">
      <alignment horizontal="left" vertical="top" wrapText="1" indent="1"/>
    </xf>
    <xf numFmtId="0" fontId="32" fillId="23" borderId="35" xfId="0" applyFont="1" applyFill="1" applyBorder="1" applyAlignment="1">
      <alignment horizontal="left" vertical="center" wrapText="1" indent="1"/>
    </xf>
    <xf numFmtId="0" fontId="9" fillId="6" borderId="8" xfId="0" applyFont="1" applyFill="1" applyBorder="1" applyAlignment="1">
      <alignment horizontal="left" vertical="top" wrapText="1" indent="1"/>
    </xf>
    <xf numFmtId="0" fontId="20" fillId="0" borderId="13" xfId="0" applyFont="1" applyBorder="1" applyAlignment="1">
      <alignment horizontal="left" vertical="center" wrapText="1" indent="1"/>
    </xf>
    <xf numFmtId="0" fontId="21" fillId="0" borderId="13" xfId="0" applyFont="1" applyBorder="1" applyAlignment="1">
      <alignment horizontal="left" vertical="center" wrapText="1" indent="1"/>
    </xf>
    <xf numFmtId="164" fontId="20" fillId="0" borderId="13" xfId="0" applyNumberFormat="1" applyFont="1" applyBorder="1" applyAlignment="1">
      <alignment horizontal="left" vertical="center" wrapText="1" indent="1"/>
    </xf>
    <xf numFmtId="0" fontId="21" fillId="0" borderId="13" xfId="0" applyFont="1" applyBorder="1" applyAlignment="1">
      <alignment horizontal="left" vertical="center" indent="1"/>
    </xf>
    <xf numFmtId="164" fontId="20" fillId="0" borderId="6" xfId="0" applyNumberFormat="1" applyFont="1" applyBorder="1" applyAlignment="1">
      <alignment horizontal="left" vertical="center" wrapText="1" indent="1"/>
    </xf>
    <xf numFmtId="0" fontId="21" fillId="0" borderId="6" xfId="0" applyFont="1" applyBorder="1" applyAlignment="1">
      <alignment horizontal="left" vertical="center" indent="1"/>
    </xf>
    <xf numFmtId="0" fontId="5" fillId="0" borderId="13" xfId="0" applyFont="1" applyBorder="1" applyAlignment="1">
      <alignment horizontal="left" vertical="top" indent="1"/>
    </xf>
    <xf numFmtId="164" fontId="7" fillId="0" borderId="13" xfId="0" applyNumberFormat="1" applyFont="1" applyBorder="1" applyAlignment="1">
      <alignment horizontal="left" vertical="top" indent="1"/>
    </xf>
    <xf numFmtId="0" fontId="5" fillId="0" borderId="6" xfId="0" applyFont="1" applyBorder="1" applyAlignment="1">
      <alignment horizontal="left" vertical="top" indent="1"/>
    </xf>
    <xf numFmtId="164" fontId="7" fillId="0" borderId="6" xfId="0" applyNumberFormat="1" applyFont="1" applyBorder="1" applyAlignment="1">
      <alignment horizontal="left" vertical="top" indent="1"/>
    </xf>
    <xf numFmtId="0" fontId="0" fillId="5" borderId="0" xfId="0" applyFill="1"/>
    <xf numFmtId="9" fontId="21" fillId="5" borderId="0" xfId="0" applyNumberFormat="1" applyFont="1" applyFill="1" applyAlignment="1">
      <alignment horizontal="center" vertical="center"/>
    </xf>
    <xf numFmtId="4" fontId="28" fillId="24" borderId="0" xfId="0" applyNumberFormat="1" applyFont="1" applyFill="1" applyAlignment="1">
      <alignment vertical="center"/>
    </xf>
    <xf numFmtId="4" fontId="28" fillId="6" borderId="6" xfId="0" applyNumberFormat="1" applyFont="1" applyFill="1" applyBorder="1" applyAlignment="1">
      <alignment horizontal="center" vertical="center"/>
    </xf>
    <xf numFmtId="4" fontId="28" fillId="6" borderId="13" xfId="0" applyNumberFormat="1" applyFont="1" applyFill="1" applyBorder="1" applyAlignment="1">
      <alignment horizontal="center" vertical="center"/>
    </xf>
    <xf numFmtId="0" fontId="29" fillId="21" borderId="13" xfId="0" applyFont="1" applyFill="1" applyBorder="1" applyAlignment="1">
      <alignment horizontal="center" vertical="center"/>
    </xf>
    <xf numFmtId="0" fontId="29" fillId="17" borderId="13" xfId="0" applyFont="1" applyFill="1" applyBorder="1" applyAlignment="1">
      <alignment horizontal="center" vertical="center"/>
    </xf>
    <xf numFmtId="0" fontId="29" fillId="22" borderId="13" xfId="0" applyFont="1" applyFill="1" applyBorder="1" applyAlignment="1">
      <alignment horizontal="center" vertical="center"/>
    </xf>
    <xf numFmtId="0" fontId="29" fillId="10" borderId="13" xfId="0" applyFont="1" applyFill="1" applyBorder="1" applyAlignment="1">
      <alignment horizontal="center" vertical="center"/>
    </xf>
    <xf numFmtId="0" fontId="29" fillId="5" borderId="0" xfId="0" applyFont="1" applyFill="1" applyAlignment="1">
      <alignment vertical="center"/>
    </xf>
    <xf numFmtId="0" fontId="29" fillId="5" borderId="36" xfId="0" applyFont="1" applyFill="1" applyBorder="1" applyAlignment="1">
      <alignment horizontal="left" vertical="center" indent="1"/>
    </xf>
    <xf numFmtId="0" fontId="0" fillId="5" borderId="5" xfId="0" applyFill="1" applyBorder="1"/>
    <xf numFmtId="0" fontId="29" fillId="5" borderId="5" xfId="0" applyFont="1" applyFill="1" applyBorder="1" applyAlignment="1">
      <alignment vertical="center"/>
    </xf>
    <xf numFmtId="0" fontId="29" fillId="5" borderId="37" xfId="0" applyFont="1" applyFill="1" applyBorder="1" applyAlignment="1">
      <alignment vertical="center"/>
    </xf>
    <xf numFmtId="0" fontId="0" fillId="5" borderId="38" xfId="0" applyFill="1" applyBorder="1"/>
    <xf numFmtId="0" fontId="17" fillId="5" borderId="8" xfId="0" applyFont="1" applyFill="1" applyBorder="1" applyAlignment="1">
      <alignment horizontal="left" vertical="center" indent="1"/>
    </xf>
    <xf numFmtId="0" fontId="17" fillId="5" borderId="9" xfId="0" applyFont="1" applyFill="1" applyBorder="1" applyAlignment="1">
      <alignment horizontal="left" vertical="center" indent="1"/>
    </xf>
    <xf numFmtId="0" fontId="17" fillId="5" borderId="10" xfId="0" applyFont="1" applyFill="1" applyBorder="1" applyAlignment="1">
      <alignment horizontal="left" vertical="center" indent="1"/>
    </xf>
    <xf numFmtId="0" fontId="6" fillId="15" borderId="42" xfId="0" applyFont="1" applyFill="1" applyBorder="1" applyAlignment="1">
      <alignment horizontal="left" vertical="top" wrapText="1" indent="1"/>
    </xf>
    <xf numFmtId="9" fontId="5" fillId="6" borderId="10" xfId="1" applyNumberFormat="1" applyFont="1" applyFill="1" applyBorder="1" applyAlignment="1">
      <alignment horizontal="center" vertical="center"/>
    </xf>
    <xf numFmtId="9" fontId="5" fillId="6" borderId="44" xfId="1" applyNumberFormat="1" applyFont="1" applyFill="1" applyBorder="1" applyAlignment="1">
      <alignment horizontal="center" vertical="center"/>
    </xf>
    <xf numFmtId="9" fontId="5" fillId="6" borderId="47" xfId="1" applyNumberFormat="1" applyFont="1" applyFill="1" applyBorder="1" applyAlignment="1">
      <alignment horizontal="center" vertical="center"/>
    </xf>
    <xf numFmtId="0" fontId="17" fillId="6" borderId="48" xfId="0" applyFont="1" applyFill="1" applyBorder="1" applyAlignment="1">
      <alignment horizontal="left" vertical="top" wrapText="1" indent="1"/>
    </xf>
    <xf numFmtId="9" fontId="7" fillId="6" borderId="50" xfId="1" applyNumberFormat="1" applyFont="1" applyFill="1" applyBorder="1" applyAlignment="1">
      <alignment horizontal="center" vertical="center"/>
    </xf>
    <xf numFmtId="3" fontId="7" fillId="0" borderId="43" xfId="0" applyNumberFormat="1" applyFont="1" applyBorder="1" applyAlignment="1">
      <alignment horizontal="center" vertical="center"/>
    </xf>
    <xf numFmtId="3" fontId="7" fillId="0" borderId="41" xfId="0" applyNumberFormat="1" applyFont="1" applyBorder="1" applyAlignment="1">
      <alignment horizontal="center" vertical="center"/>
    </xf>
    <xf numFmtId="3" fontId="7" fillId="0" borderId="13" xfId="0" applyNumberFormat="1" applyFont="1" applyBorder="1" applyAlignment="1">
      <alignment horizontal="center" vertical="center"/>
    </xf>
    <xf numFmtId="3" fontId="7" fillId="0" borderId="44" xfId="0" applyNumberFormat="1" applyFont="1" applyBorder="1" applyAlignment="1">
      <alignment horizontal="center" vertical="center"/>
    </xf>
    <xf numFmtId="3" fontId="7" fillId="0" borderId="10" xfId="0" applyNumberFormat="1" applyFont="1" applyBorder="1" applyAlignment="1">
      <alignment horizontal="center" vertical="center"/>
    </xf>
    <xf numFmtId="3" fontId="7" fillId="0" borderId="6" xfId="0" applyNumberFormat="1" applyFont="1" applyBorder="1" applyAlignment="1">
      <alignment horizontal="center" vertical="center"/>
    </xf>
    <xf numFmtId="0" fontId="27" fillId="6" borderId="6" xfId="0" applyFont="1" applyFill="1" applyBorder="1"/>
    <xf numFmtId="0" fontId="29" fillId="10" borderId="7" xfId="0" applyFont="1" applyFill="1" applyBorder="1" applyAlignment="1">
      <alignment horizontal="left" vertical="center" indent="1"/>
    </xf>
    <xf numFmtId="0" fontId="27" fillId="4" borderId="0" xfId="0" applyFont="1" applyFill="1"/>
    <xf numFmtId="0" fontId="27" fillId="4" borderId="0" xfId="0" applyFont="1" applyFill="1" applyAlignment="1">
      <alignment vertical="top"/>
    </xf>
    <xf numFmtId="0" fontId="27" fillId="25" borderId="0" xfId="0" applyFont="1" applyFill="1"/>
    <xf numFmtId="0" fontId="37" fillId="0" borderId="6" xfId="0" applyFont="1" applyBorder="1" applyAlignment="1">
      <alignment horizontal="center" vertical="center"/>
    </xf>
    <xf numFmtId="9" fontId="37" fillId="0" borderId="6" xfId="0" applyNumberFormat="1" applyFont="1" applyBorder="1" applyAlignment="1">
      <alignment horizontal="center" vertical="center"/>
    </xf>
    <xf numFmtId="0" fontId="38" fillId="0" borderId="0" xfId="0" applyFont="1"/>
    <xf numFmtId="3" fontId="38" fillId="0" borderId="0" xfId="0" applyNumberFormat="1" applyFont="1"/>
    <xf numFmtId="0" fontId="4" fillId="0" borderId="0" xfId="0" applyFont="1"/>
    <xf numFmtId="3" fontId="0" fillId="0" borderId="0" xfId="0" applyNumberFormat="1"/>
    <xf numFmtId="3" fontId="9" fillId="0" borderId="46" xfId="0" applyNumberFormat="1" applyFont="1" applyBorder="1" applyAlignment="1">
      <alignment horizontal="center" vertical="center"/>
    </xf>
    <xf numFmtId="3" fontId="7" fillId="0" borderId="40" xfId="0" applyNumberFormat="1" applyFont="1" applyBorder="1" applyAlignment="1">
      <alignment horizontal="center" vertical="center"/>
    </xf>
    <xf numFmtId="3" fontId="7" fillId="0" borderId="8" xfId="0" applyNumberFormat="1" applyFont="1" applyBorder="1" applyAlignment="1">
      <alignment horizontal="center" vertical="center"/>
    </xf>
    <xf numFmtId="3" fontId="7" fillId="0" borderId="52" xfId="0" applyNumberFormat="1" applyFont="1" applyBorder="1" applyAlignment="1">
      <alignment horizontal="center" vertical="center"/>
    </xf>
    <xf numFmtId="3" fontId="7" fillId="0" borderId="53" xfId="0" applyNumberFormat="1" applyFont="1" applyBorder="1" applyAlignment="1">
      <alignment horizontal="center" vertical="center"/>
    </xf>
    <xf numFmtId="3" fontId="9" fillId="0" borderId="54" xfId="0" applyNumberFormat="1" applyFont="1" applyBorder="1" applyAlignment="1">
      <alignment horizontal="center" vertical="center"/>
    </xf>
    <xf numFmtId="3" fontId="9" fillId="0" borderId="41" xfId="0" applyNumberFormat="1" applyFont="1" applyBorder="1" applyAlignment="1">
      <alignment horizontal="center" vertical="center"/>
    </xf>
    <xf numFmtId="3" fontId="6" fillId="0" borderId="13" xfId="0" applyNumberFormat="1" applyFont="1" applyBorder="1" applyAlignment="1">
      <alignment horizontal="center" vertical="center"/>
    </xf>
    <xf numFmtId="3" fontId="6" fillId="0" borderId="49" xfId="0" applyNumberFormat="1" applyFont="1" applyBorder="1" applyAlignment="1">
      <alignment horizontal="center" vertical="center"/>
    </xf>
    <xf numFmtId="0" fontId="0" fillId="0" borderId="6" xfId="0" applyBorder="1"/>
    <xf numFmtId="3" fontId="17" fillId="5" borderId="6" xfId="0" applyNumberFormat="1" applyFont="1" applyFill="1" applyBorder="1" applyAlignment="1">
      <alignment horizontal="center"/>
    </xf>
    <xf numFmtId="9" fontId="17" fillId="5" borderId="6" xfId="0" applyNumberFormat="1" applyFont="1" applyFill="1" applyBorder="1" applyAlignment="1">
      <alignment horizontal="center"/>
    </xf>
    <xf numFmtId="0" fontId="28" fillId="0" borderId="10" xfId="0" applyFont="1" applyBorder="1" applyAlignment="1">
      <alignment horizontal="left" vertical="center" indent="1"/>
    </xf>
    <xf numFmtId="1" fontId="40" fillId="15" borderId="6" xfId="0" applyNumberFormat="1" applyFont="1" applyFill="1" applyBorder="1" applyAlignment="1">
      <alignment horizontal="center" vertical="center"/>
    </xf>
    <xf numFmtId="1" fontId="41" fillId="14" borderId="6" xfId="0" applyNumberFormat="1" applyFont="1" applyFill="1" applyBorder="1" applyAlignment="1">
      <alignment horizontal="center" vertical="center"/>
    </xf>
    <xf numFmtId="1" fontId="42" fillId="16" borderId="6" xfId="0" applyNumberFormat="1" applyFont="1" applyFill="1" applyBorder="1" applyAlignment="1">
      <alignment horizontal="center" vertical="center"/>
    </xf>
    <xf numFmtId="0" fontId="21" fillId="26" borderId="13" xfId="0" applyFont="1" applyFill="1" applyBorder="1" applyAlignment="1">
      <alignment horizontal="center" vertical="center"/>
    </xf>
    <xf numFmtId="9" fontId="17" fillId="24" borderId="0" xfId="2" applyFont="1" applyFill="1" applyBorder="1" applyAlignment="1"/>
    <xf numFmtId="0" fontId="0" fillId="0" borderId="6" xfId="0" applyBorder="1" applyAlignment="1">
      <alignment horizontal="left"/>
    </xf>
    <xf numFmtId="0" fontId="0" fillId="0" borderId="37" xfId="0" applyBorder="1" applyAlignment="1">
      <alignment horizontal="left"/>
    </xf>
    <xf numFmtId="0" fontId="0" fillId="0" borderId="3" xfId="0" applyBorder="1" applyAlignment="1">
      <alignment horizontal="left"/>
    </xf>
    <xf numFmtId="0" fontId="0" fillId="0" borderId="6" xfId="0" pivotButton="1" applyBorder="1"/>
    <xf numFmtId="0" fontId="43" fillId="0" borderId="0" xfId="0" applyFont="1"/>
    <xf numFmtId="9" fontId="40" fillId="15" borderId="6" xfId="2" applyFont="1" applyFill="1" applyBorder="1" applyAlignment="1">
      <alignment horizontal="center" vertical="center"/>
    </xf>
    <xf numFmtId="9" fontId="41" fillId="14" borderId="6" xfId="2" applyFont="1" applyFill="1" applyBorder="1" applyAlignment="1">
      <alignment horizontal="center" vertical="center"/>
    </xf>
    <xf numFmtId="9" fontId="42" fillId="16" borderId="6" xfId="2" applyFont="1" applyFill="1" applyBorder="1" applyAlignment="1">
      <alignment horizontal="center" vertical="center"/>
    </xf>
    <xf numFmtId="0" fontId="44" fillId="0" borderId="0" xfId="0" applyFont="1"/>
    <xf numFmtId="0" fontId="45" fillId="0" borderId="0" xfId="0" applyFont="1"/>
    <xf numFmtId="0" fontId="46" fillId="0" borderId="0" xfId="0" applyFont="1"/>
    <xf numFmtId="0" fontId="45" fillId="5" borderId="0" xfId="0" applyFont="1" applyFill="1" applyAlignment="1">
      <alignment horizontal="left" indent="2"/>
    </xf>
    <xf numFmtId="0" fontId="47" fillId="0" borderId="0" xfId="0" applyFont="1" applyAlignment="1">
      <alignment vertical="center"/>
    </xf>
    <xf numFmtId="0" fontId="48" fillId="0" borderId="0" xfId="0" applyFont="1" applyAlignment="1">
      <alignment horizontal="left" vertical="center" indent="4"/>
    </xf>
    <xf numFmtId="0" fontId="49" fillId="5" borderId="0" xfId="0" applyFont="1" applyFill="1" applyAlignment="1">
      <alignment horizontal="left" indent="2"/>
    </xf>
    <xf numFmtId="0" fontId="50" fillId="5" borderId="0" xfId="0" applyFont="1" applyFill="1" applyAlignment="1">
      <alignment vertical="center"/>
    </xf>
    <xf numFmtId="0" fontId="51" fillId="5" borderId="0" xfId="0" applyFont="1" applyFill="1" applyAlignment="1">
      <alignment horizontal="left" indent="2"/>
    </xf>
    <xf numFmtId="0" fontId="52" fillId="5" borderId="0" xfId="0" applyFont="1" applyFill="1" applyAlignment="1">
      <alignment horizontal="left" indent="2"/>
    </xf>
    <xf numFmtId="0" fontId="49" fillId="5" borderId="0" xfId="0" applyFont="1" applyFill="1" applyAlignment="1">
      <alignment horizontal="left" vertical="center" indent="1"/>
    </xf>
    <xf numFmtId="0" fontId="39" fillId="0" borderId="0" xfId="0" applyFont="1"/>
    <xf numFmtId="0" fontId="53" fillId="0" borderId="0" xfId="0" applyFont="1" applyAlignment="1">
      <alignment wrapText="1"/>
    </xf>
    <xf numFmtId="0" fontId="39" fillId="4" borderId="0" xfId="0" applyFont="1" applyFill="1"/>
    <xf numFmtId="0" fontId="29" fillId="27" borderId="19" xfId="0" applyFont="1" applyFill="1" applyBorder="1" applyAlignment="1">
      <alignment horizontal="center" vertical="center"/>
    </xf>
    <xf numFmtId="0" fontId="29" fillId="27" borderId="19" xfId="0" applyFont="1" applyFill="1" applyBorder="1" applyAlignment="1">
      <alignment horizontal="center" vertical="center" wrapText="1"/>
    </xf>
    <xf numFmtId="0" fontId="22" fillId="27" borderId="0" xfId="0" applyFont="1" applyFill="1" applyAlignment="1">
      <alignment horizontal="center" vertical="center"/>
    </xf>
    <xf numFmtId="0" fontId="4" fillId="27" borderId="41" xfId="0" applyFont="1" applyFill="1" applyBorder="1" applyAlignment="1">
      <alignment horizontal="left" vertical="top" wrapText="1" indent="1"/>
    </xf>
    <xf numFmtId="0" fontId="9" fillId="27" borderId="13" xfId="0" applyFont="1" applyFill="1" applyBorder="1" applyAlignment="1">
      <alignment horizontal="left" vertical="top" wrapText="1" indent="1"/>
    </xf>
    <xf numFmtId="0" fontId="4" fillId="27" borderId="0" xfId="0" applyFont="1" applyFill="1"/>
    <xf numFmtId="0" fontId="0" fillId="27" borderId="0" xfId="0" applyFill="1"/>
    <xf numFmtId="0" fontId="9" fillId="27" borderId="31" xfId="0" applyFont="1" applyFill="1" applyBorder="1" applyAlignment="1">
      <alignment horizontal="left" vertical="top" wrapText="1" indent="1"/>
    </xf>
    <xf numFmtId="0" fontId="7" fillId="27" borderId="34" xfId="0" applyFont="1" applyFill="1" applyBorder="1" applyAlignment="1">
      <alignment horizontal="left" vertical="top" wrapText="1" indent="1"/>
    </xf>
    <xf numFmtId="0" fontId="6" fillId="27" borderId="22" xfId="0" applyFont="1" applyFill="1" applyBorder="1" applyAlignment="1">
      <alignment horizontal="left" vertical="top" wrapText="1" indent="1"/>
    </xf>
    <xf numFmtId="0" fontId="6" fillId="27" borderId="18" xfId="0" applyFont="1" applyFill="1" applyBorder="1" applyAlignment="1">
      <alignment horizontal="left" vertical="top" wrapText="1" indent="1"/>
    </xf>
    <xf numFmtId="0" fontId="6" fillId="27" borderId="33" xfId="0" applyFont="1" applyFill="1" applyBorder="1" applyAlignment="1">
      <alignment horizontal="left" vertical="top" wrapText="1" indent="1"/>
    </xf>
    <xf numFmtId="0" fontId="9" fillId="27" borderId="11" xfId="0" applyFont="1" applyFill="1" applyBorder="1" applyAlignment="1">
      <alignment horizontal="left" vertical="top" wrapText="1" indent="1"/>
    </xf>
    <xf numFmtId="0" fontId="6" fillId="27" borderId="11" xfId="0" applyFont="1" applyFill="1" applyBorder="1" applyAlignment="1">
      <alignment horizontal="left" vertical="top" wrapText="1" indent="1"/>
    </xf>
    <xf numFmtId="0" fontId="6" fillId="27" borderId="20" xfId="0" applyFont="1" applyFill="1" applyBorder="1" applyAlignment="1">
      <alignment horizontal="left" vertical="top" wrapText="1" indent="1"/>
    </xf>
    <xf numFmtId="0" fontId="7" fillId="27" borderId="29" xfId="0" applyFont="1" applyFill="1" applyBorder="1" applyAlignment="1">
      <alignment horizontal="left" vertical="top" wrapText="1" indent="1"/>
    </xf>
    <xf numFmtId="0" fontId="6" fillId="27" borderId="21" xfId="0" applyFont="1" applyFill="1" applyBorder="1" applyAlignment="1">
      <alignment horizontal="left" vertical="top" wrapText="1" indent="1"/>
    </xf>
    <xf numFmtId="0" fontId="16" fillId="6" borderId="27" xfId="0" applyFont="1" applyFill="1" applyBorder="1" applyAlignment="1">
      <alignment horizontal="left" vertical="center" wrapText="1" indent="1"/>
    </xf>
    <xf numFmtId="0" fontId="16" fillId="6" borderId="28" xfId="0" applyFont="1" applyFill="1" applyBorder="1" applyAlignment="1">
      <alignment horizontal="left" vertical="center" wrapText="1" indent="1"/>
    </xf>
    <xf numFmtId="0" fontId="16" fillId="6" borderId="25" xfId="0" applyFont="1" applyFill="1" applyBorder="1" applyAlignment="1">
      <alignment horizontal="left" vertical="center" wrapText="1" indent="1"/>
    </xf>
    <xf numFmtId="0" fontId="22" fillId="5" borderId="8" xfId="0" applyFont="1" applyFill="1" applyBorder="1" applyAlignment="1">
      <alignment horizontal="left" vertical="center" indent="1"/>
    </xf>
    <xf numFmtId="4" fontId="8" fillId="24" borderId="38" xfId="0" applyNumberFormat="1" applyFont="1" applyFill="1" applyBorder="1" applyAlignment="1">
      <alignment horizontal="left" vertical="center"/>
    </xf>
    <xf numFmtId="0" fontId="56" fillId="6" borderId="6" xfId="0" applyFont="1" applyFill="1" applyBorder="1" applyAlignment="1">
      <alignment horizontal="center" vertical="center"/>
    </xf>
    <xf numFmtId="0" fontId="14" fillId="14" borderId="6" xfId="0" applyFont="1" applyFill="1" applyBorder="1" applyAlignment="1">
      <alignment horizontal="center" vertical="center"/>
    </xf>
    <xf numFmtId="0" fontId="54" fillId="14" borderId="6" xfId="0" applyFont="1" applyFill="1" applyBorder="1" applyAlignment="1">
      <alignment horizontal="center" vertical="center"/>
    </xf>
    <xf numFmtId="0" fontId="56" fillId="3" borderId="6" xfId="0" applyFont="1" applyFill="1" applyBorder="1" applyAlignment="1">
      <alignment horizontal="center" vertical="center"/>
    </xf>
    <xf numFmtId="0" fontId="56" fillId="15" borderId="6" xfId="0" applyFont="1" applyFill="1" applyBorder="1" applyAlignment="1">
      <alignment horizontal="center" vertical="center"/>
    </xf>
    <xf numFmtId="0" fontId="25" fillId="6" borderId="6" xfId="0" applyFont="1" applyFill="1" applyBorder="1" applyAlignment="1">
      <alignment horizontal="center" vertical="center"/>
    </xf>
    <xf numFmtId="0" fontId="25" fillId="6" borderId="8" xfId="0" applyFont="1" applyFill="1" applyBorder="1" applyAlignment="1">
      <alignment horizontal="left" vertical="center" indent="1"/>
    </xf>
    <xf numFmtId="0" fontId="24" fillId="6" borderId="51" xfId="0" applyFont="1" applyFill="1" applyBorder="1" applyAlignment="1">
      <alignment horizontal="left" vertical="top" wrapText="1" indent="1"/>
    </xf>
    <xf numFmtId="0" fontId="4" fillId="0" borderId="6" xfId="0" applyFont="1" applyBorder="1" applyAlignment="1">
      <alignment horizontal="left"/>
    </xf>
    <xf numFmtId="0" fontId="57" fillId="0" borderId="6" xfId="0" applyFont="1" applyBorder="1" applyAlignment="1">
      <alignment horizontal="left"/>
    </xf>
    <xf numFmtId="0" fontId="0" fillId="0" borderId="0" xfId="0" pivotButton="1"/>
    <xf numFmtId="0" fontId="0" fillId="0" borderId="0" xfId="0" applyAlignment="1">
      <alignment horizontal="left"/>
    </xf>
    <xf numFmtId="0" fontId="4" fillId="0" borderId="37" xfId="0" applyFont="1" applyBorder="1" applyAlignment="1">
      <alignment horizontal="left"/>
    </xf>
    <xf numFmtId="0" fontId="4" fillId="0" borderId="3" xfId="0" applyFont="1" applyBorder="1" applyAlignment="1">
      <alignment horizontal="left"/>
    </xf>
    <xf numFmtId="0" fontId="4" fillId="0" borderId="10" xfId="0" applyFont="1" applyBorder="1" applyAlignment="1">
      <alignment horizontal="left"/>
    </xf>
    <xf numFmtId="164" fontId="20" fillId="28" borderId="13" xfId="0" applyNumberFormat="1" applyFont="1" applyFill="1" applyBorder="1" applyAlignment="1">
      <alignment horizontal="left" vertical="center" wrapText="1" indent="1"/>
    </xf>
    <xf numFmtId="0" fontId="58" fillId="0" borderId="55" xfId="0" applyFont="1" applyBorder="1" applyAlignment="1">
      <alignment horizontal="center" vertical="center" wrapText="1" readingOrder="1"/>
    </xf>
    <xf numFmtId="0" fontId="22" fillId="0" borderId="55" xfId="0" applyFont="1" applyBorder="1" applyAlignment="1">
      <alignment horizontal="center" vertical="center" wrapText="1" readingOrder="1"/>
    </xf>
    <xf numFmtId="0" fontId="17" fillId="0" borderId="55" xfId="0" applyFont="1" applyBorder="1" applyAlignment="1">
      <alignment horizontal="center" vertical="center" wrapText="1" readingOrder="1"/>
    </xf>
    <xf numFmtId="0" fontId="17" fillId="0" borderId="56" xfId="0" applyFont="1" applyBorder="1" applyAlignment="1">
      <alignment horizontal="center" vertical="center" wrapText="1" readingOrder="1"/>
    </xf>
    <xf numFmtId="0" fontId="58" fillId="0" borderId="57" xfId="0" applyFont="1" applyBorder="1" applyAlignment="1">
      <alignment horizontal="center" vertical="center" wrapText="1" readingOrder="1"/>
    </xf>
    <xf numFmtId="0" fontId="58" fillId="0" borderId="56" xfId="0" applyFont="1" applyBorder="1" applyAlignment="1">
      <alignment horizontal="center" vertical="center" wrapText="1" readingOrder="1"/>
    </xf>
    <xf numFmtId="0" fontId="58" fillId="0" borderId="0" xfId="0" applyFont="1" applyAlignment="1">
      <alignment horizontal="center" vertical="center" wrapText="1" readingOrder="1"/>
    </xf>
    <xf numFmtId="0" fontId="17" fillId="0" borderId="60" xfId="0" applyFont="1" applyBorder="1" applyAlignment="1">
      <alignment horizontal="left" vertical="center" wrapText="1" readingOrder="1"/>
    </xf>
    <xf numFmtId="0" fontId="17" fillId="0" borderId="61" xfId="0" applyFont="1" applyBorder="1" applyAlignment="1">
      <alignment horizontal="left" vertical="center" wrapText="1" readingOrder="1"/>
    </xf>
    <xf numFmtId="0" fontId="59" fillId="0" borderId="0" xfId="0" applyFont="1" applyAlignment="1">
      <alignment horizontal="left" vertical="center" indent="2" readingOrder="1"/>
    </xf>
    <xf numFmtId="0" fontId="17" fillId="0" borderId="0" xfId="0" applyFont="1" applyAlignment="1">
      <alignment horizontal="center" vertical="top"/>
    </xf>
    <xf numFmtId="0" fontId="17" fillId="0" borderId="60" xfId="0" applyFont="1" applyBorder="1" applyAlignment="1">
      <alignment horizontal="right" vertical="center" wrapText="1" readingOrder="1"/>
    </xf>
    <xf numFmtId="0" fontId="17" fillId="0" borderId="61" xfId="0" applyFont="1" applyBorder="1" applyAlignment="1">
      <alignment horizontal="right" vertical="center" wrapText="1" readingOrder="1"/>
    </xf>
    <xf numFmtId="0" fontId="58" fillId="0" borderId="55" xfId="0" applyFont="1" applyBorder="1" applyAlignment="1">
      <alignment horizontal="left" vertical="center" wrapText="1" readingOrder="1"/>
    </xf>
    <xf numFmtId="0" fontId="61" fillId="0" borderId="55" xfId="0" applyFont="1" applyBorder="1" applyAlignment="1">
      <alignment horizontal="left" vertical="center" wrapText="1" readingOrder="1"/>
    </xf>
    <xf numFmtId="0" fontId="60" fillId="0" borderId="55" xfId="0" applyFont="1" applyBorder="1" applyAlignment="1">
      <alignment horizontal="left" vertical="center" wrapText="1" readingOrder="1"/>
    </xf>
    <xf numFmtId="0" fontId="17" fillId="0" borderId="55" xfId="0" applyFont="1" applyBorder="1" applyAlignment="1">
      <alignment horizontal="left" vertical="center" wrapText="1" readingOrder="1"/>
    </xf>
    <xf numFmtId="0" fontId="58" fillId="0" borderId="56" xfId="0" applyFont="1" applyBorder="1" applyAlignment="1">
      <alignment horizontal="left" vertical="center" wrapText="1" readingOrder="1"/>
    </xf>
    <xf numFmtId="0" fontId="39" fillId="0" borderId="63" xfId="0" applyFont="1" applyBorder="1" applyAlignment="1">
      <alignment vertical="center" wrapText="1"/>
    </xf>
    <xf numFmtId="0" fontId="39" fillId="0" borderId="64" xfId="0" applyFont="1" applyBorder="1" applyAlignment="1">
      <alignment horizontal="center" vertical="center" wrapText="1"/>
    </xf>
    <xf numFmtId="0" fontId="39" fillId="29" borderId="67" xfId="0" applyFont="1" applyFill="1" applyBorder="1" applyAlignment="1">
      <alignment horizontal="center" vertical="center" wrapText="1"/>
    </xf>
    <xf numFmtId="0" fontId="39" fillId="29" borderId="64" xfId="0" applyFont="1" applyFill="1" applyBorder="1" applyAlignment="1">
      <alignment horizontal="center" vertical="center" wrapText="1"/>
    </xf>
    <xf numFmtId="0" fontId="39" fillId="29" borderId="68" xfId="0" applyFont="1" applyFill="1" applyBorder="1" applyAlignment="1">
      <alignment vertical="center" wrapText="1"/>
    </xf>
    <xf numFmtId="0" fontId="39" fillId="29" borderId="66" xfId="0" applyFont="1" applyFill="1" applyBorder="1" applyAlignment="1">
      <alignment vertical="center" wrapText="1"/>
    </xf>
    <xf numFmtId="0" fontId="39" fillId="0" borderId="67" xfId="0" applyFont="1" applyBorder="1" applyAlignment="1">
      <alignment horizontal="center" vertical="center" wrapText="1"/>
    </xf>
    <xf numFmtId="0" fontId="22" fillId="0" borderId="63" xfId="0" applyFont="1" applyBorder="1" applyAlignment="1">
      <alignment horizontal="center" vertical="center" wrapText="1"/>
    </xf>
    <xf numFmtId="0" fontId="22" fillId="0" borderId="64" xfId="0" applyFont="1" applyBorder="1" applyAlignment="1">
      <alignment horizontal="center" vertical="center" wrapText="1"/>
    </xf>
    <xf numFmtId="0" fontId="22" fillId="29" borderId="64" xfId="0" applyFont="1" applyFill="1" applyBorder="1" applyAlignment="1">
      <alignment horizontal="center" vertical="center" wrapText="1"/>
    </xf>
    <xf numFmtId="0" fontId="22" fillId="0" borderId="67" xfId="0" applyFont="1" applyBorder="1" applyAlignment="1">
      <alignment horizontal="center" vertical="center" wrapText="1"/>
    </xf>
    <xf numFmtId="0" fontId="22" fillId="29" borderId="66" xfId="0" applyFont="1" applyFill="1" applyBorder="1" applyAlignment="1">
      <alignment vertical="center" wrapText="1"/>
    </xf>
    <xf numFmtId="0" fontId="39" fillId="0" borderId="64" xfId="0" applyFont="1" applyBorder="1" applyAlignment="1">
      <alignment vertical="center" wrapText="1"/>
    </xf>
    <xf numFmtId="0" fontId="39" fillId="29" borderId="63" xfId="0" applyFont="1" applyFill="1" applyBorder="1" applyAlignment="1">
      <alignment vertical="center" wrapText="1"/>
    </xf>
    <xf numFmtId="0" fontId="39" fillId="0" borderId="62" xfId="0" applyFont="1" applyBorder="1" applyAlignment="1">
      <alignment vertical="center" wrapText="1"/>
    </xf>
    <xf numFmtId="0" fontId="39" fillId="0" borderId="65" xfId="0" applyFont="1" applyBorder="1" applyAlignment="1">
      <alignment vertical="center" wrapText="1"/>
    </xf>
    <xf numFmtId="0" fontId="62" fillId="0" borderId="55" xfId="0" applyFont="1" applyBorder="1" applyAlignment="1">
      <alignment horizontal="center" vertical="center" wrapText="1" readingOrder="1"/>
    </xf>
    <xf numFmtId="14" fontId="58" fillId="0" borderId="55" xfId="0" applyNumberFormat="1" applyFont="1" applyBorder="1" applyAlignment="1">
      <alignment horizontal="center" vertical="center" wrapText="1" readingOrder="1"/>
    </xf>
    <xf numFmtId="0" fontId="60" fillId="0" borderId="0" xfId="0" applyFont="1" applyAlignment="1">
      <alignment horizontal="left" vertical="center" readingOrder="1"/>
    </xf>
    <xf numFmtId="0" fontId="22" fillId="29" borderId="63" xfId="0" applyFont="1" applyFill="1" applyBorder="1" applyAlignment="1">
      <alignment horizontal="center" vertical="center" wrapText="1"/>
    </xf>
    <xf numFmtId="0" fontId="27" fillId="29" borderId="63" xfId="0" applyFont="1" applyFill="1" applyBorder="1" applyAlignment="1">
      <alignment horizontal="center" vertical="center" wrapText="1"/>
    </xf>
    <xf numFmtId="0" fontId="17" fillId="29" borderId="63" xfId="0" applyFont="1" applyFill="1" applyBorder="1" applyAlignment="1">
      <alignment horizontal="center" vertical="center" wrapText="1"/>
    </xf>
    <xf numFmtId="0" fontId="63" fillId="0" borderId="65" xfId="0" applyFont="1" applyBorder="1" applyAlignment="1">
      <alignment vertical="center" wrapText="1"/>
    </xf>
    <xf numFmtId="0" fontId="39" fillId="0" borderId="65" xfId="0" applyFont="1" applyBorder="1" applyAlignment="1">
      <alignment horizontal="center" vertical="center" wrapText="1"/>
    </xf>
    <xf numFmtId="0" fontId="39" fillId="29" borderId="66" xfId="0" applyFont="1" applyFill="1" applyBorder="1" applyAlignment="1">
      <alignment horizontal="center" vertical="center" wrapText="1"/>
    </xf>
    <xf numFmtId="0" fontId="4" fillId="29" borderId="64" xfId="0" applyFont="1" applyFill="1" applyBorder="1" applyAlignment="1">
      <alignment vertical="center" wrapText="1"/>
    </xf>
    <xf numFmtId="0" fontId="4" fillId="29" borderId="66" xfId="0" applyFont="1" applyFill="1" applyBorder="1" applyAlignment="1">
      <alignment vertical="center" wrapText="1"/>
    </xf>
    <xf numFmtId="14" fontId="4" fillId="0" borderId="64" xfId="0" applyNumberFormat="1" applyFont="1" applyBorder="1" applyAlignment="1">
      <alignment vertical="center" wrapText="1"/>
    </xf>
    <xf numFmtId="0" fontId="4" fillId="0" borderId="62" xfId="0" applyFont="1" applyBorder="1" applyAlignment="1">
      <alignment vertical="center" wrapText="1"/>
    </xf>
    <xf numFmtId="14" fontId="4" fillId="0" borderId="65" xfId="0" applyNumberFormat="1" applyFont="1" applyBorder="1" applyAlignment="1">
      <alignment vertical="center" wrapText="1"/>
    </xf>
    <xf numFmtId="0" fontId="4" fillId="0" borderId="66" xfId="0" applyFont="1" applyBorder="1" applyAlignment="1">
      <alignment vertical="center" wrapText="1"/>
    </xf>
    <xf numFmtId="0" fontId="4" fillId="0" borderId="0" xfId="0" applyFont="1" applyAlignment="1">
      <alignment vertical="center"/>
    </xf>
    <xf numFmtId="0" fontId="22" fillId="0" borderId="63" xfId="0" applyFont="1" applyBorder="1" applyAlignment="1">
      <alignment vertical="center" wrapText="1"/>
    </xf>
    <xf numFmtId="0" fontId="22" fillId="0" borderId="64" xfId="0" applyFont="1" applyBorder="1" applyAlignment="1">
      <alignment vertical="center" wrapText="1"/>
    </xf>
    <xf numFmtId="0" fontId="22" fillId="29" borderId="63" xfId="0" applyFont="1" applyFill="1" applyBorder="1" applyAlignment="1">
      <alignment vertical="center" wrapText="1"/>
    </xf>
    <xf numFmtId="0" fontId="22" fillId="29" borderId="64" xfId="0" applyFont="1" applyFill="1" applyBorder="1" applyAlignment="1">
      <alignment vertical="center" wrapText="1"/>
    </xf>
    <xf numFmtId="0" fontId="28" fillId="0" borderId="63" xfId="0" applyFont="1" applyBorder="1" applyAlignment="1">
      <alignment vertical="center" wrapText="1"/>
    </xf>
    <xf numFmtId="0" fontId="22" fillId="0" borderId="67" xfId="0" applyFont="1" applyBorder="1" applyAlignment="1">
      <alignment vertical="center" wrapText="1"/>
    </xf>
    <xf numFmtId="0" fontId="64" fillId="0" borderId="6" xfId="0" applyFont="1" applyBorder="1" applyAlignment="1">
      <alignment horizontal="left"/>
    </xf>
    <xf numFmtId="0" fontId="65" fillId="30" borderId="69" xfId="0" applyFont="1" applyFill="1" applyBorder="1"/>
    <xf numFmtId="0" fontId="39" fillId="0" borderId="0" xfId="0" applyFont="1" applyAlignment="1">
      <alignment horizontal="left"/>
    </xf>
    <xf numFmtId="0" fontId="0" fillId="0" borderId="0" xfId="0" applyAlignment="1">
      <alignment horizontal="left" indent="1"/>
    </xf>
    <xf numFmtId="0" fontId="65" fillId="0" borderId="69" xfId="0" applyFont="1" applyBorder="1" applyAlignment="1">
      <alignment horizontal="left"/>
    </xf>
    <xf numFmtId="0" fontId="65" fillId="0" borderId="69" xfId="0" applyFont="1" applyBorder="1"/>
    <xf numFmtId="9" fontId="0" fillId="0" borderId="0" xfId="2" applyFont="1"/>
    <xf numFmtId="0" fontId="0" fillId="28" borderId="0" xfId="0" applyFill="1" applyAlignment="1">
      <alignment horizontal="left"/>
    </xf>
    <xf numFmtId="0" fontId="0" fillId="28" borderId="0" xfId="0" applyFill="1"/>
    <xf numFmtId="0" fontId="21" fillId="0" borderId="6" xfId="0" applyFont="1" applyBorder="1" applyAlignment="1">
      <alignment horizontal="left" vertical="center" wrapText="1" indent="1"/>
    </xf>
    <xf numFmtId="0" fontId="27" fillId="6" borderId="5" xfId="0" applyFont="1" applyFill="1" applyBorder="1" applyAlignment="1">
      <alignment horizontal="left" vertical="top" wrapText="1"/>
    </xf>
    <xf numFmtId="0" fontId="27" fillId="6" borderId="0" xfId="0" applyFont="1" applyFill="1" applyAlignment="1">
      <alignment horizontal="left" vertical="top" wrapText="1"/>
    </xf>
    <xf numFmtId="0" fontId="27" fillId="4" borderId="0" xfId="0" applyFont="1" applyFill="1" applyAlignment="1">
      <alignment horizontal="left"/>
    </xf>
    <xf numFmtId="0" fontId="8" fillId="9" borderId="15"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8" fillId="11" borderId="15" xfId="0" applyFont="1" applyFill="1" applyBorder="1" applyAlignment="1">
      <alignment horizontal="center" vertical="center" wrapText="1"/>
    </xf>
    <xf numFmtId="0" fontId="9" fillId="11" borderId="15" xfId="0" applyFont="1" applyFill="1" applyBorder="1" applyAlignment="1">
      <alignment horizontal="center" vertical="center" wrapText="1"/>
    </xf>
    <xf numFmtId="0" fontId="8" fillId="7" borderId="15"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7" borderId="15" xfId="0" applyFont="1" applyFill="1" applyBorder="1" applyAlignment="1">
      <alignment horizontal="center" vertical="center" wrapText="1"/>
    </xf>
    <xf numFmtId="0" fontId="10" fillId="13" borderId="15" xfId="0" applyFont="1" applyFill="1" applyBorder="1" applyAlignment="1">
      <alignment horizontal="center" vertical="center" wrapText="1"/>
    </xf>
    <xf numFmtId="0" fontId="8" fillId="8" borderId="15" xfId="0" applyFont="1" applyFill="1" applyBorder="1" applyAlignment="1">
      <alignment horizontal="center" vertical="center" wrapText="1"/>
    </xf>
    <xf numFmtId="0" fontId="12" fillId="8" borderId="5" xfId="0" applyFont="1" applyFill="1" applyBorder="1" applyAlignment="1">
      <alignment horizontal="center" vertical="center" wrapText="1"/>
    </xf>
    <xf numFmtId="0" fontId="9" fillId="6" borderId="8" xfId="0" applyFont="1" applyFill="1" applyBorder="1" applyAlignment="1">
      <alignment horizontal="left" vertical="top" wrapText="1" indent="1"/>
    </xf>
    <xf numFmtId="0" fontId="6" fillId="6" borderId="9" xfId="0" applyFont="1" applyFill="1" applyBorder="1" applyAlignment="1">
      <alignment horizontal="left" vertical="top" wrapText="1" indent="1"/>
    </xf>
    <xf numFmtId="0" fontId="6" fillId="6" borderId="10" xfId="0" applyFont="1" applyFill="1" applyBorder="1" applyAlignment="1">
      <alignment horizontal="left" vertical="top" wrapText="1" indent="1"/>
    </xf>
    <xf numFmtId="0" fontId="6" fillId="6" borderId="8" xfId="0" applyFont="1" applyFill="1" applyBorder="1" applyAlignment="1">
      <alignment horizontal="left" vertical="top" wrapText="1" indent="1"/>
    </xf>
    <xf numFmtId="0" fontId="27" fillId="25" borderId="0" xfId="0" applyFont="1" applyFill="1" applyAlignment="1">
      <alignment horizontal="left"/>
    </xf>
    <xf numFmtId="0" fontId="8" fillId="9" borderId="1" xfId="0" applyFont="1" applyFill="1" applyBorder="1" applyAlignment="1">
      <alignment horizontal="center" vertical="center" wrapText="1"/>
    </xf>
    <xf numFmtId="0" fontId="8" fillId="20" borderId="8" xfId="0" applyFont="1" applyFill="1" applyBorder="1" applyAlignment="1">
      <alignment horizontal="right" vertical="center"/>
    </xf>
    <xf numFmtId="0" fontId="8" fillId="20" borderId="9" xfId="0" applyFont="1" applyFill="1" applyBorder="1" applyAlignment="1">
      <alignment horizontal="right" vertical="center"/>
    </xf>
    <xf numFmtId="0" fontId="8" fillId="20" borderId="45" xfId="0" applyFont="1" applyFill="1" applyBorder="1" applyAlignment="1">
      <alignment horizontal="right" vertical="center"/>
    </xf>
    <xf numFmtId="0" fontId="8" fillId="11" borderId="1" xfId="0" applyFont="1" applyFill="1" applyBorder="1" applyAlignment="1">
      <alignment horizontal="center" vertical="center" wrapText="1"/>
    </xf>
    <xf numFmtId="0" fontId="0" fillId="0" borderId="5" xfId="0" applyBorder="1" applyAlignment="1">
      <alignment horizontal="center"/>
    </xf>
    <xf numFmtId="0" fontId="0" fillId="0" borderId="37" xfId="0" applyBorder="1" applyAlignment="1">
      <alignment horizontal="center"/>
    </xf>
    <xf numFmtId="0" fontId="0" fillId="0" borderId="0" xfId="0" applyAlignment="1">
      <alignment horizontal="center"/>
    </xf>
    <xf numFmtId="0" fontId="0" fillId="0" borderId="39" xfId="0" applyBorder="1" applyAlignment="1">
      <alignment horizontal="center"/>
    </xf>
    <xf numFmtId="4" fontId="8" fillId="24" borderId="38" xfId="0" applyNumberFormat="1" applyFont="1" applyFill="1" applyBorder="1" applyAlignment="1">
      <alignment horizontal="center" vertical="center" wrapText="1"/>
    </xf>
    <xf numFmtId="4" fontId="8" fillId="24" borderId="0" xfId="0" applyNumberFormat="1" applyFont="1" applyFill="1" applyAlignment="1">
      <alignment horizontal="center" vertical="center"/>
    </xf>
    <xf numFmtId="4" fontId="8" fillId="24" borderId="39" xfId="0" applyNumberFormat="1" applyFont="1" applyFill="1" applyBorder="1" applyAlignment="1">
      <alignment horizontal="center" vertical="center"/>
    </xf>
    <xf numFmtId="0" fontId="8" fillId="24" borderId="40" xfId="0" applyFont="1" applyFill="1" applyBorder="1" applyAlignment="1">
      <alignment horizontal="center" vertical="center"/>
    </xf>
    <xf numFmtId="0" fontId="8" fillId="24" borderId="7" xfId="0" applyFont="1" applyFill="1" applyBorder="1" applyAlignment="1">
      <alignment horizontal="center" vertical="center"/>
    </xf>
    <xf numFmtId="0" fontId="39" fillId="29" borderId="63" xfId="0" applyFont="1" applyFill="1" applyBorder="1" applyAlignment="1">
      <alignment horizontal="center" vertical="center" wrapText="1"/>
    </xf>
    <xf numFmtId="0" fontId="39" fillId="29" borderId="64" xfId="0" applyFont="1" applyFill="1" applyBorder="1" applyAlignment="1">
      <alignment horizontal="center" vertical="center" wrapText="1"/>
    </xf>
    <xf numFmtId="0" fontId="22" fillId="0" borderId="58" xfId="0" applyFont="1" applyBorder="1" applyAlignment="1">
      <alignment horizontal="center" vertical="center" wrapText="1" readingOrder="1"/>
    </xf>
    <xf numFmtId="0" fontId="22" fillId="0" borderId="39" xfId="0" applyFont="1" applyBorder="1" applyAlignment="1">
      <alignment horizontal="center" vertical="center" wrapText="1" readingOrder="1"/>
    </xf>
    <xf numFmtId="0" fontId="22" fillId="0" borderId="59" xfId="0" applyFont="1" applyBorder="1" applyAlignment="1">
      <alignment horizontal="center" vertical="center" wrapText="1" readingOrder="1"/>
    </xf>
    <xf numFmtId="0" fontId="27" fillId="6" borderId="13" xfId="0" applyFont="1" applyFill="1" applyBorder="1" applyAlignment="1">
      <alignment horizontal="left" wrapText="1"/>
    </xf>
    <xf numFmtId="0" fontId="27" fillId="6" borderId="13" xfId="0" applyFont="1" applyFill="1" applyBorder="1" applyAlignment="1">
      <alignment horizontal="left"/>
    </xf>
    <xf numFmtId="0" fontId="4" fillId="27" borderId="6" xfId="0" applyFont="1" applyFill="1" applyBorder="1" applyAlignment="1">
      <alignment horizontal="left" vertical="top" wrapText="1" indent="1"/>
    </xf>
    <xf numFmtId="0" fontId="9" fillId="27" borderId="38" xfId="0" applyFont="1" applyFill="1" applyBorder="1" applyAlignment="1">
      <alignment horizontal="center" vertical="center" wrapText="1"/>
    </xf>
    <xf numFmtId="0" fontId="9" fillId="27" borderId="0" xfId="0" applyFont="1" applyFill="1" applyAlignment="1">
      <alignment horizontal="center" vertical="center" wrapText="1"/>
    </xf>
  </cellXfs>
  <cellStyles count="3">
    <cellStyle name="Good" xfId="1" builtinId="26"/>
    <cellStyle name="Normal" xfId="0" builtinId="0"/>
    <cellStyle name="Percent" xfId="2" builtinId="5"/>
  </cellStyles>
  <dxfs count="44">
    <dxf>
      <font>
        <color rgb="FF2FBB4D"/>
      </font>
      <fill>
        <patternFill>
          <fgColor auto="1"/>
          <bgColor rgb="FFF8FEF3"/>
        </patternFill>
      </fill>
    </dxf>
    <dxf>
      <font>
        <color rgb="FFED5446"/>
      </font>
      <fill>
        <patternFill>
          <fgColor auto="1"/>
          <bgColor rgb="FFF5E7E9"/>
        </patternFill>
      </fill>
    </dxf>
    <dxf>
      <font>
        <color rgb="FFF89736"/>
      </font>
      <fill>
        <patternFill>
          <fgColor auto="1"/>
          <bgColor rgb="FFFFDEAF"/>
        </patternFill>
      </fill>
    </dxf>
    <dxf>
      <font>
        <color rgb="FF4C4C4F"/>
      </font>
      <fill>
        <patternFill>
          <fgColor auto="1"/>
          <bgColor theme="2" tint="-0.14996795556505021"/>
        </patternFill>
      </fill>
    </dxf>
    <dxf>
      <font>
        <color rgb="FF4C4C4F"/>
      </font>
      <fill>
        <patternFill>
          <fgColor auto="1"/>
          <bgColor theme="2" tint="-0.14996795556505021"/>
        </patternFill>
      </fill>
    </dxf>
    <dxf>
      <font>
        <color rgb="FF2FBB4D"/>
      </font>
      <fill>
        <patternFill>
          <fgColor auto="1"/>
          <bgColor rgb="FFF8FEF3"/>
        </patternFill>
      </fill>
    </dxf>
    <dxf>
      <font>
        <color rgb="FFED5446"/>
      </font>
      <fill>
        <patternFill>
          <fgColor auto="1"/>
          <bgColor rgb="FFF5E7E9"/>
        </patternFill>
      </fill>
    </dxf>
    <dxf>
      <font>
        <color rgb="FFF89736"/>
      </font>
      <fill>
        <patternFill>
          <fgColor auto="1"/>
          <bgColor rgb="FFFFDEAF"/>
        </patternFill>
      </fill>
    </dxf>
    <dxf>
      <font>
        <color rgb="FF4C4C4F"/>
      </font>
      <fill>
        <patternFill>
          <fgColor auto="1"/>
          <bgColor theme="2" tint="-0.14996795556505021"/>
        </patternFill>
      </fill>
    </dxf>
    <dxf>
      <font>
        <color rgb="FF4C4C4F"/>
      </font>
      <fill>
        <patternFill>
          <fgColor auto="1"/>
          <bgColor theme="2" tint="-0.14996795556505021"/>
        </patternFill>
      </fill>
    </dxf>
    <dxf>
      <font>
        <color rgb="FFF89736"/>
      </font>
      <fill>
        <patternFill>
          <bgColor rgb="FFFFDEAF"/>
        </patternFill>
      </fill>
    </dxf>
    <dxf>
      <font>
        <color rgb="FFF89736"/>
      </font>
      <fill>
        <patternFill>
          <bgColor rgb="FFFFDEAF"/>
        </patternFill>
      </fill>
    </dxf>
    <dxf>
      <font>
        <color rgb="FF9C0006"/>
      </font>
      <fill>
        <patternFill>
          <bgColor rgb="FFFFC7CE"/>
        </patternFill>
      </fill>
    </dxf>
    <dxf>
      <font>
        <color rgb="FF006100"/>
      </font>
      <fill>
        <patternFill>
          <bgColor rgb="FFC6EFCE"/>
        </patternFill>
      </fill>
    </dxf>
    <dxf>
      <fill>
        <patternFill patternType="solid">
          <fgColor rgb="FFF4C7C3"/>
          <bgColor rgb="FFF4C7C3"/>
        </patternFill>
      </fill>
    </dxf>
    <dxf>
      <fill>
        <patternFill patternType="solid">
          <fgColor theme="7" tint="0.79998168889431442"/>
          <bgColor theme="7" tint="0.79998168889431442"/>
        </patternFill>
      </fill>
    </dxf>
    <dxf>
      <font>
        <color theme="1" tint="0.499984740745262"/>
      </font>
      <fill>
        <patternFill>
          <bgColor theme="0" tint="-4.9989318521683403E-2"/>
        </patternFill>
      </fill>
    </dxf>
    <dxf>
      <font>
        <color rgb="FFF89736"/>
      </font>
      <fill>
        <patternFill>
          <bgColor rgb="FFFFDEAF"/>
        </patternFill>
      </fill>
    </dxf>
    <dxf>
      <font>
        <color rgb="FF9C0006"/>
      </font>
      <fill>
        <patternFill>
          <bgColor rgb="FFFFC7CE"/>
        </patternFill>
      </fill>
    </dxf>
    <dxf>
      <font>
        <color rgb="FF006100"/>
      </font>
      <fill>
        <patternFill>
          <bgColor rgb="FFC6EFCE"/>
        </patternFill>
      </fill>
    </dxf>
    <dxf>
      <fill>
        <patternFill patternType="solid">
          <fgColor rgb="FFF4C7C3"/>
          <bgColor rgb="FFF4C7C3"/>
        </patternFill>
      </fill>
    </dxf>
    <dxf>
      <fill>
        <patternFill patternType="solid">
          <fgColor theme="7" tint="0.79998168889431442"/>
          <bgColor theme="7" tint="0.79998168889431442"/>
        </patternFill>
      </fill>
    </dxf>
    <dxf>
      <font>
        <color rgb="FFF89736"/>
      </font>
      <fill>
        <patternFill>
          <bgColor rgb="FFFFDEAF"/>
        </patternFill>
      </fill>
    </dxf>
    <dxf>
      <font>
        <color rgb="FFF89736"/>
      </font>
      <fill>
        <patternFill>
          <bgColor rgb="FFFFDEAF"/>
        </patternFill>
      </fill>
    </dxf>
    <dxf>
      <font>
        <color rgb="FFF89736"/>
      </font>
      <fill>
        <patternFill>
          <bgColor rgb="FFFFDEAF"/>
        </patternFill>
      </fill>
    </dxf>
    <dxf>
      <font>
        <color rgb="FFF89736"/>
      </font>
      <fill>
        <patternFill>
          <bgColor rgb="FFFCF6EA"/>
        </patternFill>
      </fill>
    </dxf>
    <dxf>
      <alignment horizontal="left" vertical="bottom"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alignment horizontal="left" vertical="bottom"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alignment horizontal="left" vertical="bottom"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alignment horizontal="left"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alignment horizontal="left" vertical="bottom"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alignment horizontal="left" vertical="bottom"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alignment horizontal="left" vertical="bottom" textRotation="0" wrapText="0"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alignment horizontal="left" vertical="bottom" textRotation="0" wrapText="0" indent="0" justifyLastLine="0" shrinkToFit="0" readingOrder="0"/>
    </dxf>
    <dxf>
      <border>
        <bottom style="thin">
          <color theme="0" tint="-0.249977111117893"/>
        </bottom>
      </border>
    </dxf>
    <dxf>
      <fill>
        <patternFill patternType="solid">
          <fgColor indexed="64"/>
          <bgColor rgb="FF3C9D45"/>
        </patternFill>
      </fill>
      <alignment horizontal="left" vertical="bottom" textRotation="0" wrapText="0" indent="0" justifyLastLine="0" shrinkToFit="0" readingOrder="0"/>
      <border diagonalUp="0" diagonalDown="0" outline="0">
        <left style="thin">
          <color theme="0" tint="-0.249977111117893"/>
        </left>
        <right style="thin">
          <color theme="0" tint="-0.249977111117893"/>
        </right>
        <top/>
        <bottom/>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s>
  <tableStyles count="0" defaultTableStyle="TableStyleMedium2" defaultPivotStyle="PivotStyleLight16"/>
  <colors>
    <mruColors>
      <color rgb="FF3C9D45"/>
      <color rgb="FF2FBB4D"/>
      <color rgb="FFF89736"/>
      <color rgb="FFEA4335"/>
      <color rgb="FFF8FEF3"/>
      <color rgb="FFFCF6EA"/>
      <color rgb="FFF5E7E9"/>
      <color rgb="FFED5446"/>
      <color rgb="FFEDEDED"/>
      <color rgb="FFFFDE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EA4335"/>
              </a:solidFill>
              <a:ln>
                <a:noFill/>
              </a:ln>
              <a:effectLst/>
            </c:spPr>
            <c:extLst>
              <c:ext xmlns:c16="http://schemas.microsoft.com/office/drawing/2014/chart" uri="{C3380CC4-5D6E-409C-BE32-E72D297353CC}">
                <c16:uniqueId val="{00000001-70BE-4460-8FF9-7CED9150803E}"/>
              </c:ext>
            </c:extLst>
          </c:dPt>
          <c:dPt>
            <c:idx val="1"/>
            <c:invertIfNegative val="0"/>
            <c:bubble3D val="0"/>
            <c:spPr>
              <a:solidFill>
                <a:srgbClr val="F89736"/>
              </a:solidFill>
              <a:ln>
                <a:noFill/>
              </a:ln>
              <a:effectLst/>
            </c:spPr>
            <c:extLst>
              <c:ext xmlns:c16="http://schemas.microsoft.com/office/drawing/2014/chart" uri="{C3380CC4-5D6E-409C-BE32-E72D297353CC}">
                <c16:uniqueId val="{00000003-70BE-4460-8FF9-7CED9150803E}"/>
              </c:ext>
            </c:extLst>
          </c:dPt>
          <c:dPt>
            <c:idx val="2"/>
            <c:invertIfNegative val="0"/>
            <c:bubble3D val="0"/>
            <c:spPr>
              <a:solidFill>
                <a:srgbClr val="2FBB4D"/>
              </a:solidFill>
              <a:ln>
                <a:noFill/>
              </a:ln>
              <a:effectLst/>
            </c:spPr>
            <c:extLst>
              <c:ext xmlns:c16="http://schemas.microsoft.com/office/drawing/2014/chart" uri="{C3380CC4-5D6E-409C-BE32-E72D297353CC}">
                <c16:uniqueId val="{00000005-70BE-4460-8FF9-7CED9150803E}"/>
              </c:ext>
            </c:extLst>
          </c:dPt>
          <c:dPt>
            <c:idx val="3"/>
            <c:invertIfNegative val="0"/>
            <c:bubble3D val="0"/>
            <c:spPr>
              <a:solidFill>
                <a:srgbClr val="4C4C4F"/>
              </a:solidFill>
              <a:ln>
                <a:noFill/>
              </a:ln>
              <a:effectLst/>
            </c:spPr>
            <c:extLst>
              <c:ext xmlns:c16="http://schemas.microsoft.com/office/drawing/2014/chart" uri="{C3380CC4-5D6E-409C-BE32-E72D297353CC}">
                <c16:uniqueId val="{00000007-70BE-4460-8FF9-7CED915080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Assess 7-1-7 results'!$C$32:$F$32</c:f>
              <c:strCache>
                <c:ptCount val="4"/>
                <c:pt idx="0">
                  <c:v>Detection</c:v>
                </c:pt>
                <c:pt idx="1">
                  <c:v>Notification</c:v>
                </c:pt>
                <c:pt idx="2">
                  <c:v>Response </c:v>
                </c:pt>
                <c:pt idx="3">
                  <c:v>All targets</c:v>
                </c:pt>
              </c:strCache>
            </c:strRef>
          </c:cat>
          <c:val>
            <c:numRef>
              <c:f>'2. Assess 7-1-7 results'!$C$34:$F$34</c:f>
              <c:numCache>
                <c:formatCode>0%</c:formatCode>
                <c:ptCount val="4"/>
                <c:pt idx="0">
                  <c:v>0.77777777777777779</c:v>
                </c:pt>
                <c:pt idx="1">
                  <c:v>1</c:v>
                </c:pt>
                <c:pt idx="2">
                  <c:v>0.33333333333333331</c:v>
                </c:pt>
                <c:pt idx="3">
                  <c:v>0.33333333333333331</c:v>
                </c:pt>
              </c:numCache>
            </c:numRef>
          </c:val>
          <c:extLst>
            <c:ext xmlns:c16="http://schemas.microsoft.com/office/drawing/2014/chart" uri="{C3380CC4-5D6E-409C-BE32-E72D297353CC}">
              <c16:uniqueId val="{00000008-70BE-4460-8FF9-7CED9150803E}"/>
            </c:ext>
          </c:extLst>
        </c:ser>
        <c:dLbls>
          <c:showLegendKey val="0"/>
          <c:showVal val="0"/>
          <c:showCatName val="0"/>
          <c:showSerName val="0"/>
          <c:showPercent val="0"/>
          <c:showBubbleSize val="0"/>
        </c:dLbls>
        <c:gapWidth val="219"/>
        <c:overlap val="-27"/>
        <c:axId val="1344184896"/>
        <c:axId val="1853228080"/>
      </c:barChart>
      <c:catAx>
        <c:axId val="134418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53228080"/>
        <c:crosses val="autoZero"/>
        <c:auto val="1"/>
        <c:lblAlgn val="ctr"/>
        <c:lblOffset val="100"/>
        <c:noMultiLvlLbl val="0"/>
      </c:catAx>
      <c:valAx>
        <c:axId val="1853228080"/>
        <c:scaling>
          <c:orientation val="minMax"/>
          <c:max val="1"/>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18489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EA4335"/>
              </a:solidFill>
              <a:ln>
                <a:noFill/>
              </a:ln>
              <a:effectLst/>
            </c:spPr>
            <c:extLst>
              <c:ext xmlns:c16="http://schemas.microsoft.com/office/drawing/2014/chart" uri="{C3380CC4-5D6E-409C-BE32-E72D297353CC}">
                <c16:uniqueId val="{00000001-80C7-4BAA-8FA2-F7B8EF3535E3}"/>
              </c:ext>
            </c:extLst>
          </c:dPt>
          <c:dPt>
            <c:idx val="1"/>
            <c:invertIfNegative val="0"/>
            <c:bubble3D val="0"/>
            <c:spPr>
              <a:solidFill>
                <a:srgbClr val="F89736"/>
              </a:solidFill>
              <a:ln>
                <a:noFill/>
              </a:ln>
              <a:effectLst/>
            </c:spPr>
            <c:extLst>
              <c:ext xmlns:c16="http://schemas.microsoft.com/office/drawing/2014/chart" uri="{C3380CC4-5D6E-409C-BE32-E72D297353CC}">
                <c16:uniqueId val="{00000003-80C7-4BAA-8FA2-F7B8EF3535E3}"/>
              </c:ext>
            </c:extLst>
          </c:dPt>
          <c:dPt>
            <c:idx val="2"/>
            <c:invertIfNegative val="0"/>
            <c:bubble3D val="0"/>
            <c:spPr>
              <a:solidFill>
                <a:srgbClr val="2FBB4D"/>
              </a:solidFill>
              <a:ln>
                <a:noFill/>
              </a:ln>
              <a:effectLst/>
            </c:spPr>
            <c:extLst>
              <c:ext xmlns:c16="http://schemas.microsoft.com/office/drawing/2014/chart" uri="{C3380CC4-5D6E-409C-BE32-E72D297353CC}">
                <c16:uniqueId val="{00000005-80C7-4BAA-8FA2-F7B8EF3535E3}"/>
              </c:ext>
            </c:extLst>
          </c:dPt>
          <c:dPt>
            <c:idx val="3"/>
            <c:invertIfNegative val="0"/>
            <c:bubble3D val="0"/>
            <c:spPr>
              <a:solidFill>
                <a:srgbClr val="4C4C4F"/>
              </a:solidFill>
              <a:ln>
                <a:noFill/>
              </a:ln>
              <a:effectLst/>
            </c:spPr>
            <c:extLst>
              <c:ext xmlns:c16="http://schemas.microsoft.com/office/drawing/2014/chart" uri="{C3380CC4-5D6E-409C-BE32-E72D297353CC}">
                <c16:uniqueId val="{00000007-80C7-4BAA-8FA2-F7B8EF3535E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Assess 7-1-7 results'!$C$32:$F$32</c:f>
              <c:strCache>
                <c:ptCount val="4"/>
                <c:pt idx="0">
                  <c:v>Detection</c:v>
                </c:pt>
                <c:pt idx="1">
                  <c:v>Notification</c:v>
                </c:pt>
                <c:pt idx="2">
                  <c:v>Response </c:v>
                </c:pt>
                <c:pt idx="3">
                  <c:v>All targets</c:v>
                </c:pt>
              </c:strCache>
            </c:strRef>
          </c:cat>
          <c:val>
            <c:numRef>
              <c:f>'2. Assess 7-1-7 results'!$C$34:$F$34</c:f>
              <c:numCache>
                <c:formatCode>0%</c:formatCode>
                <c:ptCount val="4"/>
                <c:pt idx="0">
                  <c:v>0.77777777777777779</c:v>
                </c:pt>
                <c:pt idx="1">
                  <c:v>1</c:v>
                </c:pt>
                <c:pt idx="2">
                  <c:v>0.33333333333333331</c:v>
                </c:pt>
                <c:pt idx="3">
                  <c:v>0.33333333333333331</c:v>
                </c:pt>
              </c:numCache>
            </c:numRef>
          </c:val>
          <c:extLst>
            <c:ext xmlns:c16="http://schemas.microsoft.com/office/drawing/2014/chart" uri="{C3380CC4-5D6E-409C-BE32-E72D297353CC}">
              <c16:uniqueId val="{00000008-80C7-4BAA-8FA2-F7B8EF3535E3}"/>
            </c:ext>
          </c:extLst>
        </c:ser>
        <c:dLbls>
          <c:showLegendKey val="0"/>
          <c:showVal val="0"/>
          <c:showCatName val="0"/>
          <c:showSerName val="0"/>
          <c:showPercent val="0"/>
          <c:showBubbleSize val="0"/>
        </c:dLbls>
        <c:gapWidth val="98"/>
        <c:overlap val="-27"/>
        <c:axId val="1344184896"/>
        <c:axId val="1853228080"/>
      </c:barChart>
      <c:catAx>
        <c:axId val="13441848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853228080"/>
        <c:crosses val="autoZero"/>
        <c:auto val="1"/>
        <c:lblAlgn val="ctr"/>
        <c:lblOffset val="100"/>
        <c:noMultiLvlLbl val="0"/>
      </c:catAx>
      <c:valAx>
        <c:axId val="1853228080"/>
        <c:scaling>
          <c:orientation val="minMax"/>
          <c:max val="1"/>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Proportion of events meeting target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344184896"/>
        <c:crosses val="autoZero"/>
        <c:crossBetween val="between"/>
        <c:majorUnit val="0.2"/>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5447309119582644"/>
          <c:y val="5.6965302951838423E-2"/>
          <c:w val="0.2351014003541671"/>
          <c:h val="0.82920766442257898"/>
        </c:manualLayout>
      </c:layout>
      <c:barChart>
        <c:barDir val="bar"/>
        <c:grouping val="stacked"/>
        <c:varyColors val="0"/>
        <c:ser>
          <c:idx val="0"/>
          <c:order val="0"/>
          <c:spPr>
            <a:solidFill>
              <a:schemeClr val="accent1"/>
            </a:solidFill>
            <a:ln>
              <a:noFill/>
            </a:ln>
            <a:effectLst/>
          </c:spPr>
          <c:invertIfNegative val="0"/>
          <c:cat>
            <c:strRef>
              <c:f>'Overall bottlenecks'!$A$30:$A$50</c:f>
              <c:strCache>
                <c:ptCount val="21"/>
                <c:pt idx="0">
                  <c:v>Access issues (remote, fragile, conflict settings) </c:v>
                </c:pt>
                <c:pt idx="1">
                  <c:v>Delay in care-seeking by patient </c:v>
                </c:pt>
                <c:pt idx="2">
                  <c:v>Delayed laboratory confirmation </c:v>
                </c:pt>
                <c:pt idx="3">
                  <c:v>Failure to act on surveillance data</c:v>
                </c:pt>
                <c:pt idx="4">
                  <c:v>Failure to follow initial risk assessment or event verification procedures</c:v>
                </c:pt>
                <c:pt idx="5">
                  <c:v>Lack of clinical surveillance focal point/capacity </c:v>
                </c:pt>
                <c:pt idx="6">
                  <c:v>Delayed specimen collection </c:v>
                </c:pt>
                <c:pt idx="7">
                  <c:v>Delayed specimen transportation</c:v>
                </c:pt>
                <c:pt idx="8">
                  <c:v>Lack of coordination across public health units or agencies</c:v>
                </c:pt>
                <c:pt idx="9">
                  <c:v>Lack of one health information sharing/collaboration </c:v>
                </c:pt>
                <c:pt idx="10">
                  <c:v>Lack of timely or complete surveillance data</c:v>
                </c:pt>
                <c:pt idx="11">
                  <c:v>Risk communications or community engagement </c:v>
                </c:pt>
                <c:pt idx="12">
                  <c:v>Inadequate risk assessments, preparedness, or response plans </c:v>
                </c:pt>
                <c:pt idx="13">
                  <c:v>Health professional with no training in surveillance and response</c:v>
                </c:pt>
                <c:pt idx="14">
                  <c:v>Human resources gaps for public health </c:v>
                </c:pt>
                <c:pt idx="15">
                  <c:v>Limited availability of countermeasures or personal protective equipment </c:v>
                </c:pt>
                <c:pt idx="16">
                  <c:v>Logistics and shipment delays </c:v>
                </c:pt>
                <c:pt idx="17">
                  <c:v>Weak response coordination, including incident management and rapid response team capacity </c:v>
                </c:pt>
                <c:pt idx="18">
                  <c:v> Lack of diagnostic commodities (lab reagents, RDTs, specimen collection kits)</c:v>
                </c:pt>
                <c:pt idx="19">
                  <c:v>Low awareness or clinical suspicion by health workers </c:v>
                </c:pt>
                <c:pt idx="20">
                  <c:v>Lack of available resources for response initiation or rapid resource mobilization </c:v>
                </c:pt>
              </c:strCache>
            </c:strRef>
          </c:cat>
          <c:val>
            <c:numRef>
              <c:f>'Overall bottlenecks'!$B$30:$B$50</c:f>
              <c:numCache>
                <c:formatCode>General</c:formatCode>
                <c:ptCount val="21"/>
                <c:pt idx="0">
                  <c:v>1</c:v>
                </c:pt>
                <c:pt idx="1">
                  <c:v>1</c:v>
                </c:pt>
                <c:pt idx="2">
                  <c:v>1</c:v>
                </c:pt>
                <c:pt idx="3">
                  <c:v>1</c:v>
                </c:pt>
                <c:pt idx="4">
                  <c:v>1</c:v>
                </c:pt>
                <c:pt idx="5">
                  <c:v>1</c:v>
                </c:pt>
                <c:pt idx="6">
                  <c:v>2</c:v>
                </c:pt>
                <c:pt idx="7">
                  <c:v>2</c:v>
                </c:pt>
                <c:pt idx="8">
                  <c:v>2</c:v>
                </c:pt>
                <c:pt idx="9">
                  <c:v>2</c:v>
                </c:pt>
                <c:pt idx="10">
                  <c:v>2</c:v>
                </c:pt>
                <c:pt idx="11">
                  <c:v>2</c:v>
                </c:pt>
                <c:pt idx="12">
                  <c:v>2</c:v>
                </c:pt>
                <c:pt idx="13">
                  <c:v>3</c:v>
                </c:pt>
                <c:pt idx="14">
                  <c:v>3</c:v>
                </c:pt>
                <c:pt idx="15">
                  <c:v>3</c:v>
                </c:pt>
                <c:pt idx="16">
                  <c:v>3</c:v>
                </c:pt>
                <c:pt idx="17">
                  <c:v>4</c:v>
                </c:pt>
                <c:pt idx="18">
                  <c:v>4</c:v>
                </c:pt>
                <c:pt idx="19">
                  <c:v>8</c:v>
                </c:pt>
                <c:pt idx="20">
                  <c:v>9</c:v>
                </c:pt>
              </c:numCache>
            </c:numRef>
          </c:val>
          <c:extLst>
            <c:ext xmlns:c16="http://schemas.microsoft.com/office/drawing/2014/chart" uri="{C3380CC4-5D6E-409C-BE32-E72D297353CC}">
              <c16:uniqueId val="{00000000-5CF8-402F-8296-1D1D8DC694B3}"/>
            </c:ext>
          </c:extLst>
        </c:ser>
        <c:dLbls>
          <c:showLegendKey val="0"/>
          <c:showVal val="0"/>
          <c:showCatName val="0"/>
          <c:showSerName val="0"/>
          <c:showPercent val="0"/>
          <c:showBubbleSize val="0"/>
        </c:dLbls>
        <c:gapWidth val="150"/>
        <c:overlap val="100"/>
        <c:axId val="314689967"/>
        <c:axId val="1980269791"/>
      </c:barChart>
      <c:catAx>
        <c:axId val="314689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980269791"/>
        <c:crosses val="autoZero"/>
        <c:auto val="1"/>
        <c:lblAlgn val="ctr"/>
        <c:lblOffset val="100"/>
        <c:noMultiLvlLbl val="0"/>
      </c:catAx>
      <c:valAx>
        <c:axId val="1980269791"/>
        <c:scaling>
          <c:orientation val="minMax"/>
          <c:max val="1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Number of time bottleneck observed</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14689967"/>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5447309119582644"/>
          <c:y val="5.6965302951838423E-2"/>
          <c:w val="0.2351014003541671"/>
          <c:h val="0.77759463388003291"/>
        </c:manualLayout>
      </c:layout>
      <c:barChart>
        <c:barDir val="bar"/>
        <c:grouping val="stacked"/>
        <c:varyColors val="0"/>
        <c:ser>
          <c:idx val="0"/>
          <c:order val="0"/>
          <c:spPr>
            <a:solidFill>
              <a:schemeClr val="accent1"/>
            </a:solidFill>
            <a:ln>
              <a:noFill/>
            </a:ln>
            <a:effectLst/>
          </c:spPr>
          <c:invertIfNegative val="0"/>
          <c:cat>
            <c:strRef>
              <c:f>'Bottlenecks by interval'!$A$45:$A$54</c:f>
              <c:strCache>
                <c:ptCount val="10"/>
                <c:pt idx="0">
                  <c:v>Delay in care-seeking by patient </c:v>
                </c:pt>
                <c:pt idx="1">
                  <c:v>Inadequate risk assessments, preparedness, or response plans </c:v>
                </c:pt>
                <c:pt idx="2">
                  <c:v>Lack of clinical surveillance focal point/capacity </c:v>
                </c:pt>
                <c:pt idx="3">
                  <c:v>Failure to act on surveillance data</c:v>
                </c:pt>
                <c:pt idx="4">
                  <c:v>Human resources gaps for public health </c:v>
                </c:pt>
                <c:pt idx="5">
                  <c:v>Risk communications or community engagement </c:v>
                </c:pt>
                <c:pt idx="6">
                  <c:v>Lack of timely or complete surveillance data</c:v>
                </c:pt>
                <c:pt idx="7">
                  <c:v>Health professional with no training in surveillance and response</c:v>
                </c:pt>
                <c:pt idx="8">
                  <c:v>Lack of diagnostic commodities (lab reagents, RDTs, specimen collection kits)</c:v>
                </c:pt>
                <c:pt idx="9">
                  <c:v>Low awareness or clinical suspicion by health workers </c:v>
                </c:pt>
              </c:strCache>
            </c:strRef>
          </c:cat>
          <c:val>
            <c:numRef>
              <c:f>'Bottlenecks by interval'!$B$45:$B$54</c:f>
              <c:numCache>
                <c:formatCode>General</c:formatCode>
                <c:ptCount val="10"/>
                <c:pt idx="0">
                  <c:v>1</c:v>
                </c:pt>
                <c:pt idx="1">
                  <c:v>1</c:v>
                </c:pt>
                <c:pt idx="2">
                  <c:v>1</c:v>
                </c:pt>
                <c:pt idx="3">
                  <c:v>1</c:v>
                </c:pt>
                <c:pt idx="4">
                  <c:v>1</c:v>
                </c:pt>
                <c:pt idx="5">
                  <c:v>1</c:v>
                </c:pt>
                <c:pt idx="6">
                  <c:v>1</c:v>
                </c:pt>
                <c:pt idx="7">
                  <c:v>2</c:v>
                </c:pt>
                <c:pt idx="8">
                  <c:v>2</c:v>
                </c:pt>
                <c:pt idx="9">
                  <c:v>8</c:v>
                </c:pt>
              </c:numCache>
            </c:numRef>
          </c:val>
          <c:extLst>
            <c:ext xmlns:c16="http://schemas.microsoft.com/office/drawing/2014/chart" uri="{C3380CC4-5D6E-409C-BE32-E72D297353CC}">
              <c16:uniqueId val="{00000000-E72C-4A16-A241-ECB3830F67EF}"/>
            </c:ext>
          </c:extLst>
        </c:ser>
        <c:dLbls>
          <c:showLegendKey val="0"/>
          <c:showVal val="0"/>
          <c:showCatName val="0"/>
          <c:showSerName val="0"/>
          <c:showPercent val="0"/>
          <c:showBubbleSize val="0"/>
        </c:dLbls>
        <c:gapWidth val="150"/>
        <c:overlap val="100"/>
        <c:axId val="314689967"/>
        <c:axId val="1980269791"/>
      </c:barChart>
      <c:catAx>
        <c:axId val="314689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980269791"/>
        <c:crosses val="autoZero"/>
        <c:auto val="1"/>
        <c:lblAlgn val="ctr"/>
        <c:lblOffset val="100"/>
        <c:noMultiLvlLbl val="0"/>
      </c:catAx>
      <c:valAx>
        <c:axId val="1980269791"/>
        <c:scaling>
          <c:orientation val="minMax"/>
          <c:max val="1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Number of times bottleneck observed</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14689967"/>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5447310613648826"/>
          <c:y val="0.15521038817516231"/>
          <c:w val="0.2351014003541671"/>
          <c:h val="0.35022406409725104"/>
        </c:manualLayout>
      </c:layout>
      <c:barChart>
        <c:barDir val="bar"/>
        <c:grouping val="stacked"/>
        <c:varyColors val="0"/>
        <c:ser>
          <c:idx val="0"/>
          <c:order val="0"/>
          <c:spPr>
            <a:solidFill>
              <a:schemeClr val="accent1"/>
            </a:solidFill>
            <a:ln>
              <a:noFill/>
            </a:ln>
            <a:effectLst/>
          </c:spPr>
          <c:invertIfNegative val="0"/>
          <c:cat>
            <c:strRef>
              <c:f>'Bottlenecks by interval'!$A$56</c:f>
              <c:strCache>
                <c:ptCount val="1"/>
                <c:pt idx="0">
                  <c:v>Lack of timely or complete surveillance data</c:v>
                </c:pt>
              </c:strCache>
            </c:strRef>
          </c:cat>
          <c:val>
            <c:numRef>
              <c:f>'Bottlenecks by interval'!$B$56</c:f>
              <c:numCache>
                <c:formatCode>General</c:formatCode>
                <c:ptCount val="1"/>
                <c:pt idx="0">
                  <c:v>1</c:v>
                </c:pt>
              </c:numCache>
            </c:numRef>
          </c:val>
          <c:extLst>
            <c:ext xmlns:c16="http://schemas.microsoft.com/office/drawing/2014/chart" uri="{C3380CC4-5D6E-409C-BE32-E72D297353CC}">
              <c16:uniqueId val="{00000000-A74D-4F27-AB78-314DE9E2083A}"/>
            </c:ext>
          </c:extLst>
        </c:ser>
        <c:dLbls>
          <c:showLegendKey val="0"/>
          <c:showVal val="0"/>
          <c:showCatName val="0"/>
          <c:showSerName val="0"/>
          <c:showPercent val="0"/>
          <c:showBubbleSize val="0"/>
        </c:dLbls>
        <c:gapWidth val="150"/>
        <c:overlap val="100"/>
        <c:axId val="314689967"/>
        <c:axId val="1980269791"/>
      </c:barChart>
      <c:catAx>
        <c:axId val="314689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980269791"/>
        <c:crosses val="autoZero"/>
        <c:auto val="1"/>
        <c:lblAlgn val="ctr"/>
        <c:lblOffset val="100"/>
        <c:noMultiLvlLbl val="0"/>
      </c:catAx>
      <c:valAx>
        <c:axId val="1980269791"/>
        <c:scaling>
          <c:orientation val="minMax"/>
          <c:max val="1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Number of times bottleneck observed</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14689967"/>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628628070849373"/>
          <c:y val="5.6965302951838423E-2"/>
          <c:w val="0.2392962362116999"/>
          <c:h val="0.79864511902140212"/>
        </c:manualLayout>
      </c:layout>
      <c:barChart>
        <c:barDir val="bar"/>
        <c:grouping val="stacked"/>
        <c:varyColors val="0"/>
        <c:ser>
          <c:idx val="0"/>
          <c:order val="0"/>
          <c:spPr>
            <a:solidFill>
              <a:schemeClr val="accent1"/>
            </a:solidFill>
            <a:ln>
              <a:noFill/>
            </a:ln>
            <a:effectLst/>
          </c:spPr>
          <c:invertIfNegative val="0"/>
          <c:cat>
            <c:strRef>
              <c:f>'Bottlenecks by interval'!$A$58:$A$73</c:f>
              <c:strCache>
                <c:ptCount val="16"/>
                <c:pt idx="0">
                  <c:v>Access issues (remote, fragile, conflict settings) </c:v>
                </c:pt>
                <c:pt idx="1">
                  <c:v>Health professional with no training in surveillance and response</c:v>
                </c:pt>
                <c:pt idx="2">
                  <c:v>Risk communications or community engagement </c:v>
                </c:pt>
                <c:pt idx="3">
                  <c:v>Inadequate risk assessments, preparedness, or response plans </c:v>
                </c:pt>
                <c:pt idx="4">
                  <c:v>Failure to follow initial risk assessment or event verification procedures</c:v>
                </c:pt>
                <c:pt idx="5">
                  <c:v>Delayed laboratory confirmation </c:v>
                </c:pt>
                <c:pt idx="6">
                  <c:v>Human resources gaps for public health </c:v>
                </c:pt>
                <c:pt idx="7">
                  <c:v>Lack of one health information sharing/collaboration </c:v>
                </c:pt>
                <c:pt idx="8">
                  <c:v>Delayed specimen transportation</c:v>
                </c:pt>
                <c:pt idx="9">
                  <c:v>Delayed specimen collection </c:v>
                </c:pt>
                <c:pt idx="10">
                  <c:v>Lack of coordination across public health units or agencies</c:v>
                </c:pt>
                <c:pt idx="11">
                  <c:v>Lack of diagnostic commodities (lab reagents, RDTs, specimen collection kits)</c:v>
                </c:pt>
                <c:pt idx="12">
                  <c:v>Logistics and shipment delays </c:v>
                </c:pt>
                <c:pt idx="13">
                  <c:v>Limited availability of countermeasures or personal protective equipment </c:v>
                </c:pt>
                <c:pt idx="14">
                  <c:v>Weak response coordination, including incident management and rapid response team capacity </c:v>
                </c:pt>
                <c:pt idx="15">
                  <c:v>Lack of available resources for response initiation or rapid resource mobilization </c:v>
                </c:pt>
              </c:strCache>
            </c:strRef>
          </c:cat>
          <c:val>
            <c:numRef>
              <c:f>'Bottlenecks by interval'!$B$58:$B$73</c:f>
              <c:numCache>
                <c:formatCode>General</c:formatCode>
                <c:ptCount val="16"/>
                <c:pt idx="0">
                  <c:v>1</c:v>
                </c:pt>
                <c:pt idx="1">
                  <c:v>1</c:v>
                </c:pt>
                <c:pt idx="2">
                  <c:v>1</c:v>
                </c:pt>
                <c:pt idx="3">
                  <c:v>1</c:v>
                </c:pt>
                <c:pt idx="4">
                  <c:v>1</c:v>
                </c:pt>
                <c:pt idx="5">
                  <c:v>1</c:v>
                </c:pt>
                <c:pt idx="6">
                  <c:v>2</c:v>
                </c:pt>
                <c:pt idx="7">
                  <c:v>2</c:v>
                </c:pt>
                <c:pt idx="8">
                  <c:v>2</c:v>
                </c:pt>
                <c:pt idx="9">
                  <c:v>2</c:v>
                </c:pt>
                <c:pt idx="10">
                  <c:v>2</c:v>
                </c:pt>
                <c:pt idx="11">
                  <c:v>2</c:v>
                </c:pt>
                <c:pt idx="12">
                  <c:v>3</c:v>
                </c:pt>
                <c:pt idx="13">
                  <c:v>3</c:v>
                </c:pt>
                <c:pt idx="14">
                  <c:v>4</c:v>
                </c:pt>
                <c:pt idx="15">
                  <c:v>9</c:v>
                </c:pt>
              </c:numCache>
            </c:numRef>
          </c:val>
          <c:extLst>
            <c:ext xmlns:c16="http://schemas.microsoft.com/office/drawing/2014/chart" uri="{C3380CC4-5D6E-409C-BE32-E72D297353CC}">
              <c16:uniqueId val="{00000000-6EB0-4054-9A56-4F1C2EFE45BA}"/>
            </c:ext>
          </c:extLst>
        </c:ser>
        <c:dLbls>
          <c:showLegendKey val="0"/>
          <c:showVal val="0"/>
          <c:showCatName val="0"/>
          <c:showSerName val="0"/>
          <c:showPercent val="0"/>
          <c:showBubbleSize val="0"/>
        </c:dLbls>
        <c:gapWidth val="150"/>
        <c:overlap val="100"/>
        <c:axId val="314689967"/>
        <c:axId val="1980269791"/>
      </c:barChart>
      <c:catAx>
        <c:axId val="314689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980269791"/>
        <c:crosses val="autoZero"/>
        <c:auto val="1"/>
        <c:lblAlgn val="ctr"/>
        <c:lblOffset val="100"/>
        <c:noMultiLvlLbl val="0"/>
      </c:catAx>
      <c:valAx>
        <c:axId val="1980269791"/>
        <c:scaling>
          <c:orientation val="minMax"/>
          <c:max val="1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Number of times bottleneck observed</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14689967"/>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'Bottlenecks by level'!$A$55</c:f>
              <c:strCache>
                <c:ptCount val="1"/>
                <c:pt idx="0">
                  <c:v>Detection</c:v>
                </c:pt>
              </c:strCache>
            </c:strRef>
          </c:tx>
          <c:spPr>
            <a:solidFill>
              <a:schemeClr val="accent1"/>
            </a:solidFill>
            <a:ln>
              <a:noFill/>
            </a:ln>
            <a:effectLst/>
          </c:spPr>
          <c:invertIfNegative val="0"/>
          <c:cat>
            <c:strRef>
              <c:f>'Bottlenecks by level'!$B$54:$E$54</c:f>
              <c:strCache>
                <c:ptCount val="4"/>
                <c:pt idx="0">
                  <c:v>Health facility or community</c:v>
                </c:pt>
                <c:pt idx="1">
                  <c:v>Intermediate</c:v>
                </c:pt>
                <c:pt idx="2">
                  <c:v>National</c:v>
                </c:pt>
                <c:pt idx="3">
                  <c:v>Multiple levels</c:v>
                </c:pt>
              </c:strCache>
            </c:strRef>
          </c:cat>
          <c:val>
            <c:numRef>
              <c:f>'Bottlenecks by level'!$B$55:$E$55</c:f>
              <c:numCache>
                <c:formatCode>General</c:formatCode>
                <c:ptCount val="4"/>
                <c:pt idx="0">
                  <c:v>6</c:v>
                </c:pt>
                <c:pt idx="2">
                  <c:v>1</c:v>
                </c:pt>
              </c:numCache>
            </c:numRef>
          </c:val>
          <c:extLst>
            <c:ext xmlns:c16="http://schemas.microsoft.com/office/drawing/2014/chart" uri="{C3380CC4-5D6E-409C-BE32-E72D297353CC}">
              <c16:uniqueId val="{00000000-454C-427C-83C9-F27E083F7C1F}"/>
            </c:ext>
          </c:extLst>
        </c:ser>
        <c:ser>
          <c:idx val="1"/>
          <c:order val="1"/>
          <c:tx>
            <c:strRef>
              <c:f>'Bottlenecks by level'!$A$56</c:f>
              <c:strCache>
                <c:ptCount val="1"/>
                <c:pt idx="0">
                  <c:v>Response</c:v>
                </c:pt>
              </c:strCache>
            </c:strRef>
          </c:tx>
          <c:spPr>
            <a:solidFill>
              <a:schemeClr val="accent2"/>
            </a:solidFill>
            <a:ln>
              <a:noFill/>
            </a:ln>
            <a:effectLst/>
          </c:spPr>
          <c:invertIfNegative val="0"/>
          <c:cat>
            <c:strRef>
              <c:f>'Bottlenecks by level'!$B$54:$E$54</c:f>
              <c:strCache>
                <c:ptCount val="4"/>
                <c:pt idx="0">
                  <c:v>Health facility or community</c:v>
                </c:pt>
                <c:pt idx="1">
                  <c:v>Intermediate</c:v>
                </c:pt>
                <c:pt idx="2">
                  <c:v>National</c:v>
                </c:pt>
                <c:pt idx="3">
                  <c:v>Multiple levels</c:v>
                </c:pt>
              </c:strCache>
            </c:strRef>
          </c:cat>
          <c:val>
            <c:numRef>
              <c:f>'Bottlenecks by level'!$B$56:$E$56</c:f>
              <c:numCache>
                <c:formatCode>General</c:formatCode>
                <c:ptCount val="4"/>
                <c:pt idx="0">
                  <c:v>5</c:v>
                </c:pt>
                <c:pt idx="1">
                  <c:v>9</c:v>
                </c:pt>
                <c:pt idx="2">
                  <c:v>2</c:v>
                </c:pt>
                <c:pt idx="3">
                  <c:v>4</c:v>
                </c:pt>
              </c:numCache>
            </c:numRef>
          </c:val>
          <c:extLst>
            <c:ext xmlns:c16="http://schemas.microsoft.com/office/drawing/2014/chart" uri="{C3380CC4-5D6E-409C-BE32-E72D297353CC}">
              <c16:uniqueId val="{00000001-454C-427C-83C9-F27E083F7C1F}"/>
            </c:ext>
          </c:extLst>
        </c:ser>
        <c:dLbls>
          <c:showLegendKey val="0"/>
          <c:showVal val="0"/>
          <c:showCatName val="0"/>
          <c:showSerName val="0"/>
          <c:showPercent val="0"/>
          <c:showBubbleSize val="0"/>
        </c:dLbls>
        <c:gapWidth val="150"/>
        <c:overlap val="100"/>
        <c:axId val="152882367"/>
        <c:axId val="1977745503"/>
      </c:barChart>
      <c:catAx>
        <c:axId val="15288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977745503"/>
        <c:crosses val="autoZero"/>
        <c:auto val="1"/>
        <c:lblAlgn val="ctr"/>
        <c:lblOffset val="100"/>
        <c:noMultiLvlLbl val="0"/>
      </c:catAx>
      <c:valAx>
        <c:axId val="197774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200">
                    <a:solidFill>
                      <a:sysClr val="windowText" lastClr="000000"/>
                    </a:solidFill>
                  </a:rPr>
                  <a:t>Number of bottlenecks</a:t>
                </a:r>
              </a:p>
            </c:rich>
          </c:tx>
          <c:layout>
            <c:manualLayout>
              <c:xMode val="edge"/>
              <c:yMode val="edge"/>
              <c:x val="2.2222200789330536E-2"/>
              <c:y val="4.2154027693809333E-2"/>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52882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29843491785749"/>
          <c:y val="7.6453539851676522E-2"/>
          <c:w val="0.82254107125498199"/>
          <c:h val="0.53700657823696341"/>
        </c:manualLayout>
      </c:layout>
      <c:barChart>
        <c:barDir val="col"/>
        <c:grouping val="stacked"/>
        <c:varyColors val="0"/>
        <c:ser>
          <c:idx val="0"/>
          <c:order val="0"/>
          <c:tx>
            <c:strRef>
              <c:f>'Bottlenecks by level'!$B$54</c:f>
              <c:strCache>
                <c:ptCount val="1"/>
                <c:pt idx="0">
                  <c:v>Health facility or community</c:v>
                </c:pt>
              </c:strCache>
            </c:strRef>
          </c:tx>
          <c:spPr>
            <a:solidFill>
              <a:schemeClr val="accent1"/>
            </a:solidFill>
            <a:ln>
              <a:noFill/>
            </a:ln>
            <a:effectLst/>
          </c:spPr>
          <c:invertIfNegative val="0"/>
          <c:cat>
            <c:strRef>
              <c:f>'Bottlenecks by level'!$A$55:$A$56</c:f>
              <c:strCache>
                <c:ptCount val="2"/>
                <c:pt idx="0">
                  <c:v>Detection</c:v>
                </c:pt>
                <c:pt idx="1">
                  <c:v>Response</c:v>
                </c:pt>
              </c:strCache>
            </c:strRef>
          </c:cat>
          <c:val>
            <c:numRef>
              <c:f>'Bottlenecks by level'!$B$55:$B$56</c:f>
              <c:numCache>
                <c:formatCode>General</c:formatCode>
                <c:ptCount val="2"/>
                <c:pt idx="0">
                  <c:v>6</c:v>
                </c:pt>
                <c:pt idx="1">
                  <c:v>5</c:v>
                </c:pt>
              </c:numCache>
            </c:numRef>
          </c:val>
          <c:extLst>
            <c:ext xmlns:c16="http://schemas.microsoft.com/office/drawing/2014/chart" uri="{C3380CC4-5D6E-409C-BE32-E72D297353CC}">
              <c16:uniqueId val="{00000000-EB81-4769-9D9A-5BAD2AE53128}"/>
            </c:ext>
          </c:extLst>
        </c:ser>
        <c:ser>
          <c:idx val="1"/>
          <c:order val="1"/>
          <c:tx>
            <c:strRef>
              <c:f>'Bottlenecks by level'!$C$54</c:f>
              <c:strCache>
                <c:ptCount val="1"/>
                <c:pt idx="0">
                  <c:v>Intermediate</c:v>
                </c:pt>
              </c:strCache>
            </c:strRef>
          </c:tx>
          <c:spPr>
            <a:solidFill>
              <a:schemeClr val="accent2"/>
            </a:solidFill>
            <a:ln>
              <a:noFill/>
            </a:ln>
            <a:effectLst/>
          </c:spPr>
          <c:invertIfNegative val="0"/>
          <c:cat>
            <c:strRef>
              <c:f>'Bottlenecks by level'!$A$55:$A$56</c:f>
              <c:strCache>
                <c:ptCount val="2"/>
                <c:pt idx="0">
                  <c:v>Detection</c:v>
                </c:pt>
                <c:pt idx="1">
                  <c:v>Response</c:v>
                </c:pt>
              </c:strCache>
            </c:strRef>
          </c:cat>
          <c:val>
            <c:numRef>
              <c:f>'Bottlenecks by level'!$C$55:$C$56</c:f>
              <c:numCache>
                <c:formatCode>General</c:formatCode>
                <c:ptCount val="2"/>
                <c:pt idx="1">
                  <c:v>9</c:v>
                </c:pt>
              </c:numCache>
            </c:numRef>
          </c:val>
          <c:extLst>
            <c:ext xmlns:c16="http://schemas.microsoft.com/office/drawing/2014/chart" uri="{C3380CC4-5D6E-409C-BE32-E72D297353CC}">
              <c16:uniqueId val="{00000001-EB81-4769-9D9A-5BAD2AE53128}"/>
            </c:ext>
          </c:extLst>
        </c:ser>
        <c:ser>
          <c:idx val="2"/>
          <c:order val="2"/>
          <c:tx>
            <c:strRef>
              <c:f>'Bottlenecks by level'!$D$54</c:f>
              <c:strCache>
                <c:ptCount val="1"/>
                <c:pt idx="0">
                  <c:v>National</c:v>
                </c:pt>
              </c:strCache>
            </c:strRef>
          </c:tx>
          <c:spPr>
            <a:solidFill>
              <a:schemeClr val="accent3"/>
            </a:solidFill>
            <a:ln>
              <a:noFill/>
            </a:ln>
            <a:effectLst/>
          </c:spPr>
          <c:invertIfNegative val="0"/>
          <c:cat>
            <c:strRef>
              <c:f>'Bottlenecks by level'!$A$55:$A$56</c:f>
              <c:strCache>
                <c:ptCount val="2"/>
                <c:pt idx="0">
                  <c:v>Detection</c:v>
                </c:pt>
                <c:pt idx="1">
                  <c:v>Response</c:v>
                </c:pt>
              </c:strCache>
            </c:strRef>
          </c:cat>
          <c:val>
            <c:numRef>
              <c:f>'Bottlenecks by level'!$D$55:$D$56</c:f>
              <c:numCache>
                <c:formatCode>General</c:formatCode>
                <c:ptCount val="2"/>
                <c:pt idx="0">
                  <c:v>1</c:v>
                </c:pt>
                <c:pt idx="1">
                  <c:v>2</c:v>
                </c:pt>
              </c:numCache>
            </c:numRef>
          </c:val>
          <c:extLst>
            <c:ext xmlns:c16="http://schemas.microsoft.com/office/drawing/2014/chart" uri="{C3380CC4-5D6E-409C-BE32-E72D297353CC}">
              <c16:uniqueId val="{00000002-EB81-4769-9D9A-5BAD2AE53128}"/>
            </c:ext>
          </c:extLst>
        </c:ser>
        <c:ser>
          <c:idx val="3"/>
          <c:order val="3"/>
          <c:tx>
            <c:strRef>
              <c:f>'Bottlenecks by level'!$E$54</c:f>
              <c:strCache>
                <c:ptCount val="1"/>
                <c:pt idx="0">
                  <c:v>Multiple levels</c:v>
                </c:pt>
              </c:strCache>
            </c:strRef>
          </c:tx>
          <c:spPr>
            <a:solidFill>
              <a:schemeClr val="accent4"/>
            </a:solidFill>
            <a:ln>
              <a:noFill/>
            </a:ln>
            <a:effectLst/>
          </c:spPr>
          <c:invertIfNegative val="0"/>
          <c:cat>
            <c:strRef>
              <c:f>'Bottlenecks by level'!$A$55:$A$56</c:f>
              <c:strCache>
                <c:ptCount val="2"/>
                <c:pt idx="0">
                  <c:v>Detection</c:v>
                </c:pt>
                <c:pt idx="1">
                  <c:v>Response</c:v>
                </c:pt>
              </c:strCache>
            </c:strRef>
          </c:cat>
          <c:val>
            <c:numRef>
              <c:f>'Bottlenecks by level'!$E$55:$E$56</c:f>
              <c:numCache>
                <c:formatCode>General</c:formatCode>
                <c:ptCount val="2"/>
                <c:pt idx="1">
                  <c:v>4</c:v>
                </c:pt>
              </c:numCache>
            </c:numRef>
          </c:val>
          <c:extLst>
            <c:ext xmlns:c16="http://schemas.microsoft.com/office/drawing/2014/chart" uri="{C3380CC4-5D6E-409C-BE32-E72D297353CC}">
              <c16:uniqueId val="{00000003-EB81-4769-9D9A-5BAD2AE53128}"/>
            </c:ext>
          </c:extLst>
        </c:ser>
        <c:dLbls>
          <c:showLegendKey val="0"/>
          <c:showVal val="0"/>
          <c:showCatName val="0"/>
          <c:showSerName val="0"/>
          <c:showPercent val="0"/>
          <c:showBubbleSize val="0"/>
        </c:dLbls>
        <c:gapWidth val="150"/>
        <c:overlap val="100"/>
        <c:axId val="152882367"/>
        <c:axId val="1977745503"/>
      </c:barChart>
      <c:catAx>
        <c:axId val="15288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1977745503"/>
        <c:crosses val="autoZero"/>
        <c:auto val="1"/>
        <c:lblAlgn val="ctr"/>
        <c:lblOffset val="100"/>
        <c:noMultiLvlLbl val="0"/>
      </c:catAx>
      <c:valAx>
        <c:axId val="1977745503"/>
        <c:scaling>
          <c:orientation val="minMax"/>
          <c:max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kern="1200" baseline="0">
                    <a:solidFill>
                      <a:sysClr val="windowText" lastClr="000000"/>
                    </a:solidFill>
                  </a:rPr>
                  <a:t>Number of bottlenecks</a:t>
                </a:r>
              </a:p>
            </c:rich>
          </c:tx>
          <c:layout>
            <c:manualLayout>
              <c:xMode val="edge"/>
              <c:yMode val="edge"/>
              <c:x val="1.7283950617283949E-2"/>
              <c:y val="5.5420057172519174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152882367"/>
        <c:crosses val="autoZero"/>
        <c:crossBetween val="between"/>
        <c:majorUnit val="5"/>
      </c:valAx>
      <c:spPr>
        <a:noFill/>
        <a:ln>
          <a:noFill/>
        </a:ln>
        <a:effectLst/>
      </c:spPr>
    </c:plotArea>
    <c:legend>
      <c:legendPos val="b"/>
      <c:layout>
        <c:manualLayout>
          <c:xMode val="edge"/>
          <c:yMode val="edge"/>
          <c:x val="7.280859337027315E-2"/>
          <c:y val="0.78988148765526867"/>
          <c:w val="0.92719140662972688"/>
          <c:h val="0.21011830460303818"/>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32454973965261"/>
          <c:y val="5.3582235614917553E-2"/>
          <c:w val="0.85075425593827203"/>
          <c:h val="0.67375298046544818"/>
        </c:manualLayout>
      </c:layout>
      <c:barChart>
        <c:barDir val="col"/>
        <c:grouping val="stacked"/>
        <c:varyColors val="0"/>
        <c:ser>
          <c:idx val="0"/>
          <c:order val="0"/>
          <c:tx>
            <c:strRef>
              <c:f>'Bottlenecks by level'!$A$11</c:f>
              <c:strCache>
                <c:ptCount val="1"/>
                <c:pt idx="0">
                  <c:v>Detection</c:v>
                </c:pt>
              </c:strCache>
            </c:strRef>
          </c:tx>
          <c:spPr>
            <a:solidFill>
              <a:srgbClr val="EA4335"/>
            </a:solidFill>
            <a:ln>
              <a:noFill/>
            </a:ln>
            <a:effectLst/>
          </c:spPr>
          <c:invertIfNegative val="0"/>
          <c:cat>
            <c:strRef>
              <c:f>'Bottlenecks by level'!$B$10:$E$10</c:f>
              <c:strCache>
                <c:ptCount val="4"/>
                <c:pt idx="0">
                  <c:v>Health facility or community</c:v>
                </c:pt>
                <c:pt idx="1">
                  <c:v>Intermediate</c:v>
                </c:pt>
                <c:pt idx="2">
                  <c:v>National</c:v>
                </c:pt>
                <c:pt idx="3">
                  <c:v>Multiple levels</c:v>
                </c:pt>
              </c:strCache>
            </c:strRef>
          </c:cat>
          <c:val>
            <c:numRef>
              <c:f>'Bottlenecks by level'!$B$11:$E$11</c:f>
              <c:numCache>
                <c:formatCode>General</c:formatCode>
                <c:ptCount val="4"/>
                <c:pt idx="0">
                  <c:v>15</c:v>
                </c:pt>
                <c:pt idx="1">
                  <c:v>1</c:v>
                </c:pt>
                <c:pt idx="2">
                  <c:v>1</c:v>
                </c:pt>
                <c:pt idx="3">
                  <c:v>2</c:v>
                </c:pt>
              </c:numCache>
            </c:numRef>
          </c:val>
          <c:extLst>
            <c:ext xmlns:c16="http://schemas.microsoft.com/office/drawing/2014/chart" uri="{C3380CC4-5D6E-409C-BE32-E72D297353CC}">
              <c16:uniqueId val="{00000002-25E9-4D1F-9379-4674C1B2A73E}"/>
            </c:ext>
          </c:extLst>
        </c:ser>
        <c:ser>
          <c:idx val="1"/>
          <c:order val="1"/>
          <c:tx>
            <c:strRef>
              <c:f>'Bottlenecks by level'!$A$12</c:f>
              <c:strCache>
                <c:ptCount val="1"/>
                <c:pt idx="0">
                  <c:v>Notification</c:v>
                </c:pt>
              </c:strCache>
            </c:strRef>
          </c:tx>
          <c:spPr>
            <a:solidFill>
              <a:srgbClr val="F89736"/>
            </a:solidFill>
            <a:ln>
              <a:noFill/>
            </a:ln>
            <a:effectLst/>
          </c:spPr>
          <c:invertIfNegative val="0"/>
          <c:cat>
            <c:strRef>
              <c:f>'Bottlenecks by level'!$B$10:$E$10</c:f>
              <c:strCache>
                <c:ptCount val="4"/>
                <c:pt idx="0">
                  <c:v>Health facility or community</c:v>
                </c:pt>
                <c:pt idx="1">
                  <c:v>Intermediate</c:v>
                </c:pt>
                <c:pt idx="2">
                  <c:v>National</c:v>
                </c:pt>
                <c:pt idx="3">
                  <c:v>Multiple levels</c:v>
                </c:pt>
              </c:strCache>
            </c:strRef>
          </c:cat>
          <c:val>
            <c:numRef>
              <c:f>'Bottlenecks by level'!$B$12:$E$12</c:f>
              <c:numCache>
                <c:formatCode>General</c:formatCode>
                <c:ptCount val="4"/>
                <c:pt idx="1">
                  <c:v>1</c:v>
                </c:pt>
              </c:numCache>
            </c:numRef>
          </c:val>
          <c:extLst>
            <c:ext xmlns:c16="http://schemas.microsoft.com/office/drawing/2014/chart" uri="{C3380CC4-5D6E-409C-BE32-E72D297353CC}">
              <c16:uniqueId val="{00000003-25E9-4D1F-9379-4674C1B2A73E}"/>
            </c:ext>
          </c:extLst>
        </c:ser>
        <c:ser>
          <c:idx val="2"/>
          <c:order val="2"/>
          <c:tx>
            <c:strRef>
              <c:f>'Bottlenecks by level'!$A$13</c:f>
              <c:strCache>
                <c:ptCount val="1"/>
                <c:pt idx="0">
                  <c:v>Response</c:v>
                </c:pt>
              </c:strCache>
            </c:strRef>
          </c:tx>
          <c:spPr>
            <a:solidFill>
              <a:srgbClr val="3C9D45"/>
            </a:solidFill>
            <a:ln>
              <a:noFill/>
            </a:ln>
            <a:effectLst/>
          </c:spPr>
          <c:invertIfNegative val="0"/>
          <c:cat>
            <c:strRef>
              <c:f>'Bottlenecks by level'!$B$10:$E$10</c:f>
              <c:strCache>
                <c:ptCount val="4"/>
                <c:pt idx="0">
                  <c:v>Health facility or community</c:v>
                </c:pt>
                <c:pt idx="1">
                  <c:v>Intermediate</c:v>
                </c:pt>
                <c:pt idx="2">
                  <c:v>National</c:v>
                </c:pt>
                <c:pt idx="3">
                  <c:v>Multiple levels</c:v>
                </c:pt>
              </c:strCache>
            </c:strRef>
          </c:cat>
          <c:val>
            <c:numRef>
              <c:f>'Bottlenecks by level'!$B$13:$E$13</c:f>
              <c:numCache>
                <c:formatCode>General</c:formatCode>
                <c:ptCount val="4"/>
                <c:pt idx="0">
                  <c:v>5</c:v>
                </c:pt>
                <c:pt idx="1">
                  <c:v>20</c:v>
                </c:pt>
                <c:pt idx="2">
                  <c:v>2</c:v>
                </c:pt>
                <c:pt idx="3">
                  <c:v>10</c:v>
                </c:pt>
              </c:numCache>
            </c:numRef>
          </c:val>
          <c:extLst>
            <c:ext xmlns:c16="http://schemas.microsoft.com/office/drawing/2014/chart" uri="{C3380CC4-5D6E-409C-BE32-E72D297353CC}">
              <c16:uniqueId val="{00000004-25E9-4D1F-9379-4674C1B2A73E}"/>
            </c:ext>
          </c:extLst>
        </c:ser>
        <c:dLbls>
          <c:showLegendKey val="0"/>
          <c:showVal val="0"/>
          <c:showCatName val="0"/>
          <c:showSerName val="0"/>
          <c:showPercent val="0"/>
          <c:showBubbleSize val="0"/>
        </c:dLbls>
        <c:gapWidth val="150"/>
        <c:overlap val="100"/>
        <c:axId val="152882367"/>
        <c:axId val="1977745503"/>
      </c:barChart>
      <c:lineChart>
        <c:grouping val="standard"/>
        <c:varyColors val="0"/>
        <c:ser>
          <c:idx val="3"/>
          <c:order val="3"/>
          <c:tx>
            <c:strRef>
              <c:f>'Bottlenecks by level'!$A$14</c:f>
              <c:strCache>
                <c:ptCount val="1"/>
                <c:pt idx="0">
                  <c:v>Total</c:v>
                </c:pt>
              </c:strCache>
            </c:strRef>
          </c:tx>
          <c:spPr>
            <a:ln w="28575" cap="rnd">
              <a:solidFill>
                <a:schemeClr val="bg1">
                  <a:alpha val="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'Bottlenecks by level'!$B$10:$E$10</c:f>
              <c:strCache>
                <c:ptCount val="4"/>
                <c:pt idx="0">
                  <c:v>Health facility or community</c:v>
                </c:pt>
                <c:pt idx="1">
                  <c:v>Intermediate</c:v>
                </c:pt>
                <c:pt idx="2">
                  <c:v>National</c:v>
                </c:pt>
                <c:pt idx="3">
                  <c:v>Multiple levels</c:v>
                </c:pt>
              </c:strCache>
            </c:strRef>
          </c:cat>
          <c:val>
            <c:numRef>
              <c:f>'Bottlenecks by level'!$B$14:$E$14</c:f>
              <c:numCache>
                <c:formatCode>General</c:formatCode>
                <c:ptCount val="4"/>
                <c:pt idx="0">
                  <c:v>20</c:v>
                </c:pt>
                <c:pt idx="1">
                  <c:v>22</c:v>
                </c:pt>
                <c:pt idx="2">
                  <c:v>3</c:v>
                </c:pt>
                <c:pt idx="3">
                  <c:v>12</c:v>
                </c:pt>
              </c:numCache>
            </c:numRef>
          </c:val>
          <c:smooth val="0"/>
          <c:extLst>
            <c:ext xmlns:c16="http://schemas.microsoft.com/office/drawing/2014/chart" uri="{C3380CC4-5D6E-409C-BE32-E72D297353CC}">
              <c16:uniqueId val="{00000005-25E9-4D1F-9379-4674C1B2A73E}"/>
            </c:ext>
          </c:extLst>
        </c:ser>
        <c:dLbls>
          <c:showLegendKey val="0"/>
          <c:showVal val="0"/>
          <c:showCatName val="0"/>
          <c:showSerName val="0"/>
          <c:showPercent val="0"/>
          <c:showBubbleSize val="0"/>
        </c:dLbls>
        <c:marker val="1"/>
        <c:smooth val="0"/>
        <c:axId val="152882367"/>
        <c:axId val="1977745503"/>
      </c:lineChart>
      <c:catAx>
        <c:axId val="15288236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977745503"/>
        <c:crosses val="autoZero"/>
        <c:auto val="1"/>
        <c:lblAlgn val="ctr"/>
        <c:lblOffset val="100"/>
        <c:noMultiLvlLbl val="0"/>
      </c:catAx>
      <c:valAx>
        <c:axId val="1977745503"/>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200" b="0">
                    <a:solidFill>
                      <a:sysClr val="windowText" lastClr="000000"/>
                    </a:solidFill>
                  </a:rPr>
                  <a:t>Number of bottlenecks</a:t>
                </a:r>
              </a:p>
            </c:rich>
          </c:tx>
          <c:layout>
            <c:manualLayout>
              <c:xMode val="edge"/>
              <c:yMode val="edge"/>
              <c:x val="7.5379344101811066E-3"/>
              <c:y val="0.12913061422369126"/>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52882367"/>
        <c:crosses val="autoZero"/>
        <c:crossBetween val="between"/>
      </c:valAx>
      <c:spPr>
        <a:noFill/>
        <a:ln>
          <a:noFill/>
        </a:ln>
        <a:effectLst/>
      </c:spPr>
    </c:plotArea>
    <c:legend>
      <c:legendPos val="b"/>
      <c:legendEntry>
        <c:idx val="3"/>
        <c:txPr>
          <a:bodyPr rot="0" spcFirstLastPara="1" vertOverflow="ellipsis" vert="horz" wrap="square" anchor="ctr" anchorCtr="1"/>
          <a:lstStyle/>
          <a:p>
            <a:pPr>
              <a:defRPr sz="200" b="0" i="0" u="none" strike="noStrike" kern="1200" baseline="0">
                <a:solidFill>
                  <a:schemeClr val="bg1"/>
                </a:solidFill>
                <a:latin typeface="+mn-lt"/>
                <a:ea typeface="+mn-ea"/>
                <a:cs typeface="+mn-cs"/>
              </a:defRPr>
            </a:pPr>
            <a:endParaRPr lang="en-US"/>
          </a:p>
        </c:txPr>
      </c:legendEntry>
      <c:layout>
        <c:manualLayout>
          <c:xMode val="edge"/>
          <c:yMode val="edge"/>
          <c:x val="0.15689621947036353"/>
          <c:y val="0.8879211625211989"/>
          <c:w val="0.74058683193235209"/>
          <c:h val="9.8345717771774296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84667</xdr:colOff>
      <xdr:row>29</xdr:row>
      <xdr:rowOff>28222</xdr:rowOff>
    </xdr:from>
    <xdr:to>
      <xdr:col>9</xdr:col>
      <xdr:colOff>1425222</xdr:colOff>
      <xdr:row>34</xdr:row>
      <xdr:rowOff>56445</xdr:rowOff>
    </xdr:to>
    <xdr:graphicFrame macro="">
      <xdr:nvGraphicFramePr>
        <xdr:cNvPr id="3" name="Chart 2">
          <a:extLst>
            <a:ext uri="{FF2B5EF4-FFF2-40B4-BE49-F238E27FC236}">
              <a16:creationId xmlns:a16="http://schemas.microsoft.com/office/drawing/2014/main" id="{FC8EC60C-EC6F-4D8B-9657-09B59E19C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xdr:colOff>
      <xdr:row>30</xdr:row>
      <xdr:rowOff>0</xdr:rowOff>
    </xdr:from>
    <xdr:to>
      <xdr:col>14</xdr:col>
      <xdr:colOff>647700</xdr:colOff>
      <xdr:row>42</xdr:row>
      <xdr:rowOff>28575</xdr:rowOff>
    </xdr:to>
    <xdr:graphicFrame macro="">
      <xdr:nvGraphicFramePr>
        <xdr:cNvPr id="2" name="Chart 1">
          <a:extLst>
            <a:ext uri="{FF2B5EF4-FFF2-40B4-BE49-F238E27FC236}">
              <a16:creationId xmlns:a16="http://schemas.microsoft.com/office/drawing/2014/main" id="{03C17F5E-341E-473C-8D69-88AB771D8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605789</xdr:colOff>
      <xdr:row>1</xdr:row>
      <xdr:rowOff>138430</xdr:rowOff>
    </xdr:from>
    <xdr:to>
      <xdr:col>22</xdr:col>
      <xdr:colOff>571500</xdr:colOff>
      <xdr:row>32</xdr:row>
      <xdr:rowOff>142875</xdr:rowOff>
    </xdr:to>
    <xdr:graphicFrame macro="">
      <xdr:nvGraphicFramePr>
        <xdr:cNvPr id="2" name="Chart 1">
          <a:extLst>
            <a:ext uri="{FF2B5EF4-FFF2-40B4-BE49-F238E27FC236}">
              <a16:creationId xmlns:a16="http://schemas.microsoft.com/office/drawing/2014/main" id="{4591E472-92FC-47A2-AF1A-38AF1899A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272414</xdr:colOff>
      <xdr:row>3</xdr:row>
      <xdr:rowOff>11908</xdr:rowOff>
    </xdr:from>
    <xdr:to>
      <xdr:col>22</xdr:col>
      <xdr:colOff>238125</xdr:colOff>
      <xdr:row>18</xdr:row>
      <xdr:rowOff>59532</xdr:rowOff>
    </xdr:to>
    <xdr:graphicFrame macro="">
      <xdr:nvGraphicFramePr>
        <xdr:cNvPr id="2" name="Chart 1">
          <a:extLst>
            <a:ext uri="{FF2B5EF4-FFF2-40B4-BE49-F238E27FC236}">
              <a16:creationId xmlns:a16="http://schemas.microsoft.com/office/drawing/2014/main" id="{9EA51761-1249-8470-2C6D-71C5D67C2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250031</xdr:colOff>
      <xdr:row>22</xdr:row>
      <xdr:rowOff>47625</xdr:rowOff>
    </xdr:from>
    <xdr:to>
      <xdr:col>22</xdr:col>
      <xdr:colOff>215742</xdr:colOff>
      <xdr:row>27</xdr:row>
      <xdr:rowOff>119062</xdr:rowOff>
    </xdr:to>
    <xdr:graphicFrame macro="">
      <xdr:nvGraphicFramePr>
        <xdr:cNvPr id="3" name="Chart 2">
          <a:extLst>
            <a:ext uri="{FF2B5EF4-FFF2-40B4-BE49-F238E27FC236}">
              <a16:creationId xmlns:a16="http://schemas.microsoft.com/office/drawing/2014/main" id="{6A5BA654-63FB-49DC-BDC1-C8A8CE15F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285750</xdr:colOff>
      <xdr:row>29</xdr:row>
      <xdr:rowOff>47624</xdr:rowOff>
    </xdr:from>
    <xdr:to>
      <xdr:col>22</xdr:col>
      <xdr:colOff>309562</xdr:colOff>
      <xdr:row>53</xdr:row>
      <xdr:rowOff>47623</xdr:rowOff>
    </xdr:to>
    <xdr:graphicFrame macro="">
      <xdr:nvGraphicFramePr>
        <xdr:cNvPr id="4" name="Chart 3">
          <a:extLst>
            <a:ext uri="{FF2B5EF4-FFF2-40B4-BE49-F238E27FC236}">
              <a16:creationId xmlns:a16="http://schemas.microsoft.com/office/drawing/2014/main" id="{C0C3F434-CC9F-459C-BF48-8382BD79D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281940</xdr:colOff>
      <xdr:row>44</xdr:row>
      <xdr:rowOff>25400</xdr:rowOff>
    </xdr:from>
    <xdr:to>
      <xdr:col>15</xdr:col>
      <xdr:colOff>594360</xdr:colOff>
      <xdr:row>61</xdr:row>
      <xdr:rowOff>46990</xdr:rowOff>
    </xdr:to>
    <xdr:graphicFrame macro="">
      <xdr:nvGraphicFramePr>
        <xdr:cNvPr id="2" name="Chart 1">
          <a:extLst>
            <a:ext uri="{FF2B5EF4-FFF2-40B4-BE49-F238E27FC236}">
              <a16:creationId xmlns:a16="http://schemas.microsoft.com/office/drawing/2014/main" id="{0E03587E-2834-13BF-5B54-6C178CE34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243840</xdr:colOff>
      <xdr:row>62</xdr:row>
      <xdr:rowOff>52070</xdr:rowOff>
    </xdr:from>
    <xdr:to>
      <xdr:col>15</xdr:col>
      <xdr:colOff>510540</xdr:colOff>
      <xdr:row>76</xdr:row>
      <xdr:rowOff>127000</xdr:rowOff>
    </xdr:to>
    <xdr:graphicFrame macro="">
      <xdr:nvGraphicFramePr>
        <xdr:cNvPr id="3" name="Chart 2">
          <a:extLst>
            <a:ext uri="{FF2B5EF4-FFF2-40B4-BE49-F238E27FC236}">
              <a16:creationId xmlns:a16="http://schemas.microsoft.com/office/drawing/2014/main" id="{8340245A-77B8-4941-AC31-12B45A9A9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xdr:row>
      <xdr:rowOff>0</xdr:rowOff>
    </xdr:from>
    <xdr:to>
      <xdr:col>16</xdr:col>
      <xdr:colOff>312420</xdr:colOff>
      <xdr:row>18</xdr:row>
      <xdr:rowOff>21590</xdr:rowOff>
    </xdr:to>
    <xdr:graphicFrame macro="">
      <xdr:nvGraphicFramePr>
        <xdr:cNvPr id="4" name="Chart 3">
          <a:extLst>
            <a:ext uri="{FF2B5EF4-FFF2-40B4-BE49-F238E27FC236}">
              <a16:creationId xmlns:a16="http://schemas.microsoft.com/office/drawing/2014/main" id="{B52CF557-4073-44DC-8951-2E7B0C18A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dd Lazaro" refreshedDate="44935.600369097221" createdVersion="8" refreshedVersion="8" minRefreshableVersion="3" recordCount="19" xr:uid="{4964B568-8519-274D-8E3A-D77C84352B50}">
  <cacheSource type="worksheet">
    <worksheetSource name="Table1"/>
  </cacheSource>
  <cacheFields count="6">
    <cacheField name="_x000a_Bottlenecks_x000a_Transfer individual bottlenecks from Sheet 1._x000a_Assign bottleneck categories or use this list to support a thematic analysis of recurring bottlenecks." numFmtId="0">
      <sharedItems containsNonDate="0" containsString="0" containsBlank="1"/>
    </cacheField>
    <cacheField name="_x000a_Event ID" numFmtId="0">
      <sharedItems containsNonDate="0" containsString="0" containsBlank="1"/>
    </cacheField>
    <cacheField name="_x000a_Interval_x000a_Assign a 7-1-7 interval" numFmtId="0">
      <sharedItems containsNonDate="0" containsString="0" containsBlank="1" count="1">
        <m/>
      </sharedItems>
    </cacheField>
    <cacheField name="_x000a_Bottleneck category_x000a_Assign a category" numFmtId="0">
      <sharedItems containsNonDate="0" containsBlank="1" count="5">
        <m/>
        <s v="Low awareness or clinical suspicion by health workers" u="1"/>
        <s v="Multi-agency coordination" u="1"/>
        <s v="Availability of resources for response initiation or rapid resource mobilization" u="1"/>
        <s v="Reporting failure" u="1"/>
      </sharedItems>
    </cacheField>
    <cacheField name="_x000a_Technical Area_x000a_Assign a JEE _x000a_technical area " numFmtId="0">
      <sharedItems containsNonDate="0" containsString="0" containsBlank="1"/>
    </cacheField>
    <cacheField name="_x000a_JEE indicator_x000a_Assign a JEE indicator (Optional)"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on Bochner" refreshedDate="45484.611698148146" createdVersion="8" refreshedVersion="8" minRefreshableVersion="3" recordCount="27" xr:uid="{4A4751A3-E02C-45C1-9963-8E7A3A90DF29}">
  <cacheSource type="worksheet">
    <worksheetSource ref="A1:E28" sheet="Sheet2"/>
  </cacheSource>
  <cacheFields count="5">
    <cacheField name="_x000a_Bottlenecks_x000a_Transfer individual bottlenecks from Sheet 1._x000a_Assign bottleneck categories or use this list to support a thematic analysis of recurring bottlenecks." numFmtId="0">
      <sharedItems/>
    </cacheField>
    <cacheField name="_x000a_Event ID" numFmtId="0">
      <sharedItems containsSemiMixedTypes="0" containsString="0" containsNumber="1" containsInteger="1" minValue="1" maxValue="4"/>
    </cacheField>
    <cacheField name="_x000a_Interval_x000a_Assign a 7-1-7 interval" numFmtId="0">
      <sharedItems count="2">
        <s v="Detection"/>
        <s v="Response"/>
      </sharedItems>
    </cacheField>
    <cacheField name="Level" numFmtId="0">
      <sharedItems count="4">
        <s v="Health facility or community"/>
        <s v="Multiple levels"/>
        <s v="Intermediate"/>
        <s v="National"/>
      </sharedItems>
    </cacheField>
    <cacheField name="_x000a_Bottleneck category_x000a_Assign a category" numFmtId="0">
      <sharedItems count="17">
        <s v="Low awareness or clinical suspicion by health workers "/>
        <s v="Delay in care-seeking by patient "/>
        <s v="Delayed specimen collection "/>
        <s v="Lack of available resources for response initiation or rapid resource mobilization "/>
        <s v="Lack of one health information sharing/collaboration "/>
        <s v="Access issues (remote, fragile, conflict settings) "/>
        <s v="Limited availability of countermeasures or personal protective equipment "/>
        <s v="Delayed laboratory confirmation "/>
        <s v="Human resources gaps for public health "/>
        <s v="Delayed specimen transportation"/>
        <s v="Lack of coordination with neighboring countries"/>
        <s v="Weak response coordination, including incident management and rapid response team capacity "/>
        <s v=" Lack of available resources for response initiation or rapid resource mobilization "/>
        <s v="Failure to act on surveillance data"/>
        <s v="Failure to follow initial risk assessment or event verification procedures"/>
        <s v="Health professional with no training in surveillance and response"/>
        <s v="Lack of coordination across public health units or agencie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on Bochner" refreshedDate="45484.615935648151" createdVersion="8" refreshedVersion="8" minRefreshableVersion="3" recordCount="57" xr:uid="{624F59C4-A9DC-48F4-85AE-883C6419BC12}">
  <cacheSource type="worksheet">
    <worksheetSource ref="A1:E58" sheet="Optional | Analyze BNs "/>
  </cacheSource>
  <cacheFields count="5">
    <cacheField name="_x000a_Bottlenecks_x000a_Transfer individual bottlenecks from Sheet 1._x000a_Assign bottleneck categories or use this list to support a thematic analysis of recurring bottlenecks." numFmtId="0">
      <sharedItems/>
    </cacheField>
    <cacheField name="_x000a_Event ID" numFmtId="0">
      <sharedItems containsSemiMixedTypes="0" containsString="0" containsNumber="1" containsInteger="1" minValue="1" maxValue="8"/>
    </cacheField>
    <cacheField name="_x000a_Interval_x000a_Assign a 7-1-7 interval" numFmtId="0">
      <sharedItems count="3">
        <s v="Detection"/>
        <s v="Response"/>
        <s v="Notification"/>
      </sharedItems>
    </cacheField>
    <cacheField name="Level" numFmtId="0">
      <sharedItems count="4">
        <s v="Health facility or community"/>
        <s v="Multiple levels"/>
        <s v="Intermediate"/>
        <s v="National"/>
      </sharedItems>
    </cacheField>
    <cacheField name="_x000a_Bottleneck category_x000a_Assign a category" numFmtId="0">
      <sharedItems count="22">
        <s v="Low awareness or clinical suspicion by health workers "/>
        <s v="Delay in care-seeking by patient "/>
        <s v="Delayed specimen collection "/>
        <s v="Lack of available resources for response initiation or rapid resource mobilization "/>
        <s v="Lack of one health information sharing/collaboration "/>
        <s v="Access issues (remote, fragile, conflict settings) "/>
        <s v="Limited availability of countermeasures or personal protective equipment "/>
        <s v="Delayed laboratory confirmation "/>
        <s v="Human resources gaps for public health "/>
        <s v="Delayed specimen transportation"/>
        <s v="Lack of coordination across public health units or agencies"/>
        <s v="Weak response coordination, including incident management and rapid response team capacity "/>
        <s v="Failure to act on surveillance data"/>
        <s v="Failure to follow initial risk assessment or event verification procedures"/>
        <s v="Health professional with no training in surveillance and response"/>
        <s v="Lack of clinical surveillance focal point/capacity "/>
        <s v="Lack of timely or complete surveillance data"/>
        <s v="Risk communications or community engagement "/>
        <s v="Lack of diagnostic commodities (lab reagents, RDTs, specimen collection kits)"/>
        <s v="Inadequate risk assessments, preparedness, or response plans "/>
        <s v="Logistics and shipment delays "/>
        <s v=" Lack of available resources for response initiation or rapid resource mobilization " u="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oyoung Kim" refreshedDate="45492.470065393522" createdVersion="8" refreshedVersion="8" minRefreshableVersion="3" recordCount="44" xr:uid="{00681C59-015A-48D0-8527-2612C91C06DB}">
  <cacheSource type="worksheet">
    <worksheetSource ref="B1:C45" sheet="Sheet1"/>
  </cacheSource>
  <cacheFields count="2">
    <cacheField name="Action" numFmtId="0">
      <sharedItems containsBlank="1"/>
    </cacheField>
    <cacheField name="Bottleneck addressed" numFmtId="0">
      <sharedItems containsBlank="1" count="38">
        <s v="Inadequate skills training in Sample collection at Facility and District level."/>
        <s v="Low index of suspicion of Anthrax among Clinicians"/>
        <s v="Inadequate lab reagents and media for sample collection and transportation."/>
        <s v="Poor health seeking behavior in the community."/>
        <s v="Low index of suspicion of Anthrax among Clinicians."/>
        <s v="Weak One Health Approach"/>
        <s v="Inadequate Transport to conduct contact tracing of cases and other response activities. "/>
        <s v="Low index of suspicion of Cholera among Clinicians"/>
        <s v="Lack of land and marine transport to investigate or respond to the affected areas"/>
        <s v="Inadequate space for cholera treatment Centre (cholera beds)"/>
        <s v="IDSR knowledge gaps at the facility level."/>
        <s v="Case definition for suspected cholera (AWD) is under-sensitized among HCW"/>
        <m/>
        <s v="Inadequate resources to Conduct Control and Preventive measures effectively."/>
        <s v="Low utilization of case definitions at Mukusi RHC"/>
        <s v="Gaps in filing of notified cases"/>
        <s v="Inadequate knowledge in RCCE implementation"/>
        <s v="Low suspicion Index for non cutaneous forms of anthrax"/>
        <s v="Knowledge gaps in sample collection and transportation to lab"/>
        <s v="Knowledge gaps in IMS coordination"/>
        <s v="Knowledge gaps in STREP and IAP formulation"/>
        <s v="Low suspicion of the index at Mapanza RHC "/>
        <s v="Lack of display of Case definitions of priority diseases on the wall in the screening rooms"/>
        <s v="Lack of risk assessment tool to complete risk assessment"/>
        <s v="Lack of RDT at Mapanza RHC and Macha Hospital"/>
        <s v="Lack of IPC WASH commodities"/>
        <s v="inadequate counter measures"/>
        <s v="knowledge gaps in the community of prevention"/>
        <s v="limited resouces to transport samples"/>
        <s v="Lack of cholera RDTs"/>
        <s v="No Emergency kit"/>
        <s v="Empower staff with knowledge on cholera management and standard case definitions and early reporting"/>
        <s v="Inadequate IEC and poor health seeking behavior in the community leading to late reporting to health facilities by patients"/>
        <s v="Limited resources to transport RRT teams"/>
        <s v="Equip staff with knowledge on standard case definitions on cholera"/>
        <s v="Delay of transportation of patients and other Logistics"/>
        <s v="Lack of cholera beds"/>
        <s v="Inadequate Liquid Chlorin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m/>
    <m/>
    <x v="0"/>
    <x v="0"/>
    <m/>
    <m/>
  </r>
  <r>
    <m/>
    <m/>
    <x v="0"/>
    <x v="0"/>
    <m/>
    <m/>
  </r>
  <r>
    <m/>
    <m/>
    <x v="0"/>
    <x v="0"/>
    <m/>
    <m/>
  </r>
  <r>
    <m/>
    <m/>
    <x v="0"/>
    <x v="0"/>
    <m/>
    <m/>
  </r>
  <r>
    <m/>
    <m/>
    <x v="0"/>
    <x v="0"/>
    <m/>
    <m/>
  </r>
  <r>
    <m/>
    <m/>
    <x v="0"/>
    <x v="0"/>
    <m/>
    <m/>
  </r>
  <r>
    <m/>
    <m/>
    <x v="0"/>
    <x v="0"/>
    <m/>
    <m/>
  </r>
  <r>
    <m/>
    <m/>
    <x v="0"/>
    <x v="0"/>
    <m/>
    <m/>
  </r>
  <r>
    <m/>
    <m/>
    <x v="0"/>
    <x v="0"/>
    <m/>
    <m/>
  </r>
  <r>
    <m/>
    <m/>
    <x v="0"/>
    <x v="0"/>
    <m/>
    <m/>
  </r>
  <r>
    <m/>
    <m/>
    <x v="0"/>
    <x v="0"/>
    <m/>
    <m/>
  </r>
  <r>
    <m/>
    <m/>
    <x v="0"/>
    <x v="0"/>
    <m/>
    <m/>
  </r>
  <r>
    <m/>
    <m/>
    <x v="0"/>
    <x v="0"/>
    <m/>
    <m/>
  </r>
  <r>
    <m/>
    <m/>
    <x v="0"/>
    <x v="0"/>
    <m/>
    <m/>
  </r>
  <r>
    <m/>
    <m/>
    <x v="0"/>
    <x v="0"/>
    <m/>
    <m/>
  </r>
  <r>
    <m/>
    <m/>
    <x v="0"/>
    <x v="0"/>
    <m/>
    <m/>
  </r>
  <r>
    <m/>
    <m/>
    <x v="0"/>
    <x v="0"/>
    <m/>
    <m/>
  </r>
  <r>
    <m/>
    <m/>
    <x v="0"/>
    <x v="0"/>
    <m/>
    <m/>
  </r>
  <r>
    <m/>
    <m/>
    <x v="0"/>
    <x v="0"/>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s v="Low index of suspicion of Anthrax among Clinicians"/>
    <n v="1"/>
    <x v="0"/>
    <x v="0"/>
    <x v="0"/>
  </r>
  <r>
    <s v="Poor health seeking behavior in the community"/>
    <n v="1"/>
    <x v="0"/>
    <x v="0"/>
    <x v="1"/>
  </r>
  <r>
    <s v="Inadequate skills training in Sample collection at Facility and District level."/>
    <n v="1"/>
    <x v="1"/>
    <x v="1"/>
    <x v="2"/>
  </r>
  <r>
    <s v="Inadequate Transport to conduct Response Activities"/>
    <n v="1"/>
    <x v="1"/>
    <x v="2"/>
    <x v="3"/>
  </r>
  <r>
    <s v="Inadequate and delayed collaboration between veterinary department and DHO."/>
    <n v="1"/>
    <x v="1"/>
    <x v="2"/>
    <x v="4"/>
  </r>
  <r>
    <s v="poor terrain as some roads are closed during rainy season."/>
    <n v="1"/>
    <x v="1"/>
    <x v="2"/>
    <x v="5"/>
  </r>
  <r>
    <s v="Inadequate spray pumps for disinfection of contaminated premises and inadequate disinfectants."/>
    <n v="1"/>
    <x v="1"/>
    <x v="2"/>
    <x v="6"/>
  </r>
  <r>
    <s v="Delayed Animal and Soil Sample Lab results to inform some response activities"/>
    <n v="1"/>
    <x v="1"/>
    <x v="3"/>
    <x v="7"/>
  </r>
  <r>
    <s v="Low index of suspicion of Cholera among Clinicians."/>
    <n v="1"/>
    <x v="0"/>
    <x v="0"/>
    <x v="0"/>
  </r>
  <r>
    <s v="Shortage of Clinicians in the District."/>
    <n v="1"/>
    <x v="0"/>
    <x v="0"/>
    <x v="8"/>
  </r>
  <r>
    <s v="Long distance and poor road network to the Provincial Lab."/>
    <n v="2"/>
    <x v="1"/>
    <x v="2"/>
    <x v="9"/>
  </r>
  <r>
    <s v="Inadequate resources to Conduct Control and Preventive  measures effectively."/>
    <n v="2"/>
    <x v="1"/>
    <x v="1"/>
    <x v="3"/>
  </r>
  <r>
    <s v="Lack of effective communication and cooperation with Health authorities in the neighboring District in Mozambique to undertake response activities."/>
    <n v="2"/>
    <x v="1"/>
    <x v="3"/>
    <x v="10"/>
  </r>
  <r>
    <s v="District not yet Trained in IMS."/>
    <n v="2"/>
    <x v="1"/>
    <x v="2"/>
    <x v="11"/>
  </r>
  <r>
    <s v="eIDSR knowledge gaps at the facility level."/>
    <n v="3"/>
    <x v="0"/>
    <x v="0"/>
    <x v="0"/>
  </r>
  <r>
    <s v="Shortage of staff in the Diagnostic lab"/>
    <n v="3"/>
    <x v="1"/>
    <x v="0"/>
    <x v="8"/>
  </r>
  <r>
    <s v="Inadequate resources to Conduct Control and Preventive  measures effectively."/>
    <n v="3"/>
    <x v="1"/>
    <x v="1"/>
    <x v="3"/>
  </r>
  <r>
    <s v="Inadequate Transport to conduct contact tracing of cases and other response activities."/>
    <n v="3"/>
    <x v="1"/>
    <x v="0"/>
    <x v="3"/>
  </r>
  <r>
    <s v="Medical laboratory scientist not permanently stationed at Nsumbu RHC."/>
    <n v="3"/>
    <x v="1"/>
    <x v="0"/>
    <x v="8"/>
  </r>
  <r>
    <s v="Inadequate space for cholera treatment centre (cholera beds)."/>
    <n v="3"/>
    <x v="1"/>
    <x v="0"/>
    <x v="12"/>
  </r>
  <r>
    <s v="Gap in action on increased trends in non bloody diarrheal IDSR"/>
    <n v="4"/>
    <x v="0"/>
    <x v="3"/>
    <x v="13"/>
  </r>
  <r>
    <s v="Low index of Cholera suspicion by some clinicians"/>
    <n v="4"/>
    <x v="0"/>
    <x v="0"/>
    <x v="0"/>
  </r>
  <r>
    <s v="Knowledge gaps in Epi analysis, Risk assessment and burden analysis at District level."/>
    <n v="4"/>
    <x v="1"/>
    <x v="2"/>
    <x v="14"/>
  </r>
  <r>
    <s v="Inadequate resources to Conduct Control and Preventive measures effectively."/>
    <n v="4"/>
    <x v="1"/>
    <x v="2"/>
    <x v="3"/>
  </r>
  <r>
    <s v="Inadequate Transport to conduct contact tracing of cases and other response activities."/>
    <n v="4"/>
    <x v="1"/>
    <x v="0"/>
    <x v="3"/>
  </r>
  <r>
    <s v="District not yet Trained in IMS."/>
    <n v="4"/>
    <x v="1"/>
    <x v="2"/>
    <x v="15"/>
  </r>
  <r>
    <s v="IMS coordination with stakeholders"/>
    <n v="4"/>
    <x v="1"/>
    <x v="1"/>
    <x v="1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s v="Low index of suspicion of Anthrax among Clinicians"/>
    <n v="1"/>
    <x v="0"/>
    <x v="0"/>
    <x v="0"/>
  </r>
  <r>
    <s v="Poor health seeking behavior in the community"/>
    <n v="1"/>
    <x v="0"/>
    <x v="0"/>
    <x v="1"/>
  </r>
  <r>
    <s v="Inadequate skills training in Sample collection at Facility and District level."/>
    <n v="1"/>
    <x v="1"/>
    <x v="1"/>
    <x v="2"/>
  </r>
  <r>
    <s v="Inadequate Transport to conduct Response Activities"/>
    <n v="1"/>
    <x v="1"/>
    <x v="2"/>
    <x v="3"/>
  </r>
  <r>
    <s v="Inadequate and delayed collaboration between veterinary department and DHO."/>
    <n v="1"/>
    <x v="1"/>
    <x v="2"/>
    <x v="4"/>
  </r>
  <r>
    <s v="poor terrain as some roads are closed during rainy season."/>
    <n v="1"/>
    <x v="1"/>
    <x v="2"/>
    <x v="5"/>
  </r>
  <r>
    <s v="Inadequate spray pumps for disinfection of contaminated premises and inadequate disinfectants."/>
    <n v="1"/>
    <x v="1"/>
    <x v="2"/>
    <x v="6"/>
  </r>
  <r>
    <s v="Delayed Animal and Soil Sample Lab results to inform some response activities"/>
    <n v="1"/>
    <x v="1"/>
    <x v="3"/>
    <x v="7"/>
  </r>
  <r>
    <s v="Low index of suspicion of Cholera among Clinicians."/>
    <n v="1"/>
    <x v="0"/>
    <x v="0"/>
    <x v="0"/>
  </r>
  <r>
    <s v="Shortage of Clinicians in the District."/>
    <n v="1"/>
    <x v="0"/>
    <x v="0"/>
    <x v="8"/>
  </r>
  <r>
    <s v="Long distance and poor road network to the Provincial Lab."/>
    <n v="2"/>
    <x v="1"/>
    <x v="2"/>
    <x v="9"/>
  </r>
  <r>
    <s v="Inadequate resources to Conduct Control and Preventive  measures effectively."/>
    <n v="2"/>
    <x v="1"/>
    <x v="1"/>
    <x v="3"/>
  </r>
  <r>
    <s v="Lack of effective communication and cooperation with Health authorities in the neighboring District in Mozambique to undertake response activities."/>
    <n v="2"/>
    <x v="1"/>
    <x v="3"/>
    <x v="10"/>
  </r>
  <r>
    <s v="District not yet Trained in IMS."/>
    <n v="2"/>
    <x v="1"/>
    <x v="2"/>
    <x v="11"/>
  </r>
  <r>
    <s v="eIDSR knowledge gaps at the facility level."/>
    <n v="3"/>
    <x v="0"/>
    <x v="0"/>
    <x v="0"/>
  </r>
  <r>
    <s v="Shortage of staff in the Diagnostic lab"/>
    <n v="3"/>
    <x v="1"/>
    <x v="0"/>
    <x v="8"/>
  </r>
  <r>
    <s v="Inadequate resources to Conduct Control and Preventive  measures effectively."/>
    <n v="3"/>
    <x v="1"/>
    <x v="1"/>
    <x v="3"/>
  </r>
  <r>
    <s v="Inadequate Transport to conduct contact tracing of cases and other response activities."/>
    <n v="3"/>
    <x v="1"/>
    <x v="0"/>
    <x v="3"/>
  </r>
  <r>
    <s v="Medical laboratory scientist not permanently stationed at Nsumbu RHC."/>
    <n v="3"/>
    <x v="1"/>
    <x v="0"/>
    <x v="8"/>
  </r>
  <r>
    <s v="Inadequate space for cholera treatment centre (cholera beds)."/>
    <n v="3"/>
    <x v="1"/>
    <x v="0"/>
    <x v="3"/>
  </r>
  <r>
    <s v="Gap in action on increased trends in non bloody diarrheal IDSR"/>
    <n v="4"/>
    <x v="0"/>
    <x v="3"/>
    <x v="12"/>
  </r>
  <r>
    <s v="Low index of Cholera suspicion by some clinicians"/>
    <n v="4"/>
    <x v="0"/>
    <x v="0"/>
    <x v="0"/>
  </r>
  <r>
    <s v="Knowledge gaps in Epi analysis, Risk assessment and burden analysis at District level."/>
    <n v="4"/>
    <x v="1"/>
    <x v="2"/>
    <x v="13"/>
  </r>
  <r>
    <s v="Inadequate resources to Conduct Control and Preventive measures effectively."/>
    <n v="4"/>
    <x v="1"/>
    <x v="2"/>
    <x v="3"/>
  </r>
  <r>
    <s v="Inadequate Transport to conduct contact tracing of cases and other response activities."/>
    <n v="4"/>
    <x v="1"/>
    <x v="0"/>
    <x v="3"/>
  </r>
  <r>
    <s v="District not yet Trained in IMS."/>
    <n v="4"/>
    <x v="1"/>
    <x v="2"/>
    <x v="14"/>
  </r>
  <r>
    <s v="IMS coordination with stakeholders"/>
    <n v="4"/>
    <x v="1"/>
    <x v="1"/>
    <x v="10"/>
  </r>
  <r>
    <s v="Low utilization of case definitions at Mukusi RHC"/>
    <n v="5"/>
    <x v="0"/>
    <x v="0"/>
    <x v="0"/>
  </r>
  <r>
    <s v="Low suspicion Index for non cutaneous forms of anthrax"/>
    <n v="5"/>
    <x v="0"/>
    <x v="0"/>
    <x v="0"/>
  </r>
  <r>
    <s v="EBS system not established in the community"/>
    <n v="5"/>
    <x v="0"/>
    <x v="0"/>
    <x v="15"/>
  </r>
  <r>
    <s v="IDSR knowledge gaps in the Community"/>
    <n v="5"/>
    <x v="0"/>
    <x v="0"/>
    <x v="16"/>
  </r>
  <r>
    <s v="Knowledge gaps in STREP and IAP production"/>
    <n v="5"/>
    <x v="1"/>
    <x v="2"/>
    <x v="11"/>
  </r>
  <r>
    <s v="Knowledge gaps in IMS coordination"/>
    <n v="5"/>
    <x v="1"/>
    <x v="2"/>
    <x v="11"/>
  </r>
  <r>
    <s v="Delays in implementation of counter measures"/>
    <n v="5"/>
    <x v="1"/>
    <x v="2"/>
    <x v="11"/>
  </r>
  <r>
    <s v="Inadequate funds to conduct comprehensive IPC control measures "/>
    <n v="5"/>
    <x v="1"/>
    <x v="1"/>
    <x v="3"/>
  </r>
  <r>
    <s v="Knowledge gaps in sample collection"/>
    <n v="5"/>
    <x v="1"/>
    <x v="1"/>
    <x v="2"/>
  </r>
  <r>
    <s v="Inadequate knowledge in RCCE implementation"/>
    <n v="5"/>
    <x v="1"/>
    <x v="2"/>
    <x v="17"/>
  </r>
  <r>
    <s v="knowledge gaps in transportation of samples to the lab"/>
    <n v="5"/>
    <x v="1"/>
    <x v="1"/>
    <x v="9"/>
  </r>
  <r>
    <s v="Gaps in record keeping for notified cases"/>
    <n v="5"/>
    <x v="2"/>
    <x v="2"/>
    <x v="16"/>
  </r>
  <r>
    <s v="Weak integration of one health approach in outbreak response"/>
    <n v="5"/>
    <x v="1"/>
    <x v="2"/>
    <x v="4"/>
  </r>
  <r>
    <s v="Low suspicion of the index at Mapanza RHC"/>
    <n v="6"/>
    <x v="0"/>
    <x v="0"/>
    <x v="0"/>
  </r>
  <r>
    <s v="Knowledge gap in IDSR among clinicians"/>
    <n v="6"/>
    <x v="0"/>
    <x v="1"/>
    <x v="14"/>
  </r>
  <r>
    <s v="Lack of display of Case definitions of priority diseases on the wall in the screening rooms"/>
    <n v="6"/>
    <x v="0"/>
    <x v="0"/>
    <x v="14"/>
  </r>
  <r>
    <s v="Lack of RDT at Mapanza RHC and Macha Hospital"/>
    <n v="6"/>
    <x v="0"/>
    <x v="1"/>
    <x v="18"/>
  </r>
  <r>
    <s v="Lack of risk assessment tool to complete risk assessment"/>
    <n v="6"/>
    <x v="0"/>
    <x v="2"/>
    <x v="19"/>
  </r>
  <r>
    <s v="Knowledge gap on risk assessment process "/>
    <n v="6"/>
    <x v="1"/>
    <x v="2"/>
    <x v="19"/>
  </r>
  <r>
    <s v="Lack commodities such as chlorine"/>
    <n v="6"/>
    <x v="1"/>
    <x v="1"/>
    <x v="6"/>
  </r>
  <r>
    <s v="Inadequate resources to transport samples to the reference lab"/>
    <n v="7"/>
    <x v="1"/>
    <x v="1"/>
    <x v="20"/>
  </r>
  <r>
    <s v="Lack of Cholera RDTs"/>
    <n v="7"/>
    <x v="0"/>
    <x v="0"/>
    <x v="18"/>
  </r>
  <r>
    <s v="The district has no capacity to confirm cholera cases"/>
    <n v="7"/>
    <x v="1"/>
    <x v="2"/>
    <x v="18"/>
  </r>
  <r>
    <s v="Bad road network in the district"/>
    <n v="7"/>
    <x v="1"/>
    <x v="1"/>
    <x v="20"/>
  </r>
  <r>
    <s v="Lack of emergency kits (In case of an outbreak)"/>
    <n v="7"/>
    <x v="1"/>
    <x v="2"/>
    <x v="3"/>
  </r>
  <r>
    <s v="Inadquate IEC and poor health seeking behavour in the community leading to late  reporting  to health facilities by patients "/>
    <n v="8"/>
    <x v="0"/>
    <x v="0"/>
    <x v="17"/>
  </r>
  <r>
    <s v="Knownledge gap about cholera and the type of diarrhea that is related to cholera in the community"/>
    <n v="8"/>
    <x v="0"/>
    <x v="0"/>
    <x v="0"/>
  </r>
  <r>
    <s v="Lack of transport to reach hard to reach places "/>
    <n v="8"/>
    <x v="1"/>
    <x v="2"/>
    <x v="20"/>
  </r>
  <r>
    <s v="Inaduqate PPEs for Rapid response teams"/>
    <n v="8"/>
    <x v="1"/>
    <x v="2"/>
    <x v="6"/>
  </r>
  <r>
    <s v="The district does not have capacity to conduct culture for confirmation hence turn around time taking long"/>
    <n v="8"/>
    <x v="1"/>
    <x v="2"/>
    <x v="1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s v="Sample Collection Skills Orientation"/>
    <x v="0"/>
  </r>
  <r>
    <s v="Workshop training/orientation among Clinicians in ND’s Case definitions and Management"/>
    <x v="1"/>
  </r>
  <r>
    <s v="Procurement of adequate Lab Materials"/>
    <x v="2"/>
  </r>
  <r>
    <s v="Health Promotion and Community Sensitization "/>
    <x v="3"/>
  </r>
  <r>
    <s v="Workshop training/orientation and Distribution of ND’s Case definitions in Health facilities and among Clinicians"/>
    <x v="4"/>
  </r>
  <r>
    <s v="Deployment of Reagents in the District"/>
    <x v="2"/>
  </r>
  <r>
    <s v="Convene Regular EPPC &amp; MC meetings in the Sinazongwe district"/>
    <x v="5"/>
  </r>
  <r>
    <s v="Maintenance of nonfunctional Motor Bikes."/>
    <x v="6"/>
  </r>
  <r>
    <s v="Cooperating partners to offer Motor bikes"/>
    <x v="6"/>
  </r>
  <r>
    <s v="-Provincial Supporting District with Transport"/>
    <x v="6"/>
  </r>
  <r>
    <s v="Conduct training/orientation and Distribution of ND’s Case definitions in Health facilities and among Clinicians"/>
    <x v="7"/>
  </r>
  <r>
    <s v="Designation of Specific Vehicle for response activities "/>
    <x v="6"/>
  </r>
  <r>
    <s v="Funds for Fuel, and Hiring of Speedboat "/>
    <x v="8"/>
  </r>
  <r>
    <s v="Creating more Treatment Centers"/>
    <x v="9"/>
  </r>
  <r>
    <s v="IDSR training"/>
    <x v="10"/>
  </r>
  <r>
    <s v="Engagement of key stakeholders to participate in data review meetings"/>
    <x v="11"/>
  </r>
  <r>
    <s v="Incorporate more content on epi analysis/risk assessment in PHEM trainings"/>
    <x v="12"/>
  </r>
  <r>
    <s v="Lobby from partners"/>
    <x v="13"/>
  </r>
  <r>
    <s v="Lobby Vehicles from provincial level"/>
    <x v="12"/>
  </r>
  <r>
    <s v="IMS trainings"/>
    <x v="12"/>
  </r>
  <r>
    <s v="Print and distribute case definitions"/>
    <x v="14"/>
  </r>
  <r>
    <s v="Circulate surveillance data capturing tools"/>
    <x v="15"/>
  </r>
  <r>
    <s v="Staff and CBVs training in RCCE implementation"/>
    <x v="16"/>
  </r>
  <r>
    <s v="Training in anthrax diagnostic and case management"/>
    <x v="17"/>
  </r>
  <r>
    <s v="Orientation of Lab and clinicians on sample collection and transportation"/>
    <x v="18"/>
  </r>
  <r>
    <s v="Train District staff in IMS"/>
    <x v="19"/>
  </r>
  <r>
    <s v="Orient District staff in STREP and IAP formulation"/>
    <x v="20"/>
  </r>
  <r>
    <s v="Orientation on cholera"/>
    <x v="21"/>
  </r>
  <r>
    <s v="Mandatory displaying of case definitions by all facilities"/>
    <x v="22"/>
  </r>
  <r>
    <s v="The Provincial health office to disseminate the tools"/>
    <x v="23"/>
  </r>
  <r>
    <s v="The labs to process orders through ZAMMSA in ELMIS"/>
    <x v="24"/>
  </r>
  <r>
    <s v="Submit request to ZAMMSA"/>
    <x v="25"/>
  </r>
  <r>
    <s v="Distribution of Chlorine in fishing camps (hotspots)"/>
    <x v="26"/>
  </r>
  <r>
    <s v="Conduct sensitization activities such as radio programs, community engagement meetings and Public Adress System"/>
    <x v="27"/>
  </r>
  <r>
    <s v="Lobby for resources from partners/stakeholders to transport samples to the reference lab"/>
    <x v="28"/>
  </r>
  <r>
    <s v="Lobby for Cholera RDTs "/>
    <x v="29"/>
  </r>
  <r>
    <m/>
    <x v="30"/>
  </r>
  <r>
    <s v="Capacity build staff "/>
    <x v="31"/>
  </r>
  <r>
    <s v="Risk communication Community engagement Timely provision adequate IEC material from national level"/>
    <x v="32"/>
  </r>
  <r>
    <s v="Provision of fuel To ensure quick and prompt action is taken on time to respond to outbreak"/>
    <x v="33"/>
  </r>
  <r>
    <s v="Capacity Build of staff"/>
    <x v="34"/>
  </r>
  <r>
    <s v="Provide Pool vehicle specific for surveillance Unit"/>
    <x v="35"/>
  </r>
  <r>
    <s v="Engaged local carpenter to make beds"/>
    <x v="36"/>
  </r>
  <r>
    <s v="Lobby disinfectants from PHO (Pynol and chlorine)"/>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B87569-6955-A34B-A96B-90A5377DB9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ottleneck categories">
  <location ref="A67:B68" firstHeaderRow="1" firstDataRow="1" firstDataCol="1"/>
  <pivotFields count="6">
    <pivotField showAll="0"/>
    <pivotField showAll="0"/>
    <pivotField showAll="0"/>
    <pivotField name="Bottleneck categories" axis="axisRow" dataField="1" showAll="0" sortType="descending">
      <items count="6">
        <item h="1" x="0"/>
        <item m="1" x="4"/>
        <item m="1" x="2"/>
        <item m="1" x="1"/>
        <item m="1" x="3"/>
        <item t="default"/>
      </items>
      <autoSortScope>
        <pivotArea dataOnly="0" outline="0" fieldPosition="0">
          <references count="1">
            <reference field="4294967294" count="1" selected="0">
              <x v="0"/>
            </reference>
          </references>
        </pivotArea>
      </autoSortScope>
    </pivotField>
    <pivotField showAll="0"/>
    <pivotField showAll="0"/>
  </pivotFields>
  <rowFields count="1">
    <field x="3"/>
  </rowFields>
  <rowItems count="1">
    <i t="grand">
      <x/>
    </i>
  </rowItems>
  <colItems count="1">
    <i/>
  </colItems>
  <dataFields count="1">
    <dataField name="Count" fld="3" subtotal="count" baseField="0" baseItem="0"/>
  </dataFields>
  <formats count="6">
    <format dxfId="43">
      <pivotArea type="all" dataOnly="0" outline="0" fieldPosition="0"/>
    </format>
    <format dxfId="42">
      <pivotArea outline="0" collapsedLevelsAreSubtotals="1" fieldPosition="0"/>
    </format>
    <format dxfId="41">
      <pivotArea field="3" type="button" dataOnly="0" labelOnly="1" outline="0" axis="axisRow" fieldPosition="0"/>
    </format>
    <format dxfId="40">
      <pivotArea dataOnly="0" labelOnly="1" fieldPosition="0">
        <references count="1">
          <reference field="3" count="0"/>
        </references>
      </pivotArea>
    </format>
    <format dxfId="39">
      <pivotArea dataOnly="0" labelOnly="1" grandRow="1" outline="0" fieldPosition="0"/>
    </format>
    <format dxfId="38">
      <pivotArea dataOnly="0" labelOnly="1" outline="0" axis="axisValues"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9DBE2A-C610-48C3-8498-D23018347AAB}"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5" firstHeaderRow="1" firstDataRow="1" firstDataCol="1"/>
  <pivotFields count="5">
    <pivotField showAll="0"/>
    <pivotField showAll="0"/>
    <pivotField showAll="0"/>
    <pivotField showAll="0"/>
    <pivotField axis="axisRow" dataField="1" showAll="0">
      <items count="23">
        <item m="1" x="21"/>
        <item x="5"/>
        <item x="1"/>
        <item x="7"/>
        <item x="2"/>
        <item x="9"/>
        <item x="12"/>
        <item x="13"/>
        <item x="14"/>
        <item x="8"/>
        <item x="3"/>
        <item x="10"/>
        <item x="4"/>
        <item x="6"/>
        <item x="0"/>
        <item x="11"/>
        <item x="15"/>
        <item x="16"/>
        <item x="17"/>
        <item x="18"/>
        <item x="19"/>
        <item x="20"/>
        <item t="default"/>
      </items>
    </pivotField>
  </pivotFields>
  <rowFields count="1">
    <field x="4"/>
  </rowFields>
  <rowItems count="22">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_x000a_Bottleneck category_x000a_Assign a category"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1803A8-F868-4DA4-82D3-AD1DFBD3A7E8}"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2" firstHeaderRow="1" firstDataRow="1" firstDataCol="1"/>
  <pivotFields count="2">
    <pivotField dataField="1" showAll="0"/>
    <pivotField axis="axisRow" showAll="0">
      <items count="39">
        <item x="11"/>
        <item x="35"/>
        <item x="31"/>
        <item x="34"/>
        <item x="15"/>
        <item x="10"/>
        <item x="26"/>
        <item x="32"/>
        <item x="16"/>
        <item x="2"/>
        <item x="37"/>
        <item x="13"/>
        <item x="0"/>
        <item x="9"/>
        <item x="6"/>
        <item x="19"/>
        <item x="18"/>
        <item x="20"/>
        <item x="27"/>
        <item x="36"/>
        <item x="29"/>
        <item x="22"/>
        <item x="25"/>
        <item x="8"/>
        <item x="24"/>
        <item x="23"/>
        <item x="28"/>
        <item x="33"/>
        <item x="1"/>
        <item x="4"/>
        <item x="7"/>
        <item x="17"/>
        <item x="21"/>
        <item x="14"/>
        <item x="30"/>
        <item x="3"/>
        <item x="5"/>
        <item x="12"/>
        <item t="default"/>
      </items>
    </pivotField>
  </pivotFields>
  <rowFields count="1">
    <field x="1"/>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Count of Ac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195ED1-CA5A-491A-B936-1585A2C53326}"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4" firstHeaderRow="1" firstDataRow="1" firstDataCol="1"/>
  <pivotFields count="5">
    <pivotField showAll="0"/>
    <pivotField showAll="0"/>
    <pivotField axis="axisRow" showAll="0">
      <items count="4">
        <item x="0"/>
        <item x="2"/>
        <item x="1"/>
        <item t="default"/>
      </items>
    </pivotField>
    <pivotField showAll="0"/>
    <pivotField axis="axisRow" dataField="1" showAll="0" sortType="ascending">
      <items count="23">
        <item m="1" x="21"/>
        <item x="5"/>
        <item x="1"/>
        <item x="7"/>
        <item x="2"/>
        <item x="9"/>
        <item x="12"/>
        <item x="13"/>
        <item x="14"/>
        <item x="8"/>
        <item x="3"/>
        <item x="10"/>
        <item x="4"/>
        <item x="6"/>
        <item x="0"/>
        <item x="11"/>
        <item x="15"/>
        <item x="16"/>
        <item x="17"/>
        <item x="18"/>
        <item x="19"/>
        <item x="20"/>
        <item t="default"/>
      </items>
      <autoSortScope>
        <pivotArea dataOnly="0" outline="0" fieldPosition="0">
          <references count="1">
            <reference field="4294967294" count="1" selected="0">
              <x v="0"/>
            </reference>
          </references>
        </pivotArea>
      </autoSortScope>
    </pivotField>
  </pivotFields>
  <rowFields count="2">
    <field x="2"/>
    <field x="4"/>
  </rowFields>
  <rowItems count="31">
    <i>
      <x/>
    </i>
    <i r="1">
      <x v="2"/>
    </i>
    <i r="1">
      <x v="20"/>
    </i>
    <i r="1">
      <x v="16"/>
    </i>
    <i r="1">
      <x v="6"/>
    </i>
    <i r="1">
      <x v="9"/>
    </i>
    <i r="1">
      <x v="18"/>
    </i>
    <i r="1">
      <x v="17"/>
    </i>
    <i r="1">
      <x v="8"/>
    </i>
    <i r="1">
      <x v="19"/>
    </i>
    <i r="1">
      <x v="14"/>
    </i>
    <i>
      <x v="1"/>
    </i>
    <i r="1">
      <x v="17"/>
    </i>
    <i>
      <x v="2"/>
    </i>
    <i r="1">
      <x v="1"/>
    </i>
    <i r="1">
      <x v="8"/>
    </i>
    <i r="1">
      <x v="18"/>
    </i>
    <i r="1">
      <x v="20"/>
    </i>
    <i r="1">
      <x v="7"/>
    </i>
    <i r="1">
      <x v="3"/>
    </i>
    <i r="1">
      <x v="9"/>
    </i>
    <i r="1">
      <x v="12"/>
    </i>
    <i r="1">
      <x v="5"/>
    </i>
    <i r="1">
      <x v="4"/>
    </i>
    <i r="1">
      <x v="11"/>
    </i>
    <i r="1">
      <x v="19"/>
    </i>
    <i r="1">
      <x v="21"/>
    </i>
    <i r="1">
      <x v="13"/>
    </i>
    <i r="1">
      <x v="15"/>
    </i>
    <i r="1">
      <x v="10"/>
    </i>
    <i t="grand">
      <x/>
    </i>
  </rowItems>
  <colItems count="1">
    <i/>
  </colItems>
  <dataFields count="1">
    <dataField name="Count of _x000a_Bottleneck category_x000a_Assign a category"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E6A089-0AF4-4950-80DA-4B32289F037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5:F49" firstHeaderRow="1" firstDataRow="2" firstDataCol="1"/>
  <pivotFields count="5">
    <pivotField showAll="0"/>
    <pivotField showAll="0"/>
    <pivotField axis="axisRow" showAll="0">
      <items count="3">
        <item x="0"/>
        <item x="1"/>
        <item t="default"/>
      </items>
    </pivotField>
    <pivotField axis="axisCol" dataField="1" showAll="0">
      <items count="5">
        <item x="0"/>
        <item x="2"/>
        <item x="1"/>
        <item x="3"/>
        <item t="default"/>
      </items>
    </pivotField>
    <pivotField showAll="0"/>
  </pivotFields>
  <rowFields count="1">
    <field x="2"/>
  </rowFields>
  <rowItems count="3">
    <i>
      <x/>
    </i>
    <i>
      <x v="1"/>
    </i>
    <i t="grand">
      <x/>
    </i>
  </rowItems>
  <colFields count="1">
    <field x="3"/>
  </colFields>
  <colItems count="5">
    <i>
      <x/>
    </i>
    <i>
      <x v="1"/>
    </i>
    <i>
      <x v="2"/>
    </i>
    <i>
      <x v="3"/>
    </i>
    <i t="grand">
      <x/>
    </i>
  </colItems>
  <dataFields count="1">
    <dataField name="Count of Level"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C94919-FE4E-463F-B1C0-8ECF49CA4913}"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F7" firstHeaderRow="1" firstDataRow="2" firstDataCol="1"/>
  <pivotFields count="5">
    <pivotField showAll="0"/>
    <pivotField showAll="0"/>
    <pivotField axis="axisRow" showAll="0">
      <items count="4">
        <item x="0"/>
        <item x="2"/>
        <item x="1"/>
        <item t="default"/>
      </items>
    </pivotField>
    <pivotField axis="axisCol" dataField="1" showAll="0">
      <items count="5">
        <item x="0"/>
        <item x="2"/>
        <item x="3"/>
        <item x="1"/>
        <item t="default"/>
      </items>
    </pivotField>
    <pivotField showAll="0">
      <items count="23">
        <item m="1" x="21"/>
        <item x="5"/>
        <item x="1"/>
        <item x="7"/>
        <item x="2"/>
        <item x="9"/>
        <item x="12"/>
        <item x="13"/>
        <item x="14"/>
        <item x="8"/>
        <item x="3"/>
        <item x="10"/>
        <item x="4"/>
        <item x="6"/>
        <item x="0"/>
        <item x="11"/>
        <item x="15"/>
        <item x="16"/>
        <item x="17"/>
        <item x="18"/>
        <item x="19"/>
        <item x="20"/>
        <item t="default"/>
      </items>
    </pivotField>
  </pivotFields>
  <rowFields count="1">
    <field x="2"/>
  </rowFields>
  <rowItems count="4">
    <i>
      <x/>
    </i>
    <i>
      <x v="1"/>
    </i>
    <i>
      <x v="2"/>
    </i>
    <i t="grand">
      <x/>
    </i>
  </rowItems>
  <colFields count="1">
    <field x="3"/>
  </colFields>
  <colItems count="5">
    <i>
      <x/>
    </i>
    <i>
      <x v="1"/>
    </i>
    <i>
      <x v="2"/>
    </i>
    <i>
      <x v="3"/>
    </i>
    <i t="grand">
      <x/>
    </i>
  </colItems>
  <dataFields count="1">
    <dataField name="Count of Level"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7108F2-6112-CC4F-8C51-A214854892D8}" name="Table1" displayName="Table1" ref="A1:G63" totalsRowShown="0" headerRowDxfId="37" dataDxfId="35" headerRowBorderDxfId="36" tableBorderDxfId="34" totalsRowBorderDxfId="33">
  <autoFilter ref="A1:G63" xr:uid="{B67108F2-6112-CC4F-8C51-A214854892D8}"/>
  <tableColumns count="7">
    <tableColumn id="1" xr3:uid="{8FA15F15-83D8-0C43-917B-40064CC94C42}" name="_x000a_Bottlenecks_x000a_Transfer individual bottlenecks from Sheet 1._x000a_Assign bottleneck categories or use this list to support a thematic analysis of recurring bottlenecks." dataDxfId="32"/>
    <tableColumn id="2" xr3:uid="{C5A8EA24-9B3C-714A-9A91-0E5CCC9B78F7}" name="_x000a_Event ID" dataDxfId="31"/>
    <tableColumn id="3" xr3:uid="{2F9936AC-E2C5-A842-A55B-9230FE87092A}" name="_x000a_Interval_x000a_Assign a 7-1-7 interval" dataDxfId="30"/>
    <tableColumn id="7" xr3:uid="{EDADC23F-DF39-492C-A7B9-738CF22569A1}" name="Level" dataDxfId="29"/>
    <tableColumn id="4" xr3:uid="{64E680D1-86F1-E848-8720-99FABE2A3310}" name="_x000a_Bottleneck category_x000a_Assign a category" dataDxfId="28"/>
    <tableColumn id="5" xr3:uid="{0B8B49D0-10DD-9F4D-B5F5-F91709D1A6B8}" name="_x000a_Technical Area_x000a_Assign a JEE _x000a_technical area " dataDxfId="27"/>
    <tableColumn id="6" xr3:uid="{0C76FF79-04E5-F84E-A535-F3F051E08D09}" name="_x000a_JEE indicator_x000a_Assign a JEE indicator (Optional)" dataDxfId="26"/>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outlinePr summaryBelow="0" summaryRight="0"/>
  </sheetPr>
  <dimension ref="A1:AK16"/>
  <sheetViews>
    <sheetView tabSelected="1" view="pageBreakPreview" topLeftCell="H10" zoomScaleNormal="70" zoomScaleSheetLayoutView="100" workbookViewId="0">
      <selection activeCell="H12" sqref="H12"/>
    </sheetView>
  </sheetViews>
  <sheetFormatPr defaultColWidth="14.42578125" defaultRowHeight="15.75" customHeight="1"/>
  <cols>
    <col min="1" max="1" width="2.85546875" bestFit="1" customWidth="1"/>
    <col min="2" max="2" width="19.28515625" bestFit="1" customWidth="1"/>
    <col min="3" max="3" width="22.140625" customWidth="1"/>
    <col min="4" max="4" width="22.140625" bestFit="1" customWidth="1"/>
    <col min="5" max="6" width="20.140625" bestFit="1" customWidth="1"/>
    <col min="7" max="7" width="21.140625" customWidth="1"/>
    <col min="8" max="8" width="21.7109375" bestFit="1" customWidth="1"/>
    <col min="9" max="9" width="20.140625" customWidth="1"/>
    <col min="10" max="10" width="21.7109375" customWidth="1"/>
    <col min="11" max="12" width="9.140625" bestFit="1" customWidth="1"/>
    <col min="13" max="13" width="9.28515625" customWidth="1"/>
    <col min="14" max="14" width="25.140625" bestFit="1" customWidth="1"/>
    <col min="15" max="15" width="22" customWidth="1"/>
    <col min="16" max="16" width="27.28515625" bestFit="1" customWidth="1"/>
    <col min="17" max="17" width="9.140625" customWidth="1"/>
    <col min="18" max="18" width="9.140625" bestFit="1" customWidth="1"/>
    <col min="19" max="19" width="10" customWidth="1"/>
    <col min="20" max="20" width="24.42578125" bestFit="1" customWidth="1"/>
    <col min="21" max="27" width="26.42578125" bestFit="1" customWidth="1"/>
    <col min="28" max="28" width="23.28515625" customWidth="1"/>
    <col min="29" max="29" width="26.7109375" customWidth="1"/>
    <col min="30" max="30" width="27.28515625" bestFit="1" customWidth="1"/>
    <col min="31" max="32" width="9.140625" bestFit="1" customWidth="1"/>
    <col min="33" max="33" width="9.28515625" customWidth="1"/>
    <col min="34" max="34" width="26.28515625" bestFit="1" customWidth="1"/>
    <col min="35" max="35" width="24.7109375" customWidth="1"/>
    <col min="36" max="36" width="24.42578125" customWidth="1"/>
    <col min="37" max="37" width="26.28515625" customWidth="1"/>
  </cols>
  <sheetData>
    <row r="1" spans="1:37" ht="24" customHeight="1">
      <c r="A1" s="13"/>
      <c r="B1" s="268" t="s">
        <v>0</v>
      </c>
      <c r="C1" s="268"/>
      <c r="D1" s="269"/>
      <c r="E1" s="269"/>
      <c r="F1" s="269"/>
      <c r="G1" s="273" t="s">
        <v>1</v>
      </c>
      <c r="H1" s="273"/>
      <c r="I1" s="270" t="s">
        <v>2</v>
      </c>
      <c r="J1" s="271"/>
      <c r="K1" s="271"/>
      <c r="L1" s="271"/>
      <c r="M1" s="271"/>
      <c r="N1" s="272"/>
      <c r="O1" s="274" t="s">
        <v>3</v>
      </c>
      <c r="P1" s="275"/>
      <c r="Q1" s="275"/>
      <c r="R1" s="275"/>
      <c r="S1" s="275"/>
      <c r="T1" s="275"/>
      <c r="U1" s="266" t="s">
        <v>4</v>
      </c>
      <c r="V1" s="267"/>
      <c r="W1" s="267"/>
      <c r="X1" s="267"/>
      <c r="Y1" s="267"/>
      <c r="Z1" s="267"/>
      <c r="AA1" s="266"/>
      <c r="AB1" s="266"/>
      <c r="AC1" s="266"/>
      <c r="AD1" s="267"/>
      <c r="AE1" s="267"/>
      <c r="AF1" s="267"/>
      <c r="AG1" s="267"/>
      <c r="AH1" s="267"/>
      <c r="AI1" s="14" t="s">
        <v>5</v>
      </c>
      <c r="AJ1" s="15" t="s">
        <v>6</v>
      </c>
    </row>
    <row r="2" spans="1:37" s="3" customFormat="1" ht="90.95" customHeight="1">
      <c r="A2" s="55"/>
      <c r="B2" s="171" t="s">
        <v>7</v>
      </c>
      <c r="C2" s="172" t="s">
        <v>8</v>
      </c>
      <c r="D2" s="172" t="s">
        <v>9</v>
      </c>
      <c r="E2" s="172" t="s">
        <v>10</v>
      </c>
      <c r="F2" s="173" t="s">
        <v>11</v>
      </c>
      <c r="G2" s="174" t="s">
        <v>12</v>
      </c>
      <c r="H2" s="175" t="s">
        <v>13</v>
      </c>
      <c r="I2" s="16" t="s">
        <v>14</v>
      </c>
      <c r="J2" s="51" t="s">
        <v>13</v>
      </c>
      <c r="K2" s="276" t="s">
        <v>15</v>
      </c>
      <c r="L2" s="277"/>
      <c r="M2" s="278"/>
      <c r="N2" s="50" t="s">
        <v>16</v>
      </c>
      <c r="O2" s="54" t="s">
        <v>17</v>
      </c>
      <c r="P2" s="51" t="s">
        <v>13</v>
      </c>
      <c r="Q2" s="279" t="s">
        <v>18</v>
      </c>
      <c r="R2" s="277"/>
      <c r="S2" s="278"/>
      <c r="T2" s="51" t="s">
        <v>19</v>
      </c>
      <c r="U2" s="30" t="s">
        <v>20</v>
      </c>
      <c r="V2" s="51" t="s">
        <v>21</v>
      </c>
      <c r="W2" s="51" t="s">
        <v>22</v>
      </c>
      <c r="X2" s="51" t="s">
        <v>23</v>
      </c>
      <c r="Y2" s="51" t="s">
        <v>24</v>
      </c>
      <c r="Z2" s="51" t="s">
        <v>25</v>
      </c>
      <c r="AA2" s="53" t="s">
        <v>26</v>
      </c>
      <c r="AB2" s="61" t="s">
        <v>27</v>
      </c>
      <c r="AC2" s="49" t="s">
        <v>28</v>
      </c>
      <c r="AD2" s="52" t="s">
        <v>29</v>
      </c>
      <c r="AE2" s="279" t="s">
        <v>18</v>
      </c>
      <c r="AF2" s="277"/>
      <c r="AG2" s="278"/>
      <c r="AH2" s="67" t="s">
        <v>16</v>
      </c>
      <c r="AI2" s="60" t="s">
        <v>30</v>
      </c>
      <c r="AJ2" s="31" t="s">
        <v>31</v>
      </c>
    </row>
    <row r="3" spans="1:37" s="4" customFormat="1" ht="27.95" customHeight="1" thickBot="1">
      <c r="A3" s="56" t="s">
        <v>32</v>
      </c>
      <c r="B3" s="176" t="s">
        <v>33</v>
      </c>
      <c r="C3" s="176" t="s">
        <v>34</v>
      </c>
      <c r="D3" s="176" t="s">
        <v>35</v>
      </c>
      <c r="E3" s="176" t="s">
        <v>36</v>
      </c>
      <c r="F3" s="177" t="s">
        <v>36</v>
      </c>
      <c r="G3" s="178" t="s">
        <v>37</v>
      </c>
      <c r="H3" s="176" t="s">
        <v>38</v>
      </c>
      <c r="I3" s="58" t="s">
        <v>37</v>
      </c>
      <c r="J3" s="59" t="s">
        <v>38</v>
      </c>
      <c r="K3" s="59" t="s">
        <v>39</v>
      </c>
      <c r="L3" s="57" t="s">
        <v>40</v>
      </c>
      <c r="M3" s="57" t="s">
        <v>41</v>
      </c>
      <c r="N3" s="66" t="s">
        <v>38</v>
      </c>
      <c r="O3" s="58" t="s">
        <v>37</v>
      </c>
      <c r="P3" s="59" t="s">
        <v>38</v>
      </c>
      <c r="Q3" s="59" t="s">
        <v>39</v>
      </c>
      <c r="R3" s="57" t="s">
        <v>40</v>
      </c>
      <c r="S3" s="57" t="s">
        <v>41</v>
      </c>
      <c r="T3" s="66" t="s">
        <v>38</v>
      </c>
      <c r="U3" s="58" t="s">
        <v>42</v>
      </c>
      <c r="V3" s="59" t="s">
        <v>42</v>
      </c>
      <c r="W3" s="59" t="s">
        <v>42</v>
      </c>
      <c r="X3" s="59" t="s">
        <v>42</v>
      </c>
      <c r="Y3" s="59" t="s">
        <v>42</v>
      </c>
      <c r="Z3" s="59" t="s">
        <v>42</v>
      </c>
      <c r="AA3" s="57" t="s">
        <v>42</v>
      </c>
      <c r="AB3" s="58" t="s">
        <v>43</v>
      </c>
      <c r="AC3" s="58" t="s">
        <v>44</v>
      </c>
      <c r="AD3" s="59" t="s">
        <v>38</v>
      </c>
      <c r="AE3" s="59" t="s">
        <v>39</v>
      </c>
      <c r="AF3" s="57" t="s">
        <v>40</v>
      </c>
      <c r="AG3" s="57" t="s">
        <v>41</v>
      </c>
      <c r="AH3" s="66" t="s">
        <v>38</v>
      </c>
      <c r="AI3" s="57" t="s">
        <v>45</v>
      </c>
      <c r="AJ3" s="57" t="s">
        <v>38</v>
      </c>
    </row>
    <row r="4" spans="1:37" ht="157.5">
      <c r="A4" s="11">
        <v>1</v>
      </c>
      <c r="B4" s="68" t="s">
        <v>46</v>
      </c>
      <c r="C4" s="68"/>
      <c r="D4" t="s">
        <v>47</v>
      </c>
      <c r="E4" t="s">
        <v>48</v>
      </c>
      <c r="F4" s="68" t="s">
        <v>49</v>
      </c>
      <c r="G4" s="70">
        <v>44846</v>
      </c>
      <c r="H4" s="69" t="s">
        <v>50</v>
      </c>
      <c r="I4" s="70">
        <v>44872</v>
      </c>
      <c r="J4" s="69" t="s">
        <v>51</v>
      </c>
      <c r="K4" s="69" t="s">
        <v>52</v>
      </c>
      <c r="L4" s="69" t="s">
        <v>53</v>
      </c>
      <c r="M4" s="69" t="s">
        <v>54</v>
      </c>
      <c r="N4" s="69" t="s">
        <v>55</v>
      </c>
      <c r="O4" s="70">
        <v>44873</v>
      </c>
      <c r="P4" s="12" t="s">
        <v>56</v>
      </c>
      <c r="Q4" s="69" t="s">
        <v>57</v>
      </c>
      <c r="R4" s="69" t="s">
        <v>57</v>
      </c>
      <c r="S4" s="69" t="s">
        <v>58</v>
      </c>
      <c r="T4" s="69" t="s">
        <v>55</v>
      </c>
      <c r="U4" s="70">
        <v>44947</v>
      </c>
      <c r="V4" s="70">
        <v>45173</v>
      </c>
      <c r="W4" s="70">
        <v>45112</v>
      </c>
      <c r="X4" s="70">
        <v>45113</v>
      </c>
      <c r="Y4" s="72">
        <v>45113</v>
      </c>
      <c r="Z4" s="72">
        <v>45113</v>
      </c>
      <c r="AA4" s="72">
        <v>45113</v>
      </c>
      <c r="AB4" s="72">
        <f t="shared" ref="AB4" si="0">MIN(U4:AA4)</f>
        <v>44947</v>
      </c>
      <c r="AC4" s="72">
        <f>IF(COUNTIF(U4:AA4,""),"Incomplete",MAX(U4:AA4))</f>
        <v>45173</v>
      </c>
      <c r="AD4" s="9" t="s">
        <v>59</v>
      </c>
      <c r="AE4" s="69" t="s">
        <v>60</v>
      </c>
      <c r="AF4" s="69" t="s">
        <v>61</v>
      </c>
      <c r="AG4" s="69" t="s">
        <v>62</v>
      </c>
      <c r="AH4" s="69" t="s">
        <v>63</v>
      </c>
      <c r="AI4" s="70">
        <v>45177</v>
      </c>
      <c r="AJ4" s="71"/>
    </row>
    <row r="5" spans="1:37" ht="225">
      <c r="A5" s="10">
        <v>2</v>
      </c>
      <c r="B5" s="68" t="s">
        <v>64</v>
      </c>
      <c r="C5" s="68"/>
      <c r="D5" t="s">
        <v>47</v>
      </c>
      <c r="E5" t="s">
        <v>65</v>
      </c>
      <c r="F5" s="68" t="s">
        <v>66</v>
      </c>
      <c r="G5" s="70">
        <v>45095</v>
      </c>
      <c r="H5" s="69" t="s">
        <v>67</v>
      </c>
      <c r="I5" s="70">
        <v>45099</v>
      </c>
      <c r="J5" s="69" t="s">
        <v>68</v>
      </c>
      <c r="K5" s="69" t="s">
        <v>69</v>
      </c>
      <c r="L5" s="69" t="s">
        <v>70</v>
      </c>
      <c r="M5" s="69" t="s">
        <v>53</v>
      </c>
      <c r="N5" s="69" t="s">
        <v>71</v>
      </c>
      <c r="O5" s="70">
        <v>45099</v>
      </c>
      <c r="P5" s="12" t="s">
        <v>72</v>
      </c>
      <c r="Q5" s="69" t="s">
        <v>57</v>
      </c>
      <c r="R5" s="69" t="s">
        <v>57</v>
      </c>
      <c r="S5" s="69" t="s">
        <v>58</v>
      </c>
      <c r="T5" s="69" t="s">
        <v>73</v>
      </c>
      <c r="U5" s="70">
        <v>45100</v>
      </c>
      <c r="V5" s="70">
        <v>45109</v>
      </c>
      <c r="W5" s="70">
        <v>45102</v>
      </c>
      <c r="X5" s="70">
        <v>45100</v>
      </c>
      <c r="Y5" s="72">
        <v>45107</v>
      </c>
      <c r="Z5" s="72">
        <v>45100</v>
      </c>
      <c r="AA5" s="72">
        <v>45102</v>
      </c>
      <c r="AB5" s="72">
        <f t="shared" ref="AB5:AB12" si="1">MIN(U5:AA5)</f>
        <v>45100</v>
      </c>
      <c r="AC5" s="72">
        <f>IF(COUNTIF(U5:AA5,""),"Incomplete",MAX(U5:AA5))</f>
        <v>45109</v>
      </c>
      <c r="AD5" s="9" t="s">
        <v>74</v>
      </c>
      <c r="AE5" s="69" t="s">
        <v>75</v>
      </c>
      <c r="AF5" s="69" t="s">
        <v>76</v>
      </c>
      <c r="AG5" s="69" t="s">
        <v>77</v>
      </c>
      <c r="AH5" s="69" t="s">
        <v>78</v>
      </c>
      <c r="AI5" s="72">
        <v>45133</v>
      </c>
      <c r="AJ5" s="73"/>
    </row>
    <row r="6" spans="1:37" ht="146.25">
      <c r="A6" s="10">
        <v>3</v>
      </c>
      <c r="B6" s="68" t="s">
        <v>64</v>
      </c>
      <c r="C6" s="68"/>
      <c r="D6" t="s">
        <v>47</v>
      </c>
      <c r="E6" t="s">
        <v>79</v>
      </c>
      <c r="F6" s="68" t="s">
        <v>80</v>
      </c>
      <c r="G6" s="70">
        <v>45142</v>
      </c>
      <c r="H6" s="69" t="s">
        <v>81</v>
      </c>
      <c r="I6" s="70">
        <v>45143</v>
      </c>
      <c r="J6" s="69" t="s">
        <v>82</v>
      </c>
      <c r="K6" s="69" t="s">
        <v>83</v>
      </c>
      <c r="L6" s="69" t="s">
        <v>84</v>
      </c>
      <c r="M6" s="69" t="s">
        <v>84</v>
      </c>
      <c r="N6" s="69" t="s">
        <v>85</v>
      </c>
      <c r="O6" s="70">
        <v>45143</v>
      </c>
      <c r="P6" s="12" t="s">
        <v>86</v>
      </c>
      <c r="Q6" s="69" t="s">
        <v>57</v>
      </c>
      <c r="R6" s="69" t="s">
        <v>57</v>
      </c>
      <c r="S6" s="69" t="s">
        <v>58</v>
      </c>
      <c r="T6" s="69" t="s">
        <v>87</v>
      </c>
      <c r="U6" s="70">
        <v>45145</v>
      </c>
      <c r="V6" s="70">
        <v>45148</v>
      </c>
      <c r="W6" s="70">
        <v>45145</v>
      </c>
      <c r="X6" s="70">
        <v>45144</v>
      </c>
      <c r="Y6" s="72">
        <v>45146</v>
      </c>
      <c r="Z6" s="72">
        <v>45148</v>
      </c>
      <c r="AA6" s="72">
        <v>45148</v>
      </c>
      <c r="AB6" s="72">
        <f>MIN(U6:AA6)</f>
        <v>45144</v>
      </c>
      <c r="AC6" s="72">
        <f t="shared" ref="AC6:AC12" si="2">IF(COUNTIF(U6:AA6,""),"Incomplete",MAX(U6:AA6))</f>
        <v>45148</v>
      </c>
      <c r="AD6" s="9" t="s">
        <v>74</v>
      </c>
      <c r="AE6" s="69" t="s">
        <v>88</v>
      </c>
      <c r="AF6" s="69" t="s">
        <v>89</v>
      </c>
      <c r="AG6" s="69" t="s">
        <v>77</v>
      </c>
      <c r="AH6" s="69" t="s">
        <v>90</v>
      </c>
      <c r="AI6" s="72">
        <v>45214</v>
      </c>
      <c r="AJ6" s="73"/>
    </row>
    <row r="7" spans="1:37" ht="146.25">
      <c r="A7" s="10">
        <v>4</v>
      </c>
      <c r="B7" s="68" t="s">
        <v>64</v>
      </c>
      <c r="C7" s="68"/>
      <c r="D7" t="s">
        <v>47</v>
      </c>
      <c r="E7" t="s">
        <v>91</v>
      </c>
      <c r="F7" s="68" t="s">
        <v>91</v>
      </c>
      <c r="G7" s="70" t="s">
        <v>92</v>
      </c>
      <c r="H7" s="69" t="s">
        <v>93</v>
      </c>
      <c r="I7" s="70">
        <v>45274</v>
      </c>
      <c r="J7" s="69" t="s">
        <v>94</v>
      </c>
      <c r="K7" s="69" t="s">
        <v>95</v>
      </c>
      <c r="L7" s="69" t="s">
        <v>96</v>
      </c>
      <c r="M7" s="69" t="s">
        <v>97</v>
      </c>
      <c r="N7" s="69" t="s">
        <v>98</v>
      </c>
      <c r="O7" s="70">
        <v>45274</v>
      </c>
      <c r="P7" s="12" t="s">
        <v>99</v>
      </c>
      <c r="Q7" s="69" t="s">
        <v>57</v>
      </c>
      <c r="R7" s="69" t="s">
        <v>57</v>
      </c>
      <c r="S7" s="69" t="s">
        <v>58</v>
      </c>
      <c r="T7" s="69" t="s">
        <v>100</v>
      </c>
      <c r="U7" s="70">
        <v>45274</v>
      </c>
      <c r="V7" s="70">
        <v>45287</v>
      </c>
      <c r="W7" s="70">
        <v>45275</v>
      </c>
      <c r="X7" s="70">
        <v>45274</v>
      </c>
      <c r="Y7" s="72">
        <v>45274</v>
      </c>
      <c r="Z7" s="72">
        <v>45217</v>
      </c>
      <c r="AA7" s="72">
        <v>45214</v>
      </c>
      <c r="AB7" s="72">
        <f t="shared" si="1"/>
        <v>45214</v>
      </c>
      <c r="AC7" s="72">
        <f t="shared" si="2"/>
        <v>45287</v>
      </c>
      <c r="AD7" s="9" t="s">
        <v>74</v>
      </c>
      <c r="AE7" s="69" t="s">
        <v>101</v>
      </c>
      <c r="AF7" s="69" t="s">
        <v>102</v>
      </c>
      <c r="AG7" s="69" t="s">
        <v>103</v>
      </c>
      <c r="AH7" s="69" t="s">
        <v>104</v>
      </c>
      <c r="AI7" s="72"/>
      <c r="AJ7" s="73"/>
    </row>
    <row r="8" spans="1:37" s="1" customFormat="1" ht="112.5">
      <c r="A8" s="10">
        <v>5</v>
      </c>
      <c r="B8" s="68" t="s">
        <v>46</v>
      </c>
      <c r="C8" s="68"/>
      <c r="D8" t="s">
        <v>47</v>
      </c>
      <c r="E8" t="s">
        <v>105</v>
      </c>
      <c r="F8" s="68" t="s">
        <v>106</v>
      </c>
      <c r="G8" s="70">
        <v>45215</v>
      </c>
      <c r="H8" s="69" t="s">
        <v>107</v>
      </c>
      <c r="I8" s="70">
        <v>45219</v>
      </c>
      <c r="J8" s="69" t="s">
        <v>108</v>
      </c>
      <c r="K8" s="69" t="s">
        <v>109</v>
      </c>
      <c r="L8" s="69" t="s">
        <v>110</v>
      </c>
      <c r="M8" s="69" t="s">
        <v>111</v>
      </c>
      <c r="N8" s="69" t="s">
        <v>112</v>
      </c>
      <c r="O8" s="70">
        <v>45220</v>
      </c>
      <c r="P8" s="12" t="s">
        <v>113</v>
      </c>
      <c r="Q8" s="69" t="s">
        <v>114</v>
      </c>
      <c r="R8" s="69" t="s">
        <v>115</v>
      </c>
      <c r="S8" s="69" t="s">
        <v>97</v>
      </c>
      <c r="T8" s="69" t="s">
        <v>116</v>
      </c>
      <c r="U8" s="70">
        <v>45220</v>
      </c>
      <c r="V8" s="70">
        <v>45221</v>
      </c>
      <c r="W8" s="70">
        <v>45221</v>
      </c>
      <c r="X8" s="70">
        <v>45222</v>
      </c>
      <c r="Y8" s="72">
        <v>45222</v>
      </c>
      <c r="Z8" s="72">
        <v>45231</v>
      </c>
      <c r="AA8" s="72">
        <v>45238</v>
      </c>
      <c r="AB8" s="72">
        <f t="shared" si="1"/>
        <v>45220</v>
      </c>
      <c r="AC8" s="72">
        <f t="shared" si="2"/>
        <v>45238</v>
      </c>
      <c r="AD8" s="9" t="s">
        <v>117</v>
      </c>
      <c r="AE8" s="69" t="s">
        <v>118</v>
      </c>
      <c r="AF8" s="69" t="s">
        <v>119</v>
      </c>
      <c r="AG8" s="69" t="s">
        <v>120</v>
      </c>
      <c r="AH8" s="69" t="s">
        <v>121</v>
      </c>
      <c r="AI8" s="72">
        <v>44577</v>
      </c>
      <c r="AJ8" s="73"/>
      <c r="AK8"/>
    </row>
    <row r="9" spans="1:37" ht="135">
      <c r="A9" s="10">
        <v>6</v>
      </c>
      <c r="B9" s="68" t="s">
        <v>64</v>
      </c>
      <c r="C9" s="68"/>
      <c r="D9" t="s">
        <v>47</v>
      </c>
      <c r="E9" t="s">
        <v>48</v>
      </c>
      <c r="F9" s="68" t="s">
        <v>122</v>
      </c>
      <c r="G9" s="70">
        <v>45283</v>
      </c>
      <c r="H9" s="69" t="s">
        <v>123</v>
      </c>
      <c r="I9" s="70">
        <v>45286</v>
      </c>
      <c r="J9" s="69" t="s">
        <v>124</v>
      </c>
      <c r="K9" s="69" t="s">
        <v>125</v>
      </c>
      <c r="L9" s="69" t="s">
        <v>126</v>
      </c>
      <c r="M9" s="69" t="s">
        <v>127</v>
      </c>
      <c r="N9" s="69" t="s">
        <v>128</v>
      </c>
      <c r="O9" s="70">
        <v>45286</v>
      </c>
      <c r="P9" s="12" t="s">
        <v>129</v>
      </c>
      <c r="Q9" s="69" t="s">
        <v>57</v>
      </c>
      <c r="R9" s="69" t="s">
        <v>57</v>
      </c>
      <c r="S9" s="69" t="s">
        <v>58</v>
      </c>
      <c r="T9" s="69" t="s">
        <v>130</v>
      </c>
      <c r="U9" s="70">
        <v>45286</v>
      </c>
      <c r="V9" s="70">
        <v>45294</v>
      </c>
      <c r="W9" s="70">
        <v>45288</v>
      </c>
      <c r="X9" s="70">
        <v>45286</v>
      </c>
      <c r="Y9" s="72">
        <v>45292</v>
      </c>
      <c r="Z9" s="72">
        <v>45286</v>
      </c>
      <c r="AA9" s="72">
        <v>45286</v>
      </c>
      <c r="AB9" s="72">
        <f t="shared" si="1"/>
        <v>45286</v>
      </c>
      <c r="AC9" s="72">
        <f>IF(COUNTIF(U9:AA9,""),"Incomplete",MAX(U9:AA9))</f>
        <v>45294</v>
      </c>
      <c r="AD9" s="9" t="s">
        <v>131</v>
      </c>
      <c r="AE9" s="69" t="s">
        <v>132</v>
      </c>
      <c r="AF9" s="69" t="s">
        <v>133</v>
      </c>
      <c r="AG9" s="69" t="s">
        <v>134</v>
      </c>
      <c r="AH9" s="69" t="s">
        <v>135</v>
      </c>
      <c r="AI9" s="72">
        <v>44577</v>
      </c>
      <c r="AJ9" s="73"/>
    </row>
    <row r="10" spans="1:37" ht="112.5">
      <c r="A10" s="10">
        <v>7</v>
      </c>
      <c r="B10" s="68" t="s">
        <v>64</v>
      </c>
      <c r="C10" s="68"/>
      <c r="D10" t="s">
        <v>47</v>
      </c>
      <c r="E10" t="s">
        <v>48</v>
      </c>
      <c r="F10" s="68" t="s">
        <v>49</v>
      </c>
      <c r="G10" s="70">
        <v>45286</v>
      </c>
      <c r="H10" s="69" t="s">
        <v>136</v>
      </c>
      <c r="I10" s="70">
        <v>45286</v>
      </c>
      <c r="J10" s="69" t="s">
        <v>137</v>
      </c>
      <c r="K10" s="69" t="s">
        <v>58</v>
      </c>
      <c r="L10" s="69" t="s">
        <v>58</v>
      </c>
      <c r="M10" s="69" t="s">
        <v>58</v>
      </c>
      <c r="N10" s="69" t="s">
        <v>138</v>
      </c>
      <c r="O10" s="70">
        <v>45287</v>
      </c>
      <c r="P10" s="12" t="s">
        <v>139</v>
      </c>
      <c r="Q10" s="69" t="s">
        <v>57</v>
      </c>
      <c r="R10" s="69" t="s">
        <v>57</v>
      </c>
      <c r="S10" s="69" t="s">
        <v>58</v>
      </c>
      <c r="T10" s="69" t="s">
        <v>140</v>
      </c>
      <c r="U10" s="70">
        <v>45287</v>
      </c>
      <c r="V10" s="70">
        <v>45287</v>
      </c>
      <c r="W10" s="70">
        <v>45289</v>
      </c>
      <c r="X10" s="70">
        <v>45286</v>
      </c>
      <c r="Y10" s="72">
        <v>45287</v>
      </c>
      <c r="Z10" s="72">
        <v>45287</v>
      </c>
      <c r="AA10" s="72">
        <v>45287</v>
      </c>
      <c r="AB10" s="72">
        <f t="shared" si="1"/>
        <v>45286</v>
      </c>
      <c r="AC10" s="72">
        <f t="shared" si="2"/>
        <v>45289</v>
      </c>
      <c r="AD10" s="9" t="s">
        <v>141</v>
      </c>
      <c r="AE10" s="69" t="s">
        <v>142</v>
      </c>
      <c r="AF10" s="69" t="s">
        <v>143</v>
      </c>
      <c r="AG10" s="69" t="s">
        <v>144</v>
      </c>
      <c r="AH10" s="69" t="s">
        <v>145</v>
      </c>
      <c r="AI10" s="72">
        <v>44577</v>
      </c>
      <c r="AJ10" s="73"/>
    </row>
    <row r="11" spans="1:37" ht="90">
      <c r="A11" s="10">
        <v>8</v>
      </c>
      <c r="B11" s="68" t="s">
        <v>64</v>
      </c>
      <c r="C11" s="68"/>
      <c r="D11" t="s">
        <v>47</v>
      </c>
      <c r="E11" t="s">
        <v>146</v>
      </c>
      <c r="F11" s="68" t="s">
        <v>147</v>
      </c>
      <c r="G11" s="70">
        <v>45288</v>
      </c>
      <c r="H11" s="69" t="s">
        <v>148</v>
      </c>
      <c r="I11" s="70">
        <v>45289</v>
      </c>
      <c r="J11" s="69" t="s">
        <v>149</v>
      </c>
      <c r="K11" s="69" t="s">
        <v>150</v>
      </c>
      <c r="L11" s="69" t="s">
        <v>151</v>
      </c>
      <c r="M11" s="69" t="s">
        <v>97</v>
      </c>
      <c r="N11" s="69" t="s">
        <v>152</v>
      </c>
      <c r="O11" s="70">
        <v>45289</v>
      </c>
      <c r="P11" s="12" t="s">
        <v>153</v>
      </c>
      <c r="Q11" s="69" t="s">
        <v>57</v>
      </c>
      <c r="R11" s="69" t="s">
        <v>57</v>
      </c>
      <c r="S11" s="69" t="s">
        <v>58</v>
      </c>
      <c r="T11" s="69" t="s">
        <v>154</v>
      </c>
      <c r="U11" s="70">
        <v>45289</v>
      </c>
      <c r="V11" s="196" t="s">
        <v>195</v>
      </c>
      <c r="W11" s="70">
        <v>45291</v>
      </c>
      <c r="X11" s="70">
        <v>45289</v>
      </c>
      <c r="Y11" s="72">
        <v>45294</v>
      </c>
      <c r="Z11" s="72">
        <v>45290</v>
      </c>
      <c r="AA11" s="72">
        <v>45289</v>
      </c>
      <c r="AB11" s="72">
        <f t="shared" si="1"/>
        <v>45289</v>
      </c>
      <c r="AC11" s="72">
        <f t="shared" si="2"/>
        <v>45294</v>
      </c>
      <c r="AD11" s="9" t="s">
        <v>155</v>
      </c>
      <c r="AE11" s="69" t="s">
        <v>156</v>
      </c>
      <c r="AF11" s="69" t="s">
        <v>157</v>
      </c>
      <c r="AG11" s="69" t="s">
        <v>97</v>
      </c>
      <c r="AH11" s="69" t="s">
        <v>158</v>
      </c>
      <c r="AI11" s="72">
        <v>44577</v>
      </c>
      <c r="AJ11" s="262" t="s">
        <v>574</v>
      </c>
    </row>
    <row r="12" spans="1:37" ht="180">
      <c r="A12" s="10">
        <v>9</v>
      </c>
      <c r="B12" s="68" t="s">
        <v>64</v>
      </c>
      <c r="C12" s="68"/>
      <c r="E12" t="s">
        <v>146</v>
      </c>
      <c r="F12" s="68" t="s">
        <v>159</v>
      </c>
      <c r="G12" s="70">
        <v>45301</v>
      </c>
      <c r="H12" s="69" t="s">
        <v>160</v>
      </c>
      <c r="I12" s="70">
        <v>45302</v>
      </c>
      <c r="J12" s="69" t="s">
        <v>161</v>
      </c>
      <c r="K12" s="69" t="s">
        <v>162</v>
      </c>
      <c r="L12" s="69" t="s">
        <v>163</v>
      </c>
      <c r="M12" s="69" t="s">
        <v>97</v>
      </c>
      <c r="N12" s="69" t="s">
        <v>164</v>
      </c>
      <c r="O12" s="70">
        <v>45303</v>
      </c>
      <c r="P12" s="12" t="s">
        <v>165</v>
      </c>
      <c r="Q12" s="69" t="s">
        <v>57</v>
      </c>
      <c r="R12" s="69" t="s">
        <v>57</v>
      </c>
      <c r="S12" s="69" t="s">
        <v>58</v>
      </c>
      <c r="T12" s="69" t="s">
        <v>58</v>
      </c>
      <c r="U12" s="70">
        <v>45304</v>
      </c>
      <c r="V12" s="70">
        <v>45304</v>
      </c>
      <c r="W12" s="70">
        <v>45304</v>
      </c>
      <c r="X12" s="70">
        <v>45303</v>
      </c>
      <c r="Y12" s="72">
        <v>45312</v>
      </c>
      <c r="Z12" s="72">
        <v>45305</v>
      </c>
      <c r="AA12" s="72">
        <v>45304</v>
      </c>
      <c r="AB12" s="72">
        <f t="shared" si="1"/>
        <v>45303</v>
      </c>
      <c r="AC12" s="72">
        <f t="shared" si="2"/>
        <v>45312</v>
      </c>
      <c r="AD12" s="9" t="s">
        <v>155</v>
      </c>
      <c r="AE12" s="69" t="s">
        <v>166</v>
      </c>
      <c r="AF12" s="69" t="s">
        <v>167</v>
      </c>
      <c r="AG12" s="69" t="s">
        <v>168</v>
      </c>
      <c r="AH12" s="69" t="s">
        <v>169</v>
      </c>
      <c r="AI12" s="72">
        <v>44577</v>
      </c>
      <c r="AJ12" s="73"/>
    </row>
    <row r="13" spans="1:37" s="28" customFormat="1" ht="11.25">
      <c r="A13" s="265" t="s">
        <v>170</v>
      </c>
      <c r="B13" s="265"/>
      <c r="C13" s="265"/>
      <c r="D13" s="265"/>
      <c r="E13" s="265"/>
      <c r="F13" s="265"/>
      <c r="G13" s="265"/>
      <c r="H13" s="265"/>
      <c r="I13" s="110"/>
      <c r="J13" s="110"/>
      <c r="K13" s="110"/>
      <c r="L13" s="110"/>
      <c r="M13" s="110"/>
      <c r="N13" s="110"/>
      <c r="O13" s="110"/>
      <c r="P13" s="110"/>
      <c r="Q13" s="110"/>
      <c r="R13" s="110"/>
      <c r="S13" s="110"/>
      <c r="T13" s="110"/>
      <c r="U13" s="110"/>
      <c r="V13" s="110"/>
      <c r="W13" s="110"/>
      <c r="X13" s="110"/>
      <c r="Y13" s="110"/>
      <c r="Z13" s="110"/>
      <c r="AA13" s="110"/>
      <c r="AB13" s="110"/>
      <c r="AC13" s="110"/>
      <c r="AD13" s="111"/>
      <c r="AE13" s="111"/>
      <c r="AF13" s="111"/>
      <c r="AG13" s="111"/>
      <c r="AH13" s="111"/>
      <c r="AI13" s="111"/>
      <c r="AJ13" s="111"/>
    </row>
    <row r="14" spans="1:37" s="28" customFormat="1" ht="11.25">
      <c r="A14" s="263" t="s">
        <v>171</v>
      </c>
      <c r="B14" s="263"/>
      <c r="C14" s="263"/>
      <c r="D14" s="263"/>
      <c r="E14" s="263"/>
      <c r="F14" s="263"/>
      <c r="G14" s="263"/>
      <c r="H14" s="263"/>
      <c r="I14" s="263"/>
      <c r="J14" s="263"/>
      <c r="K14" s="263"/>
      <c r="L14" s="263"/>
      <c r="M14" s="263"/>
      <c r="N14" s="263"/>
      <c r="O14" s="263"/>
      <c r="P14" s="263"/>
      <c r="Q14" s="263"/>
      <c r="R14" s="263"/>
      <c r="S14" s="263"/>
      <c r="T14" s="263"/>
      <c r="U14" s="263"/>
      <c r="V14" s="263"/>
      <c r="W14" s="263"/>
      <c r="X14" s="263"/>
      <c r="Y14" s="263"/>
      <c r="Z14" s="263"/>
      <c r="AA14" s="263"/>
      <c r="AB14" s="263"/>
      <c r="AC14" s="263"/>
      <c r="AD14" s="263"/>
      <c r="AE14" s="263"/>
      <c r="AF14" s="263"/>
      <c r="AG14" s="263"/>
      <c r="AH14" s="263"/>
      <c r="AI14" s="263"/>
      <c r="AJ14" s="263"/>
    </row>
    <row r="15" spans="1:37" s="28" customFormat="1" ht="12.95" customHeight="1">
      <c r="A15" s="264" t="s">
        <v>172</v>
      </c>
      <c r="B15" s="264"/>
      <c r="C15" s="264"/>
      <c r="D15" s="264"/>
      <c r="E15" s="264"/>
      <c r="F15" s="264"/>
      <c r="G15" s="264"/>
      <c r="H15" s="264"/>
      <c r="I15" s="264"/>
      <c r="J15" s="264"/>
      <c r="K15" s="264"/>
      <c r="L15" s="264"/>
      <c r="M15" s="264"/>
      <c r="N15" s="264"/>
      <c r="O15" s="264"/>
      <c r="P15" s="264"/>
      <c r="Q15" s="264"/>
      <c r="R15" s="264"/>
      <c r="S15" s="264"/>
      <c r="T15" s="264"/>
      <c r="U15" s="264"/>
      <c r="V15" s="264"/>
      <c r="W15" s="264"/>
      <c r="X15" s="264"/>
      <c r="Y15" s="264"/>
      <c r="Z15" s="264"/>
      <c r="AA15" s="264"/>
      <c r="AB15" s="264"/>
      <c r="AC15" s="264"/>
      <c r="AD15" s="264"/>
      <c r="AE15" s="264"/>
      <c r="AF15" s="264"/>
      <c r="AG15" s="264"/>
      <c r="AH15" s="264"/>
      <c r="AI15" s="264"/>
      <c r="AJ15" s="264"/>
    </row>
    <row r="16" spans="1:37" s="28" customFormat="1" ht="11.25">
      <c r="A16" s="264" t="s">
        <v>173</v>
      </c>
      <c r="B16" s="264"/>
      <c r="C16" s="264"/>
      <c r="D16" s="264"/>
      <c r="E16" s="264"/>
      <c r="F16" s="264"/>
      <c r="G16" s="264"/>
      <c r="H16" s="264"/>
      <c r="I16" s="264"/>
      <c r="J16" s="264"/>
      <c r="K16" s="264"/>
      <c r="L16" s="264"/>
      <c r="M16" s="264"/>
      <c r="N16" s="264"/>
      <c r="O16" s="264"/>
      <c r="P16" s="264"/>
      <c r="Q16" s="264"/>
      <c r="R16" s="264"/>
      <c r="S16" s="264"/>
      <c r="T16" s="264"/>
      <c r="U16" s="264"/>
      <c r="V16" s="264"/>
      <c r="W16" s="264"/>
      <c r="X16" s="264"/>
      <c r="Y16" s="264"/>
      <c r="Z16" s="264"/>
      <c r="AA16" s="264"/>
      <c r="AB16" s="264"/>
      <c r="AC16" s="264"/>
      <c r="AD16" s="264"/>
      <c r="AE16" s="264"/>
      <c r="AF16" s="264"/>
      <c r="AG16" s="264"/>
      <c r="AH16" s="264"/>
      <c r="AI16" s="264"/>
      <c r="AJ16" s="264"/>
    </row>
  </sheetData>
  <mergeCells count="12">
    <mergeCell ref="A14:AJ14"/>
    <mergeCell ref="A15:AJ15"/>
    <mergeCell ref="A16:AJ16"/>
    <mergeCell ref="A13:H13"/>
    <mergeCell ref="U1:AH1"/>
    <mergeCell ref="B1:F1"/>
    <mergeCell ref="I1:N1"/>
    <mergeCell ref="G1:H1"/>
    <mergeCell ref="O1:T1"/>
    <mergeCell ref="K2:M2"/>
    <mergeCell ref="Q2:S2"/>
    <mergeCell ref="AE2:AG2"/>
  </mergeCells>
  <phoneticPr fontId="2" type="noConversion"/>
  <conditionalFormatting sqref="AC4:AC12">
    <cfRule type="containsText" dxfId="25" priority="1" stopIfTrue="1" operator="containsText" text="Incomplete">
      <formula>NOT(ISERROR(SEARCH("Incomplete",AC4)))</formula>
    </cfRule>
  </conditionalFormatting>
  <dataValidations count="1">
    <dataValidation type="list" allowBlank="1" showInputMessage="1" showErrorMessage="1" sqref="C4:C13" xr:uid="{B2B538B5-7B5F-B148-8880-ACFBE05E9F91}">
      <formula1>"Endemic disease,Animal disease,Non-endemic disease,Other health threats"</formula1>
    </dataValidation>
  </dataValidations>
  <pageMargins left="0" right="0" top="0" bottom="0"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79998168889431442"/>
    <outlinePr summaryBelow="0" summaryRight="0"/>
  </sheetPr>
  <dimension ref="A1:U43"/>
  <sheetViews>
    <sheetView zoomScaleNormal="100" workbookViewId="0">
      <selection activeCell="L23" sqref="L23"/>
    </sheetView>
  </sheetViews>
  <sheetFormatPr defaultColWidth="14.42578125" defaultRowHeight="15.75" customHeight="1"/>
  <cols>
    <col min="1" max="1" width="2.28515625" customWidth="1"/>
    <col min="2" max="2" width="18.140625" customWidth="1"/>
    <col min="3" max="3" width="18.28515625" customWidth="1"/>
    <col min="4" max="4" width="16.140625" customWidth="1"/>
    <col min="5" max="5" width="17.7109375" customWidth="1"/>
    <col min="6" max="6" width="18" customWidth="1"/>
    <col min="7" max="7" width="19.28515625" customWidth="1"/>
    <col min="8" max="8" width="19.140625" customWidth="1"/>
    <col min="9" max="9" width="19.5703125" customWidth="1"/>
    <col min="10" max="10" width="19.42578125" customWidth="1"/>
    <col min="11" max="11" width="19.42578125" bestFit="1" customWidth="1"/>
    <col min="12" max="12" width="19.85546875" customWidth="1"/>
    <col min="13" max="15" width="19.42578125" customWidth="1"/>
    <col min="16" max="16" width="22.28515625" customWidth="1"/>
    <col min="17" max="17" width="24.140625" customWidth="1"/>
    <col min="18" max="18" width="28.28515625" customWidth="1"/>
  </cols>
  <sheetData>
    <row r="1" spans="1:18" ht="26.25" customHeight="1">
      <c r="A1" s="48"/>
      <c r="B1" s="285" t="s">
        <v>0</v>
      </c>
      <c r="C1" s="285"/>
      <c r="D1" s="285"/>
      <c r="E1" s="285"/>
      <c r="F1" s="285"/>
      <c r="G1" s="6" t="s">
        <v>2</v>
      </c>
      <c r="H1" s="7" t="s">
        <v>174</v>
      </c>
      <c r="I1" s="281" t="s">
        <v>4</v>
      </c>
      <c r="J1" s="281"/>
      <c r="K1" s="281"/>
      <c r="L1" s="281"/>
      <c r="M1" s="281"/>
      <c r="N1" s="281"/>
      <c r="O1" s="281"/>
      <c r="P1" s="281"/>
      <c r="Q1" s="281"/>
      <c r="R1" s="8" t="s">
        <v>6</v>
      </c>
    </row>
    <row r="2" spans="1:18" s="5" customFormat="1" ht="132.94999999999999" customHeight="1" thickBot="1">
      <c r="A2" s="62"/>
      <c r="B2" s="166" t="s">
        <v>7</v>
      </c>
      <c r="C2" s="167" t="s">
        <v>12</v>
      </c>
      <c r="D2" s="168" t="s">
        <v>175</v>
      </c>
      <c r="E2" s="169" t="s">
        <v>176</v>
      </c>
      <c r="F2" s="170" t="s">
        <v>177</v>
      </c>
      <c r="G2" s="96" t="s">
        <v>178</v>
      </c>
      <c r="H2" s="24" t="s">
        <v>179</v>
      </c>
      <c r="I2" s="63" t="s">
        <v>180</v>
      </c>
      <c r="J2" s="63" t="s">
        <v>181</v>
      </c>
      <c r="K2" s="63" t="s">
        <v>182</v>
      </c>
      <c r="L2" s="63" t="s">
        <v>183</v>
      </c>
      <c r="M2" s="64" t="s">
        <v>184</v>
      </c>
      <c r="N2" s="65" t="s">
        <v>185</v>
      </c>
      <c r="O2" s="100" t="s">
        <v>186</v>
      </c>
      <c r="P2" s="188" t="s">
        <v>187</v>
      </c>
      <c r="Q2" s="23" t="s">
        <v>188</v>
      </c>
      <c r="R2" s="29" t="s">
        <v>189</v>
      </c>
    </row>
    <row r="3" spans="1:18" ht="12.75">
      <c r="A3" s="21">
        <v>1</v>
      </c>
      <c r="B3" s="74" t="str">
        <f>IF('1. Input timeliness data'!$B4="","",'1. Input timeliness data'!$B4)</f>
        <v>Anthrax</v>
      </c>
      <c r="C3" s="75">
        <f>IF('1. Input timeliness data'!$G4="","",'1. Input timeliness data'!$G4)</f>
        <v>44846</v>
      </c>
      <c r="D3" t="s">
        <v>47</v>
      </c>
      <c r="E3" t="s">
        <v>48</v>
      </c>
      <c r="F3" s="68" t="s">
        <v>49</v>
      </c>
      <c r="G3" s="102">
        <f>IF((OR('1. Input timeliness data'!$I4="",'1. Input timeliness data'!$G4="")),"Missing",IF((OR('1. Input timeliness data'!$I4="NA",'1. Input timeliness data'!$G4="NA")),"NA",_xlfn.DAYS('1. Input timeliness data'!$I4,'1. Input timeliness data'!$G4)))</f>
        <v>26</v>
      </c>
      <c r="H3" s="106">
        <f>IF((OR('1. Input timeliness data'!$O4="",'1. Input timeliness data'!$I4="")),"Missing",IF((OR('1. Input timeliness data'!O4="NA",'1. Input timeliness data'!$I4="NA")),"NA",_xlfn.DAYS('1. Input timeliness data'!$O4,'1. Input timeliness data'!$I4)))</f>
        <v>1</v>
      </c>
      <c r="I3" s="104">
        <f>IF((OR('1. Input timeliness data'!$U4="",'1. Input timeliness data'!$O4="")),"Missing",IF((OR('1. Input timeliness data'!$U4="NA",'1. Input timeliness data'!$O4="NA")),"NA",_xlfn.DAYS('1. Input timeliness data'!$U4,'1. Input timeliness data'!$O4)))</f>
        <v>74</v>
      </c>
      <c r="J3" s="104">
        <f>IF((OR('1. Input timeliness data'!$V4="",'1. Input timeliness data'!$O4="")),"Missing",IF((OR('1. Input timeliness data'!$V4="NA",'1. Input timeliness data'!$O4="NA")),"NA",_xlfn.DAYS('1. Input timeliness data'!$V4,'1. Input timeliness data'!$O4)))</f>
        <v>300</v>
      </c>
      <c r="K3" s="104">
        <f>IF((OR('1. Input timeliness data'!$W4="",'1. Input timeliness data'!$O4="")),"Missing",IF((OR('1. Input timeliness data'!$W4="NA",'1. Input timeliness data'!$O4="NA")),"NA",_xlfn.DAYS('1. Input timeliness data'!$W4,'1. Input timeliness data'!$O4)))</f>
        <v>239</v>
      </c>
      <c r="L3" s="104">
        <f>IF((OR('1. Input timeliness data'!$X4="",'1. Input timeliness data'!$O4="")),"Missing",IF((OR('1. Input timeliness data'!$X4="NA",'1. Input timeliness data'!$O4="NA")),"NA",_xlfn.DAYS('1. Input timeliness data'!$X4,'1. Input timeliness data'!$O4)))</f>
        <v>240</v>
      </c>
      <c r="M3" s="104">
        <f>IF((OR('1. Input timeliness data'!$Y4="",'1. Input timeliness data'!$O4="")),"Missing",IF((OR('1. Input timeliness data'!$Y4="NA",'1. Input timeliness data'!$O4="NA")),"NA",_xlfn.DAYS('1. Input timeliness data'!$Y4,'1. Input timeliness data'!$O4)))</f>
        <v>240</v>
      </c>
      <c r="N3" s="104">
        <f>IF((OR('1. Input timeliness data'!$Z4="",'1. Input timeliness data'!$O4="")),"Missing",IF((OR('1. Input timeliness data'!$Z4="NA",'1. Input timeliness data'!$O4="NA")),"NA",_xlfn.DAYS('1. Input timeliness data'!$Z4,'1. Input timeliness data'!$O4)))</f>
        <v>240</v>
      </c>
      <c r="O3" s="120">
        <f>IF((OR('1. Input timeliness data'!$AA4="",'1. Input timeliness data'!$O4="")),"Missing",IF((OR('1. Input timeliness data'!$AA4="NA",'1. Input timeliness data'!$O4="NA")),"NA",_xlfn.DAYS('1. Input timeliness data'!$AA4,'1. Input timeliness data'!$O4)))</f>
        <v>240</v>
      </c>
      <c r="P3" s="122">
        <f>IF(COUNTIF(I3:O3,"Missing")&gt;0,"Missing",IF((OR('1. Input timeliness data'!$AB4="",'1. Input timeliness data'!$O4="")),"Missing",IF((OR('1. Input timeliness data'!$AB4="NA",'1. Input timeliness data'!$O4="NA")),"NA",_xlfn.DAYS('1. Input timeliness data'!$AB4,'1. Input timeliness data'!$O4))))</f>
        <v>74</v>
      </c>
      <c r="Q3" s="103">
        <f>IF(COUNTIF(I3:O3,"Missing")&gt;0,"Missing",IF((OR('1. Input timeliness data'!$AC4="",'1. Input timeliness data'!$O4="")),"Missing",IF((OR('1. Input timeliness data'!$AC4="NA",'1. Input timeliness data'!$O4="NA")),"NA",_xlfn.DAYS('1. Input timeliness data'!$AC4,'1. Input timeliness data'!$O4))))</f>
        <v>300</v>
      </c>
      <c r="R3" s="22"/>
    </row>
    <row r="4" spans="1:18" ht="12.75">
      <c r="A4" s="19">
        <v>2</v>
      </c>
      <c r="B4" s="76" t="str">
        <f>IF('1. Input timeliness data'!$B5="","",'1. Input timeliness data'!$B5)</f>
        <v>Cholera</v>
      </c>
      <c r="C4" s="77">
        <f>IF('1. Input timeliness data'!$G5="","",'1. Input timeliness data'!$G5)</f>
        <v>45095</v>
      </c>
      <c r="D4" t="s">
        <v>47</v>
      </c>
      <c r="E4" t="s">
        <v>65</v>
      </c>
      <c r="F4" s="68" t="s">
        <v>66</v>
      </c>
      <c r="G4" s="105">
        <f>IF((OR('1. Input timeliness data'!$I5="",'1. Input timeliness data'!$G5="")),"Missing",IF((OR('1. Input timeliness data'!$I5="NA",'1. Input timeliness data'!$G5="NA")),"NA",_xlfn.DAYS('1. Input timeliness data'!$I5,'1. Input timeliness data'!$G5)))</f>
        <v>4</v>
      </c>
      <c r="H4" s="106">
        <f>IF((OR('1. Input timeliness data'!$O5="",'1. Input timeliness data'!$I5="")),"Missing",IF((OR('1. Input timeliness data'!O5="NA",'1. Input timeliness data'!$I5="NA")),"NA",_xlfn.DAYS('1. Input timeliness data'!$O5,'1. Input timeliness data'!$I5)))</f>
        <v>0</v>
      </c>
      <c r="I4" s="107">
        <f>IF((OR('1. Input timeliness data'!$U5="",'1. Input timeliness data'!$O5="")),"Missing",IF((OR('1. Input timeliness data'!$U5="NA",'1. Input timeliness data'!$O5="NA")),"NA",_xlfn.DAYS('1. Input timeliness data'!$U5,'1. Input timeliness data'!$O5)))</f>
        <v>1</v>
      </c>
      <c r="J4" s="107">
        <f>IF((OR('1. Input timeliness data'!$V5="",'1. Input timeliness data'!$O5="")),"Missing",IF((OR('1. Input timeliness data'!$V5="NA",'1. Input timeliness data'!$O5="NA")),"NA",_xlfn.DAYS('1. Input timeliness data'!$V5,'1. Input timeliness data'!$O5)))</f>
        <v>10</v>
      </c>
      <c r="K4" s="107">
        <f>IF((OR('1. Input timeliness data'!$W5="",'1. Input timeliness data'!$O5="")),"Missing",IF((OR('1. Input timeliness data'!$W5="NA",'1. Input timeliness data'!$O5="NA")),"NA",_xlfn.DAYS('1. Input timeliness data'!$W5,'1. Input timeliness data'!$O5)))</f>
        <v>3</v>
      </c>
      <c r="L4" s="107">
        <f>IF((OR('1. Input timeliness data'!$X5="",'1. Input timeliness data'!$O5="")),"Missing",IF((OR('1. Input timeliness data'!$X5="NA",'1. Input timeliness data'!$O5="NA")),"NA",_xlfn.DAYS('1. Input timeliness data'!$X5,'1. Input timeliness data'!$O5)))</f>
        <v>1</v>
      </c>
      <c r="M4" s="107">
        <f>IF((OR('1. Input timeliness data'!$Y5="",'1. Input timeliness data'!$O5="")),"Missing",IF((OR('1. Input timeliness data'!$Y5="NA",'1. Input timeliness data'!$O5="NA")),"NA",_xlfn.DAYS('1. Input timeliness data'!$Y5,'1. Input timeliness data'!$O5)))</f>
        <v>8</v>
      </c>
      <c r="N4" s="107">
        <f>IF((OR('1. Input timeliness data'!$Z5="",'1. Input timeliness data'!$O5="")),"Missing",IF((OR('1. Input timeliness data'!$Z5="NA",'1. Input timeliness data'!$O5="NA")),"NA",_xlfn.DAYS('1. Input timeliness data'!$Z5,'1. Input timeliness data'!$O5)))</f>
        <v>1</v>
      </c>
      <c r="O4" s="121">
        <f>IF((OR('1. Input timeliness data'!$AA5="",'1. Input timeliness data'!$O5="")),"Missing",IF((OR('1. Input timeliness data'!$AA5="NA",'1. Input timeliness data'!$O5="NA")),"NA",_xlfn.DAYS('1. Input timeliness data'!$AA5,'1. Input timeliness data'!$O5)))</f>
        <v>3</v>
      </c>
      <c r="P4" s="123">
        <f>IF(COUNTIF(I4:O4,"Missing")&gt;0,"Missing",IF((OR('1. Input timeliness data'!$AB5="",'1. Input timeliness data'!$O5="")),"Missing",IF((OR('1. Input timeliness data'!$AB5="NA",'1. Input timeliness data'!$O5="NA")),"NA",_xlfn.DAYS('1. Input timeliness data'!$AB5,'1. Input timeliness data'!$O5))))</f>
        <v>1</v>
      </c>
      <c r="Q4" s="103">
        <f>IF(COUNTIF(I4:O4,"Missing")&gt;0,"Missing",IF((OR('1. Input timeliness data'!$AC5="",'1. Input timeliness data'!$O5="")),"Missing",IF((OR('1. Input timeliness data'!$AC5="NA",'1. Input timeliness data'!$O5="NA")),"NA",_xlfn.DAYS('1. Input timeliness data'!$AC5,'1. Input timeliness data'!$O5))))</f>
        <v>10</v>
      </c>
      <c r="R4" s="18"/>
    </row>
    <row r="5" spans="1:18" ht="12.75">
      <c r="A5" s="17">
        <v>3</v>
      </c>
      <c r="B5" s="76" t="str">
        <f>IF('1. Input timeliness data'!$B6="","",'1. Input timeliness data'!$B6)</f>
        <v>Cholera</v>
      </c>
      <c r="C5" s="77">
        <f>IF('1. Input timeliness data'!$G6="","",'1. Input timeliness data'!$G6)</f>
        <v>45142</v>
      </c>
      <c r="D5" t="s">
        <v>47</v>
      </c>
      <c r="E5" t="s">
        <v>79</v>
      </c>
      <c r="F5" s="68" t="s">
        <v>80</v>
      </c>
      <c r="G5" s="105">
        <f>IF((OR('1. Input timeliness data'!$I6="",'1. Input timeliness data'!$G6="")),"Missing",IF((OR('1. Input timeliness data'!$I6="NA",'1. Input timeliness data'!$G6="NA")),"NA",_xlfn.DAYS('1. Input timeliness data'!$I6,'1. Input timeliness data'!$G6)))</f>
        <v>1</v>
      </c>
      <c r="H5" s="106">
        <f>IF((OR('1. Input timeliness data'!$O6="",'1. Input timeliness data'!$I6="")),"Missing",IF((OR('1. Input timeliness data'!O6="NA",'1. Input timeliness data'!$I6="NA")),"NA",_xlfn.DAYS('1. Input timeliness data'!$O6,'1. Input timeliness data'!$I6)))</f>
        <v>0</v>
      </c>
      <c r="I5" s="107">
        <f>IF((OR('1. Input timeliness data'!$U6="",'1. Input timeliness data'!$O6="")),"Missing",IF((OR('1. Input timeliness data'!$U6="NA",'1. Input timeliness data'!$O6="NA")),"NA",_xlfn.DAYS('1. Input timeliness data'!$U6,'1. Input timeliness data'!$O6)))</f>
        <v>2</v>
      </c>
      <c r="J5" s="107">
        <f>IF((OR('1. Input timeliness data'!$V6="",'1. Input timeliness data'!$O6="")),"Missing",IF((OR('1. Input timeliness data'!$V6="NA",'1. Input timeliness data'!$O6="NA")),"NA",_xlfn.DAYS('1. Input timeliness data'!$V6,'1. Input timeliness data'!$O6)))</f>
        <v>5</v>
      </c>
      <c r="K5" s="107">
        <f>IF((OR('1. Input timeliness data'!$W6="",'1. Input timeliness data'!$O6="")),"Missing",IF((OR('1. Input timeliness data'!$W6="NA",'1. Input timeliness data'!$O6="NA")),"NA",_xlfn.DAYS('1. Input timeliness data'!$W6,'1. Input timeliness data'!$O6)))</f>
        <v>2</v>
      </c>
      <c r="L5" s="107">
        <f>IF((OR('1. Input timeliness data'!$X6="",'1. Input timeliness data'!$O6="")),"Missing",IF((OR('1. Input timeliness data'!$X6="NA",'1. Input timeliness data'!$O6="NA")),"NA",_xlfn.DAYS('1. Input timeliness data'!$X6,'1. Input timeliness data'!$O6)))</f>
        <v>1</v>
      </c>
      <c r="M5" s="107">
        <f>IF((OR('1. Input timeliness data'!$Y6="",'1. Input timeliness data'!$O6="")),"Missing",IF((OR('1. Input timeliness data'!$Y6="NA",'1. Input timeliness data'!$O6="NA")),"NA",_xlfn.DAYS('1. Input timeliness data'!$Y6,'1. Input timeliness data'!$O6)))</f>
        <v>3</v>
      </c>
      <c r="N5" s="107">
        <f>IF((OR('1. Input timeliness data'!$Z6="",'1. Input timeliness data'!$O6="")),"Missing",IF((OR('1. Input timeliness data'!$Z6="NA",'1. Input timeliness data'!$O6="NA")),"NA",_xlfn.DAYS('1. Input timeliness data'!$Z6,'1. Input timeliness data'!$O6)))</f>
        <v>5</v>
      </c>
      <c r="O5" s="121">
        <f>IF((OR('1. Input timeliness data'!$AA6="",'1. Input timeliness data'!$O6="")),"Missing",IF((OR('1. Input timeliness data'!$AA6="NA",'1. Input timeliness data'!$O6="NA")),"NA",_xlfn.DAYS('1. Input timeliness data'!$AA6,'1. Input timeliness data'!$O6)))</f>
        <v>5</v>
      </c>
      <c r="P5" s="123">
        <f>IF(COUNTIF(I5:O5,"Missing")&gt;0,"Missing",IF((OR('1. Input timeliness data'!$AB6="",'1. Input timeliness data'!$O6="")),"Missing",IF((OR('1. Input timeliness data'!$AB6="NA",'1. Input timeliness data'!$O6="NA")),"NA",_xlfn.DAYS('1. Input timeliness data'!$AB6,'1. Input timeliness data'!$O6))))</f>
        <v>1</v>
      </c>
      <c r="Q5" s="103">
        <f>IF(COUNTIF(I5:O5,"Missing")&gt;0,"Missing",IF((OR('1. Input timeliness data'!$AC6="",'1. Input timeliness data'!$O6="")),"Missing",IF((OR('1. Input timeliness data'!$AC6="NA",'1. Input timeliness data'!$O6="NA")),"NA",_xlfn.DAYS('1. Input timeliness data'!$AC6,'1. Input timeliness data'!$O6))))</f>
        <v>5</v>
      </c>
      <c r="R5" s="18"/>
    </row>
    <row r="6" spans="1:18" ht="12.75">
      <c r="A6" s="19">
        <v>4</v>
      </c>
      <c r="B6" s="76" t="str">
        <f>IF('1. Input timeliness data'!$B7="","",'1. Input timeliness data'!$B7)</f>
        <v>Cholera</v>
      </c>
      <c r="C6" s="77"/>
      <c r="D6" t="s">
        <v>47</v>
      </c>
      <c r="E6" t="s">
        <v>91</v>
      </c>
      <c r="F6" s="68" t="s">
        <v>91</v>
      </c>
      <c r="G6" s="105" t="s">
        <v>568</v>
      </c>
      <c r="H6" s="106">
        <f>IF((OR('1. Input timeliness data'!$O7="",'1. Input timeliness data'!$I7="")),"Missing",IF((OR('1. Input timeliness data'!O7="NA",'1. Input timeliness data'!$I7="NA")),"NA",_xlfn.DAYS('1. Input timeliness data'!$O7,'1. Input timeliness data'!$I7)))</f>
        <v>0</v>
      </c>
      <c r="I6" s="107">
        <f>IF((OR('1. Input timeliness data'!$U7="",'1. Input timeliness data'!$O7="")),"Missing",IF((OR('1. Input timeliness data'!$U7="NA",'1. Input timeliness data'!$O7="NA")),"NA",_xlfn.DAYS('1. Input timeliness data'!$U7,'1. Input timeliness data'!$O7)))</f>
        <v>0</v>
      </c>
      <c r="J6" s="107">
        <f>IF((OR('1. Input timeliness data'!$V7="",'1. Input timeliness data'!$O7="")),"Missing",IF((OR('1. Input timeliness data'!$V7="NA",'1. Input timeliness data'!$O7="NA")),"NA",_xlfn.DAYS('1. Input timeliness data'!$V7,'1. Input timeliness data'!$O7)))</f>
        <v>13</v>
      </c>
      <c r="K6" s="107">
        <f>IF((OR('1. Input timeliness data'!$W7="",'1. Input timeliness data'!$O7="")),"Missing",IF((OR('1. Input timeliness data'!$W7="NA",'1. Input timeliness data'!$O7="NA")),"NA",_xlfn.DAYS('1. Input timeliness data'!$W7,'1. Input timeliness data'!$O7)))</f>
        <v>1</v>
      </c>
      <c r="L6" s="107">
        <f>IF((OR('1. Input timeliness data'!$X7="",'1. Input timeliness data'!$O7="")),"Missing",IF((OR('1. Input timeliness data'!$X7="NA",'1. Input timeliness data'!$O7="NA")),"NA",_xlfn.DAYS('1. Input timeliness data'!$X7,'1. Input timeliness data'!$O7)))</f>
        <v>0</v>
      </c>
      <c r="M6" s="107">
        <f>IF((OR('1. Input timeliness data'!$Y7="",'1. Input timeliness data'!$O7="")),"Missing",IF((OR('1. Input timeliness data'!$Y7="NA",'1. Input timeliness data'!$O7="NA")),"NA",_xlfn.DAYS('1. Input timeliness data'!$Y7,'1. Input timeliness data'!$O7)))</f>
        <v>0</v>
      </c>
      <c r="N6" s="107">
        <f>IF((OR('1. Input timeliness data'!$Z7="",'1. Input timeliness data'!$O7="")),"Missing",IF((OR('1. Input timeliness data'!$Z7="NA",'1. Input timeliness data'!$O7="NA")),"NA",_xlfn.DAYS('1. Input timeliness data'!$Z7,'1. Input timeliness data'!$O7)))</f>
        <v>-57</v>
      </c>
      <c r="O6" s="121">
        <f>IF((OR('1. Input timeliness data'!$AA7="",'1. Input timeliness data'!$O7="")),"Missing",IF((OR('1. Input timeliness data'!$AA7="NA",'1. Input timeliness data'!$O7="NA")),"NA",_xlfn.DAYS('1. Input timeliness data'!$AA7,'1. Input timeliness data'!$O7)))</f>
        <v>-60</v>
      </c>
      <c r="P6" s="123">
        <f>IF(COUNTIF(I6:O6,"Missing")&gt;0,"Missing",IF((OR('1. Input timeliness data'!$AB7="",'1. Input timeliness data'!$O7="")),"Missing",IF((OR('1. Input timeliness data'!$AB7="NA",'1. Input timeliness data'!$O7="NA")),"NA",_xlfn.DAYS('1. Input timeliness data'!$AB7,'1. Input timeliness data'!$O7))))</f>
        <v>-60</v>
      </c>
      <c r="Q6" s="103">
        <f>IF(COUNTIF(I6:O6,"Missing")&gt;0,"Missing",IF((OR('1. Input timeliness data'!$AC7="",'1. Input timeliness data'!$O7="")),"Missing",IF((OR('1. Input timeliness data'!$AC7="NA",'1. Input timeliness data'!$O7="NA")),"NA",_xlfn.DAYS('1. Input timeliness data'!$AC7,'1. Input timeliness data'!$O7))))</f>
        <v>13</v>
      </c>
      <c r="R6" s="18"/>
    </row>
    <row r="7" spans="1:18" ht="12.75">
      <c r="A7" s="17">
        <v>5</v>
      </c>
      <c r="B7" s="76" t="str">
        <f>IF('1. Input timeliness data'!$B8="","",'1. Input timeliness data'!$B8)</f>
        <v>Anthrax</v>
      </c>
      <c r="C7" s="77">
        <f>IF('1. Input timeliness data'!$G8="","",'1. Input timeliness data'!$G8)</f>
        <v>45215</v>
      </c>
      <c r="D7" t="s">
        <v>47</v>
      </c>
      <c r="E7" t="s">
        <v>105</v>
      </c>
      <c r="F7" s="68" t="s">
        <v>106</v>
      </c>
      <c r="G7" s="105">
        <f>IF((OR('1. Input timeliness data'!$I8="",'1. Input timeliness data'!$G8="")),"Missing",IF((OR('1. Input timeliness data'!$I8="NA",'1. Input timeliness data'!$G8="NA")),"NA",_xlfn.DAYS('1. Input timeliness data'!$I8,'1. Input timeliness data'!$G8)))</f>
        <v>4</v>
      </c>
      <c r="H7" s="106">
        <f>IF((OR('1. Input timeliness data'!$O8="",'1. Input timeliness data'!$I8="")),"Missing",IF((OR('1. Input timeliness data'!O8="NA",'1. Input timeliness data'!$I8="NA")),"NA",_xlfn.DAYS('1. Input timeliness data'!$O8,'1. Input timeliness data'!$I8)))</f>
        <v>1</v>
      </c>
      <c r="I7" s="107">
        <f>IF((OR('1. Input timeliness data'!$U8="",'1. Input timeliness data'!$O8="")),"Missing",IF((OR('1. Input timeliness data'!$U8="NA",'1. Input timeliness data'!$O8="NA")),"NA",_xlfn.DAYS('1. Input timeliness data'!$U8,'1. Input timeliness data'!$O8)))</f>
        <v>0</v>
      </c>
      <c r="J7" s="107">
        <f>IF((OR('1. Input timeliness data'!$V8="",'1. Input timeliness data'!$O8="")),"Missing",IF((OR('1. Input timeliness data'!$V8="NA",'1. Input timeliness data'!$O8="NA")),"NA",_xlfn.DAYS('1. Input timeliness data'!$V8,'1. Input timeliness data'!$O8)))</f>
        <v>1</v>
      </c>
      <c r="K7" s="107">
        <f>IF((OR('1. Input timeliness data'!$W8="",'1. Input timeliness data'!$O8="")),"Missing",IF((OR('1. Input timeliness data'!$W8="NA",'1. Input timeliness data'!$O8="NA")),"NA",_xlfn.DAYS('1. Input timeliness data'!$W8,'1. Input timeliness data'!$O8)))</f>
        <v>1</v>
      </c>
      <c r="L7" s="107">
        <f>IF((OR('1. Input timeliness data'!$X8="",'1. Input timeliness data'!$O8="")),"Missing",IF((OR('1. Input timeliness data'!$X8="NA",'1. Input timeliness data'!$O8="NA")),"NA",_xlfn.DAYS('1. Input timeliness data'!$X8,'1. Input timeliness data'!$O8)))</f>
        <v>2</v>
      </c>
      <c r="M7" s="107">
        <f>IF((OR('1. Input timeliness data'!$Y8="",'1. Input timeliness data'!$O8="")),"Missing",IF((OR('1. Input timeliness data'!$Y8="NA",'1. Input timeliness data'!$O8="NA")),"NA",_xlfn.DAYS('1. Input timeliness data'!$Y8,'1. Input timeliness data'!$O8)))</f>
        <v>2</v>
      </c>
      <c r="N7" s="107">
        <f>IF((OR('1. Input timeliness data'!$Z8="",'1. Input timeliness data'!$O8="")),"Missing",IF((OR('1. Input timeliness data'!$Z8="NA",'1. Input timeliness data'!$O8="NA")),"NA",_xlfn.DAYS('1. Input timeliness data'!$Z8,'1. Input timeliness data'!$O8)))</f>
        <v>11</v>
      </c>
      <c r="O7" s="121">
        <f>IF((OR('1. Input timeliness data'!$AA8="",'1. Input timeliness data'!$O8="")),"Missing",IF((OR('1. Input timeliness data'!$AA8="NA",'1. Input timeliness data'!$O8="NA")),"NA",_xlfn.DAYS('1. Input timeliness data'!$AA8,'1. Input timeliness data'!$O8)))</f>
        <v>18</v>
      </c>
      <c r="P7" s="123">
        <f>IF(COUNTIF(I7:O7,"Missing")&gt;0,"Missing",IF((OR('1. Input timeliness data'!$AB8="",'1. Input timeliness data'!$O8="")),"Missing",IF((OR('1. Input timeliness data'!$AB8="NA",'1. Input timeliness data'!$O8="NA")),"NA",_xlfn.DAYS('1. Input timeliness data'!$AB8,'1. Input timeliness data'!$O8))))</f>
        <v>0</v>
      </c>
      <c r="Q7" s="103">
        <f>IF(COUNTIF(I7:O7,"Missing")&gt;0,"Missing",IF((OR('1. Input timeliness data'!$AC8="",'1. Input timeliness data'!$O8="")),"Missing",IF((OR('1. Input timeliness data'!$AC8="NA",'1. Input timeliness data'!$O8="NA")),"NA",_xlfn.DAYS('1. Input timeliness data'!$AC8,'1. Input timeliness data'!$O8))))</f>
        <v>18</v>
      </c>
      <c r="R7" s="18"/>
    </row>
    <row r="8" spans="1:18" ht="12.75">
      <c r="A8" s="19">
        <v>6</v>
      </c>
      <c r="B8" s="76" t="str">
        <f>IF('1. Input timeliness data'!$B9="","",'1. Input timeliness data'!$B9)</f>
        <v>Cholera</v>
      </c>
      <c r="C8" s="77">
        <f>IF('1. Input timeliness data'!$G9="","",'1. Input timeliness data'!$G9)</f>
        <v>45283</v>
      </c>
      <c r="D8" t="s">
        <v>47</v>
      </c>
      <c r="E8" t="s">
        <v>48</v>
      </c>
      <c r="F8" s="68" t="s">
        <v>122</v>
      </c>
      <c r="G8" s="105">
        <f>IF((OR('1. Input timeliness data'!$I9="",'1. Input timeliness data'!$G9="")),"Missing",IF((OR('1. Input timeliness data'!$I9="NA",'1. Input timeliness data'!$G9="NA")),"NA",_xlfn.DAYS('1. Input timeliness data'!$I9,'1. Input timeliness data'!$G9)))</f>
        <v>3</v>
      </c>
      <c r="H8" s="106">
        <f>IF((OR('1. Input timeliness data'!$O9="",'1. Input timeliness data'!$I9="")),"Missing",IF((OR('1. Input timeliness data'!O9="NA",'1. Input timeliness data'!$I9="NA")),"NA",_xlfn.DAYS('1. Input timeliness data'!$O9,'1. Input timeliness data'!$I9)))</f>
        <v>0</v>
      </c>
      <c r="I8" s="107">
        <f>IF((OR('1. Input timeliness data'!$U9="",'1. Input timeliness data'!$O9="")),"Missing",IF((OR('1. Input timeliness data'!$U9="NA",'1. Input timeliness data'!$O9="NA")),"NA",_xlfn.DAYS('1. Input timeliness data'!$U9,'1. Input timeliness data'!$O9)))</f>
        <v>0</v>
      </c>
      <c r="J8" s="107">
        <f>IF((OR('1. Input timeliness data'!$V9="",'1. Input timeliness data'!$O9="")),"Missing",IF((OR('1. Input timeliness data'!$V9="NA",'1. Input timeliness data'!$O9="NA")),"NA",_xlfn.DAYS('1. Input timeliness data'!$V9,'1. Input timeliness data'!$O9)))</f>
        <v>8</v>
      </c>
      <c r="K8" s="107">
        <f>IF((OR('1. Input timeliness data'!$W9="",'1. Input timeliness data'!$O9="")),"Missing",IF((OR('1. Input timeliness data'!$W9="NA",'1. Input timeliness data'!$O9="NA")),"NA",_xlfn.DAYS('1. Input timeliness data'!$W9,'1. Input timeliness data'!$O9)))</f>
        <v>2</v>
      </c>
      <c r="L8" s="107">
        <f>IF((OR('1. Input timeliness data'!$X9="",'1. Input timeliness data'!$O9="")),"Missing",IF((OR('1. Input timeliness data'!$X9="NA",'1. Input timeliness data'!$O9="NA")),"NA",_xlfn.DAYS('1. Input timeliness data'!$X9,'1. Input timeliness data'!$O9)))</f>
        <v>0</v>
      </c>
      <c r="M8" s="107">
        <f>IF((OR('1. Input timeliness data'!$Y9="",'1. Input timeliness data'!$O9="")),"Missing",IF((OR('1. Input timeliness data'!$Y9="NA",'1. Input timeliness data'!$O9="NA")),"NA",_xlfn.DAYS('1. Input timeliness data'!$Y9,'1. Input timeliness data'!$O9)))</f>
        <v>6</v>
      </c>
      <c r="N8" s="107">
        <f>IF((OR('1. Input timeliness data'!$Z9="",'1. Input timeliness data'!$O9="")),"Missing",IF((OR('1. Input timeliness data'!$Z9="NA",'1. Input timeliness data'!$O9="NA")),"NA",_xlfn.DAYS('1. Input timeliness data'!$Z9,'1. Input timeliness data'!$O9)))</f>
        <v>0</v>
      </c>
      <c r="O8" s="121">
        <f>IF((OR('1. Input timeliness data'!$AA9="",'1. Input timeliness data'!$O9="")),"Missing",IF((OR('1. Input timeliness data'!$AA9="NA",'1. Input timeliness data'!$O9="NA")),"NA",_xlfn.DAYS('1. Input timeliness data'!$AA9,'1. Input timeliness data'!$O9)))</f>
        <v>0</v>
      </c>
      <c r="P8" s="123">
        <f>IF(COUNTIF(I8:O8,"Missing")&gt;0,"Missing",IF((OR('1. Input timeliness data'!$AB9="",'1. Input timeliness data'!$O9="")),"Missing",IF((OR('1. Input timeliness data'!$AB9="NA",'1. Input timeliness data'!$O9="NA")),"NA",_xlfn.DAYS('1. Input timeliness data'!$AB9,'1. Input timeliness data'!$O9))))</f>
        <v>0</v>
      </c>
      <c r="Q8" s="103">
        <f>IF(COUNTIF(I8:O8,"Missing")&gt;0,"Missing",IF((OR('1. Input timeliness data'!$AC9="",'1. Input timeliness data'!$O9="")),"Missing",IF((OR('1. Input timeliness data'!$AC9="NA",'1. Input timeliness data'!$O9="NA")),"NA",_xlfn.DAYS('1. Input timeliness data'!$AC9,'1. Input timeliness data'!$O9))))</f>
        <v>8</v>
      </c>
      <c r="R8" s="18"/>
    </row>
    <row r="9" spans="1:18" ht="12.75">
      <c r="A9" s="17">
        <v>7</v>
      </c>
      <c r="B9" s="76" t="str">
        <f>IF('1. Input timeliness data'!$B10="","",'1. Input timeliness data'!$B10)</f>
        <v>Cholera</v>
      </c>
      <c r="C9" s="77">
        <f>IF('1. Input timeliness data'!$G10="","",'1. Input timeliness data'!$G10)</f>
        <v>45286</v>
      </c>
      <c r="D9" t="s">
        <v>47</v>
      </c>
      <c r="E9" t="s">
        <v>48</v>
      </c>
      <c r="F9" s="68" t="s">
        <v>49</v>
      </c>
      <c r="G9" s="105">
        <f>IF((OR('1. Input timeliness data'!$I10="",'1. Input timeliness data'!$G10="")),"Missing",IF((OR('1. Input timeliness data'!$I10="NA",'1. Input timeliness data'!$G10="NA")),"NA",_xlfn.DAYS('1. Input timeliness data'!$I10,'1. Input timeliness data'!$G10)))</f>
        <v>0</v>
      </c>
      <c r="H9" s="106">
        <f>IF((OR('1. Input timeliness data'!$O10="",'1. Input timeliness data'!$I10="")),"Missing",IF((OR('1. Input timeliness data'!O10="NA",'1. Input timeliness data'!$I10="NA")),"NA",_xlfn.DAYS('1. Input timeliness data'!$O10,'1. Input timeliness data'!$I10)))</f>
        <v>1</v>
      </c>
      <c r="I9" s="107">
        <f>IF((OR('1. Input timeliness data'!$U10="",'1. Input timeliness data'!$O10="")),"Missing",IF((OR('1. Input timeliness data'!$U10="NA",'1. Input timeliness data'!$O10="NA")),"NA",_xlfn.DAYS('1. Input timeliness data'!$U10,'1. Input timeliness data'!$O10)))</f>
        <v>0</v>
      </c>
      <c r="J9" s="107">
        <f>IF((OR('1. Input timeliness data'!$V10="",'1. Input timeliness data'!$O10="")),"Missing",IF((OR('1. Input timeliness data'!$V10="NA",'1. Input timeliness data'!$O10="NA")),"NA",_xlfn.DAYS('1. Input timeliness data'!$V10,'1. Input timeliness data'!$O10)))</f>
        <v>0</v>
      </c>
      <c r="K9" s="107">
        <f>IF((OR('1. Input timeliness data'!$W10="",'1. Input timeliness data'!$O10="")),"Missing",IF((OR('1. Input timeliness data'!$W10="NA",'1. Input timeliness data'!$O10="NA")),"NA",_xlfn.DAYS('1. Input timeliness data'!$W10,'1. Input timeliness data'!$O10)))</f>
        <v>2</v>
      </c>
      <c r="L9" s="107">
        <f>IF((OR('1. Input timeliness data'!$X10="",'1. Input timeliness data'!$O10="")),"Missing",IF((OR('1. Input timeliness data'!$X10="NA",'1. Input timeliness data'!$O10="NA")),"NA",_xlfn.DAYS('1. Input timeliness data'!$X10,'1. Input timeliness data'!$O10)))</f>
        <v>-1</v>
      </c>
      <c r="M9" s="107">
        <f>IF((OR('1. Input timeliness data'!$Y10="",'1. Input timeliness data'!$O10="")),"Missing",IF((OR('1. Input timeliness data'!$Y10="NA",'1. Input timeliness data'!$O10="NA")),"NA",_xlfn.DAYS('1. Input timeliness data'!$Y10,'1. Input timeliness data'!$O10)))</f>
        <v>0</v>
      </c>
      <c r="N9" s="107">
        <f>IF((OR('1. Input timeliness data'!$Z10="",'1. Input timeliness data'!$O10="")),"Missing",IF((OR('1. Input timeliness data'!$Z10="NA",'1. Input timeliness data'!$O10="NA")),"NA",_xlfn.DAYS('1. Input timeliness data'!$Z10,'1. Input timeliness data'!$O10)))</f>
        <v>0</v>
      </c>
      <c r="O9" s="121">
        <f>IF((OR('1. Input timeliness data'!$AA10="",'1. Input timeliness data'!$O10="")),"Missing",IF((OR('1. Input timeliness data'!$AA10="NA",'1. Input timeliness data'!$O10="NA")),"NA",_xlfn.DAYS('1. Input timeliness data'!$AA10,'1. Input timeliness data'!$O10)))</f>
        <v>0</v>
      </c>
      <c r="P9" s="123">
        <f>IF(COUNTIF(I9:O9,"Missing")&gt;0,"Missing",IF((OR('1. Input timeliness data'!$AB10="",'1. Input timeliness data'!$O10="")),"Missing",IF((OR('1. Input timeliness data'!$AB10="NA",'1. Input timeliness data'!$O10="NA")),"NA",_xlfn.DAYS('1. Input timeliness data'!$AB10,'1. Input timeliness data'!$O10))))</f>
        <v>-1</v>
      </c>
      <c r="Q9" s="103">
        <f>IF(COUNTIF(I9:O9,"Missing")&gt;0,"Missing",IF((OR('1. Input timeliness data'!$AC10="",'1. Input timeliness data'!$O10="")),"Missing",IF((OR('1. Input timeliness data'!$AC10="NA",'1. Input timeliness data'!$O10="NA")),"NA",_xlfn.DAYS('1. Input timeliness data'!$AC10,'1. Input timeliness data'!$O10))))</f>
        <v>2</v>
      </c>
      <c r="R9" s="18"/>
    </row>
    <row r="10" spans="1:18" ht="12.75">
      <c r="A10" s="19">
        <v>8</v>
      </c>
      <c r="B10" s="76" t="str">
        <f>IF('1. Input timeliness data'!$B11="","",'1. Input timeliness data'!$B11)</f>
        <v>Cholera</v>
      </c>
      <c r="C10" s="77">
        <f>IF('1. Input timeliness data'!$G11="","",'1. Input timeliness data'!$G11)</f>
        <v>45288</v>
      </c>
      <c r="D10" t="s">
        <v>47</v>
      </c>
      <c r="E10" t="s">
        <v>146</v>
      </c>
      <c r="F10" s="68" t="s">
        <v>147</v>
      </c>
      <c r="G10" s="105">
        <f>IF((OR('1. Input timeliness data'!$I11="",'1. Input timeliness data'!$G11="")),"Missing",IF((OR('1. Input timeliness data'!$I11="NA",'1. Input timeliness data'!$G11="NA")),"NA",_xlfn.DAYS('1. Input timeliness data'!$I11,'1. Input timeliness data'!$G11)))</f>
        <v>1</v>
      </c>
      <c r="H10" s="106">
        <f>IF((OR('1. Input timeliness data'!$O11="",'1. Input timeliness data'!$I11="")),"Missing",IF((OR('1. Input timeliness data'!O11="NA",'1. Input timeliness data'!$I11="NA")),"NA",_xlfn.DAYS('1. Input timeliness data'!$O11,'1. Input timeliness data'!$I11)))</f>
        <v>0</v>
      </c>
      <c r="I10" s="107">
        <f>IF((OR('1. Input timeliness data'!$U11="",'1. Input timeliness data'!$O11="")),"Missing",IF((OR('1. Input timeliness data'!$U11="NA",'1. Input timeliness data'!$O11="NA")),"NA",_xlfn.DAYS('1. Input timeliness data'!$U11,'1. Input timeliness data'!$O11)))</f>
        <v>0</v>
      </c>
      <c r="J10" s="107" t="str">
        <f>IF((OR('1. Input timeliness data'!$V11="",'1. Input timeliness data'!$O11="")),"Missing",IF((OR('1. Input timeliness data'!$V11="NA",'1. Input timeliness data'!$O11="NA")),"NA",_xlfn.DAYS('1. Input timeliness data'!$V11,'1. Input timeliness data'!$O11)))</f>
        <v>NA</v>
      </c>
      <c r="K10" s="107">
        <f>IF((OR('1. Input timeliness data'!$W11="",'1. Input timeliness data'!$O11="")),"Missing",IF((OR('1. Input timeliness data'!$W11="NA",'1. Input timeliness data'!$O11="NA")),"NA",_xlfn.DAYS('1. Input timeliness data'!$W11,'1. Input timeliness data'!$O11)))</f>
        <v>2</v>
      </c>
      <c r="L10" s="107">
        <f>IF((OR('1. Input timeliness data'!$X11="",'1. Input timeliness data'!$O11="")),"Missing",IF((OR('1. Input timeliness data'!$X11="NA",'1. Input timeliness data'!$O11="NA")),"NA",_xlfn.DAYS('1. Input timeliness data'!$X11,'1. Input timeliness data'!$O11)))</f>
        <v>0</v>
      </c>
      <c r="M10" s="107">
        <f>IF((OR('1. Input timeliness data'!$Y11="",'1. Input timeliness data'!$O11="")),"Missing",IF((OR('1. Input timeliness data'!$Y11="NA",'1. Input timeliness data'!$O11="NA")),"NA",_xlfn.DAYS('1. Input timeliness data'!$Y11,'1. Input timeliness data'!$O11)))</f>
        <v>5</v>
      </c>
      <c r="N10" s="107">
        <f>IF((OR('1. Input timeliness data'!$Z11="",'1. Input timeliness data'!$O11="")),"Missing",IF((OR('1. Input timeliness data'!$Z11="NA",'1. Input timeliness data'!$O11="NA")),"NA",_xlfn.DAYS('1. Input timeliness data'!$Z11,'1. Input timeliness data'!$O11)))</f>
        <v>1</v>
      </c>
      <c r="O10" s="121">
        <f>IF((OR('1. Input timeliness data'!$AA11="",'1. Input timeliness data'!$O11="")),"Missing",IF((OR('1. Input timeliness data'!$AA11="NA",'1. Input timeliness data'!$O11="NA")),"NA",_xlfn.DAYS('1. Input timeliness data'!$AA11,'1. Input timeliness data'!$O11)))</f>
        <v>0</v>
      </c>
      <c r="P10" s="123">
        <f>IF(COUNTIF(I10:O10,"Missing")&gt;0,"Missing",IF((OR('1. Input timeliness data'!$AB11="",'1. Input timeliness data'!$O11="")),"Missing",IF((OR('1. Input timeliness data'!$AB11="NA",'1. Input timeliness data'!$O11="NA")),"NA",_xlfn.DAYS('1. Input timeliness data'!$AB11,'1. Input timeliness data'!$O11))))</f>
        <v>0</v>
      </c>
      <c r="Q10" s="103">
        <f>IF(COUNTIF(I10:O10,"Missing")&gt;0,"Missing",IF((OR('1. Input timeliness data'!$AC11="",'1. Input timeliness data'!$O11="")),"Missing",IF((OR('1. Input timeliness data'!$AC11="NA",'1. Input timeliness data'!$O11="NA")),"NA",_xlfn.DAYS('1. Input timeliness data'!$AC11,'1. Input timeliness data'!$O11))))</f>
        <v>5</v>
      </c>
      <c r="R10" s="18"/>
    </row>
    <row r="11" spans="1:18" ht="12.75">
      <c r="A11" s="17">
        <v>9</v>
      </c>
      <c r="B11" s="76" t="str">
        <f>IF('1. Input timeliness data'!$B12="","",'1. Input timeliness data'!$B12)</f>
        <v>Cholera</v>
      </c>
      <c r="C11" s="77">
        <f>IF('1. Input timeliness data'!$G12="","",'1. Input timeliness data'!$G12)</f>
        <v>45301</v>
      </c>
      <c r="D11" t="s">
        <v>47</v>
      </c>
      <c r="E11" t="s">
        <v>146</v>
      </c>
      <c r="F11" s="68" t="s">
        <v>159</v>
      </c>
      <c r="G11" s="105">
        <f>IF((OR('1. Input timeliness data'!$I12="",'1. Input timeliness data'!$G12="")),"Missing",IF((OR('1. Input timeliness data'!$I12="NA",'1. Input timeliness data'!$G12="NA")),"NA",_xlfn.DAYS('1. Input timeliness data'!$I12,'1. Input timeliness data'!$G12)))</f>
        <v>1</v>
      </c>
      <c r="H11" s="106">
        <f>IF((OR('1. Input timeliness data'!$O12="",'1. Input timeliness data'!$I12="")),"Missing",IF((OR('1. Input timeliness data'!O12="NA",'1. Input timeliness data'!$I12="NA")),"NA",_xlfn.DAYS('1. Input timeliness data'!$O12,'1. Input timeliness data'!$I12)))</f>
        <v>1</v>
      </c>
      <c r="I11" s="107">
        <f>IF((OR('1. Input timeliness data'!$U12="",'1. Input timeliness data'!$O12="")),"Missing",IF((OR('1. Input timeliness data'!$U12="NA",'1. Input timeliness data'!$O12="NA")),"NA",_xlfn.DAYS('1. Input timeliness data'!$U12,'1. Input timeliness data'!$O12)))</f>
        <v>1</v>
      </c>
      <c r="J11" s="107">
        <f>IF((OR('1. Input timeliness data'!$V12="",'1. Input timeliness data'!$O12="")),"Missing",IF((OR('1. Input timeliness data'!$V12="NA",'1. Input timeliness data'!$O12="NA")),"NA",_xlfn.DAYS('1. Input timeliness data'!$V12,'1. Input timeliness data'!$O12)))</f>
        <v>1</v>
      </c>
      <c r="K11" s="107">
        <f>IF((OR('1. Input timeliness data'!$W12="",'1. Input timeliness data'!$O12="")),"Missing",IF((OR('1. Input timeliness data'!$W12="NA",'1. Input timeliness data'!$O12="NA")),"NA",_xlfn.DAYS('1. Input timeliness data'!$W12,'1. Input timeliness data'!$O12)))</f>
        <v>1</v>
      </c>
      <c r="L11" s="107">
        <f>IF((OR('1. Input timeliness data'!$X12="",'1. Input timeliness data'!$O12="")),"Missing",IF((OR('1. Input timeliness data'!$X12="NA",'1. Input timeliness data'!$O12="NA")),"NA",_xlfn.DAYS('1. Input timeliness data'!$X12,'1. Input timeliness data'!$O12)))</f>
        <v>0</v>
      </c>
      <c r="M11" s="107">
        <f>IF((OR('1. Input timeliness data'!$Y12="",'1. Input timeliness data'!$O12="")),"Missing",IF((OR('1. Input timeliness data'!$Y12="NA",'1. Input timeliness data'!$O12="NA")),"NA",_xlfn.DAYS('1. Input timeliness data'!$Y12,'1. Input timeliness data'!$O12)))</f>
        <v>9</v>
      </c>
      <c r="N11" s="107">
        <f>IF((OR('1. Input timeliness data'!$Z12="",'1. Input timeliness data'!$O12="")),"Missing",IF((OR('1. Input timeliness data'!$Z12="NA",'1. Input timeliness data'!$O12="NA")),"NA",_xlfn.DAYS('1. Input timeliness data'!$Z12,'1. Input timeliness data'!$O12)))</f>
        <v>2</v>
      </c>
      <c r="O11" s="121">
        <f>IF((OR('1. Input timeliness data'!$AA12="",'1. Input timeliness data'!$O12="")),"Missing",IF((OR('1. Input timeliness data'!$AA12="NA",'1. Input timeliness data'!$O12="NA")),"NA",_xlfn.DAYS('1. Input timeliness data'!$AA12,'1. Input timeliness data'!$O12)))</f>
        <v>1</v>
      </c>
      <c r="P11" s="123">
        <f>IF(COUNTIF(I11:O11,"Missing")&gt;0,"Missing",IF((OR('1. Input timeliness data'!$AB12="",'1. Input timeliness data'!$O12="")),"Missing",IF((OR('1. Input timeliness data'!$AB12="NA",'1. Input timeliness data'!$O12="NA")),"NA",_xlfn.DAYS('1. Input timeliness data'!$AB12,'1. Input timeliness data'!$O12))))</f>
        <v>0</v>
      </c>
      <c r="Q11" s="103">
        <f>IF(COUNTIF(I11:O11,"Missing")&gt;0,"Missing",IF((OR('1. Input timeliness data'!$AC12="",'1. Input timeliness data'!$O12="")),"Missing",IF((OR('1. Input timeliness data'!$AC12="NA",'1. Input timeliness data'!$O12="NA")),"NA",_xlfn.DAYS('1. Input timeliness data'!$AC12,'1. Input timeliness data'!$O12))))</f>
        <v>9</v>
      </c>
      <c r="R11" s="18"/>
    </row>
    <row r="12" spans="1:18" ht="12.75">
      <c r="A12" s="282" t="s">
        <v>190</v>
      </c>
      <c r="B12" s="283"/>
      <c r="C12" s="283"/>
      <c r="D12" s="283"/>
      <c r="E12" s="283"/>
      <c r="F12" s="284"/>
      <c r="G12" s="124">
        <f t="shared" ref="G12:Q12" si="0">IFERROR(MEDIAN(G3:G11), "Missing")</f>
        <v>2</v>
      </c>
      <c r="H12" s="125">
        <f t="shared" si="0"/>
        <v>0</v>
      </c>
      <c r="I12" s="126">
        <f t="shared" si="0"/>
        <v>0</v>
      </c>
      <c r="J12" s="126">
        <f t="shared" si="0"/>
        <v>6.5</v>
      </c>
      <c r="K12" s="126">
        <f t="shared" si="0"/>
        <v>2</v>
      </c>
      <c r="L12" s="126">
        <f t="shared" si="0"/>
        <v>0</v>
      </c>
      <c r="M12" s="126">
        <f t="shared" si="0"/>
        <v>5</v>
      </c>
      <c r="N12" s="126">
        <f t="shared" si="0"/>
        <v>1</v>
      </c>
      <c r="O12" s="127">
        <f t="shared" si="0"/>
        <v>1</v>
      </c>
      <c r="P12" s="119">
        <f t="shared" si="0"/>
        <v>0</v>
      </c>
      <c r="Q12" s="125">
        <f t="shared" si="0"/>
        <v>9</v>
      </c>
      <c r="R12" s="18"/>
    </row>
    <row r="13" spans="1:18" ht="12.75">
      <c r="A13" s="282" t="s">
        <v>191</v>
      </c>
      <c r="B13" s="283"/>
      <c r="C13" s="283"/>
      <c r="D13" s="283"/>
      <c r="E13" s="283"/>
      <c r="F13" s="284"/>
      <c r="G13" s="98">
        <f>IFERROR((COUNTIF(G3:G11,"&lt;=7")/MAX(A4:A12)),"Missing")</f>
        <v>0.77777777777777779</v>
      </c>
      <c r="H13" s="97">
        <f>IFERROR((COUNTIF(H3:H11,"&lt;=1")/COUNT(H3:H11)),"Missing")</f>
        <v>1</v>
      </c>
      <c r="I13" s="20">
        <f t="shared" ref="I13:P13" si="1">IFERROR((COUNTIF(I3:I11,"&lt;=7")/COUNT(I3:I11)),"Missing")</f>
        <v>0.88888888888888884</v>
      </c>
      <c r="J13" s="20">
        <f t="shared" si="1"/>
        <v>0.5</v>
      </c>
      <c r="K13" s="20">
        <f t="shared" si="1"/>
        <v>0.88888888888888884</v>
      </c>
      <c r="L13" s="20">
        <f t="shared" si="1"/>
        <v>0.88888888888888884</v>
      </c>
      <c r="M13" s="20">
        <f t="shared" si="1"/>
        <v>0.66666666666666663</v>
      </c>
      <c r="N13" s="20">
        <f t="shared" si="1"/>
        <v>0.77777777777777779</v>
      </c>
      <c r="O13" s="101">
        <f t="shared" si="1"/>
        <v>0.77777777777777779</v>
      </c>
      <c r="P13" s="99">
        <f t="shared" si="1"/>
        <v>0.88888888888888884</v>
      </c>
      <c r="Q13" s="97">
        <f>IFERROR((COUNTIF(Q3:Q11,"&lt;=7")/MAX(A4:A12)),"Missing")</f>
        <v>0.33333333333333331</v>
      </c>
      <c r="R13" s="18"/>
    </row>
    <row r="14" spans="1:18" s="28" customFormat="1" ht="11.25" customHeight="1">
      <c r="A14" s="280" t="s">
        <v>170</v>
      </c>
      <c r="B14" s="280"/>
      <c r="C14" s="280"/>
      <c r="D14" s="280"/>
      <c r="E14" s="280"/>
      <c r="F14" s="280"/>
      <c r="G14" s="280"/>
      <c r="H14" s="112"/>
      <c r="I14" s="112"/>
      <c r="J14" s="112"/>
      <c r="K14" s="112"/>
      <c r="L14" s="112"/>
      <c r="M14" s="112"/>
      <c r="N14" s="112"/>
      <c r="O14" s="112"/>
      <c r="P14" s="112"/>
      <c r="Q14" s="112"/>
      <c r="R14" s="112"/>
    </row>
    <row r="15" spans="1:18" ht="12.95" customHeight="1">
      <c r="A15" s="263" t="s">
        <v>171</v>
      </c>
      <c r="B15" s="263"/>
      <c r="C15" s="263"/>
      <c r="D15" s="263"/>
      <c r="E15" s="263"/>
      <c r="F15" s="263"/>
      <c r="G15" s="263"/>
      <c r="H15" s="263"/>
      <c r="I15" s="263"/>
      <c r="J15" s="263"/>
      <c r="K15" s="263"/>
      <c r="L15" s="263"/>
      <c r="M15" s="263"/>
      <c r="N15" s="263"/>
      <c r="O15" s="263"/>
      <c r="P15" s="263"/>
      <c r="Q15" s="263"/>
      <c r="R15" s="263"/>
    </row>
    <row r="16" spans="1:18" ht="12.75">
      <c r="A16" s="264" t="s">
        <v>172</v>
      </c>
      <c r="B16" s="264"/>
      <c r="C16" s="264"/>
      <c r="D16" s="264"/>
      <c r="E16" s="264"/>
      <c r="F16" s="264"/>
      <c r="G16" s="264"/>
      <c r="H16" s="264"/>
      <c r="I16" s="264"/>
      <c r="J16" s="264"/>
      <c r="K16" s="264"/>
      <c r="L16" s="264"/>
      <c r="M16" s="264"/>
      <c r="N16" s="264"/>
      <c r="O16" s="264"/>
      <c r="P16" s="264"/>
      <c r="Q16" s="264"/>
      <c r="R16" s="264"/>
    </row>
    <row r="17" spans="1:21" ht="12.75">
      <c r="A17" s="264" t="s">
        <v>173</v>
      </c>
      <c r="B17" s="264"/>
      <c r="C17" s="264"/>
      <c r="D17" s="264"/>
      <c r="E17" s="264"/>
      <c r="F17" s="264"/>
      <c r="G17" s="264"/>
      <c r="H17" s="264"/>
      <c r="I17" s="264"/>
      <c r="J17" s="264"/>
      <c r="K17" s="264"/>
      <c r="L17" s="264"/>
      <c r="M17" s="264"/>
      <c r="N17" s="264"/>
      <c r="O17" s="264"/>
      <c r="P17" s="264"/>
      <c r="Q17" s="264"/>
      <c r="R17" s="264"/>
    </row>
    <row r="19" spans="1:21" ht="15.75" customHeight="1">
      <c r="A19" s="34"/>
      <c r="B19" s="109" t="s">
        <v>192</v>
      </c>
      <c r="C19" s="109"/>
      <c r="D19" s="26"/>
      <c r="E19" s="25"/>
      <c r="F19" s="25"/>
      <c r="G19" s="25"/>
      <c r="H19" s="25"/>
      <c r="I19" s="25"/>
      <c r="J19" s="25"/>
      <c r="K19" s="35"/>
    </row>
    <row r="20" spans="1:21" ht="15.75" customHeight="1">
      <c r="A20" s="36"/>
      <c r="B20" s="186" t="s">
        <v>193</v>
      </c>
      <c r="C20" s="187" t="s">
        <v>194</v>
      </c>
      <c r="D20" s="32"/>
      <c r="E20" s="32"/>
      <c r="F20" s="32"/>
      <c r="G20" s="32"/>
      <c r="H20" s="32"/>
      <c r="I20" s="32"/>
      <c r="J20" s="33"/>
      <c r="K20" s="131"/>
      <c r="M20" s="115"/>
      <c r="N20" s="115"/>
      <c r="O20" s="117"/>
      <c r="P20" s="117"/>
      <c r="R20" s="117"/>
      <c r="S20" s="115"/>
      <c r="T20" s="117"/>
      <c r="U20" s="117"/>
    </row>
    <row r="21" spans="1:21" ht="15.75" customHeight="1">
      <c r="A21" s="37"/>
      <c r="B21" s="181" t="s">
        <v>195</v>
      </c>
      <c r="C21" s="93" t="s">
        <v>196</v>
      </c>
      <c r="D21" s="94"/>
      <c r="E21" s="94"/>
      <c r="F21" s="94"/>
      <c r="G21" s="94"/>
      <c r="H21" s="94"/>
      <c r="I21" s="94"/>
      <c r="J21" s="95"/>
      <c r="M21" s="115"/>
      <c r="N21" s="116"/>
      <c r="O21" s="116"/>
      <c r="P21" s="116"/>
      <c r="R21" s="115"/>
      <c r="S21" s="118"/>
      <c r="T21" s="118"/>
      <c r="U21" s="118"/>
    </row>
    <row r="22" spans="1:21" ht="15.75" customHeight="1">
      <c r="A22" s="38"/>
      <c r="B22" s="182" t="s">
        <v>197</v>
      </c>
      <c r="C22" s="179" t="s">
        <v>198</v>
      </c>
      <c r="D22" s="94"/>
      <c r="E22" s="94"/>
      <c r="F22" s="94"/>
      <c r="G22" s="94"/>
      <c r="H22" s="94"/>
      <c r="I22" s="94"/>
      <c r="J22" s="95"/>
      <c r="M22" s="115"/>
      <c r="N22" s="115"/>
      <c r="O22" s="115"/>
      <c r="P22" s="115"/>
      <c r="R22" s="115"/>
    </row>
    <row r="23" spans="1:21" ht="12.75">
      <c r="A23" s="38"/>
      <c r="B23" s="183" t="s">
        <v>199</v>
      </c>
      <c r="C23" s="93" t="s">
        <v>200</v>
      </c>
      <c r="D23" s="94"/>
      <c r="E23" s="94"/>
      <c r="F23" s="94"/>
      <c r="G23" s="94"/>
      <c r="H23" s="94"/>
      <c r="I23" s="94"/>
      <c r="J23" s="95"/>
      <c r="M23" s="115"/>
      <c r="N23" s="115"/>
      <c r="O23" s="115"/>
      <c r="P23" s="115"/>
      <c r="R23" s="115"/>
    </row>
    <row r="24" spans="1:21" ht="15.75" customHeight="1">
      <c r="A24" s="37"/>
      <c r="B24" s="184" t="s">
        <v>201</v>
      </c>
      <c r="C24" s="93" t="s">
        <v>202</v>
      </c>
      <c r="D24" s="94"/>
      <c r="E24" s="94"/>
      <c r="F24" s="94"/>
      <c r="G24" s="94"/>
      <c r="H24" s="94"/>
      <c r="I24" s="94"/>
      <c r="J24" s="95"/>
      <c r="M24" s="115"/>
      <c r="N24" s="115"/>
      <c r="O24" s="115"/>
      <c r="P24" s="115"/>
      <c r="R24" s="115"/>
      <c r="S24" s="118"/>
      <c r="T24" s="118"/>
      <c r="U24" s="118"/>
    </row>
    <row r="25" spans="1:21" ht="15.75" customHeight="1">
      <c r="A25" s="37"/>
      <c r="B25" s="185" t="s">
        <v>203</v>
      </c>
      <c r="C25" s="93" t="s">
        <v>204</v>
      </c>
      <c r="D25" s="94"/>
      <c r="E25" s="94"/>
      <c r="F25" s="94"/>
      <c r="G25" s="94"/>
      <c r="H25" s="94"/>
      <c r="I25" s="94"/>
      <c r="J25" s="95"/>
      <c r="M25" s="115"/>
      <c r="N25" s="116"/>
      <c r="O25" s="116"/>
      <c r="P25" s="116"/>
    </row>
    <row r="26" spans="1:21" ht="12.75">
      <c r="E26" s="2"/>
      <c r="F26" s="2"/>
      <c r="G26" s="2"/>
      <c r="H26" s="2"/>
      <c r="I26" s="2"/>
      <c r="J26" s="2"/>
    </row>
    <row r="27" spans="1:21" ht="12.75">
      <c r="A27" s="35"/>
      <c r="B27" s="109" t="s">
        <v>205</v>
      </c>
      <c r="C27" s="109"/>
      <c r="D27" s="25"/>
      <c r="E27" s="25"/>
      <c r="F27" s="25"/>
      <c r="G27" s="25"/>
      <c r="H27" s="25"/>
      <c r="I27" s="25"/>
      <c r="J27" s="25"/>
      <c r="K27" s="35"/>
    </row>
    <row r="28" spans="1:21" ht="6.95" customHeight="1">
      <c r="A28" s="34"/>
      <c r="B28" s="88"/>
      <c r="C28" s="89"/>
      <c r="D28" s="89"/>
      <c r="E28" s="89"/>
      <c r="F28" s="90"/>
      <c r="G28" s="90"/>
      <c r="H28" s="90"/>
      <c r="I28" s="90"/>
      <c r="J28" s="91"/>
    </row>
    <row r="29" spans="1:21" ht="24.95" customHeight="1">
      <c r="A29" s="34"/>
      <c r="B29" s="290" t="s">
        <v>206</v>
      </c>
      <c r="C29" s="291"/>
      <c r="D29" s="291"/>
      <c r="E29" s="292"/>
      <c r="F29" s="113">
        <f>MAX(A4:A12)</f>
        <v>9</v>
      </c>
      <c r="G29" s="293" t="s">
        <v>207</v>
      </c>
      <c r="H29" s="294"/>
      <c r="I29" s="294"/>
      <c r="J29" s="294"/>
    </row>
    <row r="30" spans="1:21" ht="6.95" customHeight="1">
      <c r="B30" s="92"/>
      <c r="C30" s="78"/>
      <c r="D30" s="78"/>
      <c r="E30" s="78"/>
      <c r="F30" s="87"/>
      <c r="G30" s="286"/>
      <c r="H30" s="286"/>
      <c r="I30" s="286"/>
      <c r="J30" s="287"/>
    </row>
    <row r="31" spans="1:21" ht="16.5" customHeight="1">
      <c r="A31" s="34"/>
      <c r="B31" s="180" t="s">
        <v>208</v>
      </c>
      <c r="C31" s="80"/>
      <c r="D31" s="80"/>
      <c r="E31" s="80"/>
      <c r="F31" s="80"/>
      <c r="G31" s="288"/>
      <c r="H31" s="288"/>
      <c r="I31" s="288"/>
      <c r="J31" s="289"/>
    </row>
    <row r="32" spans="1:21" ht="12.75">
      <c r="A32" s="34"/>
      <c r="B32" s="82"/>
      <c r="C32" s="83" t="s">
        <v>209</v>
      </c>
      <c r="D32" s="84" t="s">
        <v>210</v>
      </c>
      <c r="E32" s="85" t="s">
        <v>211</v>
      </c>
      <c r="F32" s="86" t="s">
        <v>212</v>
      </c>
      <c r="G32" s="288"/>
      <c r="H32" s="288"/>
      <c r="I32" s="288"/>
      <c r="J32" s="289"/>
    </row>
    <row r="33" spans="1:10" ht="27.75">
      <c r="A33" s="34"/>
      <c r="B33" s="81" t="s">
        <v>213</v>
      </c>
      <c r="C33" s="132">
        <f>COUNTIF(G3:G11,"&lt;=7")</f>
        <v>7</v>
      </c>
      <c r="D33" s="133">
        <f>COUNTIF(H3:H11,"&lt;=1")</f>
        <v>9</v>
      </c>
      <c r="E33" s="134">
        <f>COUNTIF(Q3:Q11,"&lt;=7")</f>
        <v>3</v>
      </c>
      <c r="F33" s="113">
        <f>COUNTIFS(G3:G11,"&lt;=7",H3:H11,"&lt;=1",Q3:Q11,"&lt;=7")</f>
        <v>3</v>
      </c>
      <c r="G33" s="288"/>
      <c r="H33" s="288"/>
      <c r="I33" s="288"/>
      <c r="J33" s="289"/>
    </row>
    <row r="34" spans="1:10" ht="27.75">
      <c r="A34" s="34"/>
      <c r="B34" s="81" t="s">
        <v>214</v>
      </c>
      <c r="C34" s="142">
        <f>C33/F29</f>
        <v>0.77777777777777779</v>
      </c>
      <c r="D34" s="143">
        <f>D33/F29</f>
        <v>1</v>
      </c>
      <c r="E34" s="144">
        <f>E33/F29</f>
        <v>0.33333333333333331</v>
      </c>
      <c r="F34" s="114">
        <f>F33/F29</f>
        <v>0.33333333333333331</v>
      </c>
      <c r="G34" s="288"/>
      <c r="H34" s="288"/>
      <c r="I34" s="288"/>
      <c r="J34" s="289"/>
    </row>
    <row r="35" spans="1:10" ht="9" customHeight="1">
      <c r="B35" s="92"/>
      <c r="C35" s="79"/>
      <c r="D35" s="79"/>
      <c r="E35" s="79"/>
      <c r="F35" s="78"/>
      <c r="G35" s="288"/>
      <c r="H35" s="288"/>
      <c r="I35" s="288"/>
      <c r="J35" s="289"/>
    </row>
    <row r="36" spans="1:10" ht="18" customHeight="1">
      <c r="B36" s="180" t="s">
        <v>215</v>
      </c>
      <c r="C36" s="136"/>
      <c r="D36" s="136"/>
      <c r="E36" s="136"/>
      <c r="F36" s="136"/>
      <c r="G36" s="136"/>
      <c r="H36" s="136"/>
      <c r="I36" s="136"/>
      <c r="J36" s="136"/>
    </row>
    <row r="37" spans="1:10" ht="12.75">
      <c r="B37" s="82"/>
      <c r="C37" s="135" t="s">
        <v>216</v>
      </c>
      <c r="D37" s="135" t="s">
        <v>217</v>
      </c>
      <c r="E37" s="135" t="s">
        <v>218</v>
      </c>
      <c r="F37" s="135" t="s">
        <v>219</v>
      </c>
      <c r="G37" s="135" t="s">
        <v>220</v>
      </c>
      <c r="H37" s="135" t="s">
        <v>221</v>
      </c>
      <c r="I37" s="135" t="s">
        <v>222</v>
      </c>
      <c r="J37" s="135" t="s">
        <v>223</v>
      </c>
    </row>
    <row r="38" spans="1:10" ht="15.75" customHeight="1">
      <c r="B38" s="81" t="s">
        <v>213</v>
      </c>
      <c r="C38" s="129">
        <f t="shared" ref="C38:I38" si="2">COUNTIF(I3:I11,"&lt;=7")</f>
        <v>8</v>
      </c>
      <c r="D38" s="129">
        <f t="shared" si="2"/>
        <v>4</v>
      </c>
      <c r="E38" s="129">
        <f t="shared" si="2"/>
        <v>8</v>
      </c>
      <c r="F38" s="129">
        <f t="shared" si="2"/>
        <v>8</v>
      </c>
      <c r="G38" s="129">
        <f t="shared" si="2"/>
        <v>6</v>
      </c>
      <c r="H38" s="129">
        <f t="shared" si="2"/>
        <v>7</v>
      </c>
      <c r="I38" s="129">
        <f t="shared" si="2"/>
        <v>7</v>
      </c>
      <c r="J38" s="129">
        <f>COUNTIF(P3:P11,"&lt;=1")</f>
        <v>8</v>
      </c>
    </row>
    <row r="39" spans="1:10" ht="15.75" customHeight="1">
      <c r="B39" s="81" t="s">
        <v>567</v>
      </c>
      <c r="C39" s="129">
        <v>9</v>
      </c>
      <c r="D39" s="129">
        <v>8</v>
      </c>
      <c r="E39" s="129">
        <v>9</v>
      </c>
      <c r="F39" s="129">
        <v>9</v>
      </c>
      <c r="G39" s="129">
        <v>9</v>
      </c>
      <c r="H39" s="129">
        <v>9</v>
      </c>
      <c r="I39" s="129">
        <v>9</v>
      </c>
      <c r="J39" s="129">
        <v>9</v>
      </c>
    </row>
    <row r="40" spans="1:10" ht="15.75" customHeight="1">
      <c r="B40" s="81" t="s">
        <v>214</v>
      </c>
      <c r="C40" s="130">
        <f>I13</f>
        <v>0.88888888888888884</v>
      </c>
      <c r="D40" s="130">
        <f t="shared" ref="D40:J40" si="3">J13</f>
        <v>0.5</v>
      </c>
      <c r="E40" s="130">
        <f t="shared" si="3"/>
        <v>0.88888888888888884</v>
      </c>
      <c r="F40" s="130">
        <f t="shared" si="3"/>
        <v>0.88888888888888884</v>
      </c>
      <c r="G40" s="130">
        <f t="shared" si="3"/>
        <v>0.66666666666666663</v>
      </c>
      <c r="H40" s="130">
        <f t="shared" si="3"/>
        <v>0.77777777777777779</v>
      </c>
      <c r="I40" s="130">
        <f t="shared" si="3"/>
        <v>0.77777777777777779</v>
      </c>
      <c r="J40" s="130">
        <f t="shared" si="3"/>
        <v>0.88888888888888884</v>
      </c>
    </row>
    <row r="41" spans="1:10" ht="15.75" customHeight="1">
      <c r="B41" s="81" t="s">
        <v>224</v>
      </c>
      <c r="C41" s="129">
        <f>I12</f>
        <v>0</v>
      </c>
      <c r="D41" s="129">
        <f t="shared" ref="D41:J41" si="4">J12</f>
        <v>6.5</v>
      </c>
      <c r="E41" s="129">
        <f t="shared" si="4"/>
        <v>2</v>
      </c>
      <c r="F41" s="129">
        <f t="shared" si="4"/>
        <v>0</v>
      </c>
      <c r="G41" s="129">
        <f t="shared" si="4"/>
        <v>5</v>
      </c>
      <c r="H41" s="129">
        <f t="shared" si="4"/>
        <v>1</v>
      </c>
      <c r="I41" s="129">
        <f t="shared" si="4"/>
        <v>1</v>
      </c>
      <c r="J41" s="129">
        <f t="shared" si="4"/>
        <v>0</v>
      </c>
    </row>
    <row r="43" spans="1:10" ht="15.75" customHeight="1">
      <c r="C43" s="259">
        <f>C38/C39</f>
        <v>0.88888888888888884</v>
      </c>
      <c r="D43" s="259">
        <f t="shared" ref="D43:J43" si="5">D38/D39</f>
        <v>0.5</v>
      </c>
      <c r="E43" s="259">
        <f t="shared" si="5"/>
        <v>0.88888888888888884</v>
      </c>
      <c r="F43" s="259">
        <f t="shared" si="5"/>
        <v>0.88888888888888884</v>
      </c>
      <c r="G43" s="259">
        <f t="shared" si="5"/>
        <v>0.66666666666666663</v>
      </c>
      <c r="H43" s="259">
        <f t="shared" si="5"/>
        <v>0.77777777777777779</v>
      </c>
      <c r="I43" s="259">
        <f t="shared" si="5"/>
        <v>0.77777777777777779</v>
      </c>
      <c r="J43" s="259">
        <f t="shared" si="5"/>
        <v>0.88888888888888884</v>
      </c>
    </row>
  </sheetData>
  <mergeCells count="11">
    <mergeCell ref="G30:J35"/>
    <mergeCell ref="B29:E29"/>
    <mergeCell ref="A16:R16"/>
    <mergeCell ref="A17:R17"/>
    <mergeCell ref="G29:J29"/>
    <mergeCell ref="A15:R15"/>
    <mergeCell ref="A14:G14"/>
    <mergeCell ref="I1:Q1"/>
    <mergeCell ref="A12:F12"/>
    <mergeCell ref="A13:F13"/>
    <mergeCell ref="B1:F1"/>
  </mergeCells>
  <phoneticPr fontId="2" type="noConversion"/>
  <conditionalFormatting sqref="B31 B38:B41">
    <cfRule type="containsText" dxfId="24" priority="13" operator="containsText" text="Input B40">
      <formula>NOT(ISERROR(SEARCH("Input B40",B31)))</formula>
    </cfRule>
  </conditionalFormatting>
  <conditionalFormatting sqref="B34 C35:E35">
    <cfRule type="containsText" dxfId="23" priority="15" operator="containsText" text="Input B40">
      <formula>NOT(ISERROR(SEARCH("Input B40",B34)))</formula>
    </cfRule>
  </conditionalFormatting>
  <conditionalFormatting sqref="B36:C36">
    <cfRule type="containsText" dxfId="22" priority="1" operator="containsText" text="Input B40">
      <formula>NOT(ISERROR(SEARCH("Input B40",B36)))</formula>
    </cfRule>
  </conditionalFormatting>
  <conditionalFormatting sqref="G3:G11 I3:O11 Q3:Q11">
    <cfRule type="cellIs" dxfId="21" priority="44" operator="lessThanOrEqual">
      <formula>7</formula>
    </cfRule>
    <cfRule type="cellIs" dxfId="20" priority="47" operator="greaterThan">
      <formula>7</formula>
    </cfRule>
  </conditionalFormatting>
  <conditionalFormatting sqref="G12 I12:O12 Q12">
    <cfRule type="cellIs" dxfId="19" priority="45" operator="lessThanOrEqual">
      <formula>7</formula>
    </cfRule>
    <cfRule type="cellIs" dxfId="18" priority="46" operator="greaterThan">
      <formula>7</formula>
    </cfRule>
  </conditionalFormatting>
  <conditionalFormatting sqref="G3:Q12">
    <cfRule type="containsText" dxfId="17" priority="17" stopIfTrue="1" operator="containsText" text="Missing">
      <formula>NOT(ISERROR(SEARCH("Missing",G3)))</formula>
    </cfRule>
    <cfRule type="containsText" dxfId="16" priority="39" stopIfTrue="1" operator="containsText" text="NA">
      <formula>NOT(ISERROR(SEARCH("NA",G3)))</formula>
    </cfRule>
  </conditionalFormatting>
  <conditionalFormatting sqref="H3:H11 P3:P11">
    <cfRule type="cellIs" dxfId="15" priority="49" stopIfTrue="1" operator="lessThanOrEqual">
      <formula>1</formula>
    </cfRule>
    <cfRule type="cellIs" dxfId="14" priority="86" operator="greaterThan">
      <formula>1</formula>
    </cfRule>
  </conditionalFormatting>
  <conditionalFormatting sqref="H12 P12">
    <cfRule type="cellIs" dxfId="13" priority="18" stopIfTrue="1" operator="lessThanOrEqual">
      <formula>1</formula>
    </cfRule>
    <cfRule type="cellIs" dxfId="12" priority="19" operator="greaterThan">
      <formula>1</formula>
    </cfRule>
  </conditionalFormatting>
  <conditionalFormatting sqref="P3:P12 G12:O12 Q12 G13:Q13">
    <cfRule type="containsText" dxfId="11" priority="16" operator="containsText" text="Missing">
      <formula>NOT(ISERROR(SEARCH("Missing",G3)))</formula>
    </cfRule>
  </conditionalFormatting>
  <conditionalFormatting sqref="P3:P12">
    <cfRule type="cellIs" dxfId="10" priority="21" operator="between">
      <formula>-0.00000001</formula>
      <formula>-9999</formula>
    </cfRule>
  </conditionalFormatting>
  <pageMargins left="0" right="0" top="0" bottom="0" header="0" footer="0"/>
  <pageSetup paperSize="9" orientation="portrait" r:id="rId1"/>
  <ignoredErrors>
    <ignoredError sqref="H13" formula="1"/>
  </ignoredErrors>
  <drawing r:id="rId2"/>
  <extLst>
    <ext xmlns:x14="http://schemas.microsoft.com/office/spreadsheetml/2009/9/main" uri="{78C0D931-6437-407d-A8EE-F0AAD7539E65}">
      <x14:conditionalFormattings>
        <x14:conditionalFormatting xmlns:xm="http://schemas.microsoft.com/office/excel/2006/main">
          <x14:cfRule type="iconSet" priority="87" id="{1437F5D9-4B35-2846-B294-1FDEAB04651B}">
            <x14:iconSet custom="1">
              <x14:cfvo type="percent">
                <xm:f>0</xm:f>
              </x14:cfvo>
              <x14:cfvo type="num">
                <xm:f>-9999</xm:f>
              </x14:cfvo>
              <x14:cfvo type="num">
                <xm:f>0</xm:f>
              </x14:cfvo>
              <x14:cfIcon iconSet="NoIcons" iconId="0"/>
              <x14:cfIcon iconSet="3Symbols" iconId="1"/>
              <x14:cfIcon iconSet="NoIcons" iconId="0"/>
            </x14:iconSet>
          </x14:cfRule>
          <xm:sqref>G3:O12 Q3:Q12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472F7-83FB-6C41-BADA-309D7EF1381A}">
  <sheetPr>
    <tabColor theme="7" tint="0.79998168889431442"/>
  </sheetPr>
  <dimension ref="A1:H71"/>
  <sheetViews>
    <sheetView zoomScale="110" zoomScaleNormal="110" workbookViewId="0">
      <selection activeCell="L7" sqref="L7"/>
    </sheetView>
  </sheetViews>
  <sheetFormatPr defaultColWidth="10.85546875" defaultRowHeight="11.25"/>
  <cols>
    <col min="1" max="1" width="15.7109375" style="5" customWidth="1"/>
    <col min="2" max="2" width="32.85546875" style="5" customWidth="1"/>
    <col min="3" max="3" width="11" style="5" customWidth="1"/>
    <col min="4" max="4" width="21.28515625" style="5" customWidth="1"/>
    <col min="5" max="5" width="14" style="5" bestFit="1" customWidth="1"/>
    <col min="6" max="6" width="14.28515625" style="5" customWidth="1"/>
    <col min="7" max="7" width="22.42578125" style="5" customWidth="1"/>
    <col min="8" max="8" width="31" style="5" customWidth="1"/>
    <col min="9" max="16384" width="10.85546875" style="5"/>
  </cols>
  <sheetData>
    <row r="1" spans="1:8" s="161" customFormat="1" ht="33.950000000000003" customHeight="1" thickBot="1">
      <c r="A1" s="159" t="s">
        <v>225</v>
      </c>
      <c r="B1" s="160" t="s">
        <v>226</v>
      </c>
      <c r="C1" s="159" t="s">
        <v>227</v>
      </c>
      <c r="D1" s="160" t="s">
        <v>228</v>
      </c>
      <c r="E1" s="160" t="s">
        <v>229</v>
      </c>
      <c r="F1" s="160" t="s">
        <v>230</v>
      </c>
      <c r="G1" s="159" t="s">
        <v>231</v>
      </c>
      <c r="H1" s="160" t="s">
        <v>232</v>
      </c>
    </row>
    <row r="2" spans="1:8" s="39" customFormat="1" ht="23.25" thickBot="1">
      <c r="A2" s="197" t="s">
        <v>433</v>
      </c>
      <c r="B2" s="198" t="s">
        <v>53</v>
      </c>
      <c r="C2" s="44">
        <v>1</v>
      </c>
      <c r="D2" s="27" t="s">
        <v>235</v>
      </c>
      <c r="E2" s="40">
        <v>44562</v>
      </c>
      <c r="F2" s="40">
        <v>44562</v>
      </c>
      <c r="G2" s="42" t="s">
        <v>234</v>
      </c>
      <c r="H2" s="41"/>
    </row>
    <row r="3" spans="1:8" s="39" customFormat="1" ht="23.25" thickBot="1">
      <c r="A3" s="197" t="s">
        <v>434</v>
      </c>
      <c r="B3" s="197" t="s">
        <v>258</v>
      </c>
      <c r="C3" s="44">
        <v>1</v>
      </c>
      <c r="D3" s="27" t="s">
        <v>235</v>
      </c>
      <c r="E3" s="40">
        <v>44562</v>
      </c>
      <c r="F3" s="40">
        <v>44562</v>
      </c>
      <c r="G3" s="42" t="s">
        <v>237</v>
      </c>
      <c r="H3" s="41"/>
    </row>
    <row r="4" spans="1:8" s="39" customFormat="1" ht="57" thickBot="1">
      <c r="A4" s="197" t="s">
        <v>435</v>
      </c>
      <c r="B4" s="199" t="s">
        <v>52</v>
      </c>
      <c r="C4" s="44">
        <v>1</v>
      </c>
      <c r="D4" s="27" t="s">
        <v>235</v>
      </c>
      <c r="E4" s="40">
        <v>44562</v>
      </c>
      <c r="F4" s="40">
        <v>44562</v>
      </c>
      <c r="G4" s="42" t="s">
        <v>237</v>
      </c>
      <c r="H4" s="41"/>
    </row>
    <row r="5" spans="1:8" s="39" customFormat="1" ht="34.5" thickBot="1">
      <c r="A5" s="197" t="s">
        <v>436</v>
      </c>
      <c r="B5" s="199" t="s">
        <v>437</v>
      </c>
      <c r="C5" s="44">
        <v>1</v>
      </c>
      <c r="D5" s="27" t="s">
        <v>235</v>
      </c>
      <c r="E5" s="40">
        <v>44562</v>
      </c>
      <c r="F5" s="40">
        <v>44562</v>
      </c>
      <c r="G5" s="42" t="s">
        <v>237</v>
      </c>
    </row>
    <row r="6" spans="1:8" s="39" customFormat="1" ht="23.25" thickBot="1">
      <c r="A6" s="197" t="s">
        <v>438</v>
      </c>
      <c r="B6" s="199" t="s">
        <v>439</v>
      </c>
      <c r="C6" s="44">
        <v>1</v>
      </c>
      <c r="D6" s="27" t="s">
        <v>235</v>
      </c>
      <c r="E6" s="40">
        <v>44562</v>
      </c>
      <c r="F6" s="40">
        <v>44562</v>
      </c>
      <c r="G6" s="42" t="s">
        <v>236</v>
      </c>
    </row>
    <row r="7" spans="1:8" s="39" customFormat="1" ht="57" thickBot="1">
      <c r="A7" s="202" t="s">
        <v>440</v>
      </c>
      <c r="B7" s="200" t="s">
        <v>441</v>
      </c>
      <c r="C7" s="44">
        <v>1</v>
      </c>
      <c r="D7" s="27" t="s">
        <v>235</v>
      </c>
      <c r="E7" s="40">
        <v>44562</v>
      </c>
      <c r="F7" s="40">
        <v>44562</v>
      </c>
      <c r="G7" s="42" t="s">
        <v>238</v>
      </c>
    </row>
    <row r="8" spans="1:8" s="39" customFormat="1" ht="34.5" thickBot="1">
      <c r="A8" s="197" t="s">
        <v>442</v>
      </c>
      <c r="B8" s="198" t="s">
        <v>443</v>
      </c>
      <c r="C8" s="44">
        <v>1</v>
      </c>
      <c r="D8" s="27" t="s">
        <v>235</v>
      </c>
      <c r="E8" s="40">
        <v>44562</v>
      </c>
      <c r="F8" s="40">
        <v>44562</v>
      </c>
      <c r="G8" s="42" t="s">
        <v>237</v>
      </c>
    </row>
    <row r="9" spans="1:8" s="39" customFormat="1" ht="68.25" thickBot="1">
      <c r="A9" s="197" t="s">
        <v>444</v>
      </c>
      <c r="B9" s="199" t="s">
        <v>445</v>
      </c>
      <c r="C9" s="44">
        <v>1</v>
      </c>
      <c r="D9" s="27" t="s">
        <v>235</v>
      </c>
      <c r="E9" s="40">
        <v>44562</v>
      </c>
      <c r="F9" s="40">
        <v>44562</v>
      </c>
      <c r="G9" s="42" t="s">
        <v>237</v>
      </c>
    </row>
    <row r="10" spans="1:8" s="39" customFormat="1" ht="34.5" thickBot="1">
      <c r="A10" s="197" t="s">
        <v>446</v>
      </c>
      <c r="B10" s="199" t="s">
        <v>437</v>
      </c>
      <c r="C10" s="44">
        <v>1</v>
      </c>
      <c r="D10" s="27" t="s">
        <v>235</v>
      </c>
      <c r="E10" s="40">
        <v>44562</v>
      </c>
      <c r="F10" s="40">
        <v>44562</v>
      </c>
      <c r="G10" s="42" t="s">
        <v>237</v>
      </c>
    </row>
    <row r="11" spans="1:8" s="39" customFormat="1" ht="45.75" thickBot="1">
      <c r="A11" s="197" t="s">
        <v>447</v>
      </c>
      <c r="B11" s="197" t="s">
        <v>448</v>
      </c>
      <c r="C11" s="44">
        <v>1</v>
      </c>
      <c r="D11" s="27" t="s">
        <v>235</v>
      </c>
      <c r="E11" s="40">
        <v>44562</v>
      </c>
      <c r="F11" s="40">
        <v>44562</v>
      </c>
      <c r="G11" s="42" t="s">
        <v>237</v>
      </c>
    </row>
    <row r="12" spans="1:8" s="39" customFormat="1" ht="34.5" thickBot="1">
      <c r="A12" s="202" t="s">
        <v>449</v>
      </c>
      <c r="B12" s="200" t="s">
        <v>450</v>
      </c>
      <c r="C12" s="44">
        <v>1</v>
      </c>
      <c r="D12" s="27" t="s">
        <v>235</v>
      </c>
      <c r="E12" s="40">
        <v>44562</v>
      </c>
      <c r="F12" s="40">
        <v>44562</v>
      </c>
      <c r="G12" s="42" t="s">
        <v>234</v>
      </c>
    </row>
    <row r="13" spans="1:8" s="39" customFormat="1" ht="99.95" customHeight="1">
      <c r="A13" s="202" t="s">
        <v>451</v>
      </c>
      <c r="B13" s="297" t="s">
        <v>453</v>
      </c>
      <c r="C13" s="108">
        <v>2</v>
      </c>
      <c r="D13" s="27" t="s">
        <v>235</v>
      </c>
      <c r="E13" s="40">
        <v>44562</v>
      </c>
      <c r="F13" s="40">
        <v>44562</v>
      </c>
      <c r="G13" s="42" t="s">
        <v>237</v>
      </c>
    </row>
    <row r="14" spans="1:8" s="39" customFormat="1" ht="22.5">
      <c r="A14" s="203" t="s">
        <v>556</v>
      </c>
      <c r="B14" s="298"/>
      <c r="C14" s="108">
        <v>2</v>
      </c>
      <c r="D14" s="27" t="s">
        <v>235</v>
      </c>
      <c r="E14" s="40">
        <v>44562</v>
      </c>
      <c r="F14" s="40">
        <v>44562</v>
      </c>
      <c r="G14" s="42" t="s">
        <v>237</v>
      </c>
    </row>
    <row r="15" spans="1:8" s="39" customFormat="1" ht="34.5" thickBot="1">
      <c r="A15" s="201" t="s">
        <v>452</v>
      </c>
      <c r="B15" s="299"/>
      <c r="C15" s="108">
        <v>2</v>
      </c>
      <c r="D15" s="27" t="s">
        <v>235</v>
      </c>
      <c r="E15" s="40">
        <v>44562</v>
      </c>
      <c r="F15" s="40">
        <v>44562</v>
      </c>
      <c r="G15" s="42" t="s">
        <v>237</v>
      </c>
    </row>
    <row r="16" spans="1:8" s="39" customFormat="1" ht="34.5" thickBot="1">
      <c r="A16" s="197" t="s">
        <v>449</v>
      </c>
      <c r="B16" s="199" t="s">
        <v>89</v>
      </c>
      <c r="C16" s="108">
        <v>2</v>
      </c>
      <c r="D16" s="27" t="s">
        <v>235</v>
      </c>
      <c r="E16" s="40">
        <v>44562</v>
      </c>
      <c r="F16" s="40">
        <v>44562</v>
      </c>
      <c r="G16" s="42" t="s">
        <v>238</v>
      </c>
    </row>
    <row r="17" spans="1:8" s="39" customFormat="1" ht="68.25" thickBot="1">
      <c r="A17" s="197" t="s">
        <v>454</v>
      </c>
      <c r="B17" s="199" t="s">
        <v>69</v>
      </c>
      <c r="C17" s="108">
        <v>2</v>
      </c>
      <c r="D17" s="27" t="s">
        <v>235</v>
      </c>
      <c r="E17" s="40">
        <v>44562</v>
      </c>
      <c r="F17" s="40">
        <v>44562</v>
      </c>
      <c r="G17" s="42" t="s">
        <v>237</v>
      </c>
      <c r="H17" s="5"/>
    </row>
    <row r="18" spans="1:8" s="39" customFormat="1" ht="34.5" thickBot="1">
      <c r="A18" s="197" t="s">
        <v>455</v>
      </c>
      <c r="B18" s="198" t="s">
        <v>453</v>
      </c>
      <c r="C18" s="108">
        <v>2</v>
      </c>
      <c r="D18" s="41"/>
      <c r="E18" s="41"/>
      <c r="F18" s="41"/>
      <c r="G18" s="42" t="s">
        <v>237</v>
      </c>
      <c r="H18" s="43"/>
    </row>
    <row r="19" spans="1:8" ht="34.5" thickBot="1">
      <c r="A19" s="197" t="s">
        <v>456</v>
      </c>
      <c r="B19" s="198" t="s">
        <v>453</v>
      </c>
      <c r="C19" s="5">
        <v>3</v>
      </c>
      <c r="G19" s="42" t="s">
        <v>234</v>
      </c>
    </row>
    <row r="20" spans="1:8" ht="34.5" thickBot="1">
      <c r="A20" s="197" t="s">
        <v>449</v>
      </c>
      <c r="B20" s="199" t="s">
        <v>89</v>
      </c>
      <c r="C20" s="5">
        <v>3</v>
      </c>
      <c r="G20" s="42" t="s">
        <v>238</v>
      </c>
    </row>
    <row r="21" spans="1:8" ht="99.6" customHeight="1" thickBot="1">
      <c r="A21" s="202" t="s">
        <v>462</v>
      </c>
      <c r="B21" s="200" t="s">
        <v>457</v>
      </c>
      <c r="C21" s="5">
        <v>3</v>
      </c>
      <c r="G21" s="42" t="s">
        <v>237</v>
      </c>
    </row>
    <row r="22" spans="1:8" ht="23.25" thickBot="1">
      <c r="A22" s="202" t="s">
        <v>458</v>
      </c>
      <c r="B22" s="200" t="s">
        <v>459</v>
      </c>
      <c r="C22" s="5">
        <v>3</v>
      </c>
      <c r="G22" s="42" t="s">
        <v>237</v>
      </c>
      <c r="H22" s="45"/>
    </row>
    <row r="23" spans="1:8" ht="12" thickBot="1">
      <c r="A23" s="197" t="s">
        <v>460</v>
      </c>
      <c r="B23" s="199" t="s">
        <v>461</v>
      </c>
      <c r="C23" s="5">
        <v>3</v>
      </c>
      <c r="G23" s="42" t="s">
        <v>234</v>
      </c>
      <c r="H23" s="42"/>
    </row>
    <row r="24" spans="1:8" ht="23.25" thickBot="1">
      <c r="A24" s="197" t="s">
        <v>456</v>
      </c>
      <c r="B24" s="199" t="s">
        <v>457</v>
      </c>
      <c r="C24" s="5">
        <v>3</v>
      </c>
      <c r="G24" s="42" t="s">
        <v>234</v>
      </c>
      <c r="H24" s="42"/>
    </row>
    <row r="25" spans="1:8" ht="12" thickBot="1">
      <c r="A25" s="197" t="s">
        <v>463</v>
      </c>
      <c r="B25" s="197" t="s">
        <v>464</v>
      </c>
      <c r="C25" s="5">
        <v>3</v>
      </c>
      <c r="G25" s="42" t="s">
        <v>237</v>
      </c>
      <c r="H25" s="42"/>
    </row>
    <row r="26" spans="1:8" ht="68.25" thickBot="1">
      <c r="A26" s="208" t="s">
        <v>465</v>
      </c>
      <c r="B26" s="207" t="s">
        <v>95</v>
      </c>
      <c r="C26" s="44">
        <v>4</v>
      </c>
      <c r="D26" s="46" t="s">
        <v>233</v>
      </c>
      <c r="E26" s="47">
        <v>45292</v>
      </c>
      <c r="F26" s="47">
        <v>45413</v>
      </c>
      <c r="G26" s="45" t="s">
        <v>234</v>
      </c>
      <c r="H26" s="42"/>
    </row>
    <row r="27" spans="1:8" ht="68.25" thickBot="1">
      <c r="A27" s="208" t="s">
        <v>466</v>
      </c>
      <c r="B27" s="207" t="s">
        <v>96</v>
      </c>
      <c r="C27" s="5">
        <v>4</v>
      </c>
      <c r="G27" s="42" t="s">
        <v>236</v>
      </c>
      <c r="H27" s="206"/>
    </row>
    <row r="28" spans="1:8" ht="45.75" thickBot="1">
      <c r="A28" s="208" t="s">
        <v>467</v>
      </c>
      <c r="B28" s="207" t="s">
        <v>470</v>
      </c>
      <c r="C28" s="5">
        <v>4</v>
      </c>
      <c r="G28" s="42" t="s">
        <v>237</v>
      </c>
      <c r="H28" s="206"/>
    </row>
    <row r="29" spans="1:8" ht="45.75" thickBot="1">
      <c r="A29" s="208" t="s">
        <v>468</v>
      </c>
      <c r="B29" s="207" t="s">
        <v>471</v>
      </c>
      <c r="C29" s="5">
        <v>4</v>
      </c>
      <c r="G29" s="42" t="s">
        <v>234</v>
      </c>
      <c r="H29" s="206"/>
    </row>
    <row r="30" spans="1:8" ht="34.5" thickBot="1">
      <c r="A30" s="208" t="s">
        <v>469</v>
      </c>
      <c r="B30" s="207" t="s">
        <v>472</v>
      </c>
      <c r="C30" s="5">
        <v>4</v>
      </c>
      <c r="G30" s="42" t="s">
        <v>234</v>
      </c>
      <c r="H30" s="206"/>
    </row>
    <row r="31" spans="1:8" ht="57" thickBot="1">
      <c r="A31" s="204" t="s">
        <v>521</v>
      </c>
      <c r="B31" s="233" t="s">
        <v>522</v>
      </c>
      <c r="C31" s="5">
        <v>4</v>
      </c>
      <c r="G31" s="42" t="s">
        <v>237</v>
      </c>
      <c r="H31" s="206"/>
    </row>
    <row r="32" spans="1:8" ht="12" thickBot="1">
      <c r="A32" s="205" t="s">
        <v>527</v>
      </c>
      <c r="B32" s="233" t="s">
        <v>102</v>
      </c>
      <c r="C32" s="5">
        <v>4</v>
      </c>
      <c r="G32" s="42" t="s">
        <v>237</v>
      </c>
      <c r="H32" s="206"/>
    </row>
    <row r="33" spans="1:8" ht="23.25" thickBot="1">
      <c r="A33" s="205" t="s">
        <v>526</v>
      </c>
      <c r="B33" s="233" t="s">
        <v>309</v>
      </c>
      <c r="C33" s="5">
        <v>4</v>
      </c>
      <c r="G33" s="42" t="s">
        <v>237</v>
      </c>
      <c r="H33" s="206"/>
    </row>
    <row r="34" spans="1:8" ht="45.75" thickBot="1">
      <c r="A34" s="205" t="s">
        <v>525</v>
      </c>
      <c r="B34" s="233" t="s">
        <v>523</v>
      </c>
      <c r="C34" s="5">
        <v>4</v>
      </c>
      <c r="G34" s="42" t="s">
        <v>236</v>
      </c>
      <c r="H34" s="206"/>
    </row>
    <row r="35" spans="1:8" ht="12" thickBot="1">
      <c r="A35" s="209" t="s">
        <v>524</v>
      </c>
      <c r="B35" s="233" t="s">
        <v>311</v>
      </c>
      <c r="C35" s="5">
        <v>4</v>
      </c>
      <c r="G35" s="42" t="s">
        <v>237</v>
      </c>
      <c r="H35" s="206"/>
    </row>
    <row r="36" spans="1:8" ht="23.25" thickBot="1">
      <c r="A36" s="210" t="s">
        <v>473</v>
      </c>
      <c r="B36" s="211" t="s">
        <v>109</v>
      </c>
      <c r="C36" s="5">
        <v>5</v>
      </c>
      <c r="D36" s="231" t="s">
        <v>508</v>
      </c>
      <c r="E36" s="232">
        <v>45301</v>
      </c>
      <c r="F36" s="197" t="s">
        <v>509</v>
      </c>
      <c r="G36" s="42" t="s">
        <v>237</v>
      </c>
      <c r="H36" s="206"/>
    </row>
    <row r="37" spans="1:8" ht="23.25" thickBot="1">
      <c r="A37" s="210" t="s">
        <v>474</v>
      </c>
      <c r="B37" s="212" t="s">
        <v>475</v>
      </c>
      <c r="C37" s="5">
        <v>5</v>
      </c>
      <c r="D37" s="197" t="s">
        <v>508</v>
      </c>
      <c r="E37" s="232">
        <v>45301</v>
      </c>
      <c r="F37" s="197" t="s">
        <v>509</v>
      </c>
      <c r="G37" s="42" t="s">
        <v>237</v>
      </c>
    </row>
    <row r="38" spans="1:8" ht="34.5" thickBot="1">
      <c r="A38" s="210" t="s">
        <v>476</v>
      </c>
      <c r="B38" s="213" t="s">
        <v>111</v>
      </c>
      <c r="C38" s="5">
        <v>5</v>
      </c>
      <c r="D38" s="197" t="s">
        <v>510</v>
      </c>
      <c r="E38" s="197" t="s">
        <v>511</v>
      </c>
      <c r="F38" s="197" t="s">
        <v>512</v>
      </c>
      <c r="G38" s="42" t="s">
        <v>234</v>
      </c>
    </row>
    <row r="39" spans="1:8" ht="34.5" thickBot="1">
      <c r="A39" s="213" t="s">
        <v>477</v>
      </c>
      <c r="B39" s="212" t="s">
        <v>320</v>
      </c>
      <c r="C39" s="5">
        <v>5</v>
      </c>
      <c r="D39" s="199" t="s">
        <v>513</v>
      </c>
      <c r="E39" s="197" t="s">
        <v>514</v>
      </c>
      <c r="F39" s="197" t="s">
        <v>514</v>
      </c>
      <c r="G39" s="42" t="s">
        <v>237</v>
      </c>
    </row>
    <row r="40" spans="1:8" ht="45.75" thickBot="1">
      <c r="A40" s="213" t="s">
        <v>478</v>
      </c>
      <c r="B40" s="212" t="s">
        <v>317</v>
      </c>
      <c r="C40" s="5">
        <v>5</v>
      </c>
      <c r="D40" s="199" t="s">
        <v>516</v>
      </c>
      <c r="E40" s="197" t="s">
        <v>515</v>
      </c>
      <c r="F40" s="197" t="s">
        <v>515</v>
      </c>
      <c r="G40" s="42" t="s">
        <v>234</v>
      </c>
    </row>
    <row r="41" spans="1:8" ht="34.5" thickBot="1">
      <c r="A41" s="210" t="s">
        <v>479</v>
      </c>
      <c r="B41" s="211" t="s">
        <v>110</v>
      </c>
      <c r="C41" s="5">
        <v>5</v>
      </c>
      <c r="D41" s="231" t="s">
        <v>517</v>
      </c>
      <c r="G41" s="42" t="s">
        <v>237</v>
      </c>
    </row>
    <row r="42" spans="1:8" ht="45.75" thickBot="1">
      <c r="A42" s="210" t="s">
        <v>480</v>
      </c>
      <c r="B42" s="213" t="s">
        <v>481</v>
      </c>
      <c r="C42" s="5">
        <v>5</v>
      </c>
      <c r="D42" s="197" t="s">
        <v>518</v>
      </c>
      <c r="G42" s="42" t="s">
        <v>237</v>
      </c>
    </row>
    <row r="43" spans="1:8" ht="23.25" thickBot="1">
      <c r="A43" s="210" t="s">
        <v>482</v>
      </c>
      <c r="B43" s="212" t="s">
        <v>315</v>
      </c>
      <c r="C43" s="5">
        <v>5</v>
      </c>
      <c r="D43" s="197" t="s">
        <v>519</v>
      </c>
      <c r="G43" s="42" t="s">
        <v>237</v>
      </c>
    </row>
    <row r="44" spans="1:8" ht="34.5" thickBot="1">
      <c r="A44" s="214" t="s">
        <v>483</v>
      </c>
      <c r="B44" s="214" t="s">
        <v>484</v>
      </c>
      <c r="C44" s="5">
        <v>5</v>
      </c>
      <c r="D44" s="202" t="s">
        <v>520</v>
      </c>
      <c r="G44" s="42" t="s">
        <v>237</v>
      </c>
    </row>
    <row r="45" spans="1:8" ht="28.5" customHeight="1" thickBot="1">
      <c r="A45" s="247" t="s">
        <v>485</v>
      </c>
      <c r="B45" s="247" t="s">
        <v>486</v>
      </c>
      <c r="C45" s="5">
        <v>6</v>
      </c>
      <c r="G45" s="42" t="s">
        <v>237</v>
      </c>
    </row>
    <row r="46" spans="1:8" ht="54.6" customHeight="1" thickBot="1">
      <c r="A46" s="234" t="s">
        <v>487</v>
      </c>
      <c r="B46" s="249" t="s">
        <v>126</v>
      </c>
      <c r="C46" s="5">
        <v>6</v>
      </c>
      <c r="G46" s="42" t="s">
        <v>237</v>
      </c>
    </row>
    <row r="47" spans="1:8" ht="31.5" customHeight="1" thickBot="1">
      <c r="A47" s="222" t="s">
        <v>488</v>
      </c>
      <c r="B47" s="251" t="s">
        <v>326</v>
      </c>
      <c r="C47" s="5">
        <v>6</v>
      </c>
      <c r="G47" s="42" t="s">
        <v>237</v>
      </c>
    </row>
    <row r="48" spans="1:8" ht="41.45" customHeight="1" thickBot="1">
      <c r="A48" s="234" t="s">
        <v>489</v>
      </c>
      <c r="B48" s="249" t="s">
        <v>127</v>
      </c>
      <c r="C48" s="5">
        <v>6</v>
      </c>
      <c r="G48" s="42" t="s">
        <v>237</v>
      </c>
    </row>
    <row r="49" spans="1:7" ht="15.6" customHeight="1" thickBot="1">
      <c r="A49" s="236" t="s">
        <v>490</v>
      </c>
      <c r="B49" s="235" t="s">
        <v>491</v>
      </c>
      <c r="C49" s="5">
        <v>6</v>
      </c>
      <c r="G49" s="42" t="s">
        <v>237</v>
      </c>
    </row>
    <row r="50" spans="1:7" ht="28.5" customHeight="1">
      <c r="A50" s="222" t="s">
        <v>492</v>
      </c>
      <c r="B50" s="247" t="s">
        <v>324</v>
      </c>
      <c r="C50" s="5">
        <v>7</v>
      </c>
      <c r="G50" s="42" t="s">
        <v>234</v>
      </c>
    </row>
    <row r="51" spans="1:7" ht="34.5" thickBot="1">
      <c r="A51" s="223" t="s">
        <v>493</v>
      </c>
      <c r="B51" s="248" t="s">
        <v>557</v>
      </c>
      <c r="C51" s="5">
        <v>7</v>
      </c>
      <c r="G51" s="42" t="s">
        <v>237</v>
      </c>
    </row>
    <row r="52" spans="1:7" ht="102" thickBot="1">
      <c r="A52" s="224" t="s">
        <v>494</v>
      </c>
      <c r="B52" s="250" t="s">
        <v>558</v>
      </c>
      <c r="C52" s="5">
        <v>7</v>
      </c>
      <c r="G52" s="42" t="s">
        <v>237</v>
      </c>
    </row>
    <row r="53" spans="1:7" ht="67.5">
      <c r="A53" s="225" t="s">
        <v>495</v>
      </c>
      <c r="B53" s="252" t="s">
        <v>559</v>
      </c>
      <c r="C53" s="5">
        <v>7</v>
      </c>
      <c r="G53" s="42" t="s">
        <v>237</v>
      </c>
    </row>
    <row r="54" spans="1:7" ht="23.25" thickBot="1">
      <c r="A54" s="224" t="s">
        <v>496</v>
      </c>
      <c r="B54" s="226" t="s">
        <v>497</v>
      </c>
      <c r="C54" s="5">
        <v>7</v>
      </c>
      <c r="G54" s="42" t="s">
        <v>237</v>
      </c>
    </row>
    <row r="55" spans="1:7" ht="23.25" thickBot="1">
      <c r="A55" s="224" t="s">
        <v>498</v>
      </c>
      <c r="B55" s="226" t="s">
        <v>499</v>
      </c>
      <c r="C55" s="5">
        <v>7</v>
      </c>
      <c r="G55" s="42" t="s">
        <v>237</v>
      </c>
    </row>
    <row r="56" spans="1:7" ht="34.5" thickBot="1">
      <c r="A56" s="223" t="s">
        <v>500</v>
      </c>
      <c r="B56" s="248" t="s">
        <v>560</v>
      </c>
      <c r="C56" s="5">
        <v>7</v>
      </c>
      <c r="G56" s="42" t="s">
        <v>236</v>
      </c>
    </row>
    <row r="57" spans="1:7" ht="57" thickBot="1">
      <c r="A57" s="224" t="s">
        <v>501</v>
      </c>
      <c r="B57" s="250"/>
      <c r="C57" s="5">
        <v>7</v>
      </c>
      <c r="G57" s="42" t="s">
        <v>237</v>
      </c>
    </row>
    <row r="58" spans="1:7" ht="45">
      <c r="A58" s="225" t="s">
        <v>502</v>
      </c>
      <c r="B58" s="247"/>
      <c r="C58" s="5">
        <v>7</v>
      </c>
      <c r="G58" s="42" t="s">
        <v>237</v>
      </c>
    </row>
    <row r="59" spans="1:7" ht="45.75" thickBot="1">
      <c r="A59" s="224" t="s">
        <v>503</v>
      </c>
      <c r="B59" s="226" t="s">
        <v>504</v>
      </c>
      <c r="C59" s="5">
        <v>7</v>
      </c>
      <c r="G59" s="42" t="s">
        <v>236</v>
      </c>
    </row>
    <row r="60" spans="1:7" ht="64.5" thickBot="1">
      <c r="A60" s="229" t="s">
        <v>561</v>
      </c>
      <c r="B60" s="230" t="s">
        <v>505</v>
      </c>
      <c r="C60" s="5">
        <v>9</v>
      </c>
      <c r="D60" s="237" t="s">
        <v>528</v>
      </c>
      <c r="E60" s="238" t="s">
        <v>529</v>
      </c>
      <c r="F60" s="238" t="s">
        <v>530</v>
      </c>
      <c r="G60" s="42" t="s">
        <v>234</v>
      </c>
    </row>
    <row r="61" spans="1:7" ht="51.75" thickBot="1">
      <c r="A61" s="218" t="s">
        <v>506</v>
      </c>
      <c r="B61" s="220" t="s">
        <v>507</v>
      </c>
      <c r="C61" s="5">
        <v>9</v>
      </c>
      <c r="D61" s="239" t="s">
        <v>531</v>
      </c>
      <c r="E61" s="239" t="s">
        <v>532</v>
      </c>
      <c r="F61" s="239" t="s">
        <v>530</v>
      </c>
      <c r="G61" s="42" t="s">
        <v>237</v>
      </c>
    </row>
    <row r="62" spans="1:7" ht="51.95" customHeight="1" thickBot="1">
      <c r="A62" s="229" t="s">
        <v>540</v>
      </c>
      <c r="B62" s="230" t="s">
        <v>533</v>
      </c>
      <c r="C62" s="5">
        <v>9</v>
      </c>
      <c r="D62" s="215" t="s">
        <v>534</v>
      </c>
      <c r="G62" s="42" t="s">
        <v>237</v>
      </c>
    </row>
    <row r="63" spans="1:7" ht="39" customHeight="1" thickBot="1">
      <c r="A63" s="217" t="s">
        <v>562</v>
      </c>
      <c r="B63" s="228" t="s">
        <v>563</v>
      </c>
      <c r="C63" s="5">
        <v>9</v>
      </c>
      <c r="D63" s="227" t="s">
        <v>535</v>
      </c>
      <c r="G63" s="42" t="s">
        <v>237</v>
      </c>
    </row>
    <row r="64" spans="1:7" ht="39" customHeight="1" thickBot="1">
      <c r="A64" s="221" t="s">
        <v>536</v>
      </c>
      <c r="B64" s="215" t="s">
        <v>537</v>
      </c>
      <c r="C64" s="5">
        <v>9</v>
      </c>
      <c r="D64" s="216" t="s">
        <v>538</v>
      </c>
      <c r="G64" s="42" t="s">
        <v>237</v>
      </c>
    </row>
    <row r="65" spans="1:7" ht="25.5">
      <c r="A65" s="295" t="s">
        <v>539</v>
      </c>
      <c r="B65" s="219" t="s">
        <v>335</v>
      </c>
      <c r="C65" s="5">
        <v>9</v>
      </c>
      <c r="G65" s="42" t="s">
        <v>238</v>
      </c>
    </row>
    <row r="66" spans="1:7" ht="26.25" thickBot="1">
      <c r="A66" s="296"/>
      <c r="B66" s="220" t="s">
        <v>564</v>
      </c>
      <c r="C66" s="5">
        <v>9</v>
      </c>
      <c r="G66" s="42" t="s">
        <v>238</v>
      </c>
    </row>
    <row r="67" spans="1:7" ht="13.5" thickBot="1">
      <c r="A67" s="5" t="s">
        <v>541</v>
      </c>
      <c r="B67" s="5" t="s">
        <v>542</v>
      </c>
      <c r="C67" s="5">
        <v>8</v>
      </c>
      <c r="D67" s="117" t="s">
        <v>543</v>
      </c>
      <c r="E67" s="243" t="s">
        <v>544</v>
      </c>
      <c r="F67" s="244">
        <v>45628</v>
      </c>
      <c r="G67" s="42" t="s">
        <v>237</v>
      </c>
    </row>
    <row r="68" spans="1:7" ht="13.5" thickBot="1">
      <c r="A68" s="246" t="s">
        <v>545</v>
      </c>
      <c r="B68" s="5" t="s">
        <v>546</v>
      </c>
      <c r="C68" s="5">
        <v>8</v>
      </c>
      <c r="D68" s="117" t="s">
        <v>543</v>
      </c>
      <c r="E68" s="240" t="s">
        <v>544</v>
      </c>
      <c r="F68" s="241" t="s">
        <v>509</v>
      </c>
      <c r="G68" s="42" t="s">
        <v>237</v>
      </c>
    </row>
    <row r="69" spans="1:7" ht="9.9499999999999993" customHeight="1" thickBot="1">
      <c r="A69" s="246" t="s">
        <v>555</v>
      </c>
      <c r="B69" s="5" t="s">
        <v>547</v>
      </c>
      <c r="C69" s="5">
        <v>8</v>
      </c>
      <c r="D69" s="117" t="s">
        <v>543</v>
      </c>
      <c r="E69" s="242">
        <v>45292</v>
      </c>
      <c r="F69" s="245" t="s">
        <v>548</v>
      </c>
      <c r="G69" s="42" t="s">
        <v>237</v>
      </c>
    </row>
    <row r="70" spans="1:7" ht="9.9499999999999993" customHeight="1" thickBot="1">
      <c r="A70" s="246" t="s">
        <v>549</v>
      </c>
      <c r="B70" s="5" t="s">
        <v>550</v>
      </c>
      <c r="C70" s="5">
        <v>8</v>
      </c>
      <c r="D70" s="117" t="s">
        <v>543</v>
      </c>
      <c r="E70" s="240" t="s">
        <v>544</v>
      </c>
      <c r="F70" s="241" t="s">
        <v>509</v>
      </c>
      <c r="G70" s="42" t="s">
        <v>237</v>
      </c>
    </row>
    <row r="71" spans="1:7" ht="10.5" customHeight="1" thickBot="1">
      <c r="A71" s="117" t="s">
        <v>551</v>
      </c>
      <c r="B71" s="5" t="s">
        <v>552</v>
      </c>
      <c r="C71" s="5">
        <v>8</v>
      </c>
      <c r="D71" s="117" t="s">
        <v>543</v>
      </c>
      <c r="E71" s="240" t="s">
        <v>553</v>
      </c>
      <c r="F71" s="241" t="s">
        <v>554</v>
      </c>
      <c r="G71" s="42" t="s">
        <v>237</v>
      </c>
    </row>
  </sheetData>
  <mergeCells count="2">
    <mergeCell ref="A65:A66"/>
    <mergeCell ref="B13:B15"/>
  </mergeCells>
  <conditionalFormatting sqref="G2:G71 H18">
    <cfRule type="containsText" dxfId="9" priority="6" stopIfTrue="1" operator="containsText" text="Deferred">
      <formula>NOT(ISERROR(SEARCH("Deferred",G2)))</formula>
    </cfRule>
    <cfRule type="containsText" dxfId="8" priority="8" stopIfTrue="1" operator="containsText" text="Waiting for start date">
      <formula>NOT(ISERROR(SEARCH("Waiting for start date",G2)))</formula>
    </cfRule>
    <cfRule type="containsText" dxfId="7" priority="9" stopIfTrue="1" operator="containsText" text="In progress">
      <formula>NOT(ISERROR(SEARCH("In progress",G2)))</formula>
    </cfRule>
    <cfRule type="containsText" dxfId="6" priority="10" stopIfTrue="1" operator="containsText" text="Stuck">
      <formula>NOT(ISERROR(SEARCH("Stuck",G2)))</formula>
    </cfRule>
    <cfRule type="containsText" dxfId="5" priority="11" stopIfTrue="1" operator="containsText" text="Complete">
      <formula>NOT(ISERROR(SEARCH("Complete",G2)))</formula>
    </cfRule>
  </conditionalFormatting>
  <conditionalFormatting sqref="H22:H26">
    <cfRule type="containsText" dxfId="4" priority="1" stopIfTrue="1" operator="containsText" text="Deferred">
      <formula>NOT(ISERROR(SEARCH("Deferred",H22)))</formula>
    </cfRule>
    <cfRule type="containsText" dxfId="3" priority="2" stopIfTrue="1" operator="containsText" text="Waiting for start date">
      <formula>NOT(ISERROR(SEARCH("Waiting for start date",H22)))</formula>
    </cfRule>
    <cfRule type="containsText" dxfId="2" priority="3" stopIfTrue="1" operator="containsText" text="In progress">
      <formula>NOT(ISERROR(SEARCH("In progress",H22)))</formula>
    </cfRule>
    <cfRule type="containsText" dxfId="1" priority="4" stopIfTrue="1" operator="containsText" text="Stuck">
      <formula>NOT(ISERROR(SEARCH("Stuck",H22)))</formula>
    </cfRule>
    <cfRule type="containsText" dxfId="0" priority="5" stopIfTrue="1" operator="containsText" text="Complete">
      <formula>NOT(ISERROR(SEARCH("Complete",H22)))</formula>
    </cfRule>
  </conditionalFormatting>
  <dataValidations count="1">
    <dataValidation type="list" allowBlank="1" showInputMessage="1" showErrorMessage="1" sqref="H22:H26 H18 G2:G71" xr:uid="{755C4531-49A7-AF43-9049-171237FCAAC3}">
      <formula1>"Waiting for start date,In progress,Stuck,Completed,Deferred (longer-term action)"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8B08C-638F-274A-B0AC-5082CCA12FF2}">
  <sheetPr>
    <tabColor theme="0" tint="-0.249977111117893"/>
  </sheetPr>
  <dimension ref="A1:M108"/>
  <sheetViews>
    <sheetView topLeftCell="A22" zoomScale="110" zoomScaleNormal="110" workbookViewId="0">
      <selection activeCell="F26" sqref="F26"/>
    </sheetView>
  </sheetViews>
  <sheetFormatPr defaultColWidth="11.42578125" defaultRowHeight="12.75"/>
  <cols>
    <col min="1" max="1" width="70.5703125" customWidth="1"/>
    <col min="2" max="2" width="10" customWidth="1"/>
    <col min="3" max="3" width="12.85546875" customWidth="1"/>
    <col min="4" max="4" width="23.5703125" customWidth="1"/>
    <col min="5" max="5" width="42.85546875" customWidth="1"/>
    <col min="6" max="6" width="17" customWidth="1"/>
    <col min="7" max="7" width="20.5703125" customWidth="1"/>
    <col min="8" max="8" width="4" customWidth="1"/>
    <col min="9" max="9" width="77.7109375" customWidth="1"/>
    <col min="10" max="10" width="64" customWidth="1"/>
    <col min="11" max="11" width="72.140625" customWidth="1"/>
  </cols>
  <sheetData>
    <row r="1" spans="1:13" s="165" customFormat="1" ht="61.5">
      <c r="A1" s="162" t="s">
        <v>239</v>
      </c>
      <c r="B1" s="163" t="s">
        <v>240</v>
      </c>
      <c r="C1" s="163" t="s">
        <v>241</v>
      </c>
      <c r="D1" s="163" t="s">
        <v>242</v>
      </c>
      <c r="E1" s="163" t="s">
        <v>243</v>
      </c>
      <c r="F1" s="163" t="s">
        <v>244</v>
      </c>
      <c r="G1" s="163" t="s">
        <v>245</v>
      </c>
      <c r="H1" s="164" t="s">
        <v>246</v>
      </c>
      <c r="I1" s="303" t="s">
        <v>247</v>
      </c>
      <c r="J1" s="304"/>
      <c r="K1" s="304"/>
    </row>
    <row r="2" spans="1:13">
      <c r="A2" s="189" t="s">
        <v>52</v>
      </c>
      <c r="B2" s="137">
        <v>1</v>
      </c>
      <c r="C2" s="137" t="s">
        <v>209</v>
      </c>
      <c r="D2" s="117" t="s">
        <v>248</v>
      </c>
      <c r="E2" s="137" t="s">
        <v>249</v>
      </c>
      <c r="F2" s="137" t="s">
        <v>374</v>
      </c>
      <c r="G2" s="137" t="s">
        <v>250</v>
      </c>
      <c r="H2" s="117" t="s">
        <v>246</v>
      </c>
      <c r="I2" s="152" t="s">
        <v>251</v>
      </c>
      <c r="J2" s="152" t="s">
        <v>252</v>
      </c>
      <c r="K2" s="152" t="s">
        <v>253</v>
      </c>
    </row>
    <row r="3" spans="1:13" ht="15">
      <c r="A3" s="189" t="s">
        <v>54</v>
      </c>
      <c r="B3" s="137">
        <v>1</v>
      </c>
      <c r="C3" s="137" t="s">
        <v>209</v>
      </c>
      <c r="D3" s="117" t="s">
        <v>248</v>
      </c>
      <c r="E3" s="137" t="s">
        <v>254</v>
      </c>
      <c r="F3" s="137" t="s">
        <v>386</v>
      </c>
      <c r="G3" s="137" t="s">
        <v>250</v>
      </c>
      <c r="H3" s="117" t="s">
        <v>246</v>
      </c>
      <c r="I3" s="155" t="s">
        <v>255</v>
      </c>
      <c r="J3" s="155" t="s">
        <v>256</v>
      </c>
      <c r="K3" s="155" t="s">
        <v>257</v>
      </c>
      <c r="M3" s="148"/>
    </row>
    <row r="4" spans="1:13">
      <c r="A4" s="189" t="s">
        <v>258</v>
      </c>
      <c r="B4" s="137">
        <v>1</v>
      </c>
      <c r="C4" s="137" t="s">
        <v>259</v>
      </c>
      <c r="D4" s="117" t="s">
        <v>260</v>
      </c>
      <c r="E4" s="137" t="s">
        <v>261</v>
      </c>
      <c r="F4" s="137" t="s">
        <v>372</v>
      </c>
      <c r="G4" s="137" t="s">
        <v>250</v>
      </c>
      <c r="H4" s="117" t="s">
        <v>246</v>
      </c>
      <c r="I4" s="155" t="s">
        <v>262</v>
      </c>
      <c r="J4" s="155" t="s">
        <v>261</v>
      </c>
      <c r="K4" s="155" t="s">
        <v>263</v>
      </c>
    </row>
    <row r="5" spans="1:13">
      <c r="A5" s="189" t="s">
        <v>264</v>
      </c>
      <c r="B5" s="137">
        <v>1</v>
      </c>
      <c r="C5" s="137" t="s">
        <v>259</v>
      </c>
      <c r="D5" t="s">
        <v>265</v>
      </c>
      <c r="E5" s="137" t="s">
        <v>266</v>
      </c>
      <c r="F5" s="137" t="s">
        <v>378</v>
      </c>
      <c r="G5" s="137" t="s">
        <v>250</v>
      </c>
      <c r="H5" s="117" t="s">
        <v>246</v>
      </c>
      <c r="I5" s="155" t="s">
        <v>249</v>
      </c>
      <c r="J5" s="155" t="s">
        <v>267</v>
      </c>
      <c r="K5" s="155" t="s">
        <v>268</v>
      </c>
    </row>
    <row r="6" spans="1:13">
      <c r="A6" s="189" t="s">
        <v>269</v>
      </c>
      <c r="B6" s="137">
        <v>1</v>
      </c>
      <c r="C6" s="137" t="s">
        <v>259</v>
      </c>
      <c r="D6" s="117" t="s">
        <v>265</v>
      </c>
      <c r="E6" s="137" t="s">
        <v>270</v>
      </c>
      <c r="F6" s="137" t="s">
        <v>364</v>
      </c>
      <c r="G6" s="137" t="s">
        <v>250</v>
      </c>
      <c r="H6" s="117" t="s">
        <v>246</v>
      </c>
      <c r="I6" s="155" t="s">
        <v>271</v>
      </c>
      <c r="J6" s="155" t="s">
        <v>272</v>
      </c>
      <c r="K6" s="155" t="s">
        <v>273</v>
      </c>
    </row>
    <row r="7" spans="1:13">
      <c r="A7" s="190" t="s">
        <v>274</v>
      </c>
      <c r="B7" s="137">
        <v>1</v>
      </c>
      <c r="C7" s="137" t="s">
        <v>259</v>
      </c>
      <c r="D7" s="117" t="s">
        <v>265</v>
      </c>
      <c r="E7" s="137" t="s">
        <v>275</v>
      </c>
      <c r="F7" s="137" t="s">
        <v>195</v>
      </c>
      <c r="G7" s="137" t="s">
        <v>250</v>
      </c>
      <c r="H7" s="117" t="s">
        <v>246</v>
      </c>
      <c r="I7" s="152" t="s">
        <v>276</v>
      </c>
      <c r="J7" s="155" t="s">
        <v>277</v>
      </c>
      <c r="K7" s="152" t="s">
        <v>278</v>
      </c>
    </row>
    <row r="8" spans="1:13">
      <c r="A8" s="190" t="s">
        <v>279</v>
      </c>
      <c r="B8" s="137">
        <v>1</v>
      </c>
      <c r="C8" s="137" t="s">
        <v>259</v>
      </c>
      <c r="D8" t="s">
        <v>265</v>
      </c>
      <c r="E8" s="137" t="s">
        <v>280</v>
      </c>
      <c r="F8" s="137" t="s">
        <v>384</v>
      </c>
      <c r="G8" s="137" t="s">
        <v>250</v>
      </c>
      <c r="H8" s="117" t="s">
        <v>246</v>
      </c>
      <c r="I8" s="155" t="s">
        <v>281</v>
      </c>
      <c r="J8" s="152" t="s">
        <v>282</v>
      </c>
      <c r="K8" s="155" t="s">
        <v>283</v>
      </c>
    </row>
    <row r="9" spans="1:13">
      <c r="A9" s="189" t="s">
        <v>61</v>
      </c>
      <c r="B9" s="137">
        <v>1</v>
      </c>
      <c r="C9" s="137" t="s">
        <v>259</v>
      </c>
      <c r="D9" s="117" t="s">
        <v>284</v>
      </c>
      <c r="E9" s="137" t="s">
        <v>256</v>
      </c>
      <c r="F9" s="137" t="s">
        <v>364</v>
      </c>
      <c r="G9" s="137" t="s">
        <v>250</v>
      </c>
      <c r="H9" s="117" t="s">
        <v>246</v>
      </c>
      <c r="I9" s="155" t="s">
        <v>285</v>
      </c>
      <c r="J9" s="155" t="s">
        <v>254</v>
      </c>
      <c r="K9" s="155" t="s">
        <v>266</v>
      </c>
    </row>
    <row r="10" spans="1:13">
      <c r="A10" s="190" t="s">
        <v>286</v>
      </c>
      <c r="B10" s="137">
        <v>1</v>
      </c>
      <c r="C10" s="137" t="s">
        <v>209</v>
      </c>
      <c r="D10" s="117" t="s">
        <v>248</v>
      </c>
      <c r="E10" s="137" t="s">
        <v>249</v>
      </c>
      <c r="F10" s="137" t="s">
        <v>374</v>
      </c>
      <c r="G10" s="137" t="s">
        <v>250</v>
      </c>
      <c r="H10" s="117" t="s">
        <v>246</v>
      </c>
      <c r="I10" s="155" t="s">
        <v>270</v>
      </c>
      <c r="J10" s="155" t="s">
        <v>287</v>
      </c>
      <c r="K10" s="155" t="s">
        <v>280</v>
      </c>
    </row>
    <row r="11" spans="1:13">
      <c r="A11" s="190" t="s">
        <v>70</v>
      </c>
      <c r="B11" s="137">
        <v>1</v>
      </c>
      <c r="C11" s="137" t="s">
        <v>209</v>
      </c>
      <c r="D11" s="117" t="s">
        <v>248</v>
      </c>
      <c r="E11" s="137" t="s">
        <v>288</v>
      </c>
      <c r="F11" s="137" t="s">
        <v>376</v>
      </c>
      <c r="G11" s="137" t="s">
        <v>250</v>
      </c>
      <c r="H11" s="117" t="s">
        <v>246</v>
      </c>
      <c r="I11" s="155" t="s">
        <v>289</v>
      </c>
      <c r="J11" s="155" t="s">
        <v>290</v>
      </c>
      <c r="K11" s="155" t="s">
        <v>291</v>
      </c>
    </row>
    <row r="12" spans="1:13">
      <c r="A12" s="190" t="s">
        <v>292</v>
      </c>
      <c r="B12" s="137">
        <v>2</v>
      </c>
      <c r="C12" s="137" t="s">
        <v>259</v>
      </c>
      <c r="D12" s="117" t="s">
        <v>265</v>
      </c>
      <c r="E12" s="137" t="s">
        <v>267</v>
      </c>
      <c r="F12" s="137" t="s">
        <v>372</v>
      </c>
      <c r="G12" s="137" t="s">
        <v>250</v>
      </c>
      <c r="H12" s="117" t="s">
        <v>246</v>
      </c>
      <c r="I12" s="152" t="s">
        <v>293</v>
      </c>
      <c r="J12" s="155" t="s">
        <v>294</v>
      </c>
      <c r="K12" s="155" t="s">
        <v>288</v>
      </c>
    </row>
    <row r="13" spans="1:13">
      <c r="A13" s="190" t="s">
        <v>295</v>
      </c>
      <c r="B13" s="137">
        <v>2</v>
      </c>
      <c r="C13" s="137" t="s">
        <v>259</v>
      </c>
      <c r="D13" s="117" t="s">
        <v>260</v>
      </c>
      <c r="E13" s="137" t="s">
        <v>266</v>
      </c>
      <c r="F13" s="137" t="s">
        <v>358</v>
      </c>
      <c r="G13" s="137" t="s">
        <v>250</v>
      </c>
      <c r="H13" s="117" t="s">
        <v>246</v>
      </c>
      <c r="I13" s="155" t="s">
        <v>296</v>
      </c>
      <c r="J13" s="153"/>
      <c r="K13" s="151"/>
    </row>
    <row r="14" spans="1:13">
      <c r="A14" s="190" t="s">
        <v>297</v>
      </c>
      <c r="B14" s="137">
        <v>2</v>
      </c>
      <c r="C14" s="137" t="s">
        <v>259</v>
      </c>
      <c r="D14" s="117" t="s">
        <v>284</v>
      </c>
      <c r="E14" s="137" t="s">
        <v>281</v>
      </c>
      <c r="F14" s="137" t="s">
        <v>360</v>
      </c>
      <c r="G14" s="137" t="s">
        <v>250</v>
      </c>
      <c r="H14" s="117" t="s">
        <v>246</v>
      </c>
      <c r="I14" s="155" t="s">
        <v>299</v>
      </c>
      <c r="J14" s="154"/>
      <c r="K14" s="151"/>
    </row>
    <row r="15" spans="1:13">
      <c r="A15" s="190" t="s">
        <v>300</v>
      </c>
      <c r="B15" s="137">
        <v>2</v>
      </c>
      <c r="C15" s="137" t="s">
        <v>259</v>
      </c>
      <c r="D15" s="117" t="s">
        <v>265</v>
      </c>
      <c r="E15" s="137" t="s">
        <v>289</v>
      </c>
      <c r="F15" s="137" t="s">
        <v>378</v>
      </c>
      <c r="G15" s="137" t="s">
        <v>250</v>
      </c>
      <c r="H15" s="117" t="s">
        <v>246</v>
      </c>
      <c r="I15" s="152" t="s">
        <v>301</v>
      </c>
      <c r="J15" s="154"/>
      <c r="K15" s="151"/>
    </row>
    <row r="16" spans="1:13">
      <c r="A16" s="190" t="s">
        <v>302</v>
      </c>
      <c r="B16" s="137">
        <v>3</v>
      </c>
      <c r="C16" s="137" t="s">
        <v>209</v>
      </c>
      <c r="D16" s="117" t="s">
        <v>248</v>
      </c>
      <c r="E16" s="137" t="s">
        <v>249</v>
      </c>
      <c r="F16" s="137" t="s">
        <v>374</v>
      </c>
      <c r="G16" s="137" t="s">
        <v>250</v>
      </c>
      <c r="H16" s="117" t="s">
        <v>246</v>
      </c>
      <c r="I16" s="155" t="s">
        <v>275</v>
      </c>
      <c r="J16" s="154"/>
      <c r="K16" s="151"/>
    </row>
    <row r="17" spans="1:11">
      <c r="A17" s="190" t="s">
        <v>303</v>
      </c>
      <c r="B17" s="137">
        <v>3</v>
      </c>
      <c r="C17" s="137" t="s">
        <v>259</v>
      </c>
      <c r="D17" s="117" t="s">
        <v>248</v>
      </c>
      <c r="E17" s="137" t="s">
        <v>288</v>
      </c>
      <c r="F17" s="137" t="s">
        <v>372</v>
      </c>
      <c r="G17" s="137" t="s">
        <v>250</v>
      </c>
      <c r="H17" s="117" t="s">
        <v>246</v>
      </c>
      <c r="I17" s="155" t="s">
        <v>304</v>
      </c>
      <c r="J17" s="151"/>
      <c r="K17" s="151" t="s">
        <v>298</v>
      </c>
    </row>
    <row r="18" spans="1:11">
      <c r="A18" s="190" t="s">
        <v>295</v>
      </c>
      <c r="B18" s="137">
        <v>3</v>
      </c>
      <c r="C18" s="137" t="s">
        <v>259</v>
      </c>
      <c r="D18" s="117" t="s">
        <v>260</v>
      </c>
      <c r="E18" s="137" t="s">
        <v>266</v>
      </c>
      <c r="F18" s="137" t="s">
        <v>358</v>
      </c>
      <c r="G18" s="137" t="s">
        <v>250</v>
      </c>
      <c r="H18" s="117" t="s">
        <v>246</v>
      </c>
      <c r="I18" s="154"/>
      <c r="J18" s="151"/>
      <c r="K18" s="151"/>
    </row>
    <row r="19" spans="1:11">
      <c r="A19" s="190" t="s">
        <v>305</v>
      </c>
      <c r="B19" s="139">
        <v>3</v>
      </c>
      <c r="C19" s="137" t="s">
        <v>259</v>
      </c>
      <c r="D19" s="117" t="s">
        <v>248</v>
      </c>
      <c r="E19" s="137" t="s">
        <v>266</v>
      </c>
      <c r="F19" s="137" t="s">
        <v>358</v>
      </c>
      <c r="G19" s="137"/>
      <c r="H19" s="117"/>
      <c r="I19" s="154"/>
      <c r="J19" s="151"/>
      <c r="K19" s="151"/>
    </row>
    <row r="20" spans="1:11">
      <c r="A20" s="190" t="s">
        <v>306</v>
      </c>
      <c r="B20" s="139">
        <v>3</v>
      </c>
      <c r="C20" s="137" t="s">
        <v>259</v>
      </c>
      <c r="D20" s="117" t="s">
        <v>248</v>
      </c>
      <c r="E20" s="137" t="s">
        <v>288</v>
      </c>
      <c r="F20" s="137" t="s">
        <v>372</v>
      </c>
      <c r="G20" s="137"/>
      <c r="H20" s="117"/>
      <c r="I20" s="154"/>
      <c r="J20" s="151"/>
      <c r="K20" s="151"/>
    </row>
    <row r="21" spans="1:11">
      <c r="A21" s="190" t="s">
        <v>307</v>
      </c>
      <c r="B21" s="139">
        <v>3</v>
      </c>
      <c r="C21" s="137" t="s">
        <v>259</v>
      </c>
      <c r="D21" s="117" t="s">
        <v>248</v>
      </c>
      <c r="E21" s="137" t="s">
        <v>266</v>
      </c>
      <c r="F21" s="137" t="s">
        <v>358</v>
      </c>
      <c r="G21" s="137"/>
      <c r="H21" s="117"/>
      <c r="I21" s="154"/>
      <c r="J21" s="151"/>
      <c r="K21" s="151"/>
    </row>
    <row r="22" spans="1:11">
      <c r="A22" s="190" t="s">
        <v>95</v>
      </c>
      <c r="B22" s="139">
        <v>4</v>
      </c>
      <c r="C22" s="137" t="s">
        <v>209</v>
      </c>
      <c r="D22" s="117" t="s">
        <v>284</v>
      </c>
      <c r="E22" s="253" t="s">
        <v>308</v>
      </c>
      <c r="F22" s="137" t="s">
        <v>374</v>
      </c>
      <c r="G22" s="137"/>
      <c r="H22" s="117"/>
      <c r="I22" s="154"/>
      <c r="J22" s="151"/>
      <c r="K22" s="151"/>
    </row>
    <row r="23" spans="1:11">
      <c r="A23" s="190" t="s">
        <v>96</v>
      </c>
      <c r="B23" s="139">
        <v>4</v>
      </c>
      <c r="C23" s="137" t="s">
        <v>209</v>
      </c>
      <c r="D23" s="117" t="s">
        <v>248</v>
      </c>
      <c r="E23" s="137" t="s">
        <v>249</v>
      </c>
      <c r="F23" s="137" t="s">
        <v>374</v>
      </c>
      <c r="G23" s="137"/>
      <c r="H23" s="117"/>
      <c r="I23" s="154"/>
      <c r="J23" s="151"/>
      <c r="K23" s="151"/>
    </row>
    <row r="24" spans="1:11">
      <c r="A24" s="190" t="s">
        <v>101</v>
      </c>
      <c r="B24" s="139">
        <v>4</v>
      </c>
      <c r="C24" s="137" t="s">
        <v>259</v>
      </c>
      <c r="D24" s="117" t="s">
        <v>265</v>
      </c>
      <c r="E24" s="137" t="s">
        <v>263</v>
      </c>
      <c r="F24" s="137" t="s">
        <v>374</v>
      </c>
      <c r="G24" s="137"/>
      <c r="H24" s="117"/>
      <c r="I24" s="154"/>
      <c r="J24" s="151"/>
      <c r="K24" s="151"/>
    </row>
    <row r="25" spans="1:11">
      <c r="A25" s="190" t="s">
        <v>102</v>
      </c>
      <c r="B25" s="139">
        <v>4</v>
      </c>
      <c r="C25" s="137" t="s">
        <v>259</v>
      </c>
      <c r="D25" s="117" t="s">
        <v>265</v>
      </c>
      <c r="E25" s="137" t="s">
        <v>266</v>
      </c>
      <c r="F25" s="137" t="s">
        <v>358</v>
      </c>
      <c r="G25" s="137"/>
      <c r="H25" s="117"/>
      <c r="I25" s="154"/>
      <c r="J25" s="151"/>
      <c r="K25" s="151"/>
    </row>
    <row r="26" spans="1:11">
      <c r="A26" s="190" t="s">
        <v>309</v>
      </c>
      <c r="B26" s="139">
        <v>4</v>
      </c>
      <c r="C26" s="137" t="s">
        <v>259</v>
      </c>
      <c r="D26" s="117" t="s">
        <v>248</v>
      </c>
      <c r="E26" s="137" t="s">
        <v>266</v>
      </c>
      <c r="F26" s="137" t="s">
        <v>358</v>
      </c>
      <c r="G26" s="137"/>
      <c r="H26" s="117"/>
      <c r="I26" s="154"/>
      <c r="J26" s="151"/>
      <c r="K26" s="151"/>
    </row>
    <row r="27" spans="1:11">
      <c r="A27" s="190" t="s">
        <v>310</v>
      </c>
      <c r="B27" s="139">
        <v>4</v>
      </c>
      <c r="C27" s="137" t="s">
        <v>259</v>
      </c>
      <c r="D27" s="117" t="s">
        <v>265</v>
      </c>
      <c r="E27" s="137" t="s">
        <v>255</v>
      </c>
      <c r="F27" s="137" t="s">
        <v>378</v>
      </c>
      <c r="G27" s="137"/>
      <c r="H27" s="117"/>
      <c r="I27" s="154"/>
      <c r="J27" s="151"/>
      <c r="K27" s="151"/>
    </row>
    <row r="28" spans="1:11">
      <c r="A28" s="190" t="s">
        <v>311</v>
      </c>
      <c r="B28" s="139">
        <v>4</v>
      </c>
      <c r="C28" s="137" t="s">
        <v>259</v>
      </c>
      <c r="D28" s="117" t="s">
        <v>260</v>
      </c>
      <c r="E28" s="137" t="s">
        <v>281</v>
      </c>
      <c r="F28" s="137" t="s">
        <v>378</v>
      </c>
      <c r="G28" s="137"/>
      <c r="H28" s="117"/>
      <c r="I28" s="154"/>
      <c r="J28" s="151"/>
      <c r="K28" s="151"/>
    </row>
    <row r="29" spans="1:11">
      <c r="A29" s="193" t="s">
        <v>109</v>
      </c>
      <c r="B29" s="139">
        <v>5</v>
      </c>
      <c r="C29" s="194" t="s">
        <v>209</v>
      </c>
      <c r="D29" s="117" t="s">
        <v>248</v>
      </c>
      <c r="E29" s="137" t="s">
        <v>249</v>
      </c>
      <c r="F29" s="137" t="s">
        <v>374</v>
      </c>
      <c r="G29" s="137"/>
      <c r="H29" s="117"/>
      <c r="I29" s="154"/>
      <c r="J29" s="151"/>
      <c r="K29" s="151"/>
    </row>
    <row r="30" spans="1:11">
      <c r="A30" s="193" t="s">
        <v>110</v>
      </c>
      <c r="B30" s="139">
        <v>5</v>
      </c>
      <c r="C30" s="194" t="s">
        <v>209</v>
      </c>
      <c r="D30" s="117" t="s">
        <v>248</v>
      </c>
      <c r="E30" s="189" t="s">
        <v>249</v>
      </c>
      <c r="F30" s="137" t="s">
        <v>374</v>
      </c>
      <c r="G30" s="137"/>
      <c r="H30" s="117"/>
      <c r="I30" s="154"/>
      <c r="J30" s="151"/>
      <c r="K30" s="151"/>
    </row>
    <row r="31" spans="1:11">
      <c r="A31" s="193" t="s">
        <v>111</v>
      </c>
      <c r="B31" s="139">
        <v>5</v>
      </c>
      <c r="C31" s="194" t="s">
        <v>209</v>
      </c>
      <c r="D31" s="117" t="s">
        <v>248</v>
      </c>
      <c r="E31" s="137" t="s">
        <v>271</v>
      </c>
      <c r="F31" s="137" t="s">
        <v>386</v>
      </c>
      <c r="G31" s="137"/>
      <c r="H31" s="117"/>
      <c r="I31" s="154"/>
      <c r="J31" s="151"/>
      <c r="K31" s="151"/>
    </row>
    <row r="32" spans="1:11">
      <c r="A32" s="193" t="s">
        <v>312</v>
      </c>
      <c r="B32" s="139">
        <v>5</v>
      </c>
      <c r="C32" s="194" t="s">
        <v>209</v>
      </c>
      <c r="D32" s="117" t="s">
        <v>248</v>
      </c>
      <c r="E32" s="189" t="s">
        <v>313</v>
      </c>
      <c r="F32" s="137" t="s">
        <v>386</v>
      </c>
      <c r="G32" s="137"/>
      <c r="H32" s="117"/>
      <c r="I32" s="154"/>
      <c r="J32" s="151"/>
      <c r="K32" s="151"/>
    </row>
    <row r="33" spans="1:11">
      <c r="A33" s="193" t="s">
        <v>314</v>
      </c>
      <c r="B33" s="139">
        <v>5</v>
      </c>
      <c r="C33" s="137" t="s">
        <v>259</v>
      </c>
      <c r="D33" s="117" t="s">
        <v>265</v>
      </c>
      <c r="E33" s="137" t="s">
        <v>289</v>
      </c>
      <c r="F33" s="137" t="s">
        <v>376</v>
      </c>
      <c r="G33" s="137"/>
      <c r="H33" s="117"/>
      <c r="I33" s="154"/>
      <c r="J33" s="151"/>
      <c r="K33" s="151"/>
    </row>
    <row r="34" spans="1:11">
      <c r="A34" s="193" t="s">
        <v>315</v>
      </c>
      <c r="B34" s="139">
        <v>5</v>
      </c>
      <c r="C34" s="137" t="s">
        <v>259</v>
      </c>
      <c r="D34" s="117" t="s">
        <v>265</v>
      </c>
      <c r="E34" s="189" t="s">
        <v>316</v>
      </c>
      <c r="F34" s="137" t="s">
        <v>378</v>
      </c>
      <c r="G34" s="137"/>
      <c r="H34" s="117"/>
      <c r="I34" s="154"/>
      <c r="J34" s="151"/>
      <c r="K34" s="151"/>
    </row>
    <row r="35" spans="1:11">
      <c r="A35" s="193" t="s">
        <v>317</v>
      </c>
      <c r="B35" s="139">
        <v>5</v>
      </c>
      <c r="C35" s="137" t="s">
        <v>259</v>
      </c>
      <c r="D35" s="117" t="s">
        <v>265</v>
      </c>
      <c r="E35" s="189" t="s">
        <v>316</v>
      </c>
      <c r="F35" s="137" t="s">
        <v>378</v>
      </c>
      <c r="G35" s="137"/>
      <c r="H35" s="117"/>
      <c r="I35" s="154"/>
      <c r="J35" s="151"/>
      <c r="K35" s="151"/>
    </row>
    <row r="36" spans="1:11">
      <c r="A36" s="193" t="s">
        <v>318</v>
      </c>
      <c r="B36" s="139">
        <v>5</v>
      </c>
      <c r="C36" s="137" t="s">
        <v>259</v>
      </c>
      <c r="D36" s="117" t="s">
        <v>260</v>
      </c>
      <c r="E36" s="137" t="s">
        <v>266</v>
      </c>
      <c r="F36" s="137" t="s">
        <v>358</v>
      </c>
      <c r="G36" s="137"/>
      <c r="H36" s="117"/>
      <c r="I36" s="154"/>
      <c r="J36" s="151"/>
      <c r="K36" s="151"/>
    </row>
    <row r="37" spans="1:11">
      <c r="A37" s="193" t="s">
        <v>319</v>
      </c>
      <c r="B37" s="139">
        <v>5</v>
      </c>
      <c r="C37" s="137" t="s">
        <v>259</v>
      </c>
      <c r="D37" s="117" t="s">
        <v>260</v>
      </c>
      <c r="E37" s="189" t="s">
        <v>261</v>
      </c>
      <c r="F37" s="137" t="s">
        <v>372</v>
      </c>
      <c r="G37" s="137"/>
      <c r="H37" s="117"/>
      <c r="I37" s="154"/>
      <c r="J37" s="151"/>
      <c r="K37" s="151"/>
    </row>
    <row r="38" spans="1:11">
      <c r="A38" s="138" t="s">
        <v>320</v>
      </c>
      <c r="B38" s="139">
        <v>5</v>
      </c>
      <c r="C38" s="137" t="s">
        <v>259</v>
      </c>
      <c r="D38" s="117" t="s">
        <v>265</v>
      </c>
      <c r="E38" s="137" t="s">
        <v>294</v>
      </c>
      <c r="F38" s="137" t="s">
        <v>386</v>
      </c>
      <c r="G38" s="137"/>
      <c r="H38" s="117"/>
      <c r="I38" s="154"/>
      <c r="J38" s="151"/>
      <c r="K38" s="151"/>
    </row>
    <row r="39" spans="1:11">
      <c r="A39" s="195" t="s">
        <v>321</v>
      </c>
      <c r="B39" s="139">
        <v>5</v>
      </c>
      <c r="C39" s="137" t="s">
        <v>259</v>
      </c>
      <c r="D39" s="189" t="s">
        <v>260</v>
      </c>
      <c r="E39" s="137" t="s">
        <v>267</v>
      </c>
      <c r="F39" s="137" t="s">
        <v>372</v>
      </c>
      <c r="G39" s="137"/>
      <c r="H39" s="117"/>
      <c r="I39" s="154"/>
      <c r="J39" s="151"/>
      <c r="K39" s="151"/>
    </row>
    <row r="40" spans="1:11">
      <c r="A40" s="193" t="s">
        <v>322</v>
      </c>
      <c r="B40" s="139">
        <v>5</v>
      </c>
      <c r="C40" s="139" t="s">
        <v>210</v>
      </c>
      <c r="D40" s="117" t="s">
        <v>265</v>
      </c>
      <c r="E40" s="137" t="s">
        <v>313</v>
      </c>
      <c r="F40" s="137" t="s">
        <v>378</v>
      </c>
      <c r="G40" s="137"/>
      <c r="H40" s="117"/>
      <c r="I40" s="154"/>
      <c r="J40" s="151"/>
      <c r="K40" s="151"/>
    </row>
    <row r="41" spans="1:11">
      <c r="A41" s="193" t="s">
        <v>432</v>
      </c>
      <c r="B41" s="139">
        <v>5</v>
      </c>
      <c r="C41" s="139" t="s">
        <v>259</v>
      </c>
      <c r="D41" s="117" t="s">
        <v>265</v>
      </c>
      <c r="E41" s="137" t="s">
        <v>270</v>
      </c>
      <c r="F41" s="137" t="s">
        <v>364</v>
      </c>
      <c r="G41" s="137"/>
      <c r="H41" s="117"/>
      <c r="I41" s="154"/>
      <c r="J41" s="151"/>
      <c r="K41" s="151"/>
    </row>
    <row r="42" spans="1:11">
      <c r="A42" s="193" t="s">
        <v>323</v>
      </c>
      <c r="B42" s="139">
        <v>6</v>
      </c>
      <c r="C42" s="194" t="s">
        <v>209</v>
      </c>
      <c r="D42" s="117" t="s">
        <v>248</v>
      </c>
      <c r="E42" s="137" t="s">
        <v>249</v>
      </c>
      <c r="F42" s="137" t="s">
        <v>374</v>
      </c>
      <c r="G42" s="137"/>
      <c r="H42" s="117"/>
      <c r="I42" s="154"/>
      <c r="J42" s="151"/>
      <c r="K42" s="151"/>
    </row>
    <row r="43" spans="1:11">
      <c r="A43" s="193" t="s">
        <v>324</v>
      </c>
      <c r="B43" s="139">
        <v>6</v>
      </c>
      <c r="C43" s="194" t="s">
        <v>209</v>
      </c>
      <c r="D43" s="117" t="s">
        <v>260</v>
      </c>
      <c r="E43" s="137" t="s">
        <v>255</v>
      </c>
      <c r="F43" s="137" t="s">
        <v>374</v>
      </c>
      <c r="G43" s="137"/>
      <c r="H43" s="117"/>
      <c r="I43" s="154"/>
      <c r="J43" s="151"/>
      <c r="K43" s="151"/>
    </row>
    <row r="44" spans="1:11">
      <c r="A44" s="193" t="s">
        <v>126</v>
      </c>
      <c r="B44" s="139">
        <v>6</v>
      </c>
      <c r="C44" s="194" t="s">
        <v>209</v>
      </c>
      <c r="D44" s="117" t="s">
        <v>325</v>
      </c>
      <c r="E44" s="137" t="s">
        <v>255</v>
      </c>
      <c r="F44" s="137" t="s">
        <v>374</v>
      </c>
      <c r="G44" s="137"/>
      <c r="H44" s="117"/>
      <c r="I44" s="154"/>
      <c r="J44" s="151"/>
      <c r="K44" s="151"/>
    </row>
    <row r="45" spans="1:11">
      <c r="A45" s="193" t="s">
        <v>127</v>
      </c>
      <c r="B45" s="139">
        <v>6</v>
      </c>
      <c r="C45" s="194" t="s">
        <v>209</v>
      </c>
      <c r="D45" s="117" t="s">
        <v>260</v>
      </c>
      <c r="E45" s="137" t="s">
        <v>272</v>
      </c>
      <c r="F45" s="137" t="s">
        <v>382</v>
      </c>
      <c r="G45" s="137"/>
      <c r="H45" s="117"/>
      <c r="I45" s="154"/>
      <c r="J45" s="151"/>
      <c r="K45" s="151"/>
    </row>
    <row r="46" spans="1:11">
      <c r="A46" s="193" t="s">
        <v>326</v>
      </c>
      <c r="B46" s="139">
        <v>6</v>
      </c>
      <c r="C46" s="194" t="s">
        <v>209</v>
      </c>
      <c r="D46" s="117" t="s">
        <v>265</v>
      </c>
      <c r="E46" s="137" t="s">
        <v>273</v>
      </c>
      <c r="F46" s="137" t="s">
        <v>378</v>
      </c>
      <c r="G46" s="137"/>
      <c r="H46" s="117"/>
      <c r="I46" s="154"/>
      <c r="J46" s="151"/>
      <c r="K46" s="151"/>
    </row>
    <row r="47" spans="1:11">
      <c r="A47" s="193" t="s">
        <v>327</v>
      </c>
      <c r="B47" s="139">
        <v>6</v>
      </c>
      <c r="C47" s="139" t="s">
        <v>259</v>
      </c>
      <c r="D47" s="117" t="s">
        <v>265</v>
      </c>
      <c r="E47" s="137" t="s">
        <v>273</v>
      </c>
      <c r="F47" s="137" t="s">
        <v>378</v>
      </c>
      <c r="G47" s="137"/>
      <c r="H47" s="117"/>
      <c r="I47" s="154"/>
      <c r="J47" s="151"/>
      <c r="K47" s="151"/>
    </row>
    <row r="48" spans="1:11">
      <c r="A48" s="138" t="s">
        <v>328</v>
      </c>
      <c r="B48" s="139">
        <v>6</v>
      </c>
      <c r="C48" s="139" t="s">
        <v>259</v>
      </c>
      <c r="D48" s="117" t="s">
        <v>260</v>
      </c>
      <c r="E48" s="137" t="s">
        <v>280</v>
      </c>
      <c r="F48" s="137" t="s">
        <v>382</v>
      </c>
      <c r="G48" s="137"/>
      <c r="H48" s="117"/>
      <c r="I48" s="154"/>
      <c r="J48" s="151"/>
      <c r="K48" s="151"/>
    </row>
    <row r="49" spans="1:11">
      <c r="A49" s="138" t="s">
        <v>329</v>
      </c>
      <c r="B49" s="139">
        <v>7</v>
      </c>
      <c r="C49" s="139" t="s">
        <v>259</v>
      </c>
      <c r="D49" s="117" t="s">
        <v>260</v>
      </c>
      <c r="E49" s="137" t="s">
        <v>291</v>
      </c>
      <c r="F49" s="137" t="s">
        <v>358</v>
      </c>
      <c r="G49" s="137"/>
      <c r="H49" s="117"/>
      <c r="I49" s="154"/>
      <c r="J49" s="151"/>
      <c r="K49" s="151"/>
    </row>
    <row r="50" spans="1:11">
      <c r="A50" s="193" t="s">
        <v>330</v>
      </c>
      <c r="B50" s="139">
        <v>7</v>
      </c>
      <c r="C50" s="194" t="s">
        <v>209</v>
      </c>
      <c r="D50" s="117" t="s">
        <v>248</v>
      </c>
      <c r="E50" s="137" t="s">
        <v>272</v>
      </c>
      <c r="F50" s="137" t="s">
        <v>382</v>
      </c>
      <c r="G50" s="137"/>
      <c r="H50" s="117"/>
      <c r="I50" s="154"/>
      <c r="J50" s="151"/>
      <c r="K50" s="151"/>
    </row>
    <row r="51" spans="1:11">
      <c r="A51" s="193" t="s">
        <v>143</v>
      </c>
      <c r="B51" s="139">
        <v>7</v>
      </c>
      <c r="C51" s="194" t="s">
        <v>259</v>
      </c>
      <c r="D51" s="117" t="s">
        <v>265</v>
      </c>
      <c r="E51" s="137" t="s">
        <v>272</v>
      </c>
      <c r="F51" s="137" t="s">
        <v>372</v>
      </c>
      <c r="G51" s="137"/>
      <c r="H51" s="117"/>
      <c r="I51" s="154"/>
      <c r="J51" s="151"/>
      <c r="K51" s="151"/>
    </row>
    <row r="52" spans="1:11">
      <c r="A52" s="193" t="s">
        <v>331</v>
      </c>
      <c r="B52" s="139">
        <v>7</v>
      </c>
      <c r="C52" s="194" t="s">
        <v>259</v>
      </c>
      <c r="D52" s="117" t="s">
        <v>260</v>
      </c>
      <c r="E52" s="137" t="s">
        <v>291</v>
      </c>
      <c r="F52" s="137" t="s">
        <v>195</v>
      </c>
      <c r="G52" s="137"/>
      <c r="H52" s="117"/>
      <c r="I52" s="154"/>
      <c r="J52" s="151"/>
      <c r="K52" s="151"/>
    </row>
    <row r="53" spans="1:11">
      <c r="A53" s="193" t="s">
        <v>332</v>
      </c>
      <c r="B53" s="139">
        <v>7</v>
      </c>
      <c r="C53" s="139" t="s">
        <v>259</v>
      </c>
      <c r="D53" s="117" t="s">
        <v>265</v>
      </c>
      <c r="E53" s="137" t="s">
        <v>266</v>
      </c>
      <c r="F53" s="137" t="s">
        <v>378</v>
      </c>
      <c r="G53" s="137"/>
      <c r="H53" s="117"/>
      <c r="I53" s="154"/>
      <c r="J53" s="151"/>
      <c r="K53" s="151"/>
    </row>
    <row r="54" spans="1:11">
      <c r="A54" s="193" t="s">
        <v>333</v>
      </c>
      <c r="B54" s="139">
        <v>8</v>
      </c>
      <c r="C54" s="139" t="s">
        <v>209</v>
      </c>
      <c r="D54" s="117" t="s">
        <v>248</v>
      </c>
      <c r="E54" s="137" t="s">
        <v>294</v>
      </c>
      <c r="F54" s="137" t="s">
        <v>386</v>
      </c>
      <c r="G54" s="137"/>
      <c r="H54" s="117"/>
      <c r="I54" s="154"/>
      <c r="J54" s="151"/>
      <c r="K54" s="151"/>
    </row>
    <row r="55" spans="1:11">
      <c r="A55" s="193" t="s">
        <v>334</v>
      </c>
      <c r="B55" s="139">
        <v>8</v>
      </c>
      <c r="C55" s="139" t="s">
        <v>209</v>
      </c>
      <c r="D55" s="117" t="s">
        <v>248</v>
      </c>
      <c r="E55" s="137" t="s">
        <v>249</v>
      </c>
      <c r="F55" s="137" t="s">
        <v>386</v>
      </c>
      <c r="G55" s="137"/>
      <c r="H55" s="117"/>
      <c r="I55" s="154"/>
      <c r="J55" s="151"/>
      <c r="K55" s="151"/>
    </row>
    <row r="56" spans="1:11">
      <c r="A56" s="193" t="s">
        <v>335</v>
      </c>
      <c r="B56" s="139">
        <v>8</v>
      </c>
      <c r="C56" s="139" t="s">
        <v>259</v>
      </c>
      <c r="D56" s="117" t="s">
        <v>265</v>
      </c>
      <c r="E56" s="137" t="s">
        <v>291</v>
      </c>
      <c r="F56" s="137" t="s">
        <v>358</v>
      </c>
      <c r="G56" s="137"/>
      <c r="H56" s="117"/>
      <c r="I56" s="154"/>
      <c r="J56" s="151"/>
      <c r="K56" s="151"/>
    </row>
    <row r="57" spans="1:11">
      <c r="A57" s="193" t="s">
        <v>336</v>
      </c>
      <c r="B57" s="139">
        <v>8</v>
      </c>
      <c r="C57" s="139" t="s">
        <v>259</v>
      </c>
      <c r="D57" s="117" t="s">
        <v>265</v>
      </c>
      <c r="E57" s="137" t="s">
        <v>280</v>
      </c>
      <c r="F57" s="137" t="s">
        <v>358</v>
      </c>
      <c r="G57" s="137"/>
      <c r="H57" s="117"/>
      <c r="I57" s="154"/>
      <c r="J57" s="151"/>
      <c r="K57" s="151"/>
    </row>
    <row r="58" spans="1:11">
      <c r="A58" s="193" t="s">
        <v>337</v>
      </c>
      <c r="B58" s="139">
        <v>8</v>
      </c>
      <c r="C58" s="139" t="s">
        <v>259</v>
      </c>
      <c r="D58" s="117" t="s">
        <v>265</v>
      </c>
      <c r="E58" s="137" t="s">
        <v>272</v>
      </c>
      <c r="F58" s="137" t="s">
        <v>372</v>
      </c>
      <c r="G58" s="137"/>
      <c r="H58" s="117"/>
      <c r="I58" s="154"/>
      <c r="J58" s="151"/>
      <c r="K58" s="151"/>
    </row>
    <row r="59" spans="1:11">
      <c r="A59" s="138"/>
      <c r="B59" s="139"/>
      <c r="C59" s="139"/>
      <c r="E59" s="137"/>
      <c r="F59" s="137"/>
      <c r="G59" s="137"/>
      <c r="H59" s="117"/>
      <c r="I59" s="154"/>
      <c r="J59" s="151"/>
      <c r="K59" s="151"/>
    </row>
    <row r="60" spans="1:11">
      <c r="A60" s="138"/>
      <c r="B60" s="139"/>
      <c r="C60" s="139"/>
      <c r="E60" s="137"/>
      <c r="F60" s="137"/>
      <c r="G60" s="137"/>
      <c r="H60" s="117"/>
      <c r="I60" s="154"/>
      <c r="J60" s="151"/>
      <c r="K60" s="151"/>
    </row>
    <row r="61" spans="1:11">
      <c r="A61" s="138"/>
      <c r="B61" s="139"/>
      <c r="C61" s="139"/>
      <c r="E61" s="137"/>
      <c r="F61" s="137"/>
      <c r="G61" s="137"/>
      <c r="H61" s="117"/>
      <c r="I61" s="154"/>
      <c r="J61" s="151"/>
      <c r="K61" s="151"/>
    </row>
    <row r="62" spans="1:11">
      <c r="A62" s="138"/>
      <c r="B62" s="139"/>
      <c r="C62" s="139"/>
      <c r="E62" s="137"/>
      <c r="F62" s="137"/>
      <c r="G62" s="137"/>
      <c r="H62" s="117"/>
      <c r="I62" s="154"/>
      <c r="J62" s="151"/>
      <c r="K62" s="151"/>
    </row>
    <row r="63" spans="1:11">
      <c r="A63" s="138"/>
      <c r="B63" s="139"/>
      <c r="C63" s="139"/>
      <c r="E63" s="137"/>
      <c r="F63" s="137" t="s">
        <v>250</v>
      </c>
      <c r="G63" s="137" t="s">
        <v>250</v>
      </c>
      <c r="H63" s="117" t="s">
        <v>246</v>
      </c>
      <c r="I63" s="154"/>
      <c r="J63" s="151"/>
      <c r="K63" s="151"/>
    </row>
    <row r="64" spans="1:11" ht="15">
      <c r="A64" s="300" t="s">
        <v>170</v>
      </c>
      <c r="B64" s="301"/>
      <c r="C64" s="301"/>
      <c r="D64" s="301"/>
      <c r="E64" s="301"/>
      <c r="F64" s="301"/>
      <c r="G64" s="301"/>
      <c r="H64" s="117" t="s">
        <v>246</v>
      </c>
      <c r="I64" s="146"/>
    </row>
    <row r="65" spans="1:10" ht="15">
      <c r="I65" s="146"/>
    </row>
    <row r="66" spans="1:10" ht="63.95" customHeight="1">
      <c r="A66" s="302" t="s">
        <v>338</v>
      </c>
      <c r="B66" s="302"/>
      <c r="J66" s="149"/>
    </row>
    <row r="67" spans="1:10">
      <c r="A67" s="140" t="s">
        <v>339</v>
      </c>
      <c r="B67" s="128" t="s">
        <v>340</v>
      </c>
      <c r="D67" s="117" t="s">
        <v>341</v>
      </c>
      <c r="J67" s="150"/>
    </row>
    <row r="68" spans="1:10">
      <c r="A68" s="137" t="s">
        <v>342</v>
      </c>
      <c r="B68" s="128"/>
      <c r="D68" s="117" t="s">
        <v>343</v>
      </c>
      <c r="J68" s="150"/>
    </row>
    <row r="69" spans="1:10">
      <c r="D69" s="117" t="s">
        <v>344</v>
      </c>
      <c r="J69" s="150"/>
    </row>
    <row r="70" spans="1:10">
      <c r="D70" s="117" t="s">
        <v>345</v>
      </c>
      <c r="J70" s="150"/>
    </row>
    <row r="71" spans="1:10" ht="15">
      <c r="D71" s="117" t="s">
        <v>346</v>
      </c>
      <c r="J71" s="149"/>
    </row>
    <row r="72" spans="1:10">
      <c r="D72" s="117" t="s">
        <v>347</v>
      </c>
      <c r="J72" s="150"/>
    </row>
    <row r="73" spans="1:10" ht="15">
      <c r="D73" s="117" t="s">
        <v>348</v>
      </c>
      <c r="I73" s="146"/>
      <c r="J73" s="150"/>
    </row>
    <row r="74" spans="1:10" ht="15">
      <c r="D74" s="117" t="s">
        <v>349</v>
      </c>
      <c r="I74" s="145"/>
      <c r="J74" s="150"/>
    </row>
    <row r="75" spans="1:10" ht="15">
      <c r="I75" s="146"/>
      <c r="J75" s="150"/>
    </row>
    <row r="76" spans="1:10" ht="15">
      <c r="I76" s="146"/>
      <c r="J76" s="149"/>
    </row>
    <row r="77" spans="1:10" ht="15">
      <c r="I77" s="146"/>
      <c r="J77" s="150"/>
    </row>
    <row r="78" spans="1:10" ht="15">
      <c r="I78" s="146"/>
      <c r="J78" s="150"/>
    </row>
    <row r="79" spans="1:10" ht="15">
      <c r="I79" s="146"/>
      <c r="J79" s="150"/>
    </row>
    <row r="80" spans="1:10" ht="15">
      <c r="I80" s="146"/>
      <c r="J80" s="149"/>
    </row>
    <row r="81" spans="5:10" ht="15">
      <c r="I81" s="145"/>
      <c r="J81" s="150"/>
    </row>
    <row r="82" spans="5:10" ht="15">
      <c r="I82" s="146"/>
      <c r="J82" s="150"/>
    </row>
    <row r="83" spans="5:10" ht="15">
      <c r="I83" s="146"/>
      <c r="J83" s="149"/>
    </row>
    <row r="84" spans="5:10" ht="15">
      <c r="E84" s="141"/>
      <c r="I84" s="146"/>
      <c r="J84" s="150"/>
    </row>
    <row r="85" spans="5:10" ht="15">
      <c r="E85" s="141"/>
      <c r="I85" s="145"/>
      <c r="J85" s="150"/>
    </row>
    <row r="86" spans="5:10" ht="15">
      <c r="E86" s="141"/>
      <c r="I86" s="146"/>
      <c r="J86" s="150"/>
    </row>
    <row r="87" spans="5:10" ht="15">
      <c r="E87" s="141"/>
      <c r="I87" s="146"/>
      <c r="J87" s="150"/>
    </row>
    <row r="88" spans="5:10" ht="15">
      <c r="E88" s="141"/>
      <c r="I88" s="146"/>
      <c r="J88" s="150"/>
    </row>
    <row r="89" spans="5:10" ht="15">
      <c r="E89" s="141"/>
      <c r="I89" s="146"/>
      <c r="J89" s="149"/>
    </row>
    <row r="90" spans="5:10" ht="15">
      <c r="I90" s="146"/>
      <c r="J90" s="150"/>
    </row>
    <row r="91" spans="5:10" ht="15.75">
      <c r="I91" s="147"/>
      <c r="J91" s="150"/>
    </row>
    <row r="92" spans="5:10" ht="15">
      <c r="I92" s="145"/>
      <c r="J92" s="150"/>
    </row>
    <row r="93" spans="5:10" ht="15">
      <c r="I93" s="146"/>
      <c r="J93" s="150"/>
    </row>
    <row r="94" spans="5:10" ht="15">
      <c r="I94" s="146"/>
      <c r="J94" s="149"/>
    </row>
    <row r="95" spans="5:10" ht="15">
      <c r="I95" s="146"/>
      <c r="J95" s="149"/>
    </row>
    <row r="96" spans="5:10" ht="15">
      <c r="I96" s="146"/>
      <c r="J96" s="149"/>
    </row>
    <row r="97" spans="9:10" ht="15">
      <c r="I97" s="146"/>
      <c r="J97" s="150"/>
    </row>
    <row r="98" spans="9:10" ht="15">
      <c r="I98" s="145"/>
      <c r="J98" s="150"/>
    </row>
    <row r="99" spans="9:10" ht="15">
      <c r="I99" s="146"/>
      <c r="J99" s="150"/>
    </row>
    <row r="100" spans="9:10" ht="15">
      <c r="I100" s="146"/>
      <c r="J100" s="150"/>
    </row>
    <row r="101" spans="9:10" ht="15">
      <c r="I101" s="146"/>
      <c r="J101" s="149"/>
    </row>
    <row r="102" spans="9:10" ht="15">
      <c r="I102" s="146"/>
      <c r="J102" s="150"/>
    </row>
    <row r="103" spans="9:10" ht="15">
      <c r="I103" s="146"/>
      <c r="J103" s="150"/>
    </row>
    <row r="104" spans="9:10" ht="15">
      <c r="I104" s="145"/>
      <c r="J104" s="150"/>
    </row>
    <row r="105" spans="9:10" ht="15">
      <c r="I105" s="146"/>
      <c r="J105" s="150"/>
    </row>
    <row r="106" spans="9:10" ht="15">
      <c r="I106" s="146"/>
      <c r="J106" s="150"/>
    </row>
    <row r="107" spans="9:10" ht="15">
      <c r="I107" s="146"/>
    </row>
    <row r="108" spans="9:10" ht="15">
      <c r="I108" s="146"/>
    </row>
  </sheetData>
  <mergeCells count="3">
    <mergeCell ref="A64:G64"/>
    <mergeCell ref="A66:B66"/>
    <mergeCell ref="I1:K1"/>
  </mergeCells>
  <phoneticPr fontId="2" type="noConversion"/>
  <dataValidations count="1">
    <dataValidation type="list" allowBlank="1" showInputMessage="1" showErrorMessage="1" sqref="C2:C63" xr:uid="{8ECE6CAD-8952-E243-B49D-D34EF2ABA775}">
      <formula1>"Detection,Notification,Response,"</formula1>
    </dataValidation>
  </dataValidations>
  <pageMargins left="0.7" right="0.7" top="0.75" bottom="0.75" header="0.3" footer="0.3"/>
  <pageSetup orientation="portrait"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9F87C254-3CF9-EB4A-A80E-1471F31E5794}">
          <x14:formula1>
            <xm:f>Dropdowns!$A$2:$A$34</xm:f>
          </x14:formula1>
          <xm:sqref>E2:E21 E23:E63</xm:sqref>
        </x14:dataValidation>
        <x14:dataValidation type="list" allowBlank="1" showInputMessage="1" showErrorMessage="1" xr:uid="{FCFACDA4-443C-A444-BBA6-6BF35396E6FC}">
          <x14:formula1>
            <xm:f>Dropdowns!$C$2:$C$59</xm:f>
          </x14:formula1>
          <xm:sqref>G40:G63 G2:G38</xm:sqref>
        </x14:dataValidation>
        <x14:dataValidation type="list" allowBlank="1" showInputMessage="1" showErrorMessage="1" xr:uid="{127EEDFB-6EED-6E45-8C45-89004EDE0651}">
          <x14:formula1>
            <xm:f>Dropdowns!$B$2:$B$22</xm:f>
          </x14:formula1>
          <xm:sqref>F2:F63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F014C-E88D-4C01-A1F1-1AB71BEE4A59}">
  <dimension ref="A3:B50"/>
  <sheetViews>
    <sheetView zoomScale="80" zoomScaleNormal="80" workbookViewId="0">
      <selection activeCell="A44" sqref="A44"/>
    </sheetView>
  </sheetViews>
  <sheetFormatPr defaultRowHeight="12.75"/>
  <cols>
    <col min="1" max="1" width="82.7109375" bestFit="1" customWidth="1"/>
    <col min="2" max="2" width="47.28515625" bestFit="1" customWidth="1"/>
  </cols>
  <sheetData>
    <row r="3" spans="1:2">
      <c r="A3" t="s">
        <v>352</v>
      </c>
      <c r="B3" t="s">
        <v>353</v>
      </c>
    </row>
    <row r="4" spans="1:2">
      <c r="A4" s="192" t="s">
        <v>275</v>
      </c>
      <c r="B4">
        <v>1</v>
      </c>
    </row>
    <row r="5" spans="1:2">
      <c r="A5" s="192" t="s">
        <v>254</v>
      </c>
      <c r="B5">
        <v>1</v>
      </c>
    </row>
    <row r="6" spans="1:2">
      <c r="A6" s="192" t="s">
        <v>256</v>
      </c>
      <c r="B6">
        <v>1</v>
      </c>
    </row>
    <row r="7" spans="1:2">
      <c r="A7" s="192" t="s">
        <v>261</v>
      </c>
      <c r="B7">
        <v>2</v>
      </c>
    </row>
    <row r="8" spans="1:2">
      <c r="A8" s="192" t="s">
        <v>267</v>
      </c>
      <c r="B8">
        <v>2</v>
      </c>
    </row>
    <row r="9" spans="1:2">
      <c r="A9" s="192" t="s">
        <v>308</v>
      </c>
      <c r="B9">
        <v>1</v>
      </c>
    </row>
    <row r="10" spans="1:2">
      <c r="A10" s="192" t="s">
        <v>263</v>
      </c>
      <c r="B10">
        <v>1</v>
      </c>
    </row>
    <row r="11" spans="1:2">
      <c r="A11" s="192" t="s">
        <v>255</v>
      </c>
      <c r="B11">
        <v>3</v>
      </c>
    </row>
    <row r="12" spans="1:2">
      <c r="A12" s="192" t="s">
        <v>288</v>
      </c>
      <c r="B12">
        <v>3</v>
      </c>
    </row>
    <row r="13" spans="1:2">
      <c r="A13" s="192" t="s">
        <v>266</v>
      </c>
      <c r="B13">
        <v>9</v>
      </c>
    </row>
    <row r="14" spans="1:2">
      <c r="A14" s="192" t="s">
        <v>281</v>
      </c>
      <c r="B14">
        <v>2</v>
      </c>
    </row>
    <row r="15" spans="1:2">
      <c r="A15" s="192" t="s">
        <v>270</v>
      </c>
      <c r="B15">
        <v>2</v>
      </c>
    </row>
    <row r="16" spans="1:2">
      <c r="A16" s="192" t="s">
        <v>280</v>
      </c>
      <c r="B16">
        <v>3</v>
      </c>
    </row>
    <row r="17" spans="1:2">
      <c r="A17" s="192" t="s">
        <v>249</v>
      </c>
      <c r="B17">
        <v>8</v>
      </c>
    </row>
    <row r="18" spans="1:2">
      <c r="A18" s="192" t="s">
        <v>289</v>
      </c>
      <c r="B18">
        <v>4</v>
      </c>
    </row>
    <row r="19" spans="1:2">
      <c r="A19" s="192" t="s">
        <v>271</v>
      </c>
      <c r="B19">
        <v>1</v>
      </c>
    </row>
    <row r="20" spans="1:2">
      <c r="A20" s="192" t="s">
        <v>313</v>
      </c>
      <c r="B20">
        <v>2</v>
      </c>
    </row>
    <row r="21" spans="1:2">
      <c r="A21" s="192" t="s">
        <v>294</v>
      </c>
      <c r="B21">
        <v>2</v>
      </c>
    </row>
    <row r="22" spans="1:2">
      <c r="A22" s="192" t="s">
        <v>272</v>
      </c>
      <c r="B22">
        <v>4</v>
      </c>
    </row>
    <row r="23" spans="1:2">
      <c r="A23" s="192" t="s">
        <v>273</v>
      </c>
      <c r="B23">
        <v>2</v>
      </c>
    </row>
    <row r="24" spans="1:2">
      <c r="A24" s="192" t="s">
        <v>291</v>
      </c>
      <c r="B24">
        <v>3</v>
      </c>
    </row>
    <row r="25" spans="1:2">
      <c r="A25" s="192" t="s">
        <v>342</v>
      </c>
      <c r="B25">
        <v>57</v>
      </c>
    </row>
    <row r="27" spans="1:2">
      <c r="A27" s="192"/>
    </row>
    <row r="28" spans="1:2">
      <c r="A28" s="192"/>
    </row>
    <row r="29" spans="1:2">
      <c r="A29" s="255" t="s">
        <v>565</v>
      </c>
    </row>
    <row r="30" spans="1:2">
      <c r="A30" s="192" t="s">
        <v>275</v>
      </c>
      <c r="B30">
        <v>1</v>
      </c>
    </row>
    <row r="31" spans="1:2">
      <c r="A31" s="192" t="s">
        <v>254</v>
      </c>
      <c r="B31">
        <v>1</v>
      </c>
    </row>
    <row r="32" spans="1:2">
      <c r="A32" s="192" t="s">
        <v>256</v>
      </c>
      <c r="B32">
        <v>1</v>
      </c>
    </row>
    <row r="33" spans="1:2">
      <c r="A33" s="192" t="s">
        <v>308</v>
      </c>
      <c r="B33">
        <v>1</v>
      </c>
    </row>
    <row r="34" spans="1:2">
      <c r="A34" s="192" t="s">
        <v>263</v>
      </c>
      <c r="B34">
        <v>1</v>
      </c>
    </row>
    <row r="35" spans="1:2">
      <c r="A35" s="192" t="s">
        <v>271</v>
      </c>
      <c r="B35">
        <v>1</v>
      </c>
    </row>
    <row r="36" spans="1:2">
      <c r="A36" s="192" t="s">
        <v>261</v>
      </c>
      <c r="B36">
        <v>2</v>
      </c>
    </row>
    <row r="37" spans="1:2">
      <c r="A37" s="192" t="s">
        <v>267</v>
      </c>
      <c r="B37">
        <v>2</v>
      </c>
    </row>
    <row r="38" spans="1:2">
      <c r="A38" s="192" t="s">
        <v>281</v>
      </c>
      <c r="B38">
        <v>2</v>
      </c>
    </row>
    <row r="39" spans="1:2">
      <c r="A39" s="192" t="s">
        <v>270</v>
      </c>
      <c r="B39">
        <v>2</v>
      </c>
    </row>
    <row r="40" spans="1:2">
      <c r="A40" s="192" t="s">
        <v>313</v>
      </c>
      <c r="B40">
        <v>2</v>
      </c>
    </row>
    <row r="41" spans="1:2">
      <c r="A41" s="192" t="s">
        <v>294</v>
      </c>
      <c r="B41">
        <v>2</v>
      </c>
    </row>
    <row r="42" spans="1:2">
      <c r="A42" s="192" t="s">
        <v>273</v>
      </c>
      <c r="B42">
        <v>2</v>
      </c>
    </row>
    <row r="43" spans="1:2">
      <c r="A43" s="260" t="s">
        <v>255</v>
      </c>
      <c r="B43" s="261">
        <v>3</v>
      </c>
    </row>
    <row r="44" spans="1:2">
      <c r="A44" s="260" t="s">
        <v>288</v>
      </c>
      <c r="B44" s="261">
        <v>3</v>
      </c>
    </row>
    <row r="45" spans="1:2">
      <c r="A45" s="260" t="s">
        <v>280</v>
      </c>
      <c r="B45" s="261">
        <v>3</v>
      </c>
    </row>
    <row r="46" spans="1:2">
      <c r="A46" s="260" t="s">
        <v>291</v>
      </c>
      <c r="B46" s="261">
        <v>3</v>
      </c>
    </row>
    <row r="47" spans="1:2">
      <c r="A47" s="260" t="s">
        <v>289</v>
      </c>
      <c r="B47" s="261">
        <v>4</v>
      </c>
    </row>
    <row r="48" spans="1:2">
      <c r="A48" s="260" t="s">
        <v>575</v>
      </c>
      <c r="B48" s="261">
        <v>4</v>
      </c>
    </row>
    <row r="49" spans="1:2">
      <c r="A49" s="260" t="s">
        <v>249</v>
      </c>
      <c r="B49" s="261">
        <v>8</v>
      </c>
    </row>
    <row r="50" spans="1:2">
      <c r="A50" s="260" t="s">
        <v>266</v>
      </c>
      <c r="B50" s="261">
        <v>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CF1E-EAF0-4A20-815C-81F26C94BA0C}">
  <dimension ref="A3:B42"/>
  <sheetViews>
    <sheetView workbookViewId="0">
      <selection activeCell="A3" sqref="A3"/>
    </sheetView>
  </sheetViews>
  <sheetFormatPr defaultRowHeight="12.75"/>
  <cols>
    <col min="1" max="1" width="103.7109375" bestFit="1" customWidth="1"/>
    <col min="2" max="2" width="15" bestFit="1" customWidth="1"/>
    <col min="3" max="3" width="50.7109375" bestFit="1" customWidth="1"/>
    <col min="4" max="4" width="99.85546875" bestFit="1" customWidth="1"/>
    <col min="5" max="5" width="63.5703125" bestFit="1" customWidth="1"/>
    <col min="6" max="6" width="28.85546875" bestFit="1" customWidth="1"/>
    <col min="7" max="7" width="39.7109375" bestFit="1" customWidth="1"/>
    <col min="8" max="8" width="28.5703125" bestFit="1" customWidth="1"/>
    <col min="9" max="9" width="115.5703125" bestFit="1" customWidth="1"/>
    <col min="10" max="10" width="45.7109375" bestFit="1" customWidth="1"/>
    <col min="11" max="11" width="72.85546875" bestFit="1" customWidth="1"/>
    <col min="12" max="12" width="26.42578125" bestFit="1" customWidth="1"/>
    <col min="13" max="13" width="74.140625" bestFit="1" customWidth="1"/>
    <col min="14" max="14" width="70.85546875" bestFit="1" customWidth="1"/>
    <col min="15" max="15" width="58.42578125" bestFit="1" customWidth="1"/>
    <col min="16" max="16" width="82.42578125" bestFit="1" customWidth="1"/>
    <col min="17" max="17" width="35.28515625" bestFit="1" customWidth="1"/>
    <col min="18" max="18" width="59.5703125" bestFit="1" customWidth="1"/>
    <col min="19" max="19" width="45" bestFit="1" customWidth="1"/>
    <col min="20" max="20" width="45.85546875" bestFit="1" customWidth="1"/>
    <col min="21" max="21" width="20.140625" bestFit="1" customWidth="1"/>
    <col min="22" max="22" width="20.42578125" bestFit="1" customWidth="1"/>
    <col min="23" max="23" width="84" bestFit="1" customWidth="1"/>
    <col min="24" max="24" width="30.42578125" bestFit="1" customWidth="1"/>
    <col min="25" max="25" width="76.140625" bestFit="1" customWidth="1"/>
    <col min="26" max="26" width="47.140625" bestFit="1" customWidth="1"/>
    <col min="27" max="27" width="53.42578125" bestFit="1" customWidth="1"/>
    <col min="28" max="28" width="35.5703125" bestFit="1" customWidth="1"/>
    <col min="29" max="29" width="39.28515625" bestFit="1" customWidth="1"/>
    <col min="30" max="30" width="49.42578125" bestFit="1" customWidth="1"/>
    <col min="31" max="31" width="50" bestFit="1" customWidth="1"/>
    <col min="32" max="32" width="49.42578125" bestFit="1" customWidth="1"/>
    <col min="33" max="33" width="53.28515625" bestFit="1" customWidth="1"/>
    <col min="34" max="34" width="42.5703125" bestFit="1" customWidth="1"/>
    <col min="35" max="35" width="46.28515625" bestFit="1" customWidth="1"/>
    <col min="36" max="36" width="17" bestFit="1" customWidth="1"/>
    <col min="37" max="37" width="45.7109375" bestFit="1" customWidth="1"/>
    <col min="38" max="38" width="26.7109375" bestFit="1" customWidth="1"/>
    <col min="39" max="39" width="7.140625" bestFit="1" customWidth="1"/>
    <col min="40" max="40" width="11.7109375" bestFit="1" customWidth="1"/>
  </cols>
  <sheetData>
    <row r="3" spans="1:2">
      <c r="A3" s="191" t="s">
        <v>352</v>
      </c>
      <c r="B3" t="s">
        <v>573</v>
      </c>
    </row>
    <row r="4" spans="1:2">
      <c r="A4" s="192" t="s">
        <v>470</v>
      </c>
      <c r="B4">
        <v>1</v>
      </c>
    </row>
    <row r="5" spans="1:2">
      <c r="A5" s="192" t="s">
        <v>542</v>
      </c>
      <c r="B5">
        <v>1</v>
      </c>
    </row>
    <row r="6" spans="1:2">
      <c r="A6" s="192" t="s">
        <v>507</v>
      </c>
      <c r="B6">
        <v>1</v>
      </c>
    </row>
    <row r="7" spans="1:2">
      <c r="A7" s="192" t="s">
        <v>537</v>
      </c>
      <c r="B7">
        <v>1</v>
      </c>
    </row>
    <row r="8" spans="1:2">
      <c r="A8" s="192" t="s">
        <v>475</v>
      </c>
      <c r="B8">
        <v>1</v>
      </c>
    </row>
    <row r="9" spans="1:2">
      <c r="A9" s="192" t="s">
        <v>464</v>
      </c>
      <c r="B9">
        <v>1</v>
      </c>
    </row>
    <row r="10" spans="1:2">
      <c r="A10" s="192" t="s">
        <v>570</v>
      </c>
      <c r="B10">
        <v>1</v>
      </c>
    </row>
    <row r="11" spans="1:2">
      <c r="A11" s="192" t="s">
        <v>571</v>
      </c>
      <c r="B11">
        <v>1</v>
      </c>
    </row>
    <row r="12" spans="1:2">
      <c r="A12" s="192" t="s">
        <v>320</v>
      </c>
      <c r="B12">
        <v>1</v>
      </c>
    </row>
    <row r="13" spans="1:2">
      <c r="A13" s="192" t="s">
        <v>437</v>
      </c>
      <c r="B13">
        <v>2</v>
      </c>
    </row>
    <row r="14" spans="1:2">
      <c r="A14" s="192" t="s">
        <v>547</v>
      </c>
      <c r="B14">
        <v>1</v>
      </c>
    </row>
    <row r="15" spans="1:2">
      <c r="A15" s="192" t="s">
        <v>102</v>
      </c>
      <c r="B15">
        <v>1</v>
      </c>
    </row>
    <row r="16" spans="1:2">
      <c r="A16" s="192" t="s">
        <v>258</v>
      </c>
      <c r="B16">
        <v>1</v>
      </c>
    </row>
    <row r="17" spans="1:2">
      <c r="A17" s="192" t="s">
        <v>569</v>
      </c>
      <c r="B17">
        <v>1</v>
      </c>
    </row>
    <row r="18" spans="1:2">
      <c r="A18" s="192" t="s">
        <v>453</v>
      </c>
      <c r="B18">
        <v>4</v>
      </c>
    </row>
    <row r="19" spans="1:2">
      <c r="A19" s="192" t="s">
        <v>315</v>
      </c>
      <c r="B19">
        <v>1</v>
      </c>
    </row>
    <row r="20" spans="1:2">
      <c r="A20" s="192" t="s">
        <v>481</v>
      </c>
      <c r="B20">
        <v>1</v>
      </c>
    </row>
    <row r="21" spans="1:2">
      <c r="A21" s="192" t="s">
        <v>484</v>
      </c>
      <c r="B21">
        <v>1</v>
      </c>
    </row>
    <row r="22" spans="1:2">
      <c r="A22" s="192" t="s">
        <v>558</v>
      </c>
      <c r="B22">
        <v>1</v>
      </c>
    </row>
    <row r="23" spans="1:2">
      <c r="A23" s="192" t="s">
        <v>546</v>
      </c>
      <c r="B23">
        <v>1</v>
      </c>
    </row>
    <row r="24" spans="1:2">
      <c r="A24" s="192" t="s">
        <v>497</v>
      </c>
      <c r="B24">
        <v>1</v>
      </c>
    </row>
    <row r="25" spans="1:2">
      <c r="A25" s="192" t="s">
        <v>126</v>
      </c>
      <c r="B25">
        <v>1</v>
      </c>
    </row>
    <row r="26" spans="1:2">
      <c r="A26" s="192" t="s">
        <v>491</v>
      </c>
      <c r="B26">
        <v>1</v>
      </c>
    </row>
    <row r="27" spans="1:2">
      <c r="A27" s="192" t="s">
        <v>457</v>
      </c>
      <c r="B27">
        <v>1</v>
      </c>
    </row>
    <row r="28" spans="1:2">
      <c r="A28" s="192" t="s">
        <v>127</v>
      </c>
      <c r="B28">
        <v>1</v>
      </c>
    </row>
    <row r="29" spans="1:2">
      <c r="A29" s="192" t="s">
        <v>326</v>
      </c>
      <c r="B29">
        <v>1</v>
      </c>
    </row>
    <row r="30" spans="1:2">
      <c r="A30" s="192" t="s">
        <v>559</v>
      </c>
      <c r="B30">
        <v>1</v>
      </c>
    </row>
    <row r="31" spans="1:2">
      <c r="A31" s="192" t="s">
        <v>563</v>
      </c>
      <c r="B31">
        <v>1</v>
      </c>
    </row>
    <row r="32" spans="1:2">
      <c r="A32" s="192" t="s">
        <v>52</v>
      </c>
      <c r="B32">
        <v>1</v>
      </c>
    </row>
    <row r="33" spans="1:2">
      <c r="A33" s="192" t="s">
        <v>445</v>
      </c>
      <c r="B33">
        <v>1</v>
      </c>
    </row>
    <row r="34" spans="1:2">
      <c r="A34" s="192" t="s">
        <v>69</v>
      </c>
      <c r="B34">
        <v>1</v>
      </c>
    </row>
    <row r="35" spans="1:2">
      <c r="A35" s="192" t="s">
        <v>110</v>
      </c>
      <c r="B35">
        <v>1</v>
      </c>
    </row>
    <row r="36" spans="1:2">
      <c r="A36" s="192" t="s">
        <v>486</v>
      </c>
      <c r="B36">
        <v>1</v>
      </c>
    </row>
    <row r="37" spans="1:2">
      <c r="A37" s="192" t="s">
        <v>109</v>
      </c>
      <c r="B37">
        <v>1</v>
      </c>
    </row>
    <row r="38" spans="1:2">
      <c r="A38" s="192" t="s">
        <v>499</v>
      </c>
    </row>
    <row r="39" spans="1:2">
      <c r="A39" s="192" t="s">
        <v>443</v>
      </c>
      <c r="B39">
        <v>1</v>
      </c>
    </row>
    <row r="40" spans="1:2">
      <c r="A40" s="192" t="s">
        <v>448</v>
      </c>
      <c r="B40">
        <v>1</v>
      </c>
    </row>
    <row r="41" spans="1:2">
      <c r="A41" s="192" t="s">
        <v>572</v>
      </c>
      <c r="B41">
        <v>3</v>
      </c>
    </row>
    <row r="42" spans="1:2">
      <c r="A42" s="192" t="s">
        <v>342</v>
      </c>
      <c r="B42">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B467B-43C9-4694-B42F-29A15D72C828}">
  <dimension ref="A3:B73"/>
  <sheetViews>
    <sheetView topLeftCell="A20" zoomScale="80" zoomScaleNormal="80" workbookViewId="0">
      <selection activeCell="B66" sqref="B66"/>
    </sheetView>
  </sheetViews>
  <sheetFormatPr defaultRowHeight="12.75"/>
  <cols>
    <col min="1" max="1" width="90.42578125" bestFit="1" customWidth="1"/>
    <col min="2" max="2" width="52" bestFit="1" customWidth="1"/>
  </cols>
  <sheetData>
    <row r="3" spans="1:2">
      <c r="A3" s="191" t="s">
        <v>352</v>
      </c>
      <c r="B3" t="s">
        <v>353</v>
      </c>
    </row>
    <row r="4" spans="1:2">
      <c r="A4" s="192" t="s">
        <v>209</v>
      </c>
      <c r="B4">
        <v>19</v>
      </c>
    </row>
    <row r="5" spans="1:2">
      <c r="A5" s="256" t="s">
        <v>254</v>
      </c>
      <c r="B5">
        <v>1</v>
      </c>
    </row>
    <row r="6" spans="1:2">
      <c r="A6" s="256" t="s">
        <v>273</v>
      </c>
      <c r="B6">
        <v>1</v>
      </c>
    </row>
    <row r="7" spans="1:2">
      <c r="A7" s="256" t="s">
        <v>271</v>
      </c>
      <c r="B7">
        <v>1</v>
      </c>
    </row>
    <row r="8" spans="1:2">
      <c r="A8" s="256" t="s">
        <v>308</v>
      </c>
      <c r="B8">
        <v>1</v>
      </c>
    </row>
    <row r="9" spans="1:2">
      <c r="A9" s="256" t="s">
        <v>288</v>
      </c>
      <c r="B9">
        <v>1</v>
      </c>
    </row>
    <row r="10" spans="1:2">
      <c r="A10" s="256" t="s">
        <v>294</v>
      </c>
      <c r="B10">
        <v>1</v>
      </c>
    </row>
    <row r="11" spans="1:2">
      <c r="A11" s="256" t="s">
        <v>313</v>
      </c>
      <c r="B11">
        <v>1</v>
      </c>
    </row>
    <row r="12" spans="1:2">
      <c r="A12" s="256" t="s">
        <v>255</v>
      </c>
      <c r="B12">
        <v>2</v>
      </c>
    </row>
    <row r="13" spans="1:2">
      <c r="A13" s="256" t="s">
        <v>272</v>
      </c>
      <c r="B13">
        <v>2</v>
      </c>
    </row>
    <row r="14" spans="1:2">
      <c r="A14" s="256" t="s">
        <v>249</v>
      </c>
      <c r="B14">
        <v>8</v>
      </c>
    </row>
    <row r="15" spans="1:2">
      <c r="A15" s="192" t="s">
        <v>210</v>
      </c>
      <c r="B15">
        <v>1</v>
      </c>
    </row>
    <row r="16" spans="1:2">
      <c r="A16" s="256" t="s">
        <v>313</v>
      </c>
      <c r="B16">
        <v>1</v>
      </c>
    </row>
    <row r="17" spans="1:2">
      <c r="A17" s="192" t="s">
        <v>259</v>
      </c>
      <c r="B17">
        <v>37</v>
      </c>
    </row>
    <row r="18" spans="1:2">
      <c r="A18" s="256" t="s">
        <v>275</v>
      </c>
      <c r="B18">
        <v>1</v>
      </c>
    </row>
    <row r="19" spans="1:2">
      <c r="A19" s="256" t="s">
        <v>255</v>
      </c>
      <c r="B19">
        <v>1</v>
      </c>
    </row>
    <row r="20" spans="1:2">
      <c r="A20" s="256" t="s">
        <v>294</v>
      </c>
      <c r="B20">
        <v>1</v>
      </c>
    </row>
    <row r="21" spans="1:2">
      <c r="A21" s="256" t="s">
        <v>273</v>
      </c>
      <c r="B21">
        <v>1</v>
      </c>
    </row>
    <row r="22" spans="1:2">
      <c r="A22" s="256" t="s">
        <v>263</v>
      </c>
      <c r="B22">
        <v>1</v>
      </c>
    </row>
    <row r="23" spans="1:2">
      <c r="A23" s="256" t="s">
        <v>256</v>
      </c>
      <c r="B23">
        <v>1</v>
      </c>
    </row>
    <row r="24" spans="1:2">
      <c r="A24" s="256" t="s">
        <v>288</v>
      </c>
      <c r="B24">
        <v>2</v>
      </c>
    </row>
    <row r="25" spans="1:2">
      <c r="A25" s="256" t="s">
        <v>270</v>
      </c>
      <c r="B25">
        <v>2</v>
      </c>
    </row>
    <row r="26" spans="1:2">
      <c r="A26" s="256" t="s">
        <v>267</v>
      </c>
      <c r="B26">
        <v>2</v>
      </c>
    </row>
    <row r="27" spans="1:2">
      <c r="A27" s="256" t="s">
        <v>261</v>
      </c>
      <c r="B27">
        <v>2</v>
      </c>
    </row>
    <row r="28" spans="1:2">
      <c r="A28" s="256" t="s">
        <v>281</v>
      </c>
      <c r="B28">
        <v>2</v>
      </c>
    </row>
    <row r="29" spans="1:2">
      <c r="A29" s="256" t="s">
        <v>272</v>
      </c>
      <c r="B29">
        <v>2</v>
      </c>
    </row>
    <row r="30" spans="1:2">
      <c r="A30" s="256" t="s">
        <v>291</v>
      </c>
      <c r="B30">
        <v>3</v>
      </c>
    </row>
    <row r="31" spans="1:2">
      <c r="A31" s="256" t="s">
        <v>280</v>
      </c>
      <c r="B31">
        <v>3</v>
      </c>
    </row>
    <row r="32" spans="1:2">
      <c r="A32" s="256" t="s">
        <v>289</v>
      </c>
      <c r="B32">
        <v>4</v>
      </c>
    </row>
    <row r="33" spans="1:2">
      <c r="A33" s="256" t="s">
        <v>266</v>
      </c>
      <c r="B33">
        <v>9</v>
      </c>
    </row>
    <row r="34" spans="1:2">
      <c r="A34" s="192" t="s">
        <v>342</v>
      </c>
      <c r="B34">
        <v>57</v>
      </c>
    </row>
    <row r="35" spans="1:2">
      <c r="A35" s="192"/>
    </row>
    <row r="36" spans="1:2">
      <c r="A36" s="192"/>
    </row>
    <row r="37" spans="1:2">
      <c r="A37" s="192"/>
    </row>
    <row r="38" spans="1:2">
      <c r="A38" s="192"/>
    </row>
    <row r="39" spans="1:2">
      <c r="A39" s="192"/>
    </row>
    <row r="40" spans="1:2">
      <c r="A40" s="192"/>
    </row>
    <row r="41" spans="1:2">
      <c r="A41" s="192"/>
    </row>
    <row r="42" spans="1:2">
      <c r="A42" s="192"/>
    </row>
    <row r="43" spans="1:2">
      <c r="A43" s="192"/>
    </row>
    <row r="44" spans="1:2">
      <c r="A44" s="257" t="s">
        <v>209</v>
      </c>
      <c r="B44" s="258">
        <v>19</v>
      </c>
    </row>
    <row r="45" spans="1:2">
      <c r="A45" s="256" t="s">
        <v>254</v>
      </c>
      <c r="B45">
        <v>1</v>
      </c>
    </row>
    <row r="46" spans="1:2">
      <c r="A46" s="256" t="s">
        <v>273</v>
      </c>
      <c r="B46">
        <v>1</v>
      </c>
    </row>
    <row r="47" spans="1:2">
      <c r="A47" s="256" t="s">
        <v>271</v>
      </c>
      <c r="B47">
        <v>1</v>
      </c>
    </row>
    <row r="48" spans="1:2">
      <c r="A48" s="256" t="s">
        <v>308</v>
      </c>
      <c r="B48">
        <v>1</v>
      </c>
    </row>
    <row r="49" spans="1:2">
      <c r="A49" s="256" t="s">
        <v>288</v>
      </c>
      <c r="B49">
        <v>1</v>
      </c>
    </row>
    <row r="50" spans="1:2">
      <c r="A50" s="256" t="s">
        <v>294</v>
      </c>
      <c r="B50">
        <v>1</v>
      </c>
    </row>
    <row r="51" spans="1:2">
      <c r="A51" s="256" t="s">
        <v>313</v>
      </c>
      <c r="B51">
        <v>1</v>
      </c>
    </row>
    <row r="52" spans="1:2">
      <c r="A52" s="256" t="s">
        <v>255</v>
      </c>
      <c r="B52">
        <v>2</v>
      </c>
    </row>
    <row r="53" spans="1:2">
      <c r="A53" s="256" t="s">
        <v>272</v>
      </c>
      <c r="B53">
        <v>2</v>
      </c>
    </row>
    <row r="54" spans="1:2">
      <c r="A54" s="256" t="s">
        <v>249</v>
      </c>
      <c r="B54">
        <v>8</v>
      </c>
    </row>
    <row r="55" spans="1:2">
      <c r="A55" s="257" t="s">
        <v>210</v>
      </c>
      <c r="B55" s="258">
        <v>1</v>
      </c>
    </row>
    <row r="56" spans="1:2">
      <c r="A56" s="256" t="s">
        <v>313</v>
      </c>
      <c r="B56">
        <v>1</v>
      </c>
    </row>
    <row r="57" spans="1:2">
      <c r="A57" s="257" t="s">
        <v>259</v>
      </c>
      <c r="B57" s="258">
        <v>37</v>
      </c>
    </row>
    <row r="58" spans="1:2">
      <c r="A58" s="256" t="s">
        <v>275</v>
      </c>
      <c r="B58">
        <v>1</v>
      </c>
    </row>
    <row r="59" spans="1:2">
      <c r="A59" s="256" t="s">
        <v>255</v>
      </c>
      <c r="B59">
        <v>1</v>
      </c>
    </row>
    <row r="60" spans="1:2">
      <c r="A60" s="256" t="s">
        <v>294</v>
      </c>
      <c r="B60">
        <v>1</v>
      </c>
    </row>
    <row r="61" spans="1:2">
      <c r="A61" s="256" t="s">
        <v>273</v>
      </c>
      <c r="B61">
        <v>1</v>
      </c>
    </row>
    <row r="62" spans="1:2">
      <c r="A62" s="256" t="s">
        <v>263</v>
      </c>
      <c r="B62">
        <v>1</v>
      </c>
    </row>
    <row r="63" spans="1:2">
      <c r="A63" s="256" t="s">
        <v>256</v>
      </c>
      <c r="B63">
        <v>1</v>
      </c>
    </row>
    <row r="64" spans="1:2">
      <c r="A64" s="256" t="s">
        <v>288</v>
      </c>
      <c r="B64">
        <v>2</v>
      </c>
    </row>
    <row r="65" spans="1:2">
      <c r="A65" s="256" t="s">
        <v>270</v>
      </c>
      <c r="B65">
        <v>2</v>
      </c>
    </row>
    <row r="66" spans="1:2">
      <c r="A66" s="256" t="s">
        <v>267</v>
      </c>
      <c r="B66">
        <v>2</v>
      </c>
    </row>
    <row r="67" spans="1:2">
      <c r="A67" s="256" t="s">
        <v>261</v>
      </c>
      <c r="B67">
        <v>2</v>
      </c>
    </row>
    <row r="68" spans="1:2">
      <c r="A68" s="256" t="s">
        <v>281</v>
      </c>
      <c r="B68">
        <v>2</v>
      </c>
    </row>
    <row r="69" spans="1:2">
      <c r="A69" s="256" t="s">
        <v>272</v>
      </c>
      <c r="B69">
        <v>2</v>
      </c>
    </row>
    <row r="70" spans="1:2">
      <c r="A70" s="256" t="s">
        <v>291</v>
      </c>
      <c r="B70">
        <v>3</v>
      </c>
    </row>
    <row r="71" spans="1:2">
      <c r="A71" s="256" t="s">
        <v>280</v>
      </c>
      <c r="B71">
        <v>3</v>
      </c>
    </row>
    <row r="72" spans="1:2">
      <c r="A72" s="256" t="s">
        <v>289</v>
      </c>
      <c r="B72">
        <v>4</v>
      </c>
    </row>
    <row r="73" spans="1:2">
      <c r="A73" s="256" t="s">
        <v>266</v>
      </c>
      <c r="B73">
        <v>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D6558-E2BF-4D2C-855A-FC82445F3803}">
  <dimension ref="A2:F62"/>
  <sheetViews>
    <sheetView workbookViewId="0">
      <selection activeCell="O35" sqref="O35"/>
    </sheetView>
  </sheetViews>
  <sheetFormatPr defaultRowHeight="12.75"/>
  <cols>
    <col min="1" max="1" width="14.28515625" bestFit="1" customWidth="1"/>
    <col min="2" max="2" width="27" bestFit="1" customWidth="1"/>
    <col min="3" max="3" width="12.5703125" bestFit="1" customWidth="1"/>
    <col min="4" max="4" width="8.5703125" bestFit="1" customWidth="1"/>
    <col min="5" max="5" width="14.28515625" bestFit="1" customWidth="1"/>
    <col min="6" max="6" width="11.7109375" bestFit="1" customWidth="1"/>
  </cols>
  <sheetData>
    <row r="2" spans="1:6">
      <c r="A2" s="191" t="s">
        <v>350</v>
      </c>
      <c r="B2" s="191" t="s">
        <v>351</v>
      </c>
    </row>
    <row r="3" spans="1:6">
      <c r="A3" s="191" t="s">
        <v>352</v>
      </c>
      <c r="B3" t="s">
        <v>248</v>
      </c>
      <c r="C3" t="s">
        <v>265</v>
      </c>
      <c r="D3" t="s">
        <v>284</v>
      </c>
      <c r="E3" t="s">
        <v>260</v>
      </c>
      <c r="F3" t="s">
        <v>342</v>
      </c>
    </row>
    <row r="4" spans="1:6">
      <c r="A4" s="192" t="s">
        <v>209</v>
      </c>
      <c r="B4">
        <v>15</v>
      </c>
      <c r="C4">
        <v>1</v>
      </c>
      <c r="D4">
        <v>1</v>
      </c>
      <c r="E4">
        <v>2</v>
      </c>
      <c r="F4">
        <v>19</v>
      </c>
    </row>
    <row r="5" spans="1:6">
      <c r="A5" s="192" t="s">
        <v>210</v>
      </c>
      <c r="C5">
        <v>1</v>
      </c>
      <c r="F5">
        <v>1</v>
      </c>
    </row>
    <row r="6" spans="1:6">
      <c r="A6" s="192" t="s">
        <v>259</v>
      </c>
      <c r="B6">
        <v>5</v>
      </c>
      <c r="C6">
        <v>20</v>
      </c>
      <c r="D6">
        <v>2</v>
      </c>
      <c r="E6">
        <v>10</v>
      </c>
      <c r="F6">
        <v>37</v>
      </c>
    </row>
    <row r="7" spans="1:6">
      <c r="A7" s="192" t="s">
        <v>342</v>
      </c>
      <c r="B7">
        <v>20</v>
      </c>
      <c r="C7">
        <v>22</v>
      </c>
      <c r="D7">
        <v>3</v>
      </c>
      <c r="E7">
        <v>12</v>
      </c>
      <c r="F7">
        <v>57</v>
      </c>
    </row>
    <row r="10" spans="1:6">
      <c r="A10" s="254" t="s">
        <v>352</v>
      </c>
      <c r="B10" s="254" t="s">
        <v>248</v>
      </c>
      <c r="C10" s="254" t="s">
        <v>265</v>
      </c>
      <c r="D10" s="254" t="s">
        <v>284</v>
      </c>
      <c r="E10" s="254" t="s">
        <v>260</v>
      </c>
      <c r="F10" s="254" t="s">
        <v>342</v>
      </c>
    </row>
    <row r="11" spans="1:6">
      <c r="A11" s="192" t="s">
        <v>209</v>
      </c>
      <c r="B11">
        <v>15</v>
      </c>
      <c r="C11">
        <v>1</v>
      </c>
      <c r="D11">
        <v>1</v>
      </c>
      <c r="E11">
        <v>2</v>
      </c>
      <c r="F11">
        <v>19</v>
      </c>
    </row>
    <row r="12" spans="1:6">
      <c r="A12" s="192" t="s">
        <v>210</v>
      </c>
      <c r="C12">
        <v>1</v>
      </c>
      <c r="F12">
        <v>1</v>
      </c>
    </row>
    <row r="13" spans="1:6">
      <c r="A13" s="192" t="s">
        <v>259</v>
      </c>
      <c r="B13">
        <v>5</v>
      </c>
      <c r="C13">
        <v>20</v>
      </c>
      <c r="D13">
        <v>2</v>
      </c>
      <c r="E13">
        <v>10</v>
      </c>
      <c r="F13">
        <v>37</v>
      </c>
    </row>
    <row r="14" spans="1:6">
      <c r="A14" s="156" t="s">
        <v>566</v>
      </c>
      <c r="B14" s="156">
        <f>SUM(B11:B13)</f>
        <v>20</v>
      </c>
      <c r="C14" s="156">
        <f t="shared" ref="C14:E14" si="0">SUM(C11:C13)</f>
        <v>22</v>
      </c>
      <c r="D14" s="156">
        <f t="shared" si="0"/>
        <v>3</v>
      </c>
      <c r="E14" s="156">
        <f t="shared" si="0"/>
        <v>12</v>
      </c>
    </row>
    <row r="45" spans="1:6">
      <c r="A45" s="191" t="s">
        <v>350</v>
      </c>
      <c r="B45" s="191" t="s">
        <v>351</v>
      </c>
    </row>
    <row r="46" spans="1:6">
      <c r="A46" s="191" t="s">
        <v>352</v>
      </c>
      <c r="B46" t="s">
        <v>248</v>
      </c>
      <c r="C46" t="s">
        <v>265</v>
      </c>
      <c r="D46" t="s">
        <v>260</v>
      </c>
      <c r="E46" t="s">
        <v>284</v>
      </c>
      <c r="F46" t="s">
        <v>342</v>
      </c>
    </row>
    <row r="47" spans="1:6">
      <c r="A47" s="192" t="s">
        <v>209</v>
      </c>
      <c r="B47">
        <v>6</v>
      </c>
      <c r="E47">
        <v>1</v>
      </c>
      <c r="F47">
        <v>7</v>
      </c>
    </row>
    <row r="48" spans="1:6">
      <c r="A48" s="192" t="s">
        <v>259</v>
      </c>
      <c r="B48">
        <v>5</v>
      </c>
      <c r="C48">
        <v>9</v>
      </c>
      <c r="D48">
        <v>4</v>
      </c>
      <c r="E48">
        <v>2</v>
      </c>
      <c r="F48">
        <v>20</v>
      </c>
    </row>
    <row r="49" spans="1:6">
      <c r="A49" s="192" t="s">
        <v>342</v>
      </c>
      <c r="B49">
        <v>11</v>
      </c>
      <c r="C49">
        <v>9</v>
      </c>
      <c r="D49">
        <v>4</v>
      </c>
      <c r="E49">
        <v>3</v>
      </c>
      <c r="F49">
        <v>27</v>
      </c>
    </row>
    <row r="53" spans="1:6">
      <c r="A53" t="s">
        <v>350</v>
      </c>
      <c r="B53" t="s">
        <v>351</v>
      </c>
    </row>
    <row r="54" spans="1:6">
      <c r="A54" t="s">
        <v>352</v>
      </c>
      <c r="B54" t="s">
        <v>248</v>
      </c>
      <c r="C54" t="s">
        <v>265</v>
      </c>
      <c r="D54" t="s">
        <v>284</v>
      </c>
      <c r="E54" t="s">
        <v>260</v>
      </c>
      <c r="F54" t="s">
        <v>342</v>
      </c>
    </row>
    <row r="55" spans="1:6">
      <c r="A55" t="s">
        <v>209</v>
      </c>
      <c r="B55">
        <v>6</v>
      </c>
      <c r="D55">
        <v>1</v>
      </c>
      <c r="F55">
        <v>7</v>
      </c>
    </row>
    <row r="56" spans="1:6">
      <c r="A56" t="s">
        <v>259</v>
      </c>
      <c r="B56">
        <v>5</v>
      </c>
      <c r="C56">
        <v>9</v>
      </c>
      <c r="D56">
        <v>2</v>
      </c>
      <c r="E56">
        <v>4</v>
      </c>
      <c r="F56">
        <v>20</v>
      </c>
    </row>
    <row r="57" spans="1:6">
      <c r="A57" t="s">
        <v>342</v>
      </c>
      <c r="B57">
        <v>11</v>
      </c>
      <c r="C57">
        <v>9</v>
      </c>
      <c r="D57">
        <v>3</v>
      </c>
      <c r="E57">
        <v>4</v>
      </c>
      <c r="F57">
        <v>27</v>
      </c>
    </row>
    <row r="59" spans="1:6">
      <c r="D59" t="s">
        <v>284</v>
      </c>
    </row>
    <row r="60" spans="1:6">
      <c r="D60">
        <v>1</v>
      </c>
    </row>
    <row r="61" spans="1:6">
      <c r="D61">
        <v>2</v>
      </c>
    </row>
    <row r="62" spans="1:6">
      <c r="D62">
        <v>3</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B0655-77E4-4C4D-A86A-86EBCA33E9CA}">
  <sheetPr>
    <tabColor theme="0" tint="-0.249977111117893"/>
  </sheetPr>
  <dimension ref="A1:D59"/>
  <sheetViews>
    <sheetView workbookViewId="0">
      <selection activeCell="B2" sqref="B2:B13"/>
    </sheetView>
  </sheetViews>
  <sheetFormatPr defaultColWidth="11.42578125" defaultRowHeight="12.75"/>
  <cols>
    <col min="1" max="1" width="74.140625" customWidth="1"/>
    <col min="2" max="2" width="60.140625" customWidth="1"/>
    <col min="3" max="3" width="114.7109375" customWidth="1"/>
  </cols>
  <sheetData>
    <row r="1" spans="1:4">
      <c r="A1" s="158" t="s">
        <v>339</v>
      </c>
      <c r="B1" s="158" t="s">
        <v>354</v>
      </c>
      <c r="C1" s="158" t="s">
        <v>355</v>
      </c>
      <c r="D1" s="156" t="s">
        <v>250</v>
      </c>
    </row>
    <row r="2" spans="1:4">
      <c r="A2" s="117" t="s">
        <v>255</v>
      </c>
      <c r="B2" s="157" t="s">
        <v>356</v>
      </c>
      <c r="C2" s="157" t="s">
        <v>357</v>
      </c>
      <c r="D2" s="156" t="s">
        <v>250</v>
      </c>
    </row>
    <row r="3" spans="1:4">
      <c r="A3" s="117" t="s">
        <v>262</v>
      </c>
      <c r="B3" s="157" t="s">
        <v>358</v>
      </c>
      <c r="C3" s="157" t="s">
        <v>359</v>
      </c>
      <c r="D3" s="156" t="s">
        <v>250</v>
      </c>
    </row>
    <row r="4" spans="1:4" ht="25.5">
      <c r="A4" s="117" t="s">
        <v>249</v>
      </c>
      <c r="B4" s="157" t="s">
        <v>360</v>
      </c>
      <c r="C4" s="157" t="s">
        <v>361</v>
      </c>
      <c r="D4" s="156" t="s">
        <v>250</v>
      </c>
    </row>
    <row r="5" spans="1:4">
      <c r="A5" s="117" t="s">
        <v>271</v>
      </c>
      <c r="B5" s="157" t="s">
        <v>362</v>
      </c>
      <c r="C5" s="157" t="s">
        <v>363</v>
      </c>
      <c r="D5" s="156" t="s">
        <v>250</v>
      </c>
    </row>
    <row r="6" spans="1:4">
      <c r="A6" s="117" t="s">
        <v>281</v>
      </c>
      <c r="B6" s="157" t="s">
        <v>364</v>
      </c>
      <c r="C6" s="157" t="s">
        <v>365</v>
      </c>
      <c r="D6" s="156" t="s">
        <v>250</v>
      </c>
    </row>
    <row r="7" spans="1:4">
      <c r="A7" s="117" t="s">
        <v>285</v>
      </c>
      <c r="B7" s="157" t="s">
        <v>366</v>
      </c>
      <c r="C7" s="157" t="s">
        <v>367</v>
      </c>
      <c r="D7" s="156" t="s">
        <v>250</v>
      </c>
    </row>
    <row r="8" spans="1:4">
      <c r="A8" s="117" t="s">
        <v>270</v>
      </c>
      <c r="B8" s="157" t="s">
        <v>368</v>
      </c>
      <c r="C8" s="157" t="s">
        <v>369</v>
      </c>
      <c r="D8" s="156" t="s">
        <v>250</v>
      </c>
    </row>
    <row r="9" spans="1:4">
      <c r="A9" s="117" t="s">
        <v>289</v>
      </c>
      <c r="B9" s="157" t="s">
        <v>370</v>
      </c>
      <c r="C9" s="157" t="s">
        <v>371</v>
      </c>
      <c r="D9" s="156" t="s">
        <v>250</v>
      </c>
    </row>
    <row r="10" spans="1:4">
      <c r="A10" s="117" t="s">
        <v>296</v>
      </c>
      <c r="B10" s="157" t="s">
        <v>372</v>
      </c>
      <c r="C10" s="157" t="s">
        <v>373</v>
      </c>
      <c r="D10" s="156" t="s">
        <v>250</v>
      </c>
    </row>
    <row r="11" spans="1:4">
      <c r="A11" s="117" t="s">
        <v>313</v>
      </c>
      <c r="B11" s="157" t="s">
        <v>374</v>
      </c>
      <c r="C11" s="157" t="s">
        <v>375</v>
      </c>
      <c r="D11" s="156" t="s">
        <v>250</v>
      </c>
    </row>
    <row r="12" spans="1:4">
      <c r="A12" s="117" t="s">
        <v>299</v>
      </c>
      <c r="B12" s="157" t="s">
        <v>376</v>
      </c>
      <c r="C12" s="157" t="s">
        <v>377</v>
      </c>
      <c r="D12" s="156" t="s">
        <v>250</v>
      </c>
    </row>
    <row r="13" spans="1:4">
      <c r="A13" s="117" t="s">
        <v>275</v>
      </c>
      <c r="B13" s="157" t="s">
        <v>378</v>
      </c>
      <c r="C13" s="157" t="s">
        <v>379</v>
      </c>
      <c r="D13" s="156" t="s">
        <v>250</v>
      </c>
    </row>
    <row r="14" spans="1:4">
      <c r="A14" s="117" t="s">
        <v>304</v>
      </c>
      <c r="B14" s="157" t="s">
        <v>380</v>
      </c>
      <c r="C14" s="157" t="s">
        <v>381</v>
      </c>
      <c r="D14" s="156" t="s">
        <v>250</v>
      </c>
    </row>
    <row r="15" spans="1:4">
      <c r="A15" s="117" t="s">
        <v>256</v>
      </c>
      <c r="B15" s="157" t="s">
        <v>382</v>
      </c>
      <c r="C15" s="157" t="s">
        <v>383</v>
      </c>
      <c r="D15" s="156" t="s">
        <v>250</v>
      </c>
    </row>
    <row r="16" spans="1:4">
      <c r="A16" s="117" t="s">
        <v>261</v>
      </c>
      <c r="B16" s="157" t="s">
        <v>384</v>
      </c>
      <c r="C16" s="157" t="s">
        <v>385</v>
      </c>
      <c r="D16" s="156" t="s">
        <v>250</v>
      </c>
    </row>
    <row r="17" spans="1:4">
      <c r="A17" s="117" t="s">
        <v>267</v>
      </c>
      <c r="B17" s="157" t="s">
        <v>386</v>
      </c>
      <c r="C17" s="157" t="s">
        <v>387</v>
      </c>
      <c r="D17" s="156" t="s">
        <v>250</v>
      </c>
    </row>
    <row r="18" spans="1:4">
      <c r="A18" s="117" t="s">
        <v>272</v>
      </c>
      <c r="B18" s="157" t="s">
        <v>388</v>
      </c>
      <c r="C18" s="157" t="s">
        <v>389</v>
      </c>
      <c r="D18" s="156" t="s">
        <v>250</v>
      </c>
    </row>
    <row r="19" spans="1:4">
      <c r="A19" s="117" t="s">
        <v>277</v>
      </c>
      <c r="B19" s="157" t="s">
        <v>390</v>
      </c>
      <c r="C19" s="157" t="s">
        <v>391</v>
      </c>
      <c r="D19" s="156" t="s">
        <v>250</v>
      </c>
    </row>
    <row r="20" spans="1:4">
      <c r="A20" s="117" t="s">
        <v>254</v>
      </c>
      <c r="B20" s="157" t="s">
        <v>392</v>
      </c>
      <c r="C20" s="157" t="s">
        <v>393</v>
      </c>
      <c r="D20" s="156" t="s">
        <v>250</v>
      </c>
    </row>
    <row r="21" spans="1:4">
      <c r="A21" s="117" t="s">
        <v>287</v>
      </c>
      <c r="B21" s="117" t="s">
        <v>195</v>
      </c>
      <c r="C21" s="157" t="s">
        <v>394</v>
      </c>
      <c r="D21" s="156" t="s">
        <v>250</v>
      </c>
    </row>
    <row r="22" spans="1:4">
      <c r="A22" s="117" t="s">
        <v>290</v>
      </c>
      <c r="B22" s="117" t="s">
        <v>250</v>
      </c>
      <c r="C22" s="157" t="s">
        <v>395</v>
      </c>
      <c r="D22" s="156" t="s">
        <v>250</v>
      </c>
    </row>
    <row r="23" spans="1:4">
      <c r="A23" s="117" t="s">
        <v>294</v>
      </c>
      <c r="B23" s="117" t="s">
        <v>250</v>
      </c>
      <c r="C23" s="157" t="s">
        <v>396</v>
      </c>
      <c r="D23" s="156" t="s">
        <v>250</v>
      </c>
    </row>
    <row r="24" spans="1:4">
      <c r="A24" s="117" t="s">
        <v>257</v>
      </c>
      <c r="B24" s="117" t="s">
        <v>250</v>
      </c>
      <c r="C24" s="157" t="s">
        <v>397</v>
      </c>
      <c r="D24" s="156" t="s">
        <v>250</v>
      </c>
    </row>
    <row r="25" spans="1:4">
      <c r="A25" s="117" t="s">
        <v>263</v>
      </c>
      <c r="B25" s="117" t="s">
        <v>250</v>
      </c>
      <c r="C25" s="157" t="s">
        <v>398</v>
      </c>
      <c r="D25" s="156" t="s">
        <v>250</v>
      </c>
    </row>
    <row r="26" spans="1:4">
      <c r="A26" s="117" t="s">
        <v>268</v>
      </c>
      <c r="B26" s="117" t="s">
        <v>250</v>
      </c>
      <c r="C26" s="157" t="s">
        <v>399</v>
      </c>
      <c r="D26" s="156" t="s">
        <v>250</v>
      </c>
    </row>
    <row r="27" spans="1:4">
      <c r="A27" s="117" t="s">
        <v>273</v>
      </c>
      <c r="B27" s="117" t="s">
        <v>250</v>
      </c>
      <c r="C27" s="157" t="s">
        <v>400</v>
      </c>
      <c r="D27" s="156" t="s">
        <v>250</v>
      </c>
    </row>
    <row r="28" spans="1:4">
      <c r="A28" s="117" t="s">
        <v>283</v>
      </c>
      <c r="B28" s="117" t="s">
        <v>250</v>
      </c>
      <c r="C28" s="157" t="s">
        <v>401</v>
      </c>
      <c r="D28" s="156" t="s">
        <v>250</v>
      </c>
    </row>
    <row r="29" spans="1:4">
      <c r="A29" s="117" t="s">
        <v>266</v>
      </c>
      <c r="B29" s="117" t="s">
        <v>250</v>
      </c>
      <c r="C29" s="157" t="s">
        <v>402</v>
      </c>
      <c r="D29" s="156" t="s">
        <v>250</v>
      </c>
    </row>
    <row r="30" spans="1:4">
      <c r="A30" s="117" t="s">
        <v>280</v>
      </c>
      <c r="B30" s="117" t="s">
        <v>250</v>
      </c>
      <c r="C30" s="157" t="s">
        <v>403</v>
      </c>
      <c r="D30" s="156" t="s">
        <v>250</v>
      </c>
    </row>
    <row r="31" spans="1:4">
      <c r="A31" s="117" t="s">
        <v>291</v>
      </c>
      <c r="B31" s="117" t="s">
        <v>250</v>
      </c>
      <c r="C31" s="157" t="s">
        <v>404</v>
      </c>
      <c r="D31" s="156" t="s">
        <v>250</v>
      </c>
    </row>
    <row r="32" spans="1:4">
      <c r="A32" s="117" t="s">
        <v>288</v>
      </c>
      <c r="B32" s="117" t="s">
        <v>250</v>
      </c>
      <c r="C32" s="157" t="s">
        <v>405</v>
      </c>
      <c r="D32" s="156" t="s">
        <v>250</v>
      </c>
    </row>
    <row r="33" spans="1:4">
      <c r="A33" s="117" t="s">
        <v>406</v>
      </c>
      <c r="B33" s="117" t="s">
        <v>250</v>
      </c>
      <c r="C33" s="157" t="s">
        <v>407</v>
      </c>
      <c r="D33" s="156" t="s">
        <v>250</v>
      </c>
    </row>
    <row r="34" spans="1:4">
      <c r="A34" s="117"/>
      <c r="B34" s="117" t="s">
        <v>250</v>
      </c>
      <c r="C34" s="157" t="s">
        <v>408</v>
      </c>
      <c r="D34" s="156" t="s">
        <v>250</v>
      </c>
    </row>
    <row r="35" spans="1:4">
      <c r="A35" s="117"/>
      <c r="B35" s="117" t="s">
        <v>250</v>
      </c>
      <c r="C35" s="157" t="s">
        <v>409</v>
      </c>
      <c r="D35" s="156" t="s">
        <v>250</v>
      </c>
    </row>
    <row r="36" spans="1:4">
      <c r="A36" s="117"/>
      <c r="B36" s="117" t="s">
        <v>250</v>
      </c>
      <c r="C36" s="157" t="s">
        <v>410</v>
      </c>
      <c r="D36" s="156" t="s">
        <v>250</v>
      </c>
    </row>
    <row r="37" spans="1:4">
      <c r="A37" s="117"/>
      <c r="B37" s="117" t="s">
        <v>250</v>
      </c>
      <c r="C37" s="157" t="s">
        <v>411</v>
      </c>
      <c r="D37" s="156" t="s">
        <v>250</v>
      </c>
    </row>
    <row r="38" spans="1:4">
      <c r="A38" s="117"/>
      <c r="B38" s="117" t="s">
        <v>250</v>
      </c>
      <c r="C38" s="157" t="s">
        <v>412</v>
      </c>
      <c r="D38" s="156" t="s">
        <v>250</v>
      </c>
    </row>
    <row r="39" spans="1:4">
      <c r="A39" s="117"/>
      <c r="B39" s="117" t="s">
        <v>250</v>
      </c>
      <c r="C39" s="157" t="s">
        <v>413</v>
      </c>
      <c r="D39" s="156" t="s">
        <v>250</v>
      </c>
    </row>
    <row r="40" spans="1:4">
      <c r="A40" s="117"/>
      <c r="B40" s="117" t="s">
        <v>250</v>
      </c>
      <c r="C40" s="157" t="s">
        <v>414</v>
      </c>
      <c r="D40" s="156" t="s">
        <v>250</v>
      </c>
    </row>
    <row r="41" spans="1:4" ht="25.5">
      <c r="A41" s="117"/>
      <c r="B41" s="117" t="s">
        <v>250</v>
      </c>
      <c r="C41" s="157" t="s">
        <v>415</v>
      </c>
      <c r="D41" s="156" t="s">
        <v>250</v>
      </c>
    </row>
    <row r="42" spans="1:4">
      <c r="A42" s="117"/>
      <c r="B42" s="117" t="s">
        <v>250</v>
      </c>
      <c r="C42" s="157" t="s">
        <v>416</v>
      </c>
      <c r="D42" s="156" t="s">
        <v>250</v>
      </c>
    </row>
    <row r="43" spans="1:4">
      <c r="A43" s="117"/>
      <c r="B43" s="117" t="s">
        <v>250</v>
      </c>
      <c r="C43" s="157" t="s">
        <v>417</v>
      </c>
      <c r="D43" s="156" t="s">
        <v>250</v>
      </c>
    </row>
    <row r="44" spans="1:4">
      <c r="A44" s="117"/>
      <c r="B44" s="117" t="s">
        <v>250</v>
      </c>
      <c r="C44" s="157" t="s">
        <v>418</v>
      </c>
      <c r="D44" s="156" t="s">
        <v>250</v>
      </c>
    </row>
    <row r="45" spans="1:4">
      <c r="A45" s="117"/>
      <c r="B45" s="117" t="s">
        <v>250</v>
      </c>
      <c r="C45" s="157" t="s">
        <v>419</v>
      </c>
      <c r="D45" s="156" t="s">
        <v>250</v>
      </c>
    </row>
    <row r="46" spans="1:4">
      <c r="A46" s="117"/>
      <c r="B46" s="117" t="s">
        <v>250</v>
      </c>
      <c r="C46" s="157" t="s">
        <v>420</v>
      </c>
      <c r="D46" s="156" t="s">
        <v>250</v>
      </c>
    </row>
    <row r="47" spans="1:4">
      <c r="A47" s="117"/>
      <c r="B47" s="117" t="s">
        <v>250</v>
      </c>
      <c r="C47" s="157" t="s">
        <v>421</v>
      </c>
      <c r="D47" s="156" t="s">
        <v>250</v>
      </c>
    </row>
    <row r="48" spans="1:4">
      <c r="A48" s="117"/>
      <c r="B48" s="117" t="s">
        <v>250</v>
      </c>
      <c r="C48" s="157" t="s">
        <v>422</v>
      </c>
      <c r="D48" s="156" t="s">
        <v>250</v>
      </c>
    </row>
    <row r="49" spans="1:4">
      <c r="A49" s="117"/>
      <c r="B49" s="117" t="s">
        <v>250</v>
      </c>
      <c r="C49" s="157" t="s">
        <v>423</v>
      </c>
      <c r="D49" s="156" t="s">
        <v>250</v>
      </c>
    </row>
    <row r="50" spans="1:4">
      <c r="A50" s="117"/>
      <c r="B50" s="117" t="s">
        <v>250</v>
      </c>
      <c r="C50" s="157" t="s">
        <v>424</v>
      </c>
      <c r="D50" s="156" t="s">
        <v>250</v>
      </c>
    </row>
    <row r="51" spans="1:4">
      <c r="A51" s="117"/>
      <c r="B51" s="117" t="s">
        <v>250</v>
      </c>
      <c r="C51" s="157" t="s">
        <v>425</v>
      </c>
      <c r="D51" s="156" t="s">
        <v>250</v>
      </c>
    </row>
    <row r="52" spans="1:4">
      <c r="A52" s="117"/>
      <c r="B52" s="117"/>
      <c r="C52" s="157" t="s">
        <v>426</v>
      </c>
      <c r="D52" s="117"/>
    </row>
    <row r="53" spans="1:4">
      <c r="A53" s="117"/>
      <c r="B53" s="117"/>
      <c r="C53" s="157" t="s">
        <v>427</v>
      </c>
      <c r="D53" s="117"/>
    </row>
    <row r="54" spans="1:4">
      <c r="A54" s="117"/>
      <c r="B54" s="117"/>
      <c r="C54" s="157" t="s">
        <v>428</v>
      </c>
      <c r="D54" s="117"/>
    </row>
    <row r="55" spans="1:4">
      <c r="A55" s="117"/>
      <c r="B55" s="117"/>
      <c r="C55" s="157" t="s">
        <v>429</v>
      </c>
      <c r="D55" s="117"/>
    </row>
    <row r="56" spans="1:4">
      <c r="A56" s="117"/>
      <c r="B56" s="117"/>
      <c r="C56" s="157" t="s">
        <v>430</v>
      </c>
      <c r="D56" s="117"/>
    </row>
    <row r="57" spans="1:4">
      <c r="A57" s="117"/>
      <c r="B57" s="117"/>
      <c r="C57" s="157" t="s">
        <v>431</v>
      </c>
      <c r="D57" s="117"/>
    </row>
    <row r="58" spans="1:4">
      <c r="A58" s="117"/>
      <c r="B58" s="117"/>
      <c r="C58" s="117" t="s">
        <v>195</v>
      </c>
      <c r="D58" s="117"/>
    </row>
    <row r="59" spans="1:4">
      <c r="A59" s="117"/>
      <c r="B59" s="117"/>
      <c r="C59" s="157" t="s">
        <v>250</v>
      </c>
      <c r="D59" s="11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a299543-0ab4-429f-8927-bf8e8716a0c2">
      <Terms xmlns="http://schemas.microsoft.com/office/infopath/2007/PartnerControls"/>
    </lcf76f155ced4ddcb4097134ff3c332f>
    <TaxCatchAll xmlns="d27c8f07-e503-4122-80c5-e52ee84151d4" xsi:nil="true"/>
    <Comments xmlns="ca299543-0ab4-429f-8927-bf8e8716a0c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73B71C273E20C4095B634201CDD2539" ma:contentTypeVersion="20" ma:contentTypeDescription="Create a new document." ma:contentTypeScope="" ma:versionID="f585a61b4ffb5fc28b5ce868c1c1f131">
  <xsd:schema xmlns:xsd="http://www.w3.org/2001/XMLSchema" xmlns:xs="http://www.w3.org/2001/XMLSchema" xmlns:p="http://schemas.microsoft.com/office/2006/metadata/properties" xmlns:ns2="ca299543-0ab4-429f-8927-bf8e8716a0c2" xmlns:ns3="d27c8f07-e503-4122-80c5-e52ee84151d4" targetNamespace="http://schemas.microsoft.com/office/2006/metadata/properties" ma:root="true" ma:fieldsID="0096df488bab8a049be2ad594e3acd82" ns2:_="" ns3:_="">
    <xsd:import namespace="ca299543-0ab4-429f-8927-bf8e8716a0c2"/>
    <xsd:import namespace="d27c8f07-e503-4122-80c5-e52ee84151d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CR" minOccurs="0"/>
                <xsd:element ref="ns2:Comme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299543-0ab4-429f-8927-bf8e8716a0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2f55c54-333a-4ed3-a999-6f0836af511a"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Comments" ma:index="24" nillable="true" ma:displayName="Comments" ma:format="Dropdown" ma:internalName="Comments">
      <xsd:simpleType>
        <xsd:restriction base="dms:Text">
          <xsd:maxLength value="255"/>
        </xsd:restriction>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27c8f07-e503-4122-80c5-e52ee84151d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94d5955-93c2-4535-8179-a5e838035f88}" ma:internalName="TaxCatchAll" ma:showField="CatchAllData" ma:web="d27c8f07-e503-4122-80c5-e52ee84151d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A9F71B-A73C-441B-BC78-BEA2E1FDB3CF}">
  <ds:schemaRefs>
    <ds:schemaRef ds:uri="http://schemas.microsoft.com/sharepoint/v3/contenttype/forms"/>
  </ds:schemaRefs>
</ds:datastoreItem>
</file>

<file path=customXml/itemProps2.xml><?xml version="1.0" encoding="utf-8"?>
<ds:datastoreItem xmlns:ds="http://schemas.openxmlformats.org/officeDocument/2006/customXml" ds:itemID="{EA69110F-2BA6-4F1F-8FEF-FF5EF0FEF70B}">
  <ds:schemaRefs>
    <ds:schemaRef ds:uri="http://schemas.microsoft.com/office/2006/metadata/properties"/>
    <ds:schemaRef ds:uri="http://schemas.microsoft.com/office/infopath/2007/PartnerControls"/>
    <ds:schemaRef ds:uri="ca299543-0ab4-429f-8927-bf8e8716a0c2"/>
    <ds:schemaRef ds:uri="d27c8f07-e503-4122-80c5-e52ee84151d4"/>
  </ds:schemaRefs>
</ds:datastoreItem>
</file>

<file path=customXml/itemProps3.xml><?xml version="1.0" encoding="utf-8"?>
<ds:datastoreItem xmlns:ds="http://schemas.openxmlformats.org/officeDocument/2006/customXml" ds:itemID="{534EE30D-CB3C-416E-B2CA-2D64B33576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299543-0ab4-429f-8927-bf8e8716a0c2"/>
    <ds:schemaRef ds:uri="d27c8f07-e503-4122-80c5-e52ee84151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1. Input timeliness data</vt:lpstr>
      <vt:lpstr>2. Assess 7-1-7 results</vt:lpstr>
      <vt:lpstr>3. Track remedial actions</vt:lpstr>
      <vt:lpstr>Optional | Analyze BNs </vt:lpstr>
      <vt:lpstr>Overall bottlenecks</vt:lpstr>
      <vt:lpstr>Sheet2</vt:lpstr>
      <vt:lpstr>Bottlenecks by interval</vt:lpstr>
      <vt:lpstr>Bottlenecks by level</vt:lpstr>
      <vt:lpstr>Dropdowns</vt:lpstr>
      <vt:lpstr>DETECTION</vt:lpstr>
      <vt:lpstr>EFFECTIVE_RESPONSE</vt:lpstr>
      <vt:lpstr>EFFECTIVE_RESPONSE_COMPONENTS</vt:lpstr>
      <vt:lpstr>NOTIFICATION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Aaron B</dc:creator>
  <cp:keywords/>
  <dc:description/>
  <cp:lastModifiedBy>Sooyoung Kim</cp:lastModifiedBy>
  <cp:revision/>
  <dcterms:created xsi:type="dcterms:W3CDTF">2021-09-07T17:51:41Z</dcterms:created>
  <dcterms:modified xsi:type="dcterms:W3CDTF">2024-09-02T13:16:13Z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0x010100173B71C273E20C4095B634201CDD2539</vt:lpwstr>
  </property>
  <property fmtid="{D5CDD505-2E9C-101B-9397-08002B2CF9AE}" pid="3" name="Order">
    <vt:r8>8400</vt:r8>
  </property>
  <property fmtid="{D5CDD505-2E9C-101B-9397-08002B2CF9AE}" pid="4" name="_dlc_DocIdItemGuid">
    <vt:lpwstr>0a97f887-8ae2-56de-d93b-2d229af33972</vt:lpwstr>
  </property>
  <property fmtid="{D5CDD505-2E9C-101B-9397-08002B2CF9AE}" pid="5" name="MSIP_Label_defa4170-0d19-0005-0004-bc88714345d2_Enabled">
    <vt:lpwstr>true</vt:lpwstr>
  </property>
  <property fmtid="{D5CDD505-2E9C-101B-9397-08002B2CF9AE}" pid="6" name="MSIP_Label_defa4170-0d19-0005-0004-bc88714345d2_SetDate">
    <vt:lpwstr>2022-12-08T07:01:10Z</vt:lpwstr>
  </property>
  <property fmtid="{D5CDD505-2E9C-101B-9397-08002B2CF9AE}" pid="7" name="MSIP_Label_defa4170-0d19-0005-0004-bc88714345d2_Method">
    <vt:lpwstr>Standard</vt:lpwstr>
  </property>
  <property fmtid="{D5CDD505-2E9C-101B-9397-08002B2CF9AE}" pid="8" name="MSIP_Label_defa4170-0d19-0005-0004-bc88714345d2_Name">
    <vt:lpwstr>defa4170-0d19-0005-0004-bc88714345d2</vt:lpwstr>
  </property>
  <property fmtid="{D5CDD505-2E9C-101B-9397-08002B2CF9AE}" pid="9" name="MSIP_Label_defa4170-0d19-0005-0004-bc88714345d2_SiteId">
    <vt:lpwstr>762de5b4-45da-4234-a5e1-ee3e978f8a57</vt:lpwstr>
  </property>
  <property fmtid="{D5CDD505-2E9C-101B-9397-08002B2CF9AE}" pid="10" name="MSIP_Label_defa4170-0d19-0005-0004-bc88714345d2_ActionId">
    <vt:lpwstr>300977b7-affd-4885-beb4-5862363228f8</vt:lpwstr>
  </property>
  <property fmtid="{D5CDD505-2E9C-101B-9397-08002B2CF9AE}" pid="11" name="MSIP_Label_defa4170-0d19-0005-0004-bc88714345d2_ContentBits">
    <vt:lpwstr>0</vt:lpwstr>
  </property>
  <property fmtid="{D5CDD505-2E9C-101B-9397-08002B2CF9AE}" pid="12" name="MediaServiceImageTags">
    <vt:lpwstr/>
  </property>
</Properties>
</file>