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1_{658860C3-8780-0542-AF64-A822D405760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inal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H21" i="1" s="1"/>
  <c r="K13" i="1"/>
  <c r="G18" i="1" s="1"/>
  <c r="F24" i="1"/>
  <c r="F54" i="1"/>
  <c r="F37" i="1"/>
  <c r="F70" i="1"/>
  <c r="F74" i="1"/>
  <c r="F53" i="1"/>
  <c r="F35" i="1"/>
  <c r="F63" i="1"/>
  <c r="F44" i="1"/>
  <c r="F62" i="1"/>
  <c r="F45" i="1"/>
  <c r="F52" i="1"/>
  <c r="F72" i="1"/>
  <c r="F29" i="1"/>
  <c r="F27" i="1"/>
  <c r="F8" i="1"/>
  <c r="F34" i="1"/>
  <c r="F47" i="1"/>
  <c r="F43" i="1"/>
  <c r="F18" i="1"/>
  <c r="F12" i="1"/>
  <c r="F46" i="1"/>
  <c r="F32" i="1"/>
  <c r="F7" i="1"/>
  <c r="F56" i="1"/>
  <c r="F19" i="1"/>
  <c r="F10" i="1"/>
  <c r="F65" i="1"/>
  <c r="F40" i="1"/>
  <c r="F69" i="1"/>
  <c r="F11" i="1"/>
  <c r="F48" i="1"/>
  <c r="F28" i="1"/>
  <c r="F68" i="1"/>
  <c r="F49" i="1"/>
  <c r="F25" i="1"/>
  <c r="F38" i="1"/>
  <c r="F51" i="1"/>
  <c r="F41" i="1"/>
  <c r="F22" i="1"/>
  <c r="F2" i="1"/>
  <c r="F33" i="1"/>
  <c r="F17" i="1"/>
  <c r="F16" i="1"/>
  <c r="F23" i="1"/>
  <c r="F55" i="1"/>
  <c r="F50" i="1"/>
  <c r="F9" i="1"/>
  <c r="F58" i="1"/>
  <c r="F60" i="1"/>
  <c r="F36" i="1"/>
  <c r="F61" i="1"/>
  <c r="F6" i="1"/>
  <c r="F57" i="1"/>
  <c r="F64" i="1"/>
  <c r="F71" i="1"/>
  <c r="F21" i="1"/>
  <c r="F59" i="1"/>
  <c r="F26" i="1"/>
  <c r="F66" i="1"/>
  <c r="F20" i="1"/>
  <c r="F14" i="1"/>
  <c r="F4" i="1"/>
  <c r="F5" i="1"/>
  <c r="F15" i="1"/>
  <c r="F42" i="1"/>
  <c r="F13" i="1"/>
  <c r="F30" i="1"/>
  <c r="F31" i="1"/>
  <c r="F75" i="1"/>
  <c r="F3" i="1"/>
  <c r="F76" i="1"/>
  <c r="F73" i="1"/>
  <c r="F39" i="1"/>
  <c r="F67" i="1"/>
  <c r="K11" i="1"/>
  <c r="K10" i="1"/>
  <c r="K9" i="1"/>
  <c r="L11" i="1"/>
  <c r="L10" i="1"/>
  <c r="L9" i="1"/>
  <c r="L8" i="1"/>
  <c r="K8" i="1"/>
  <c r="K5" i="1"/>
  <c r="K4" i="1"/>
  <c r="K3" i="1"/>
  <c r="L5" i="1"/>
  <c r="L4" i="1"/>
  <c r="L3" i="1"/>
  <c r="L2" i="1"/>
  <c r="K2" i="1"/>
  <c r="G75" i="1" l="1"/>
  <c r="G66" i="1"/>
  <c r="G23" i="1"/>
  <c r="G48" i="1"/>
  <c r="G43" i="1"/>
  <c r="G35" i="1"/>
  <c r="G69" i="1"/>
  <c r="G16" i="1"/>
  <c r="G29" i="1"/>
  <c r="H73" i="1"/>
  <c r="H5" i="1"/>
  <c r="H9" i="1"/>
  <c r="H49" i="1"/>
  <c r="H32" i="1"/>
  <c r="H72" i="1"/>
  <c r="H64" i="1"/>
  <c r="H14" i="1"/>
  <c r="H11" i="1"/>
  <c r="G31" i="1"/>
  <c r="G59" i="1"/>
  <c r="G17" i="1"/>
  <c r="G40" i="1"/>
  <c r="G47" i="1"/>
  <c r="G74" i="1"/>
  <c r="G56" i="1"/>
  <c r="G2" i="1"/>
  <c r="G62" i="1"/>
  <c r="H76" i="1"/>
  <c r="H4" i="1"/>
  <c r="H50" i="1"/>
  <c r="H68" i="1"/>
  <c r="H46" i="1"/>
  <c r="H52" i="1"/>
  <c r="H60" i="1"/>
  <c r="H26" i="1"/>
  <c r="H19" i="1"/>
  <c r="G24" i="1"/>
  <c r="G30" i="1"/>
  <c r="G57" i="1"/>
  <c r="G33" i="1"/>
  <c r="G65" i="1"/>
  <c r="G34" i="1"/>
  <c r="G70" i="1"/>
  <c r="G44" i="1"/>
  <c r="G22" i="1"/>
  <c r="G63" i="1"/>
  <c r="H3" i="1"/>
  <c r="H20" i="1"/>
  <c r="H55" i="1"/>
  <c r="H28" i="1"/>
  <c r="H12" i="1"/>
  <c r="H45" i="1"/>
  <c r="H58" i="1"/>
  <c r="H36" i="1"/>
  <c r="H18" i="1"/>
  <c r="G67" i="1"/>
  <c r="G42" i="1"/>
  <c r="G6" i="1"/>
  <c r="G41" i="1"/>
  <c r="G10" i="1"/>
  <c r="G8" i="1"/>
  <c r="G54" i="1"/>
  <c r="G53" i="1"/>
  <c r="G38" i="1"/>
  <c r="G37" i="1"/>
  <c r="H75" i="1"/>
  <c r="H66" i="1"/>
  <c r="H23" i="1"/>
  <c r="H48" i="1"/>
  <c r="H43" i="1"/>
  <c r="H35" i="1"/>
  <c r="H69" i="1"/>
  <c r="H16" i="1"/>
  <c r="H29" i="1"/>
  <c r="G39" i="1"/>
  <c r="G15" i="1"/>
  <c r="G61" i="1"/>
  <c r="G51" i="1"/>
  <c r="G7" i="1"/>
  <c r="G27" i="1"/>
  <c r="G71" i="1"/>
  <c r="G13" i="1"/>
  <c r="G25" i="1"/>
  <c r="G21" i="1"/>
  <c r="H31" i="1"/>
  <c r="H59" i="1"/>
  <c r="H17" i="1"/>
  <c r="H40" i="1"/>
  <c r="H47" i="1"/>
  <c r="H74" i="1"/>
  <c r="H56" i="1"/>
  <c r="H2" i="1"/>
  <c r="H62" i="1"/>
  <c r="G73" i="1"/>
  <c r="G5" i="1"/>
  <c r="G9" i="1"/>
  <c r="G49" i="1"/>
  <c r="G32" i="1"/>
  <c r="G72" i="1"/>
  <c r="G64" i="1"/>
  <c r="G14" i="1"/>
  <c r="G11" i="1"/>
  <c r="H24" i="1"/>
  <c r="H30" i="1"/>
  <c r="H57" i="1"/>
  <c r="H33" i="1"/>
  <c r="H65" i="1"/>
  <c r="H34" i="1"/>
  <c r="H70" i="1"/>
  <c r="H44" i="1"/>
  <c r="H22" i="1"/>
  <c r="H63" i="1"/>
  <c r="G76" i="1"/>
  <c r="G4" i="1"/>
  <c r="G50" i="1"/>
  <c r="G68" i="1"/>
  <c r="G46" i="1"/>
  <c r="G52" i="1"/>
  <c r="G60" i="1"/>
  <c r="G26" i="1"/>
  <c r="G19" i="1"/>
  <c r="H67" i="1"/>
  <c r="H42" i="1"/>
  <c r="H6" i="1"/>
  <c r="H41" i="1"/>
  <c r="H10" i="1"/>
  <c r="H8" i="1"/>
  <c r="H54" i="1"/>
  <c r="H53" i="1"/>
  <c r="H38" i="1"/>
  <c r="H37" i="1"/>
  <c r="G3" i="1"/>
  <c r="G20" i="1"/>
  <c r="G55" i="1"/>
  <c r="G28" i="1"/>
  <c r="G12" i="1"/>
  <c r="G45" i="1"/>
  <c r="G58" i="1"/>
  <c r="G36" i="1"/>
  <c r="H39" i="1"/>
  <c r="H15" i="1"/>
  <c r="H61" i="1"/>
  <c r="H51" i="1"/>
  <c r="H7" i="1"/>
  <c r="H27" i="1"/>
  <c r="H71" i="1"/>
  <c r="H13" i="1"/>
  <c r="H25" i="1"/>
</calcChain>
</file>

<file path=xl/sharedStrings.xml><?xml version="1.0" encoding="utf-8"?>
<sst xmlns="http://schemas.openxmlformats.org/spreadsheetml/2006/main" count="175" uniqueCount="102">
  <si>
    <t>Avg. APT</t>
  </si>
  <si>
    <t>Citations per million dollars of funding per year</t>
  </si>
  <si>
    <t>Description</t>
  </si>
  <si>
    <t>Category</t>
  </si>
  <si>
    <t>Suicidality</t>
  </si>
  <si>
    <t>Asthma</t>
  </si>
  <si>
    <t>Pain</t>
  </si>
  <si>
    <t>Sleep</t>
  </si>
  <si>
    <t>Stroke</t>
  </si>
  <si>
    <t>Alzheimer's disease</t>
  </si>
  <si>
    <t>Breast cancer</t>
  </si>
  <si>
    <t>HIV</t>
  </si>
  <si>
    <t>Autism spectrum disorder</t>
  </si>
  <si>
    <t>Speech</t>
  </si>
  <si>
    <t>Clinically significant genetic variation</t>
  </si>
  <si>
    <t>Kidney disease</t>
  </si>
  <si>
    <t>Alcohol use</t>
  </si>
  <si>
    <t>Lung cancer and COPD</t>
  </si>
  <si>
    <t>Population genetics</t>
  </si>
  <si>
    <t>RNA analysis</t>
  </si>
  <si>
    <t>Big data</t>
  </si>
  <si>
    <t>Liver disease</t>
  </si>
  <si>
    <t>Cardiovascular disease</t>
  </si>
  <si>
    <t>Pediatrics</t>
  </si>
  <si>
    <t>Motor function</t>
  </si>
  <si>
    <t>Prostate cancer</t>
  </si>
  <si>
    <t>Depression</t>
  </si>
  <si>
    <t>Ontology generation</t>
  </si>
  <si>
    <t>Electronic health record</t>
  </si>
  <si>
    <t>Natural language processing</t>
  </si>
  <si>
    <t>Cell signaling pathways</t>
  </si>
  <si>
    <t>Environmental health</t>
  </si>
  <si>
    <t>Genetics</t>
  </si>
  <si>
    <t>Other infectious disease</t>
  </si>
  <si>
    <t>Other mental health</t>
  </si>
  <si>
    <t>Other</t>
  </si>
  <si>
    <t>Interspecies genetic variation</t>
  </si>
  <si>
    <t>Functional mutations</t>
  </si>
  <si>
    <t>Visual processing</t>
  </si>
  <si>
    <t>Neural circuits</t>
  </si>
  <si>
    <t>Drug discovery</t>
  </si>
  <si>
    <t>Knowledge representation and reasoning</t>
  </si>
  <si>
    <t>Familial genetics</t>
  </si>
  <si>
    <t>Gene mapping</t>
  </si>
  <si>
    <t>Molecular genetics</t>
  </si>
  <si>
    <t>EEG</t>
  </si>
  <si>
    <t>Student education/training</t>
  </si>
  <si>
    <t>Mass spectroscopy</t>
  </si>
  <si>
    <t>Other chemical compoud characterization</t>
  </si>
  <si>
    <t>Small molecule interactions</t>
  </si>
  <si>
    <t>Deep learning</t>
  </si>
  <si>
    <t>Knowledge bases</t>
  </si>
  <si>
    <t>Motion tracking and artifact reduction</t>
  </si>
  <si>
    <t>Text mining</t>
  </si>
  <si>
    <t>Wearable devices and mobile technology</t>
  </si>
  <si>
    <t>Mouse modeling</t>
  </si>
  <si>
    <t>Regulatory genetics</t>
  </si>
  <si>
    <t>Adverse drug events/drug safety</t>
  </si>
  <si>
    <t>Other patient safety</t>
  </si>
  <si>
    <t>Surgical planning</t>
  </si>
  <si>
    <t>Interpersonal communication technologies</t>
  </si>
  <si>
    <t>Language development and reading comprehension</t>
  </si>
  <si>
    <t>Memory</t>
  </si>
  <si>
    <t>Object tracking and recognition</t>
  </si>
  <si>
    <t>Other child development</t>
  </si>
  <si>
    <t>Social networks and behaviors</t>
  </si>
  <si>
    <t>Adolescent psychiatry</t>
  </si>
  <si>
    <t>Diabetes</t>
  </si>
  <si>
    <t>Metabolic syndrome and metabolic processes</t>
  </si>
  <si>
    <t>Schizophrenia</t>
  </si>
  <si>
    <t>Trauma</t>
  </si>
  <si>
    <t>Immunology</t>
  </si>
  <si>
    <t>Other dementia</t>
  </si>
  <si>
    <t>Other early disease detection and primary screening</t>
  </si>
  <si>
    <t>Older adults</t>
  </si>
  <si>
    <t>Centers for translational and computational research</t>
  </si>
  <si>
    <t>Intelligent search engines and data visualization</t>
  </si>
  <si>
    <t>Literature review</t>
  </si>
  <si>
    <t>Chemical analysis</t>
  </si>
  <si>
    <t>Data, model, and device types</t>
  </si>
  <si>
    <t>Hospital practice</t>
  </si>
  <si>
    <t>Human behavior and interaction</t>
  </si>
  <si>
    <t>Organ/disease specific</t>
  </si>
  <si>
    <t>Population specific</t>
  </si>
  <si>
    <t>Training/knowledge</t>
  </si>
  <si>
    <t>1st</t>
  </si>
  <si>
    <t>2nd</t>
  </si>
  <si>
    <t>3rd</t>
  </si>
  <si>
    <t>4th</t>
  </si>
  <si>
    <t>Low</t>
  </si>
  <si>
    <t>High</t>
  </si>
  <si>
    <t>Quartiles, APT</t>
  </si>
  <si>
    <t>Quartiles, CAF</t>
  </si>
  <si>
    <t>Bubble sizes</t>
  </si>
  <si>
    <t>Total</t>
  </si>
  <si>
    <t>APT</t>
  </si>
  <si>
    <t>CAF</t>
  </si>
  <si>
    <t>APT &gt; 50th</t>
  </si>
  <si>
    <t>CAF &gt; 50th</t>
  </si>
  <si>
    <t>Visual impairment</t>
  </si>
  <si>
    <t>Unspecified classification tasks</t>
  </si>
  <si>
    <t>Cancer prognostication and treatment response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</si>
</sst>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final_data!$E$2</c:f>
              <c:strCache>
                <c:ptCount val="1"/>
                <c:pt idx="0">
                  <c:v>Organ/disease specific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785468220514878"/>
                  <c:y val="1.6808257793247829E-2"/>
                </c:manualLayout>
              </c:layout>
              <c:tx>
                <c:rich>
                  <a:bodyPr/>
                  <a:lstStyle/>
                  <a:p>
                    <a:fld id="{608C0AAF-8D07-ED40-AB8D-A91434221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5E6-BE44-8F31-1B2EFD744C4F}"/>
                </c:ext>
              </c:extLst>
            </c:dLbl>
            <c:dLbl>
              <c:idx val="1"/>
              <c:layout>
                <c:manualLayout>
                  <c:x val="-0.1090715405756294"/>
                  <c:y val="-3.2340719910011251E-2"/>
                </c:manualLayout>
              </c:layout>
              <c:tx>
                <c:rich>
                  <a:bodyPr/>
                  <a:lstStyle/>
                  <a:p>
                    <a:fld id="{934DF9C2-3657-1841-AE1E-E2DB72EB60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5E6-BE44-8F31-1B2EFD744C4F}"/>
                </c:ext>
              </c:extLst>
            </c:dLbl>
            <c:dLbl>
              <c:idx val="2"/>
              <c:layout>
                <c:manualLayout>
                  <c:x val="-0.16573190257357284"/>
                  <c:y val="-9.048646066448045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9939916-9FD2-CA47-A887-A23D89AAFC2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8309415742358"/>
                      <c:h val="4.28089310498374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5E6-BE44-8F31-1B2EFD744C4F}"/>
                </c:ext>
              </c:extLst>
            </c:dLbl>
            <c:dLbl>
              <c:idx val="3"/>
              <c:layout>
                <c:manualLayout>
                  <c:x val="-4.0551960707881814E-2"/>
                  <c:y val="-4.65514623172102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E61F7A-56D2-F245-9E26-9A260F4D446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723667128780664E-2"/>
                      <c:h val="5.56929133858267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final_data!$C$2:$C$5</c:f>
              <c:numCache>
                <c:formatCode>General</c:formatCode>
                <c:ptCount val="4"/>
                <c:pt idx="0">
                  <c:v>0.41138424800000001</c:v>
                </c:pt>
                <c:pt idx="1">
                  <c:v>0.42642703300000001</c:v>
                </c:pt>
                <c:pt idx="2">
                  <c:v>0.437090484</c:v>
                </c:pt>
                <c:pt idx="3">
                  <c:v>0.42254385999999999</c:v>
                </c:pt>
              </c:numCache>
            </c:numRef>
          </c:xVal>
          <c:yVal>
            <c:numRef>
              <c:f>final_data!$D$2:$D$5</c:f>
              <c:numCache>
                <c:formatCode>General</c:formatCode>
                <c:ptCount val="4"/>
                <c:pt idx="0">
                  <c:v>2.7616654000000001E-2</c:v>
                </c:pt>
                <c:pt idx="1">
                  <c:v>3.7668264E-2</c:v>
                </c:pt>
                <c:pt idx="2">
                  <c:v>3.5101483000000003E-2</c:v>
                </c:pt>
                <c:pt idx="3">
                  <c:v>3.6265445E-2</c:v>
                </c:pt>
              </c:numCache>
            </c:numRef>
          </c:yVal>
          <c:bubbleSize>
            <c:numRef>
              <c:f>final_data!$F$2:$F$5</c:f>
              <c:numCache>
                <c:formatCode>General</c:formatCode>
                <c:ptCount val="4"/>
                <c:pt idx="0">
                  <c:v>4.3997856121611801E-5</c:v>
                </c:pt>
                <c:pt idx="1">
                  <c:v>3.3080128153813003E-5</c:v>
                </c:pt>
                <c:pt idx="2">
                  <c:v>3.2395985583322993E-5</c:v>
                </c:pt>
                <c:pt idx="3">
                  <c:v>3.0199540162744994E-5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final_data!$A$2:$A$76</c15:f>
                <c15:dlblRangeCache>
                  <c:ptCount val="75"/>
                  <c:pt idx="0">
                    <c:v>Alzheimer's disease</c:v>
                  </c:pt>
                  <c:pt idx="1">
                    <c:v>Centers for translational and computational research</c:v>
                  </c:pt>
                  <c:pt idx="2">
                    <c:v>Neural circuits</c:v>
                  </c:pt>
                  <c:pt idx="3">
                    <c:v>Cancer prognostication and treatment response prediction</c:v>
                  </c:pt>
                  <c:pt idx="4">
                    <c:v>Pain</c:v>
                  </c:pt>
                  <c:pt idx="5">
                    <c:v>Regulatory genetics</c:v>
                  </c:pt>
                  <c:pt idx="6">
                    <c:v>Clinically significant genetic variation</c:v>
                  </c:pt>
                  <c:pt idx="7">
                    <c:v>HIV</c:v>
                  </c:pt>
                  <c:pt idx="8">
                    <c:v>Electronic health record</c:v>
                  </c:pt>
                  <c:pt idx="9">
                    <c:v>Language development and reading comprehension</c:v>
                  </c:pt>
                  <c:pt idx="10">
                    <c:v>Molecular genetics</c:v>
                  </c:pt>
                  <c:pt idx="11">
                    <c:v>Other infectious disease</c:v>
                  </c:pt>
                  <c:pt idx="12">
                    <c:v>Immunology</c:v>
                  </c:pt>
                  <c:pt idx="13">
                    <c:v>Other dementia</c:v>
                  </c:pt>
                  <c:pt idx="14">
                    <c:v>Breast cancer</c:v>
                  </c:pt>
                  <c:pt idx="15">
                    <c:v>Autism spectrum disorder</c:v>
                  </c:pt>
                  <c:pt idx="16">
                    <c:v>Interspecies genetic variation</c:v>
                  </c:pt>
                  <c:pt idx="17">
                    <c:v>Adverse drug events/drug safety</c:v>
                  </c:pt>
                  <c:pt idx="18">
                    <c:v>Environmental health</c:v>
                  </c:pt>
                  <c:pt idx="19">
                    <c:v>Stroke</c:v>
                  </c:pt>
                  <c:pt idx="20">
                    <c:v>Alcohol use</c:v>
                  </c:pt>
                  <c:pt idx="21">
                    <c:v>Cardiovascular disease</c:v>
                  </c:pt>
                  <c:pt idx="22">
                    <c:v>Drug discovery</c:v>
                  </c:pt>
                  <c:pt idx="23">
                    <c:v>Social networks and behaviors</c:v>
                  </c:pt>
                  <c:pt idx="24">
                    <c:v>Trauma</c:v>
                  </c:pt>
                  <c:pt idx="25">
                    <c:v>Wearable devices and mobile technology</c:v>
                  </c:pt>
                  <c:pt idx="26">
                    <c:v>Motor function</c:v>
                  </c:pt>
                  <c:pt idx="27">
                    <c:v>Text mining</c:v>
                  </c:pt>
                  <c:pt idx="28">
                    <c:v>Other mental health</c:v>
                  </c:pt>
                  <c:pt idx="29">
                    <c:v>Older adults</c:v>
                  </c:pt>
                  <c:pt idx="30">
                    <c:v>Population genetics</c:v>
                  </c:pt>
                  <c:pt idx="31">
                    <c:v>Asthma</c:v>
                  </c:pt>
                  <c:pt idx="32">
                    <c:v>Familial genetics</c:v>
                  </c:pt>
                  <c:pt idx="33">
                    <c:v>Big data</c:v>
                  </c:pt>
                  <c:pt idx="34">
                    <c:v>Lung cancer and COPD</c:v>
                  </c:pt>
                  <c:pt idx="35">
                    <c:v>Other chemical compoud characterization</c:v>
                  </c:pt>
                  <c:pt idx="36">
                    <c:v>Speech</c:v>
                  </c:pt>
                  <c:pt idx="37">
                    <c:v>Ontology generation</c:v>
                  </c:pt>
                  <c:pt idx="38">
                    <c:v>Surgical planning</c:v>
                  </c:pt>
                  <c:pt idx="39">
                    <c:v>Adolescent psychiatry</c:v>
                  </c:pt>
                  <c:pt idx="40">
                    <c:v>Other early disease detection and primary screening</c:v>
                  </c:pt>
                  <c:pt idx="41">
                    <c:v>Gene mapping</c:v>
                  </c:pt>
                  <c:pt idx="42">
                    <c:v>EEG</c:v>
                  </c:pt>
                  <c:pt idx="43">
                    <c:v>Knowledge representation and reasoning</c:v>
                  </c:pt>
                  <c:pt idx="44">
                    <c:v>Mouse modeling</c:v>
                  </c:pt>
                  <c:pt idx="45">
                    <c:v>Functional mutations</c:v>
                  </c:pt>
                  <c:pt idx="46">
                    <c:v>Memory</c:v>
                  </c:pt>
                  <c:pt idx="47">
                    <c:v>Other child development</c:v>
                  </c:pt>
                  <c:pt idx="48">
                    <c:v>Diabetes</c:v>
                  </c:pt>
                  <c:pt idx="49">
                    <c:v>Visual processing</c:v>
                  </c:pt>
                  <c:pt idx="50">
                    <c:v>Motion tracking and artifact reduction</c:v>
                  </c:pt>
                  <c:pt idx="51">
                    <c:v>Visual impairment</c:v>
                  </c:pt>
                  <c:pt idx="52">
                    <c:v>Mass spectroscopy</c:v>
                  </c:pt>
                  <c:pt idx="53">
                    <c:v>Depression</c:v>
                  </c:pt>
                  <c:pt idx="54">
                    <c:v>RNA analysis</c:v>
                  </c:pt>
                  <c:pt idx="55">
                    <c:v>Prostate cancer</c:v>
                  </c:pt>
                  <c:pt idx="56">
                    <c:v>Kidney disease</c:v>
                  </c:pt>
                  <c:pt idx="57">
                    <c:v>Suicidality</c:v>
                  </c:pt>
                  <c:pt idx="58">
                    <c:v>Liver disease</c:v>
                  </c:pt>
                  <c:pt idx="59">
                    <c:v>Metabolic syndrome and metabolic processes</c:v>
                  </c:pt>
                  <c:pt idx="60">
                    <c:v>Knowledge bases</c:v>
                  </c:pt>
                  <c:pt idx="61">
                    <c:v>Deep learning</c:v>
                  </c:pt>
                  <c:pt idx="62">
                    <c:v>Schizophrenia</c:v>
                  </c:pt>
                  <c:pt idx="63">
                    <c:v>Other patient safety</c:v>
                  </c:pt>
                  <c:pt idx="64">
                    <c:v>Cell signaling pathways</c:v>
                  </c:pt>
                  <c:pt idx="65">
                    <c:v>Student education/training</c:v>
                  </c:pt>
                  <c:pt idx="66">
                    <c:v>Object tracking and recognition</c:v>
                  </c:pt>
                  <c:pt idx="67">
                    <c:v>Interpersonal communication technologies</c:v>
                  </c:pt>
                  <c:pt idx="68">
                    <c:v>Small molecule interactions</c:v>
                  </c:pt>
                  <c:pt idx="69">
                    <c:v>Sleep</c:v>
                  </c:pt>
                  <c:pt idx="70">
                    <c:v>Natural language processing</c:v>
                  </c:pt>
                  <c:pt idx="71">
                    <c:v>Literature review</c:v>
                  </c:pt>
                  <c:pt idx="72">
                    <c:v>Unspecified classification tasks</c:v>
                  </c:pt>
                  <c:pt idx="73">
                    <c:v>Pediatrics</c:v>
                  </c:pt>
                  <c:pt idx="74">
                    <c:v>Intelligent search engines and data visualization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5E6-BE44-8F31-1B2EFD744C4F}"/>
            </c:ext>
          </c:extLst>
        </c:ser>
        <c:ser>
          <c:idx val="1"/>
          <c:order val="1"/>
          <c:tx>
            <c:strRef>
              <c:f>final_data!$E$6</c:f>
              <c:strCache>
                <c:ptCount val="1"/>
                <c:pt idx="0">
                  <c:v>Organ/disease specific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877042009093125"/>
                  <c:y val="-2.55230966804602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F61A1D-B7F5-FD48-B27F-4C65A858F11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177947018917706E-2"/>
                      <c:h val="5.928342565087107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5E6-BE44-8F31-1B2EFD744C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11BDCE-C923-B243-A001-9135C19FF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5E6-BE44-8F31-1B2EFD744C4F}"/>
                </c:ext>
              </c:extLst>
            </c:dLbl>
            <c:dLbl>
              <c:idx val="2"/>
              <c:layout>
                <c:manualLayout>
                  <c:x val="-3.3599824647186707E-2"/>
                  <c:y val="-2.631822272215973E-2"/>
                </c:manualLayout>
              </c:layout>
              <c:tx>
                <c:rich>
                  <a:bodyPr/>
                  <a:lstStyle/>
                  <a:p>
                    <a:fld id="{F0108B5C-6C13-D944-9BAA-3C18E1AE3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5E6-BE44-8F31-1B2EFD744C4F}"/>
                </c:ext>
              </c:extLst>
            </c:dLbl>
            <c:dLbl>
              <c:idx val="3"/>
              <c:layout>
                <c:manualLayout>
                  <c:x val="-2.4064408437167988E-2"/>
                  <c:y val="-4.01145106861643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8D4CB78-D14B-CE49-8E00-7F695B1F560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126372051459303E-2"/>
                      <c:h val="3.99786276715410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5E6-BE44-8F31-1B2EFD744C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F8A8CA-FC72-804D-97AC-8BAADADE1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5E6-BE44-8F31-1B2EFD744C4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A5DD1A-FE48-EE44-A679-8022E8E31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5E6-BE44-8F31-1B2EFD744C4F}"/>
                </c:ext>
              </c:extLst>
            </c:dLbl>
            <c:dLbl>
              <c:idx val="6"/>
              <c:layout>
                <c:manualLayout>
                  <c:x val="-0.18298072805139193"/>
                  <c:y val="-1.8571428571428572E-4"/>
                </c:manualLayout>
              </c:layout>
              <c:tx>
                <c:rich>
                  <a:bodyPr/>
                  <a:lstStyle/>
                  <a:p>
                    <a:fld id="{5F12038B-2CF8-FF45-BDD9-A72677D5A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5E6-BE44-8F31-1B2EFD744C4F}"/>
                </c:ext>
              </c:extLst>
            </c:dLbl>
            <c:dLbl>
              <c:idx val="7"/>
              <c:layout>
                <c:manualLayout>
                  <c:x val="-0.19684884250282425"/>
                  <c:y val="-9.2490776152980875E-2"/>
                </c:manualLayout>
              </c:layout>
              <c:tx>
                <c:rich>
                  <a:bodyPr/>
                  <a:lstStyle/>
                  <a:p>
                    <a:fld id="{EBD957FB-A1EB-6B4D-B199-99C61D6C4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5E6-BE44-8F31-1B2EFD744C4F}"/>
                </c:ext>
              </c:extLst>
            </c:dLbl>
            <c:dLbl>
              <c:idx val="8"/>
              <c:layout>
                <c:manualLayout>
                  <c:x val="6.734741776121668E-2"/>
                  <c:y val="-5.37240719910011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9E1149-ADA2-E948-A83A-9D6C2504E5F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398320659596348E-2"/>
                      <c:h val="4.140719910011248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5E6-BE44-8F31-1B2EFD744C4F}"/>
                </c:ext>
              </c:extLst>
            </c:dLbl>
            <c:dLbl>
              <c:idx val="9"/>
              <c:layout>
                <c:manualLayout>
                  <c:x val="-2.6111719975046008E-2"/>
                  <c:y val="-3.8661304836895491E-2"/>
                </c:manualLayout>
              </c:layout>
              <c:tx>
                <c:rich>
                  <a:bodyPr/>
                  <a:lstStyle/>
                  <a:p>
                    <a:fld id="{0DB533CD-48F2-894D-A248-F417E4C8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5E6-BE44-8F31-1B2EFD744C4F}"/>
                </c:ext>
              </c:extLst>
            </c:dLbl>
            <c:dLbl>
              <c:idx val="10"/>
              <c:layout>
                <c:manualLayout>
                  <c:x val="0.17772443809232588"/>
                  <c:y val="-0.179988722460732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9EE1E0-43A8-D248-9C64-38754C371C7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777335648889699E-2"/>
                      <c:h val="4.140719910011248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final_data!$C$6:$C$16</c:f>
              <c:numCache>
                <c:formatCode>General</c:formatCode>
                <c:ptCount val="11"/>
                <c:pt idx="0">
                  <c:v>0.41818181799999998</c:v>
                </c:pt>
                <c:pt idx="1">
                  <c:v>0.42529228400000002</c:v>
                </c:pt>
                <c:pt idx="2">
                  <c:v>0.440307487</c:v>
                </c:pt>
                <c:pt idx="3">
                  <c:v>0.41857727700000003</c:v>
                </c:pt>
                <c:pt idx="4">
                  <c:v>0.427746077</c:v>
                </c:pt>
                <c:pt idx="5">
                  <c:v>0.41249999999999998</c:v>
                </c:pt>
                <c:pt idx="6">
                  <c:v>0.42432432399999997</c:v>
                </c:pt>
                <c:pt idx="7">
                  <c:v>0.41132497800000001</c:v>
                </c:pt>
                <c:pt idx="8">
                  <c:v>0.41433915199999999</c:v>
                </c:pt>
                <c:pt idx="9">
                  <c:v>0.43721015800000002</c:v>
                </c:pt>
                <c:pt idx="10">
                  <c:v>0.40943152500000002</c:v>
                </c:pt>
              </c:numCache>
            </c:numRef>
          </c:xVal>
          <c:yVal>
            <c:numRef>
              <c:f>final_data!$D$6:$D$16</c:f>
              <c:numCache>
                <c:formatCode>General</c:formatCode>
                <c:ptCount val="11"/>
                <c:pt idx="0">
                  <c:v>5.3330209000000003E-2</c:v>
                </c:pt>
                <c:pt idx="1">
                  <c:v>4.2287753999999997E-2</c:v>
                </c:pt>
                <c:pt idx="2">
                  <c:v>5.7715734999999997E-2</c:v>
                </c:pt>
                <c:pt idx="3">
                  <c:v>6.8490071999999999E-2</c:v>
                </c:pt>
                <c:pt idx="4">
                  <c:v>6.6494912000000003E-2</c:v>
                </c:pt>
                <c:pt idx="5">
                  <c:v>5.7176087E-2</c:v>
                </c:pt>
                <c:pt idx="6">
                  <c:v>7.3414887999999998E-2</c:v>
                </c:pt>
                <c:pt idx="7">
                  <c:v>6.6736179000000007E-2</c:v>
                </c:pt>
                <c:pt idx="8">
                  <c:v>5.9097668999999999E-2</c:v>
                </c:pt>
                <c:pt idx="9">
                  <c:v>7.3880824999999997E-2</c:v>
                </c:pt>
                <c:pt idx="10">
                  <c:v>5.8204062000000001E-2</c:v>
                </c:pt>
              </c:numCache>
            </c:numRef>
          </c:yVal>
          <c:bubbleSize>
            <c:numRef>
              <c:f>final_data!$F$6:$F$16</c:f>
              <c:numCache>
                <c:formatCode>General</c:formatCode>
                <c:ptCount val="11"/>
                <c:pt idx="0">
                  <c:v>2.6600462141687284E-5</c:v>
                </c:pt>
                <c:pt idx="1">
                  <c:v>2.4555991598968858E-5</c:v>
                </c:pt>
                <c:pt idx="2">
                  <c:v>2.1437756655994888E-5</c:v>
                </c:pt>
                <c:pt idx="3">
                  <c:v>2.1083435043341759E-5</c:v>
                </c:pt>
                <c:pt idx="4">
                  <c:v>2.0380300290210078E-5</c:v>
                </c:pt>
                <c:pt idx="5">
                  <c:v>1.9781604563326988E-5</c:v>
                </c:pt>
                <c:pt idx="6">
                  <c:v>1.9233737177437153E-5</c:v>
                </c:pt>
                <c:pt idx="7">
                  <c:v>1.8631679968379137E-5</c:v>
                </c:pt>
                <c:pt idx="8">
                  <c:v>1.8273859435527641E-5</c:v>
                </c:pt>
                <c:pt idx="9">
                  <c:v>1.814815785270167E-5</c:v>
                </c:pt>
                <c:pt idx="10">
                  <c:v>1.7860884275534641E-5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final_data!$A$6:$A$16</c15:f>
                <c15:dlblRangeCache>
                  <c:ptCount val="11"/>
                  <c:pt idx="0">
                    <c:v>Pain</c:v>
                  </c:pt>
                  <c:pt idx="1">
                    <c:v>Regulatory genetics</c:v>
                  </c:pt>
                  <c:pt idx="2">
                    <c:v>Clinically significant genetic variation</c:v>
                  </c:pt>
                  <c:pt idx="3">
                    <c:v>HIV</c:v>
                  </c:pt>
                  <c:pt idx="4">
                    <c:v>Electronic health record</c:v>
                  </c:pt>
                  <c:pt idx="5">
                    <c:v>Language development and reading comprehension</c:v>
                  </c:pt>
                  <c:pt idx="6">
                    <c:v>Molecular genetics</c:v>
                  </c:pt>
                  <c:pt idx="7">
                    <c:v>Other infectious disease</c:v>
                  </c:pt>
                  <c:pt idx="8">
                    <c:v>Immunology</c:v>
                  </c:pt>
                  <c:pt idx="9">
                    <c:v>Other dementia</c:v>
                  </c:pt>
                  <c:pt idx="10">
                    <c:v>Breast cancer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7-D5E6-BE44-8F31-1B2EFD744C4F}"/>
            </c:ext>
          </c:extLst>
        </c:ser>
        <c:ser>
          <c:idx val="2"/>
          <c:order val="2"/>
          <c:tx>
            <c:strRef>
              <c:f>final_data!$E$17</c:f>
              <c:strCache>
                <c:ptCount val="1"/>
                <c:pt idx="0">
                  <c:v>Organ/disease specific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6128543391826333"/>
                  <c:y val="8.95237345331833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1F00E5-66FC-FA4A-9569-32F7DFBD4B1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113490364025698E-2"/>
                      <c:h val="4.85500562429696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5E6-BE44-8F31-1B2EFD744C4F}"/>
                </c:ext>
              </c:extLst>
            </c:dLbl>
            <c:dLbl>
              <c:idx val="1"/>
              <c:layout>
                <c:manualLayout>
                  <c:x val="-1.5059501930567031E-2"/>
                  <c:y val="-3.82707536557931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896788-B0A1-0344-9725-653673193A9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740899357601715E-2"/>
                      <c:h val="3.8550056242969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5E6-BE44-8F31-1B2EFD744C4F}"/>
                </c:ext>
              </c:extLst>
            </c:dLbl>
            <c:dLbl>
              <c:idx val="2"/>
              <c:layout>
                <c:manualLayout>
                  <c:x val="-0.10350209917550462"/>
                  <c:y val="-7.126884139482564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C7EEF3-EF27-9B49-A24F-A3E5865395B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695897755821198E-2"/>
                      <c:h val="3.71214848143981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5E6-BE44-8F31-1B2EFD744C4F}"/>
                </c:ext>
              </c:extLst>
            </c:dLbl>
            <c:dLbl>
              <c:idx val="3"/>
              <c:layout>
                <c:manualLayout>
                  <c:x val="-2.978461953497789E-2"/>
                  <c:y val="-2.5812148481439819E-2"/>
                </c:manualLayout>
              </c:layout>
              <c:tx>
                <c:rich>
                  <a:bodyPr/>
                  <a:lstStyle/>
                  <a:p>
                    <a:fld id="{3987677A-4940-264D-9B64-40867AB38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5E6-BE44-8F31-1B2EFD744C4F}"/>
                </c:ext>
              </c:extLst>
            </c:dLbl>
            <c:dLbl>
              <c:idx val="4"/>
              <c:layout>
                <c:manualLayout>
                  <c:x val="-0.14077159882661031"/>
                  <c:y val="8.55118818939919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9436CE-FCAA-4C42-B1F9-C10F3AC1308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289079229122042E-2"/>
                      <c:h val="3.99786276715410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5E6-BE44-8F31-1B2EFD744C4F}"/>
                </c:ext>
              </c:extLst>
            </c:dLbl>
            <c:dLbl>
              <c:idx val="5"/>
              <c:layout>
                <c:manualLayout>
                  <c:x val="-0.11267190537069555"/>
                  <c:y val="0.163082254286935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88488C-4B96-A94E-85A0-CEFA7646328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658893759872457E-2"/>
                      <c:h val="3.76078400625775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5E6-BE44-8F31-1B2EFD744C4F}"/>
                </c:ext>
              </c:extLst>
            </c:dLbl>
            <c:dLbl>
              <c:idx val="6"/>
              <c:layout>
                <c:manualLayout>
                  <c:x val="-9.0636631877118137E-2"/>
                  <c:y val="-4.0126096737907867E-2"/>
                </c:manualLayout>
              </c:layout>
              <c:tx>
                <c:rich>
                  <a:bodyPr/>
                  <a:lstStyle/>
                  <a:p>
                    <a:fld id="{B5924299-5965-BA42-B13D-F7FD970BA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5E6-BE44-8F31-1B2EFD744C4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EFDDF4-9F75-3446-97AA-746480456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5E6-BE44-8F31-1B2EFD744C4F}"/>
                </c:ext>
              </c:extLst>
            </c:dLbl>
            <c:dLbl>
              <c:idx val="8"/>
              <c:layout>
                <c:manualLayout>
                  <c:x val="2.9439376823079126E-3"/>
                  <c:y val="7.095613048368849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0481C7-4E49-C842-8561-48DC6FA06DB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573842081303E-2"/>
                      <c:h val="4.28357705286839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5E6-BE44-8F31-1B2EFD744C4F}"/>
                </c:ext>
              </c:extLst>
            </c:dLbl>
            <c:dLbl>
              <c:idx val="9"/>
              <c:layout>
                <c:manualLayout>
                  <c:x val="1.4334283161071675E-2"/>
                  <c:y val="-8.5566929133857744E-3"/>
                </c:manualLayout>
              </c:layout>
              <c:tx>
                <c:rich>
                  <a:bodyPr/>
                  <a:lstStyle/>
                  <a:p>
                    <a:fld id="{79174EB6-A5DC-D14D-B133-6701825C3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final_data!$C$17:$C$26</c:f>
              <c:numCache>
                <c:formatCode>General</c:formatCode>
                <c:ptCount val="10"/>
                <c:pt idx="0">
                  <c:v>0.44267935600000002</c:v>
                </c:pt>
                <c:pt idx="1">
                  <c:v>0.41341145800000001</c:v>
                </c:pt>
                <c:pt idx="2">
                  <c:v>0.41457431500000003</c:v>
                </c:pt>
                <c:pt idx="3">
                  <c:v>0.43451298700000002</c:v>
                </c:pt>
                <c:pt idx="4">
                  <c:v>0.37671232900000001</c:v>
                </c:pt>
                <c:pt idx="5">
                  <c:v>0.39250624499999998</c:v>
                </c:pt>
                <c:pt idx="6">
                  <c:v>0.420475561</c:v>
                </c:pt>
                <c:pt idx="7">
                  <c:v>0.40803382700000002</c:v>
                </c:pt>
                <c:pt idx="8">
                  <c:v>0.41498349800000001</c:v>
                </c:pt>
                <c:pt idx="9">
                  <c:v>0.40443925200000003</c:v>
                </c:pt>
              </c:numCache>
            </c:numRef>
          </c:xVal>
          <c:yVal>
            <c:numRef>
              <c:f>final_data!$D$17:$D$26</c:f>
              <c:numCache>
                <c:formatCode>General</c:formatCode>
                <c:ptCount val="10"/>
                <c:pt idx="0">
                  <c:v>7.8357258999999999E-2</c:v>
                </c:pt>
                <c:pt idx="1">
                  <c:v>6.7091642000000007E-2</c:v>
                </c:pt>
                <c:pt idx="2">
                  <c:v>8.7625967999999999E-2</c:v>
                </c:pt>
                <c:pt idx="3">
                  <c:v>8.1298500999999995E-2</c:v>
                </c:pt>
                <c:pt idx="4">
                  <c:v>6.6361702999999994E-2</c:v>
                </c:pt>
                <c:pt idx="5">
                  <c:v>7.8720691999999995E-2</c:v>
                </c:pt>
                <c:pt idx="6">
                  <c:v>8.4095374000000001E-2</c:v>
                </c:pt>
                <c:pt idx="7">
                  <c:v>6.2205023999999998E-2</c:v>
                </c:pt>
                <c:pt idx="8">
                  <c:v>7.7520352000000001E-2</c:v>
                </c:pt>
                <c:pt idx="9">
                  <c:v>9.7360629000000004E-2</c:v>
                </c:pt>
              </c:numCache>
            </c:numRef>
          </c:yVal>
          <c:bubbleSize>
            <c:numRef>
              <c:f>final_data!$F$17:$F$26</c:f>
              <c:numCache>
                <c:formatCode>General</c:formatCode>
                <c:ptCount val="10"/>
                <c:pt idx="0">
                  <c:v>1.7765044525562826E-5</c:v>
                </c:pt>
                <c:pt idx="1">
                  <c:v>1.7226747790665247E-5</c:v>
                </c:pt>
                <c:pt idx="2">
                  <c:v>1.6993737409953817E-5</c:v>
                </c:pt>
                <c:pt idx="3">
                  <c:v>1.6228513888978694E-5</c:v>
                </c:pt>
                <c:pt idx="4">
                  <c:v>1.6179477535388018E-5</c:v>
                </c:pt>
                <c:pt idx="5">
                  <c:v>1.5843194982722633E-5</c:v>
                </c:pt>
                <c:pt idx="6">
                  <c:v>1.5603447218532731E-5</c:v>
                </c:pt>
                <c:pt idx="7">
                  <c:v>1.5466320210220207E-5</c:v>
                </c:pt>
                <c:pt idx="8">
                  <c:v>1.5454887301388415E-5</c:v>
                </c:pt>
                <c:pt idx="9">
                  <c:v>1.5005060499051611E-5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final_data!$A$17:$A$26</c15:f>
                <c15:dlblRangeCache>
                  <c:ptCount val="10"/>
                  <c:pt idx="0">
                    <c:v>Autism spectrum disorder</c:v>
                  </c:pt>
                  <c:pt idx="1">
                    <c:v>Interspecies genetic variation</c:v>
                  </c:pt>
                  <c:pt idx="2">
                    <c:v>Adverse drug events/drug safety</c:v>
                  </c:pt>
                  <c:pt idx="3">
                    <c:v>Environmental health</c:v>
                  </c:pt>
                  <c:pt idx="4">
                    <c:v>Stroke</c:v>
                  </c:pt>
                  <c:pt idx="5">
                    <c:v>Alcohol use</c:v>
                  </c:pt>
                  <c:pt idx="6">
                    <c:v>Cardiovascular disease</c:v>
                  </c:pt>
                  <c:pt idx="7">
                    <c:v>Drug discovery</c:v>
                  </c:pt>
                  <c:pt idx="8">
                    <c:v>Social networks and behaviors</c:v>
                  </c:pt>
                  <c:pt idx="9">
                    <c:v>Trauma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8-D5E6-BE44-8F31-1B2EFD744C4F}"/>
            </c:ext>
          </c:extLst>
        </c:ser>
        <c:ser>
          <c:idx val="3"/>
          <c:order val="3"/>
          <c:tx>
            <c:strRef>
              <c:f>final_data!$E$27</c:f>
              <c:strCache>
                <c:ptCount val="1"/>
                <c:pt idx="0">
                  <c:v>Data, model, and device types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7106098568514053"/>
                  <c:y val="-4.001687289088968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236F9C-6DE8-AC40-B7B8-3A6C7390A54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357601713062102E-2"/>
                      <c:h val="4.85500562429696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5E6-BE44-8F31-1B2EFD744C4F}"/>
                </c:ext>
              </c:extLst>
            </c:dLbl>
            <c:dLbl>
              <c:idx val="1"/>
              <c:layout>
                <c:manualLayout>
                  <c:x val="0.21325469667997782"/>
                  <c:y val="-6.10413237538438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FD2944-825B-BB48-9A07-471E4E790D5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543863494579228E-2"/>
                      <c:h val="3.99786276715410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D5E6-BE44-8F31-1B2EFD744C4F}"/>
                </c:ext>
              </c:extLst>
            </c:dLbl>
            <c:dLbl>
              <c:idx val="2"/>
              <c:layout>
                <c:manualLayout>
                  <c:x val="-8.729413748334991E-2"/>
                  <c:y val="-3.1379865016872892E-2"/>
                </c:manualLayout>
              </c:layout>
              <c:tx>
                <c:rich>
                  <a:bodyPr/>
                  <a:lstStyle/>
                  <a:p>
                    <a:fld id="{CEDBBCE8-BD34-0E45-8460-DDB1A4959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5E6-BE44-8F31-1B2EFD744C4F}"/>
                </c:ext>
              </c:extLst>
            </c:dLbl>
            <c:dLbl>
              <c:idx val="3"/>
              <c:layout>
                <c:manualLayout>
                  <c:x val="2.3527559055118111E-2"/>
                  <c:y val="-2.6380764904387056E-2"/>
                </c:manualLayout>
              </c:layout>
              <c:tx>
                <c:rich>
                  <a:bodyPr/>
                  <a:lstStyle/>
                  <a:p>
                    <a:fld id="{2FA3C6BF-3656-2742-BC8D-33CA6B82F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final_data!$C$27:$C$30</c:f>
              <c:numCache>
                <c:formatCode>General</c:formatCode>
                <c:ptCount val="4"/>
                <c:pt idx="0">
                  <c:v>0.43105708199999998</c:v>
                </c:pt>
                <c:pt idx="1">
                  <c:v>0.42354892199999999</c:v>
                </c:pt>
                <c:pt idx="2">
                  <c:v>0.41183395299999997</c:v>
                </c:pt>
                <c:pt idx="3">
                  <c:v>0.423109966</c:v>
                </c:pt>
              </c:numCache>
            </c:numRef>
          </c:xVal>
          <c:yVal>
            <c:numRef>
              <c:f>final_data!$D$27:$D$30</c:f>
              <c:numCache>
                <c:formatCode>General</c:formatCode>
                <c:ptCount val="4"/>
                <c:pt idx="0">
                  <c:v>9.2423423000000005E-2</c:v>
                </c:pt>
                <c:pt idx="1">
                  <c:v>7.8387486000000006E-2</c:v>
                </c:pt>
                <c:pt idx="2">
                  <c:v>9.4767270000000001E-2</c:v>
                </c:pt>
                <c:pt idx="3">
                  <c:v>9.6796169000000001E-2</c:v>
                </c:pt>
              </c:numCache>
            </c:numRef>
          </c:yVal>
          <c:bubbleSize>
            <c:numRef>
              <c:f>final_data!$F$27:$F$30</c:f>
              <c:numCache>
                <c:formatCode>General</c:formatCode>
                <c:ptCount val="4"/>
                <c:pt idx="0">
                  <c:v>1.4799197869642446E-5</c:v>
                </c:pt>
                <c:pt idx="1">
                  <c:v>1.4661816792633203E-5</c:v>
                </c:pt>
                <c:pt idx="2">
                  <c:v>1.4656569324938732E-5</c:v>
                </c:pt>
                <c:pt idx="3">
                  <c:v>1.4447334262117716E-5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final_data!$A$27:$A$30</c15:f>
                <c15:dlblRangeCache>
                  <c:ptCount val="4"/>
                  <c:pt idx="0">
                    <c:v>Wearable devices and mobile technology</c:v>
                  </c:pt>
                  <c:pt idx="1">
                    <c:v>Motor function</c:v>
                  </c:pt>
                  <c:pt idx="2">
                    <c:v>Text mining</c:v>
                  </c:pt>
                  <c:pt idx="3">
                    <c:v>Other mental health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9-D5E6-BE44-8F31-1B2EFD744C4F}"/>
            </c:ext>
          </c:extLst>
        </c:ser>
        <c:ser>
          <c:idx val="4"/>
          <c:order val="4"/>
          <c:tx>
            <c:strRef>
              <c:f>final_data!$E$31</c:f>
              <c:strCache>
                <c:ptCount val="1"/>
                <c:pt idx="0">
                  <c:v>Population specific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079514650832579E-2"/>
                  <c:y val="-4.61159828250463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86D3B7-DDE0-C740-AF6F-81432B9A317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48993397683213"/>
                      <c:h val="6.42257650248414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D5E6-BE44-8F31-1B2EFD744C4F}"/>
                </c:ext>
              </c:extLst>
            </c:dLbl>
            <c:dLbl>
              <c:idx val="1"/>
              <c:layout>
                <c:manualLayout>
                  <c:x val="-0.1689242079134223"/>
                  <c:y val="0.110272076500689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601FAC-C049-304A-A166-93ED5CC4619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325181180880016E-2"/>
                      <c:h val="5.736480505142318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5E6-BE44-8F31-1B2EFD744C4F}"/>
                </c:ext>
              </c:extLst>
            </c:dLbl>
            <c:dLbl>
              <c:idx val="2"/>
              <c:layout>
                <c:manualLayout>
                  <c:x val="-5.6867389434993004E-2"/>
                  <c:y val="-1.817525309336333E-2"/>
                </c:manualLayout>
              </c:layout>
              <c:tx>
                <c:rich>
                  <a:bodyPr/>
                  <a:lstStyle/>
                  <a:p>
                    <a:fld id="{C7D28ED0-EE8A-054E-992F-E8019D313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5E6-BE44-8F31-1B2EFD744C4F}"/>
                </c:ext>
              </c:extLst>
            </c:dLbl>
            <c:dLbl>
              <c:idx val="3"/>
              <c:layout>
                <c:manualLayout>
                  <c:x val="6.7175573290299495E-2"/>
                  <c:y val="2.88214982793142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5F8B22-DE82-BF49-8F63-C2C4AAE65B6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205567451820128E-2"/>
                      <c:h val="4.28357705286839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5E6-BE44-8F31-1B2EFD744C4F}"/>
                </c:ext>
              </c:extLst>
            </c:dLbl>
            <c:dLbl>
              <c:idx val="4"/>
              <c:layout>
                <c:manualLayout>
                  <c:x val="-3.5723753117321254E-2"/>
                  <c:y val="-9.31519110129740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E3BDFF-F13F-C24F-8F5C-3EBEBDDBF40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237653644472163E-2"/>
                      <c:h val="4.28357705286839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5E6-BE44-8F31-1B2EFD744C4F}"/>
                </c:ext>
              </c:extLst>
            </c:dLbl>
            <c:dLbl>
              <c:idx val="5"/>
              <c:layout>
                <c:manualLayout>
                  <c:x val="1.0180815727798484E-2"/>
                  <c:y val="-6.01408323959505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BBFBEF-E40F-0840-AAD0-CC1823FB2E0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815845824411134E-2"/>
                      <c:h val="3.71214848143981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5E6-BE44-8F31-1B2EFD744C4F}"/>
                </c:ext>
              </c:extLst>
            </c:dLbl>
            <c:dLbl>
              <c:idx val="6"/>
              <c:layout>
                <c:manualLayout>
                  <c:x val="-9.6703636884789834E-2"/>
                  <c:y val="-5.605736782902242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A55201-1237-2549-A5BD-9A831955E8B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331905781584583E-2"/>
                      <c:h val="3.99786276715410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5E6-BE44-8F31-1B2EFD744C4F}"/>
                </c:ext>
              </c:extLst>
            </c:dLbl>
            <c:dLbl>
              <c:idx val="7"/>
              <c:layout>
                <c:manualLayout>
                  <c:x val="-5.4883407240047824E-2"/>
                  <c:y val="-7.5555568053993244E-2"/>
                </c:manualLayout>
              </c:layout>
              <c:tx>
                <c:rich>
                  <a:bodyPr/>
                  <a:lstStyle/>
                  <a:p>
                    <a:fld id="{B2CC8D43-D97C-0441-B476-FC1FA9035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5E6-BE44-8F31-1B2EFD744C4F}"/>
                </c:ext>
              </c:extLst>
            </c:dLbl>
            <c:dLbl>
              <c:idx val="8"/>
              <c:layout>
                <c:manualLayout>
                  <c:x val="-3.3503346878214102E-2"/>
                  <c:y val="3.94919010123734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2A8603-9C4F-C94A-97BB-A01932885FD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358798833229348E-2"/>
                      <c:h val="3.760787401574803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final_data!$C$31:$C$39</c:f>
              <c:numCache>
                <c:formatCode>General</c:formatCode>
                <c:ptCount val="9"/>
                <c:pt idx="0">
                  <c:v>0.40195924799999999</c:v>
                </c:pt>
                <c:pt idx="1">
                  <c:v>0.46313364099999998</c:v>
                </c:pt>
                <c:pt idx="2">
                  <c:v>0.43165467600000001</c:v>
                </c:pt>
                <c:pt idx="3">
                  <c:v>0.42880658399999999</c:v>
                </c:pt>
                <c:pt idx="4">
                  <c:v>0.413815029</c:v>
                </c:pt>
                <c:pt idx="5">
                  <c:v>0.38949152500000001</c:v>
                </c:pt>
                <c:pt idx="6">
                  <c:v>0.376033691</c:v>
                </c:pt>
                <c:pt idx="7">
                  <c:v>0.40972434899999999</c:v>
                </c:pt>
                <c:pt idx="8">
                  <c:v>0.43637218</c:v>
                </c:pt>
              </c:numCache>
            </c:numRef>
          </c:xVal>
          <c:yVal>
            <c:numRef>
              <c:f>final_data!$D$31:$D$39</c:f>
              <c:numCache>
                <c:formatCode>General</c:formatCode>
                <c:ptCount val="9"/>
                <c:pt idx="0">
                  <c:v>0.103873823</c:v>
                </c:pt>
                <c:pt idx="1">
                  <c:v>0.115875439</c:v>
                </c:pt>
                <c:pt idx="2">
                  <c:v>8.5813984999999995E-2</c:v>
                </c:pt>
                <c:pt idx="3">
                  <c:v>0.10821772</c:v>
                </c:pt>
                <c:pt idx="4">
                  <c:v>0.15289381699999999</c:v>
                </c:pt>
                <c:pt idx="5">
                  <c:v>8.3819176999999995E-2</c:v>
                </c:pt>
                <c:pt idx="6">
                  <c:v>7.8601590999999998E-2</c:v>
                </c:pt>
                <c:pt idx="7">
                  <c:v>9.5994583999999994E-2</c:v>
                </c:pt>
                <c:pt idx="8">
                  <c:v>9.1487091000000006E-2</c:v>
                </c:pt>
              </c:numCache>
            </c:numRef>
          </c:yVal>
          <c:bubbleSize>
            <c:numRef>
              <c:f>final_data!$F$31:$F$39</c:f>
              <c:numCache>
                <c:formatCode>General</c:formatCode>
                <c:ptCount val="9"/>
                <c:pt idx="0">
                  <c:v>1.4206801111719489E-5</c:v>
                </c:pt>
                <c:pt idx="1">
                  <c:v>1.3996533347256199E-5</c:v>
                </c:pt>
                <c:pt idx="2">
                  <c:v>1.3713122088832917E-5</c:v>
                </c:pt>
                <c:pt idx="3">
                  <c:v>1.3499493937318397E-5</c:v>
                </c:pt>
                <c:pt idx="4">
                  <c:v>1.3303984607300576E-5</c:v>
                </c:pt>
                <c:pt idx="5">
                  <c:v>1.3144121553482064E-5</c:v>
                </c:pt>
                <c:pt idx="6">
                  <c:v>1.2563274700105405E-5</c:v>
                </c:pt>
                <c:pt idx="7">
                  <c:v>1.2107792861539807E-5</c:v>
                </c:pt>
                <c:pt idx="8">
                  <c:v>1.1731999706204597E-5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final_data!$A$31:$A$39</c15:f>
                <c15:dlblRangeCache>
                  <c:ptCount val="9"/>
                  <c:pt idx="0">
                    <c:v>Older adults</c:v>
                  </c:pt>
                  <c:pt idx="1">
                    <c:v>Population genetics</c:v>
                  </c:pt>
                  <c:pt idx="2">
                    <c:v>Asthma</c:v>
                  </c:pt>
                  <c:pt idx="3">
                    <c:v>Familial genetics</c:v>
                  </c:pt>
                  <c:pt idx="4">
                    <c:v>Big data</c:v>
                  </c:pt>
                  <c:pt idx="5">
                    <c:v>Lung cancer and COPD</c:v>
                  </c:pt>
                  <c:pt idx="6">
                    <c:v>Other chemical compoud characterization</c:v>
                  </c:pt>
                  <c:pt idx="7">
                    <c:v>Speech</c:v>
                  </c:pt>
                  <c:pt idx="8">
                    <c:v>Ontology generation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A-D5E6-BE44-8F31-1B2EFD744C4F}"/>
            </c:ext>
          </c:extLst>
        </c:ser>
        <c:ser>
          <c:idx val="5"/>
          <c:order val="5"/>
          <c:tx>
            <c:strRef>
              <c:f>final_data!$E$40</c:f>
              <c:strCache>
                <c:ptCount val="1"/>
                <c:pt idx="0">
                  <c:v>Hospital practice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8036987197521529E-2"/>
                  <c:y val="-1.35607424071992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E7120D-C986-564B-9EC2-176684CB741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288850624192847E-2"/>
                      <c:h val="4.28357705286839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5E6-BE44-8F31-1B2EFD744C4F}"/>
                </c:ext>
              </c:extLst>
            </c:dLbl>
            <c:dLbl>
              <c:idx val="1"/>
              <c:layout>
                <c:manualLayout>
                  <c:x val="-3.8330345318856998E-2"/>
                  <c:y val="3.3784975807183905E-2"/>
                </c:manualLayout>
              </c:layout>
              <c:tx>
                <c:rich>
                  <a:bodyPr/>
                  <a:lstStyle/>
                  <a:p>
                    <a:fld id="{BC9F9458-AFDD-BF44-A76D-BB19DFD80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5E6-BE44-8F31-1B2EFD744C4F}"/>
                </c:ext>
              </c:extLst>
            </c:dLbl>
            <c:dLbl>
              <c:idx val="2"/>
              <c:layout>
                <c:manualLayout>
                  <c:x val="-7.0649529016942977E-2"/>
                  <c:y val="3.48042035630182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13AD62-E6DE-6644-80C9-7704821C0E5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162740899357594E-2"/>
                      <c:h val="4.85500562429696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5E6-BE44-8F31-1B2EFD744C4F}"/>
                </c:ext>
              </c:extLst>
            </c:dLbl>
            <c:dLbl>
              <c:idx val="3"/>
              <c:layout>
                <c:manualLayout>
                  <c:x val="-2.7759834089261325E-2"/>
                  <c:y val="2.3693475815523061E-2"/>
                </c:manualLayout>
              </c:layout>
              <c:tx>
                <c:rich>
                  <a:bodyPr/>
                  <a:lstStyle/>
                  <a:p>
                    <a:fld id="{7B8B20DB-C147-544A-BD51-A6DA2CAF4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5E6-BE44-8F31-1B2EFD744C4F}"/>
                </c:ext>
              </c:extLst>
            </c:dLbl>
            <c:dLbl>
              <c:idx val="4"/>
              <c:layout>
                <c:manualLayout>
                  <c:x val="1.0233590180242459E-2"/>
                  <c:y val="4.0621709786276716E-2"/>
                </c:manualLayout>
              </c:layout>
              <c:tx>
                <c:rich>
                  <a:bodyPr/>
                  <a:lstStyle/>
                  <a:p>
                    <a:fld id="{A3FCA1B4-CA8C-9A4B-A65A-F453577B9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5E6-BE44-8F31-1B2EFD744C4F}"/>
                </c:ext>
              </c:extLst>
            </c:dLbl>
            <c:dLbl>
              <c:idx val="5"/>
              <c:layout>
                <c:manualLayout>
                  <c:x val="-0.11662632203373607"/>
                  <c:y val="3.3386772834560499E-2"/>
                </c:manualLayout>
              </c:layout>
              <c:tx>
                <c:rich>
                  <a:bodyPr/>
                  <a:lstStyle/>
                  <a:p>
                    <a:fld id="{48C59276-38C2-C74C-B104-FD1882D1F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5E6-BE44-8F31-1B2EFD744C4F}"/>
                </c:ext>
              </c:extLst>
            </c:dLbl>
            <c:dLbl>
              <c:idx val="6"/>
              <c:layout>
                <c:manualLayout>
                  <c:x val="-5.2605351943349032E-4"/>
                  <c:y val="-1.1055617200149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865D1B-172F-1F41-9DA3-E707CD94CF8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854423443322259E-2"/>
                      <c:h val="3.71214848143981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5E6-BE44-8F31-1B2EFD744C4F}"/>
                </c:ext>
              </c:extLst>
            </c:dLbl>
            <c:dLbl>
              <c:idx val="7"/>
              <c:layout>
                <c:manualLayout>
                  <c:x val="-7.5526817177831357E-2"/>
                  <c:y val="-1.8139370078740159E-2"/>
                </c:manualLayout>
              </c:layout>
              <c:tx>
                <c:rich>
                  <a:bodyPr/>
                  <a:lstStyle/>
                  <a:p>
                    <a:fld id="{50A186AA-2A8A-C04C-9891-BF7089150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5E6-BE44-8F31-1B2EFD744C4F}"/>
                </c:ext>
              </c:extLst>
            </c:dLbl>
            <c:dLbl>
              <c:idx val="8"/>
              <c:layout>
                <c:manualLayout>
                  <c:x val="-6.2541401810855074E-2"/>
                  <c:y val="-2.563149606299223E-2"/>
                </c:manualLayout>
              </c:layout>
              <c:tx>
                <c:rich>
                  <a:bodyPr/>
                  <a:lstStyle/>
                  <a:p>
                    <a:fld id="{B341187A-F462-3242-BA40-8176207CA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5E6-BE44-8F31-1B2EFD744C4F}"/>
                </c:ext>
              </c:extLst>
            </c:dLbl>
            <c:dLbl>
              <c:idx val="9"/>
              <c:layout>
                <c:manualLayout>
                  <c:x val="-5.9497209529750968E-3"/>
                  <c:y val="2.2215973003374578E-2"/>
                </c:manualLayout>
              </c:layout>
              <c:tx>
                <c:rich>
                  <a:bodyPr/>
                  <a:lstStyle/>
                  <a:p>
                    <a:fld id="{7BF34593-72D3-7940-BAF9-375C20DEA0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5E6-BE44-8F31-1B2EFD744C4F}"/>
                </c:ext>
              </c:extLst>
            </c:dLbl>
            <c:dLbl>
              <c:idx val="10"/>
              <c:layout>
                <c:manualLayout>
                  <c:x val="2.4769933736869614E-3"/>
                  <c:y val="-5.7361529808773959E-2"/>
                </c:manualLayout>
              </c:layout>
              <c:tx>
                <c:rich>
                  <a:bodyPr/>
                  <a:lstStyle/>
                  <a:p>
                    <a:fld id="{5BF7C1D7-D61C-5F48-9D73-0FBC5A201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5E6-BE44-8F31-1B2EFD744C4F}"/>
                </c:ext>
              </c:extLst>
            </c:dLbl>
            <c:dLbl>
              <c:idx val="11"/>
              <c:layout>
                <c:manualLayout>
                  <c:x val="3.8560083629803235E-3"/>
                  <c:y val="-1.0218672665916813E-2"/>
                </c:manualLayout>
              </c:layout>
              <c:tx>
                <c:rich>
                  <a:bodyPr/>
                  <a:lstStyle/>
                  <a:p>
                    <a:fld id="{8F015E33-9152-4D49-93F4-0C20444532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5E6-BE44-8F31-1B2EFD744C4F}"/>
                </c:ext>
              </c:extLst>
            </c:dLbl>
            <c:dLbl>
              <c:idx val="12"/>
              <c:layout>
                <c:manualLayout>
                  <c:x val="-8.0774014061946758E-2"/>
                  <c:y val="3.21268841394825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B1E83D-AA4C-544E-9C4A-CD29A265CB1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306209850107056E-2"/>
                      <c:h val="4.140719910011248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5E6-BE44-8F31-1B2EFD744C4F}"/>
                </c:ext>
              </c:extLst>
            </c:dLbl>
            <c:dLbl>
              <c:idx val="13"/>
              <c:layout>
                <c:manualLayout>
                  <c:x val="-0.17754426261847728"/>
                  <c:y val="-0.220509965091865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7AF356-6542-484C-B1D6-22317E30BF0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164915948675575E-2"/>
                      <c:h val="3.71214848143981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5E6-BE44-8F31-1B2EFD744C4F}"/>
                </c:ext>
              </c:extLst>
            </c:dLbl>
            <c:dLbl>
              <c:idx val="14"/>
              <c:layout>
                <c:manualLayout>
                  <c:x val="-2.0900529199691546E-2"/>
                  <c:y val="3.9299029582341119E-2"/>
                </c:manualLayout>
              </c:layout>
              <c:tx>
                <c:rich>
                  <a:bodyPr/>
                  <a:lstStyle/>
                  <a:p>
                    <a:fld id="{464A4FAC-D8E9-9742-9D45-3B62FE2DF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5E6-BE44-8F31-1B2EFD744C4F}"/>
                </c:ext>
              </c:extLst>
            </c:dLbl>
            <c:dLbl>
              <c:idx val="15"/>
              <c:layout>
                <c:manualLayout>
                  <c:x val="-5.6663238294356676E-2"/>
                  <c:y val="2.00960629921259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473A12-0CBB-A64B-BD1B-E8C10C3BF6E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698072805139185E-2"/>
                      <c:h val="3.712148481439819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5E6-BE44-8F31-1B2EFD744C4F}"/>
                </c:ext>
              </c:extLst>
            </c:dLbl>
            <c:dLbl>
              <c:idx val="16"/>
              <c:layout>
                <c:manualLayout>
                  <c:x val="2.223081031107399E-2"/>
                  <c:y val="-8.0014067185168153E-2"/>
                </c:manualLayout>
              </c:layout>
              <c:tx>
                <c:rich>
                  <a:bodyPr/>
                  <a:lstStyle/>
                  <a:p>
                    <a:fld id="{FFDA9108-BBC1-AA4E-8EEB-B8ED9FF37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5E6-BE44-8F31-1B2EFD744C4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81EBB3-EE9A-A743-8F99-45F718F80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5E6-BE44-8F31-1B2EFD744C4F}"/>
                </c:ext>
              </c:extLst>
            </c:dLbl>
            <c:dLbl>
              <c:idx val="18"/>
              <c:layout>
                <c:manualLayout>
                  <c:x val="-3.1254859823538018E-2"/>
                  <c:y val="2.215354330708651E-2"/>
                </c:manualLayout>
              </c:layout>
              <c:tx>
                <c:rich>
                  <a:bodyPr/>
                  <a:lstStyle/>
                  <a:p>
                    <a:fld id="{98CAC3B2-831A-EA4D-963F-64D72AF03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5E6-BE44-8F31-1B2EFD744C4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565636B-0C99-6043-B1DD-8A171D0AA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5E6-BE44-8F31-1B2EFD744C4F}"/>
                </c:ext>
              </c:extLst>
            </c:dLbl>
            <c:dLbl>
              <c:idx val="20"/>
              <c:layout>
                <c:manualLayout>
                  <c:x val="-4.5369033367617058E-2"/>
                  <c:y val="1.2959505061867266E-2"/>
                </c:manualLayout>
              </c:layout>
              <c:tx>
                <c:rich>
                  <a:bodyPr/>
                  <a:lstStyle/>
                  <a:p>
                    <a:fld id="{D6FCEEDD-5EDC-194C-856B-11863DAC0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final_data!$C$40:$C$60</c:f>
              <c:numCache>
                <c:formatCode>General</c:formatCode>
                <c:ptCount val="21"/>
                <c:pt idx="0">
                  <c:v>0.439273356</c:v>
                </c:pt>
                <c:pt idx="1">
                  <c:v>0.39503386000000001</c:v>
                </c:pt>
                <c:pt idx="2">
                  <c:v>0.42034120699999999</c:v>
                </c:pt>
                <c:pt idx="3">
                  <c:v>0.41040438099999998</c:v>
                </c:pt>
                <c:pt idx="4">
                  <c:v>0.45306451599999997</c:v>
                </c:pt>
                <c:pt idx="5">
                  <c:v>0.41287128699999998</c:v>
                </c:pt>
                <c:pt idx="6">
                  <c:v>0.40064516100000003</c:v>
                </c:pt>
                <c:pt idx="7">
                  <c:v>0.40021621600000001</c:v>
                </c:pt>
                <c:pt idx="8">
                  <c:v>0.42289822999999999</c:v>
                </c:pt>
                <c:pt idx="9">
                  <c:v>0.42359154900000001</c:v>
                </c:pt>
                <c:pt idx="10">
                  <c:v>0.40617977500000002</c:v>
                </c:pt>
                <c:pt idx="11">
                  <c:v>0.41909677400000001</c:v>
                </c:pt>
                <c:pt idx="12">
                  <c:v>0.40549180299999998</c:v>
                </c:pt>
                <c:pt idx="13">
                  <c:v>0.45114416499999999</c:v>
                </c:pt>
                <c:pt idx="14">
                  <c:v>0.40936363599999998</c:v>
                </c:pt>
                <c:pt idx="15">
                  <c:v>0.41772908399999997</c:v>
                </c:pt>
                <c:pt idx="16">
                  <c:v>0.44261501199999997</c:v>
                </c:pt>
                <c:pt idx="17">
                  <c:v>0.41778398500000002</c:v>
                </c:pt>
                <c:pt idx="18">
                  <c:v>0.43813229599999998</c:v>
                </c:pt>
                <c:pt idx="19">
                  <c:v>0.369019139</c:v>
                </c:pt>
                <c:pt idx="20">
                  <c:v>0.42961956499999998</c:v>
                </c:pt>
              </c:numCache>
            </c:numRef>
          </c:xVal>
          <c:yVal>
            <c:numRef>
              <c:f>final_data!$D$40:$D$60</c:f>
              <c:numCache>
                <c:formatCode>General</c:formatCode>
                <c:ptCount val="21"/>
                <c:pt idx="0">
                  <c:v>0.107240526</c:v>
                </c:pt>
                <c:pt idx="1">
                  <c:v>0.116831685</c:v>
                </c:pt>
                <c:pt idx="2">
                  <c:v>0.142063672</c:v>
                </c:pt>
                <c:pt idx="3">
                  <c:v>0.123036463</c:v>
                </c:pt>
                <c:pt idx="4">
                  <c:v>0.232058125</c:v>
                </c:pt>
                <c:pt idx="5">
                  <c:v>0.18169864699999999</c:v>
                </c:pt>
                <c:pt idx="6">
                  <c:v>0.120368084</c:v>
                </c:pt>
                <c:pt idx="7">
                  <c:v>0.103878781</c:v>
                </c:pt>
                <c:pt idx="8">
                  <c:v>0.100012042</c:v>
                </c:pt>
                <c:pt idx="9">
                  <c:v>0.131745638</c:v>
                </c:pt>
                <c:pt idx="10">
                  <c:v>0.13468570199999999</c:v>
                </c:pt>
                <c:pt idx="11">
                  <c:v>0.132022097</c:v>
                </c:pt>
                <c:pt idx="12">
                  <c:v>0.109331356</c:v>
                </c:pt>
                <c:pt idx="13">
                  <c:v>0.27019157399999999</c:v>
                </c:pt>
                <c:pt idx="14">
                  <c:v>0.144743872</c:v>
                </c:pt>
                <c:pt idx="15">
                  <c:v>0.165878005</c:v>
                </c:pt>
                <c:pt idx="16">
                  <c:v>0.19095721199999999</c:v>
                </c:pt>
                <c:pt idx="17">
                  <c:v>0.12972392399999999</c:v>
                </c:pt>
                <c:pt idx="18">
                  <c:v>0.18738384999999999</c:v>
                </c:pt>
                <c:pt idx="19">
                  <c:v>0.13482605</c:v>
                </c:pt>
                <c:pt idx="20">
                  <c:v>0.16846513799999999</c:v>
                </c:pt>
              </c:numCache>
            </c:numRef>
          </c:yVal>
          <c:bubbleSize>
            <c:numRef>
              <c:f>final_data!$F$40:$F$60</c:f>
              <c:numCache>
                <c:formatCode>General</c:formatCode>
                <c:ptCount val="21"/>
                <c:pt idx="0">
                  <c:v>1.1729191809056362E-5</c:v>
                </c:pt>
                <c:pt idx="1">
                  <c:v>1.1557586108921624E-5</c:v>
                </c:pt>
                <c:pt idx="2">
                  <c:v>1.1477097072792447E-5</c:v>
                </c:pt>
                <c:pt idx="3">
                  <c:v>1.1301412219422798E-5</c:v>
                </c:pt>
                <c:pt idx="4">
                  <c:v>1.1147738439674531E-5</c:v>
                </c:pt>
                <c:pt idx="5">
                  <c:v>1.112036363272663E-5</c:v>
                </c:pt>
                <c:pt idx="6">
                  <c:v>1.1105772934726769E-5</c:v>
                </c:pt>
                <c:pt idx="7">
                  <c:v>1.0377961941946763E-5</c:v>
                </c:pt>
                <c:pt idx="8">
                  <c:v>1.0113921413921617E-5</c:v>
                </c:pt>
                <c:pt idx="9">
                  <c:v>9.7934936970387651E-6</c:v>
                </c:pt>
                <c:pt idx="10">
                  <c:v>9.6688808496840149E-6</c:v>
                </c:pt>
                <c:pt idx="11">
                  <c:v>9.1927480811234444E-6</c:v>
                </c:pt>
                <c:pt idx="12">
                  <c:v>8.8525011806902709E-6</c:v>
                </c:pt>
                <c:pt idx="13">
                  <c:v>8.754699516622879E-6</c:v>
                </c:pt>
                <c:pt idx="14">
                  <c:v>8.4266017359165591E-6</c:v>
                </c:pt>
                <c:pt idx="15">
                  <c:v>8.2441849746869036E-6</c:v>
                </c:pt>
                <c:pt idx="16">
                  <c:v>8.174638049454544E-6</c:v>
                </c:pt>
                <c:pt idx="17">
                  <c:v>8.0456355812979835E-6</c:v>
                </c:pt>
                <c:pt idx="18">
                  <c:v>7.9694710061108967E-6</c:v>
                </c:pt>
                <c:pt idx="19">
                  <c:v>7.416446865272476E-6</c:v>
                </c:pt>
                <c:pt idx="20">
                  <c:v>7.2076907365464259E-6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final_data!$A$40:$A$60</c15:f>
                <c15:dlblRangeCache>
                  <c:ptCount val="21"/>
                  <c:pt idx="0">
                    <c:v>Surgical planning</c:v>
                  </c:pt>
                  <c:pt idx="1">
                    <c:v>Adolescent psychiatry</c:v>
                  </c:pt>
                  <c:pt idx="2">
                    <c:v>Other early disease detection and primary screening</c:v>
                  </c:pt>
                  <c:pt idx="3">
                    <c:v>Gene mapping</c:v>
                  </c:pt>
                  <c:pt idx="4">
                    <c:v>EEG</c:v>
                  </c:pt>
                  <c:pt idx="5">
                    <c:v>Knowledge representation and reasoning</c:v>
                  </c:pt>
                  <c:pt idx="6">
                    <c:v>Mouse modeling</c:v>
                  </c:pt>
                  <c:pt idx="7">
                    <c:v>Functional mutations</c:v>
                  </c:pt>
                  <c:pt idx="8">
                    <c:v>Memory</c:v>
                  </c:pt>
                  <c:pt idx="9">
                    <c:v>Other child development</c:v>
                  </c:pt>
                  <c:pt idx="10">
                    <c:v>Diabetes</c:v>
                  </c:pt>
                  <c:pt idx="11">
                    <c:v>Visual processing</c:v>
                  </c:pt>
                  <c:pt idx="12">
                    <c:v>Motion tracking and artifact reduction</c:v>
                  </c:pt>
                  <c:pt idx="13">
                    <c:v>Visual impairment</c:v>
                  </c:pt>
                  <c:pt idx="14">
                    <c:v>Mass spectroscopy</c:v>
                  </c:pt>
                  <c:pt idx="15">
                    <c:v>Depression</c:v>
                  </c:pt>
                  <c:pt idx="16">
                    <c:v>RNA analysis</c:v>
                  </c:pt>
                  <c:pt idx="17">
                    <c:v>Prostate cancer</c:v>
                  </c:pt>
                  <c:pt idx="18">
                    <c:v>Kidney disease</c:v>
                  </c:pt>
                  <c:pt idx="19">
                    <c:v>Suicidality</c:v>
                  </c:pt>
                  <c:pt idx="20">
                    <c:v>Liver disease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B-D5E6-BE44-8F31-1B2EFD744C4F}"/>
            </c:ext>
          </c:extLst>
        </c:ser>
        <c:ser>
          <c:idx val="6"/>
          <c:order val="6"/>
          <c:tx>
            <c:strRef>
              <c:f>final_data!$E$61</c:f>
              <c:strCache>
                <c:ptCount val="1"/>
                <c:pt idx="0">
                  <c:v>Organ/disease specific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15BEC3-80DB-694D-96E9-A36F5306B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5E6-BE44-8F31-1B2EFD744C4F}"/>
                </c:ext>
              </c:extLst>
            </c:dLbl>
            <c:dLbl>
              <c:idx val="1"/>
              <c:layout>
                <c:manualLayout>
                  <c:x val="7.8557217285740777E-2"/>
                  <c:y val="-1.25206411698537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1C97366-04A6-5948-8B07-228A41C029F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122021952823338E-2"/>
                      <c:h val="4.56929133858267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5E6-BE44-8F31-1B2EFD744C4F}"/>
                </c:ext>
              </c:extLst>
            </c:dLbl>
            <c:dLbl>
              <c:idx val="2"/>
              <c:layout>
                <c:manualLayout>
                  <c:x val="-3.7910061348868714E-2"/>
                  <c:y val="3.9302876616290401E-2"/>
                </c:manualLayout>
              </c:layout>
              <c:tx>
                <c:rich>
                  <a:bodyPr/>
                  <a:lstStyle/>
                  <a:p>
                    <a:fld id="{C515002A-863B-7648-94D4-81D28C5585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5E6-BE44-8F31-1B2EFD744C4F}"/>
                </c:ext>
              </c:extLst>
            </c:dLbl>
            <c:dLbl>
              <c:idx val="3"/>
              <c:layout>
                <c:manualLayout>
                  <c:x val="6.0427749730720751E-2"/>
                  <c:y val="7.4014203025128567E-2"/>
                </c:manualLayout>
              </c:layout>
              <c:tx>
                <c:rich>
                  <a:bodyPr/>
                  <a:lstStyle/>
                  <a:p>
                    <a:fld id="{55DD47F7-D6A2-1D4B-ACC4-6A0608D280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5E6-BE44-8F31-1B2EFD744C4F}"/>
                </c:ext>
              </c:extLst>
            </c:dLbl>
            <c:dLbl>
              <c:idx val="4"/>
              <c:layout>
                <c:manualLayout>
                  <c:x val="-8.4857269287993212E-2"/>
                  <c:y val="7.31229370717613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D46922-8D67-854E-A0DA-65698DB74EA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339377350192198E-2"/>
                      <c:h val="2.116135773145206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5E6-BE44-8F31-1B2EFD744C4F}"/>
                </c:ext>
              </c:extLst>
            </c:dLbl>
            <c:dLbl>
              <c:idx val="5"/>
              <c:layout>
                <c:manualLayout>
                  <c:x val="-4.5301252760963889E-2"/>
                  <c:y val="3.39975253093362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898B35-6EE2-D44C-A178-63941604915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421841541755891E-2"/>
                      <c:h val="3.8550056242969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5E6-BE44-8F31-1B2EFD744C4F}"/>
                </c:ext>
              </c:extLst>
            </c:dLbl>
            <c:dLbl>
              <c:idx val="6"/>
              <c:layout>
                <c:manualLayout>
                  <c:x val="-0.1277720034835389"/>
                  <c:y val="-0.164195811479661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D71747-3A12-3540-9A79-A658DE48E89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241073228105339E-2"/>
                      <c:h val="6.608591284909273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5E6-BE44-8F31-1B2EFD744C4F}"/>
                </c:ext>
              </c:extLst>
            </c:dLbl>
            <c:dLbl>
              <c:idx val="7"/>
              <c:layout>
                <c:manualLayout>
                  <c:x val="-0.12517341381577837"/>
                  <c:y val="-7.046344206974128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C22ECA-7AB3-0340-BB04-99A5D878659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156316916488214E-2"/>
                      <c:h val="3.8550056242969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5E6-BE44-8F31-1B2EFD744C4F}"/>
                </c:ext>
              </c:extLst>
            </c:dLbl>
            <c:dLbl>
              <c:idx val="8"/>
              <c:layout>
                <c:manualLayout>
                  <c:x val="3.3433172031226165E-2"/>
                  <c:y val="-0.10243104611923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75A65E-74D0-DC40-A342-E745821DD85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259134364093139E-2"/>
                      <c:h val="3.99786276715410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final_data!$C$61:$C$69</c:f>
              <c:numCache>
                <c:formatCode>General</c:formatCode>
                <c:ptCount val="9"/>
                <c:pt idx="0">
                  <c:v>0.42412698399999998</c:v>
                </c:pt>
                <c:pt idx="1">
                  <c:v>0.37321883</c:v>
                </c:pt>
                <c:pt idx="2">
                  <c:v>0.41592398400000002</c:v>
                </c:pt>
                <c:pt idx="3">
                  <c:v>0.43306930700000001</c:v>
                </c:pt>
                <c:pt idx="4">
                  <c:v>0.40930787600000001</c:v>
                </c:pt>
                <c:pt idx="5">
                  <c:v>0.37019999999999997</c:v>
                </c:pt>
                <c:pt idx="6">
                  <c:v>0.422079439</c:v>
                </c:pt>
                <c:pt idx="7">
                  <c:v>0.42081993600000001</c:v>
                </c:pt>
                <c:pt idx="8">
                  <c:v>0.45668789799999998</c:v>
                </c:pt>
              </c:numCache>
            </c:numRef>
          </c:xVal>
          <c:yVal>
            <c:numRef>
              <c:f>final_data!$D$61:$D$69</c:f>
              <c:numCache>
                <c:formatCode>General</c:formatCode>
                <c:ptCount val="9"/>
                <c:pt idx="0">
                  <c:v>0.14680647599999999</c:v>
                </c:pt>
                <c:pt idx="1">
                  <c:v>9.9637060999999999E-2</c:v>
                </c:pt>
                <c:pt idx="2">
                  <c:v>8.1002940999999995E-2</c:v>
                </c:pt>
                <c:pt idx="3">
                  <c:v>0.18824890599999999</c:v>
                </c:pt>
                <c:pt idx="4">
                  <c:v>0.15453486899999999</c:v>
                </c:pt>
                <c:pt idx="5">
                  <c:v>0.164950715</c:v>
                </c:pt>
                <c:pt idx="6">
                  <c:v>0.181147061</c:v>
                </c:pt>
                <c:pt idx="7">
                  <c:v>0.18645160599999999</c:v>
                </c:pt>
                <c:pt idx="8">
                  <c:v>0.228565291</c:v>
                </c:pt>
              </c:numCache>
            </c:numRef>
          </c:yVal>
          <c:bubbleSize>
            <c:numRef>
              <c:f>final_data!$F$61:$F$69</c:f>
              <c:numCache>
                <c:formatCode>General</c:formatCode>
                <c:ptCount val="9"/>
                <c:pt idx="0">
                  <c:v>6.9724696661405444E-6</c:v>
                </c:pt>
                <c:pt idx="1">
                  <c:v>6.8312082008466222E-6</c:v>
                </c:pt>
                <c:pt idx="2">
                  <c:v>6.7137209583194252E-6</c:v>
                </c:pt>
                <c:pt idx="3">
                  <c:v>6.6796096804961325E-6</c:v>
                </c:pt>
                <c:pt idx="4">
                  <c:v>6.5905653555585063E-6</c:v>
                </c:pt>
                <c:pt idx="5">
                  <c:v>6.5848955351598604E-6</c:v>
                </c:pt>
                <c:pt idx="6">
                  <c:v>6.4312863677094654E-6</c:v>
                </c:pt>
                <c:pt idx="7">
                  <c:v>6.3774086547937185E-6</c:v>
                </c:pt>
                <c:pt idx="8">
                  <c:v>6.3517130375080498E-6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final_data!$A$61:$A$69</c15:f>
                <c15:dlblRangeCache>
                  <c:ptCount val="9"/>
                  <c:pt idx="0">
                    <c:v>Metabolic syndrome and metabolic processes</c:v>
                  </c:pt>
                  <c:pt idx="1">
                    <c:v>Knowledge bases</c:v>
                  </c:pt>
                  <c:pt idx="2">
                    <c:v>Deep learning</c:v>
                  </c:pt>
                  <c:pt idx="3">
                    <c:v>Schizophrenia</c:v>
                  </c:pt>
                  <c:pt idx="4">
                    <c:v>Other patient safety</c:v>
                  </c:pt>
                  <c:pt idx="5">
                    <c:v>Cell signaling pathways</c:v>
                  </c:pt>
                  <c:pt idx="6">
                    <c:v>Student education/training</c:v>
                  </c:pt>
                  <c:pt idx="7">
                    <c:v>Object tracking and recognition</c:v>
                  </c:pt>
                  <c:pt idx="8">
                    <c:v>Interpersonal communication technologies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C-D5E6-BE44-8F31-1B2EFD744C4F}"/>
            </c:ext>
          </c:extLst>
        </c:ser>
        <c:ser>
          <c:idx val="7"/>
          <c:order val="7"/>
          <c:tx>
            <c:strRef>
              <c:f>final_data!$E$70</c:f>
              <c:strCache>
                <c:ptCount val="1"/>
                <c:pt idx="0">
                  <c:v>Chemical analysis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284223305063309E-2"/>
                  <c:y val="2.261878515185602E-2"/>
                </c:manualLayout>
              </c:layout>
              <c:tx>
                <c:rich>
                  <a:bodyPr/>
                  <a:lstStyle/>
                  <a:p>
                    <a:fld id="{1A3F6212-05F6-6441-B933-CBD0E9FFF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D5E6-BE44-8F31-1B2EFD744C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5453FE-7AED-4A44-BC32-FFC6FE0A20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final_data!$C$70:$C$71</c:f>
              <c:numCache>
                <c:formatCode>General</c:formatCode>
                <c:ptCount val="2"/>
                <c:pt idx="0">
                  <c:v>0.34578651700000002</c:v>
                </c:pt>
                <c:pt idx="1">
                  <c:v>0.43784860599999997</c:v>
                </c:pt>
              </c:numCache>
            </c:numRef>
          </c:xVal>
          <c:yVal>
            <c:numRef>
              <c:f>final_data!$D$70:$D$71</c:f>
              <c:numCache>
                <c:formatCode>General</c:formatCode>
                <c:ptCount val="2"/>
                <c:pt idx="0">
                  <c:v>0.16985022</c:v>
                </c:pt>
                <c:pt idx="1">
                  <c:v>0.233921412</c:v>
                </c:pt>
              </c:numCache>
            </c:numRef>
          </c:yVal>
          <c:bubbleSize>
            <c:numRef>
              <c:f>final_data!$F$70:$F$71</c:f>
              <c:numCache>
                <c:formatCode>General</c:formatCode>
                <c:ptCount val="2"/>
                <c:pt idx="0">
                  <c:v>6.3045283555612152E-6</c:v>
                </c:pt>
                <c:pt idx="1">
                  <c:v>6.0820503269648935E-6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final_data!$A$70:$A$71</c15:f>
                <c15:dlblRangeCache>
                  <c:ptCount val="2"/>
                  <c:pt idx="0">
                    <c:v>Small molecule interactions</c:v>
                  </c:pt>
                  <c:pt idx="1">
                    <c:v>Sleep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5E6-BE44-8F31-1B2EFD744C4F}"/>
            </c:ext>
          </c:extLst>
        </c:ser>
        <c:ser>
          <c:idx val="8"/>
          <c:order val="8"/>
          <c:tx>
            <c:strRef>
              <c:f>final_data!$E$72</c:f>
              <c:strCache>
                <c:ptCount val="1"/>
                <c:pt idx="0">
                  <c:v>Data, model, and device types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925746218644737E-2"/>
                  <c:y val="6.34314008785742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1883CE-6BE3-584A-BA4A-9B4F7F150B4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06851294586511E-2"/>
                      <c:h val="5.71963726172166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5E6-BE44-8F31-1B2EFD744C4F}"/>
                </c:ext>
              </c:extLst>
            </c:dLbl>
            <c:dLbl>
              <c:idx val="1"/>
              <c:layout>
                <c:manualLayout>
                  <c:x val="-7.2647285209567425E-2"/>
                  <c:y val="-6.504929367354615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A880C5-E659-2E4E-84F0-4F42E5071A2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222222222222222"/>
                      <c:h val="5.266886326194397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5E6-BE44-8F31-1B2EFD744C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1B7F23-E76B-674B-8E81-C833F8D16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5E6-BE44-8F31-1B2EFD744C4F}"/>
                </c:ext>
              </c:extLst>
            </c:dLbl>
            <c:dLbl>
              <c:idx val="3"/>
              <c:layout>
                <c:manualLayout>
                  <c:x val="6.4371849129137099E-2"/>
                  <c:y val="-2.72440944881890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2CAF2D-CBB4-1843-B338-8A507453CB0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284830295570648E-2"/>
                      <c:h val="4.140719910011248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5E6-BE44-8F31-1B2EFD744C4F}"/>
                </c:ext>
              </c:extLst>
            </c:dLbl>
            <c:dLbl>
              <c:idx val="4"/>
              <c:layout>
                <c:manualLayout>
                  <c:x val="-5.7098986579116129E-3"/>
                  <c:y val="-6.62944590971292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671CD9-3CDE-EB48-9CF5-04D0810001F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188663061977403E-2"/>
                      <c:h val="4.41894684828499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5E6-BE44-8F31-1B2EFD744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final_data!$C$72:$C$76</c:f>
              <c:numCache>
                <c:formatCode>General</c:formatCode>
                <c:ptCount val="5"/>
                <c:pt idx="0">
                  <c:v>0.43475750600000002</c:v>
                </c:pt>
                <c:pt idx="1">
                  <c:v>0.41806722699999999</c:v>
                </c:pt>
                <c:pt idx="2">
                  <c:v>0.39007009300000001</c:v>
                </c:pt>
                <c:pt idx="3">
                  <c:v>0.42060301500000002</c:v>
                </c:pt>
                <c:pt idx="4">
                  <c:v>0.39542682899999998</c:v>
                </c:pt>
              </c:numCache>
            </c:numRef>
          </c:xVal>
          <c:yVal>
            <c:numRef>
              <c:f>final_data!$D$72:$D$76</c:f>
              <c:numCache>
                <c:formatCode>General</c:formatCode>
                <c:ptCount val="5"/>
                <c:pt idx="0">
                  <c:v>0.11132004299999999</c:v>
                </c:pt>
                <c:pt idx="1">
                  <c:v>0.23773033099999999</c:v>
                </c:pt>
                <c:pt idx="2">
                  <c:v>0.28482858900000002</c:v>
                </c:pt>
                <c:pt idx="3">
                  <c:v>0.283362854</c:v>
                </c:pt>
                <c:pt idx="4">
                  <c:v>0.29511363800000001</c:v>
                </c:pt>
              </c:numCache>
            </c:numRef>
          </c:yVal>
          <c:bubbleSize>
            <c:numRef>
              <c:f>final_data!$F$72:$F$76</c:f>
              <c:numCache>
                <c:formatCode>General</c:formatCode>
                <c:ptCount val="5"/>
                <c:pt idx="0">
                  <c:v>5.5337355830465682E-6</c:v>
                </c:pt>
                <c:pt idx="1">
                  <c:v>4.7157566684201628E-6</c:v>
                </c:pt>
                <c:pt idx="2">
                  <c:v>4.5808763063633346E-6</c:v>
                </c:pt>
                <c:pt idx="3">
                  <c:v>4.0913368510353899E-6</c:v>
                </c:pt>
                <c:pt idx="4">
                  <c:v>3.2209480542827658E-6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final_data!$A$72:$A$76</c15:f>
                <c15:dlblRangeCache>
                  <c:ptCount val="5"/>
                  <c:pt idx="0">
                    <c:v>Natural language processing</c:v>
                  </c:pt>
                  <c:pt idx="1">
                    <c:v>Literature review</c:v>
                  </c:pt>
                  <c:pt idx="2">
                    <c:v>Unspecified classification tasks</c:v>
                  </c:pt>
                  <c:pt idx="3">
                    <c:v>Pediatrics</c:v>
                  </c:pt>
                  <c:pt idx="4">
                    <c:v>Intelligent search engines and data visualization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5E6-BE44-8F31-1B2EFD744C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5"/>
        <c:showNegBubbles val="0"/>
        <c:axId val="652563519"/>
        <c:axId val="661865551"/>
      </c:bubbleChart>
      <c:valAx>
        <c:axId val="652563519"/>
        <c:scaling>
          <c:orientation val="minMax"/>
          <c:min val="0.340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Approximate Potential to Translate (APT)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65551"/>
        <c:crosses val="autoZero"/>
        <c:crossBetween val="midCat"/>
      </c:valAx>
      <c:valAx>
        <c:axId val="66186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Cittations per year of availability</a:t>
                </a:r>
                <a:r>
                  <a:rPr lang="en-US" baseline="0"/>
                  <a:t> per $1 million funding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6351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162379</xdr:colOff>
      <xdr:row>5</xdr:row>
      <xdr:rowOff>118627</xdr:rowOff>
    </xdr:from>
    <xdr:to>
      <xdr:col>30</xdr:col>
      <xdr:colOff>54429</xdr:colOff>
      <xdr:row>49</xdr:row>
      <xdr:rowOff>68664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DE0FD-AABC-0942-A2E4-2A0C97321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07" workbookViewId="0">
      <selection activeCell="A5" sqref="A2:A5"/>
    </sheetView>
  </sheetViews>
  <sheetFormatPr baseColWidth="10" defaultRowHeight="16" x14ac:dyDescent="0.2"/>
  <cols>
    <col min="1" max="1" width="55" bestFit="1" customWidth="1"/>
    <col min="5" max="5" width="27.83203125" bestFit="1" customWidth="1"/>
    <col min="6" max="6" width="15.5" bestFit="1" customWidth="1"/>
    <col min="7" max="7" width="19.5" bestFit="1" customWidth="1"/>
    <col min="8" max="8" width="22.5" bestFit="1" customWidth="1"/>
    <col min="9" max="9" width="22.5" customWidth="1"/>
    <col min="10" max="10" width="12.83203125" bestFit="1" customWidth="1"/>
  </cols>
  <sheetData>
    <row r="1" spans="1:12" x14ac:dyDescent="0.2">
      <c r="A1" t="s">
        <v>2</v>
      </c>
      <c r="B1" t="s">
        <v>94</v>
      </c>
      <c r="C1" t="s">
        <v>0</v>
      </c>
      <c r="D1" t="s">
        <v>1</v>
      </c>
      <c r="E1" t="s">
        <v>3</v>
      </c>
      <c r="F1" t="s">
        <v>93</v>
      </c>
      <c r="G1" t="s">
        <v>97</v>
      </c>
      <c r="H1" t="s">
        <v>98</v>
      </c>
      <c r="J1" t="s">
        <v>91</v>
      </c>
      <c r="K1" t="s">
        <v>89</v>
      </c>
      <c r="L1" t="s">
        <v>90</v>
      </c>
    </row>
    <row r="2" spans="1:12" x14ac:dyDescent="0.2">
      <c r="A2" t="s">
        <v>9</v>
      </c>
      <c r="B2">
        <v>241056913</v>
      </c>
      <c r="C2">
        <v>0.41138424800000001</v>
      </c>
      <c r="D2">
        <v>2.7616654000000001E-2</v>
      </c>
      <c r="E2" t="s">
        <v>82</v>
      </c>
      <c r="F2">
        <f>B2/SUM(B:B)/1000</f>
        <v>4.3997856121611801E-5</v>
      </c>
      <c r="G2">
        <f>IF(C2&gt;$K$13, 1, 0)</f>
        <v>0</v>
      </c>
      <c r="H2">
        <f>IF(D2&gt;$K$14,1,0)</f>
        <v>0</v>
      </c>
      <c r="J2" t="s">
        <v>85</v>
      </c>
      <c r="K2">
        <f>QUARTILE($C:$C,0)</f>
        <v>0.34578651700000002</v>
      </c>
      <c r="L2">
        <f>QUARTILE($C:$C,1)</f>
        <v>0.409335756</v>
      </c>
    </row>
    <row r="3" spans="1:12" x14ac:dyDescent="0.2">
      <c r="A3" t="s">
        <v>75</v>
      </c>
      <c r="B3">
        <v>181240503</v>
      </c>
      <c r="C3">
        <v>0.42642703300000001</v>
      </c>
      <c r="D3">
        <v>3.7668264E-2</v>
      </c>
      <c r="E3" t="s">
        <v>84</v>
      </c>
      <c r="F3">
        <f>B3/SUM(B:B)/1000</f>
        <v>3.3080128153813003E-5</v>
      </c>
      <c r="G3">
        <f>IF(C3&gt;$K$13, 1, 0)</f>
        <v>1</v>
      </c>
      <c r="H3">
        <f>IF(D3&gt;$K$14,1,0)</f>
        <v>0</v>
      </c>
      <c r="J3" t="s">
        <v>86</v>
      </c>
      <c r="K3">
        <f>QUARTILE($C:$C,1)</f>
        <v>0.409335756</v>
      </c>
      <c r="L3">
        <f>QUARTILE($C:$C,2)</f>
        <v>0.41818181799999998</v>
      </c>
    </row>
    <row r="4" spans="1:12" x14ac:dyDescent="0.2">
      <c r="A4" t="s">
        <v>39</v>
      </c>
      <c r="B4">
        <v>177492200</v>
      </c>
      <c r="C4">
        <v>0.437090484</v>
      </c>
      <c r="D4">
        <v>3.5101483000000003E-2</v>
      </c>
      <c r="E4" t="s">
        <v>35</v>
      </c>
      <c r="F4">
        <f>B4/SUM(B:B)/1000</f>
        <v>3.2395985583322993E-5</v>
      </c>
      <c r="G4">
        <f>IF(C4&gt;$K$13, 1, 0)</f>
        <v>1</v>
      </c>
      <c r="H4">
        <f>IF(D4&gt;$K$14,1,0)</f>
        <v>0</v>
      </c>
      <c r="J4" t="s">
        <v>87</v>
      </c>
      <c r="K4">
        <f>QUARTILE($C:$C,2)</f>
        <v>0.41818181799999998</v>
      </c>
      <c r="L4">
        <f>QUARTILE($C:$C,3)</f>
        <v>0.42921307450000001</v>
      </c>
    </row>
    <row r="5" spans="1:12" x14ac:dyDescent="0.2">
      <c r="A5" t="s">
        <v>101</v>
      </c>
      <c r="B5">
        <v>165458242</v>
      </c>
      <c r="C5">
        <v>0.42254385999999999</v>
      </c>
      <c r="D5">
        <v>3.6265445E-2</v>
      </c>
      <c r="E5" t="s">
        <v>35</v>
      </c>
      <c r="F5">
        <f>B5/SUM(B:B)/1000</f>
        <v>3.0199540162744994E-5</v>
      </c>
      <c r="G5">
        <f>IF(C5&gt;$K$13, 1, 0)</f>
        <v>1</v>
      </c>
      <c r="H5">
        <f>IF(D5&gt;$K$14,1,0)</f>
        <v>0</v>
      </c>
      <c r="J5" t="s">
        <v>88</v>
      </c>
      <c r="K5">
        <f>QUARTILE($C:$C,3)</f>
        <v>0.42921307450000001</v>
      </c>
      <c r="L5">
        <f>QUARTILE($C:$C,4)</f>
        <v>0.46313364099999998</v>
      </c>
    </row>
    <row r="6" spans="1:12" x14ac:dyDescent="0.2">
      <c r="A6" t="s">
        <v>6</v>
      </c>
      <c r="B6">
        <v>145739494</v>
      </c>
      <c r="C6">
        <v>0.41818181799999998</v>
      </c>
      <c r="D6">
        <v>5.3330209000000003E-2</v>
      </c>
      <c r="E6" t="s">
        <v>82</v>
      </c>
      <c r="F6">
        <f>B6/SUM(B:B)/1000</f>
        <v>2.6600462141687284E-5</v>
      </c>
      <c r="G6">
        <f>IF(C6&gt;$K$13, 1, 0)</f>
        <v>0</v>
      </c>
      <c r="H6">
        <f>IF(D6&gt;$K$14,1,0)</f>
        <v>0</v>
      </c>
    </row>
    <row r="7" spans="1:12" x14ac:dyDescent="0.2">
      <c r="A7" t="s">
        <v>56</v>
      </c>
      <c r="B7">
        <v>134538181</v>
      </c>
      <c r="C7">
        <v>0.42529228400000002</v>
      </c>
      <c r="D7">
        <v>4.2287753999999997E-2</v>
      </c>
      <c r="E7" t="s">
        <v>32</v>
      </c>
      <c r="F7">
        <f>B7/SUM(B:B)/1000</f>
        <v>2.4555991598968858E-5</v>
      </c>
      <c r="G7">
        <f>IF(C7&gt;$K$13, 1, 0)</f>
        <v>1</v>
      </c>
      <c r="H7">
        <f>IF(D7&gt;$K$14,1,0)</f>
        <v>0</v>
      </c>
      <c r="J7" t="s">
        <v>92</v>
      </c>
      <c r="K7" t="s">
        <v>89</v>
      </c>
      <c r="L7" t="s">
        <v>90</v>
      </c>
    </row>
    <row r="8" spans="1:12" x14ac:dyDescent="0.2">
      <c r="A8" t="s">
        <v>14</v>
      </c>
      <c r="B8">
        <v>117453892</v>
      </c>
      <c r="C8">
        <v>0.440307487</v>
      </c>
      <c r="D8">
        <v>5.7715734999999997E-2</v>
      </c>
      <c r="E8" t="s">
        <v>32</v>
      </c>
      <c r="F8">
        <f>B8/SUM(B:B)/1000</f>
        <v>2.1437756655994888E-5</v>
      </c>
      <c r="G8">
        <f>IF(C8&gt;$K$13, 1, 0)</f>
        <v>1</v>
      </c>
      <c r="H8">
        <f>IF(D8&gt;$K$14,1,0)</f>
        <v>0</v>
      </c>
      <c r="J8" t="s">
        <v>85</v>
      </c>
      <c r="K8">
        <f>QUARTILE($D:$D,0)</f>
        <v>2.7616654000000001E-2</v>
      </c>
      <c r="L8">
        <f>QUARTILE($D:$D,1)</f>
        <v>7.79388055E-2</v>
      </c>
    </row>
    <row r="9" spans="1:12" x14ac:dyDescent="0.2">
      <c r="A9" t="s">
        <v>11</v>
      </c>
      <c r="B9">
        <v>115512623</v>
      </c>
      <c r="C9">
        <v>0.41857727700000003</v>
      </c>
      <c r="D9">
        <v>6.8490071999999999E-2</v>
      </c>
      <c r="E9" t="s">
        <v>82</v>
      </c>
      <c r="F9">
        <f>B9/SUM(B:B)/1000</f>
        <v>2.1083435043341759E-5</v>
      </c>
      <c r="G9">
        <f>IF(C9&gt;$K$13, 1, 0)</f>
        <v>1</v>
      </c>
      <c r="H9">
        <f>IF(D9&gt;$K$14,1,0)</f>
        <v>0</v>
      </c>
      <c r="J9" t="s">
        <v>86</v>
      </c>
      <c r="K9">
        <f>QUARTILE($D:$D,1)</f>
        <v>7.79388055E-2</v>
      </c>
      <c r="L9">
        <f>QUARTILE($D:$D,2)</f>
        <v>0.103873823</v>
      </c>
    </row>
    <row r="10" spans="1:12" x14ac:dyDescent="0.2">
      <c r="A10" t="s">
        <v>28</v>
      </c>
      <c r="B10">
        <v>111660265</v>
      </c>
      <c r="C10">
        <v>0.427746077</v>
      </c>
      <c r="D10">
        <v>6.6494912000000003E-2</v>
      </c>
      <c r="E10" t="s">
        <v>80</v>
      </c>
      <c r="F10">
        <f>B10/SUM(B:B)/1000</f>
        <v>2.0380300290210078E-5</v>
      </c>
      <c r="G10">
        <f>IF(C10&gt;$K$13, 1, 0)</f>
        <v>1</v>
      </c>
      <c r="H10">
        <f>IF(D10&gt;$K$14,1,0)</f>
        <v>0</v>
      </c>
      <c r="J10" t="s">
        <v>87</v>
      </c>
      <c r="K10">
        <f>QUARTILE($D:$D,2)</f>
        <v>0.103873823</v>
      </c>
      <c r="L10">
        <f>QUARTILE($D:$D,3)</f>
        <v>0.15371434299999998</v>
      </c>
    </row>
    <row r="11" spans="1:12" x14ac:dyDescent="0.2">
      <c r="A11" t="s">
        <v>61</v>
      </c>
      <c r="B11">
        <v>108380111</v>
      </c>
      <c r="C11">
        <v>0.41249999999999998</v>
      </c>
      <c r="D11">
        <v>5.7176087E-2</v>
      </c>
      <c r="E11" t="s">
        <v>81</v>
      </c>
      <c r="F11">
        <f>B11/SUM(B:B)/1000</f>
        <v>1.9781604563326988E-5</v>
      </c>
      <c r="G11">
        <f>IF(C11&gt;$K$13, 1, 0)</f>
        <v>0</v>
      </c>
      <c r="H11">
        <f>IF(D11&gt;$K$14,1,0)</f>
        <v>0</v>
      </c>
      <c r="J11" t="s">
        <v>88</v>
      </c>
      <c r="K11">
        <f>QUARTILE($D:$D,3)</f>
        <v>0.15371434299999998</v>
      </c>
      <c r="L11">
        <f>QUARTILE($D:$D,4)</f>
        <v>0.29511363800000001</v>
      </c>
    </row>
    <row r="12" spans="1:12" x14ac:dyDescent="0.2">
      <c r="A12" t="s">
        <v>44</v>
      </c>
      <c r="B12">
        <v>105378437</v>
      </c>
      <c r="C12">
        <v>0.42432432399999997</v>
      </c>
      <c r="D12">
        <v>7.3414887999999998E-2</v>
      </c>
      <c r="E12" t="s">
        <v>32</v>
      </c>
      <c r="F12">
        <f>B12/SUM(B:B)/1000</f>
        <v>1.9233737177437153E-5</v>
      </c>
      <c r="G12">
        <f>IF(C12&gt;$K$13, 1, 0)</f>
        <v>1</v>
      </c>
      <c r="H12">
        <f>IF(D12&gt;$K$14,1,0)</f>
        <v>0</v>
      </c>
    </row>
    <row r="13" spans="1:12" x14ac:dyDescent="0.2">
      <c r="A13" t="s">
        <v>33</v>
      </c>
      <c r="B13">
        <v>102079866</v>
      </c>
      <c r="C13">
        <v>0.41132497800000001</v>
      </c>
      <c r="D13">
        <v>6.6736179000000007E-2</v>
      </c>
      <c r="E13" t="s">
        <v>35</v>
      </c>
      <c r="F13">
        <f>B13/SUM(B:B)/1000</f>
        <v>1.8631679968379137E-5</v>
      </c>
      <c r="G13">
        <f>IF(C13&gt;$K$13, 1, 0)</f>
        <v>0</v>
      </c>
      <c r="H13">
        <f>IF(D13&gt;$K$14,1,0)</f>
        <v>0</v>
      </c>
      <c r="J13" t="s">
        <v>95</v>
      </c>
      <c r="K13">
        <f>PERCENTILE(C:C,0.5)</f>
        <v>0.41818181799999998</v>
      </c>
    </row>
    <row r="14" spans="1:12" x14ac:dyDescent="0.2">
      <c r="A14" t="s">
        <v>71</v>
      </c>
      <c r="B14">
        <v>100119427</v>
      </c>
      <c r="C14">
        <v>0.41433915199999999</v>
      </c>
      <c r="D14">
        <v>5.9097668999999999E-2</v>
      </c>
      <c r="E14" t="s">
        <v>35</v>
      </c>
      <c r="F14">
        <f>B14/SUM(B:B)/1000</f>
        <v>1.8273859435527641E-5</v>
      </c>
      <c r="G14">
        <f>IF(C14&gt;$K$13, 1, 0)</f>
        <v>0</v>
      </c>
      <c r="H14">
        <f>IF(D14&gt;$K$14,1,0)</f>
        <v>0</v>
      </c>
      <c r="J14" t="s">
        <v>96</v>
      </c>
      <c r="K14">
        <f>PERCENTILE(D:D,0.5)</f>
        <v>0.103873823</v>
      </c>
    </row>
    <row r="15" spans="1:12" x14ac:dyDescent="0.2">
      <c r="A15" t="s">
        <v>72</v>
      </c>
      <c r="B15">
        <v>99430729</v>
      </c>
      <c r="C15">
        <v>0.43721015800000002</v>
      </c>
      <c r="D15">
        <v>7.3880824999999997E-2</v>
      </c>
      <c r="E15" t="s">
        <v>35</v>
      </c>
      <c r="F15">
        <f>B15/SUM(B:B)/1000</f>
        <v>1.814815785270167E-5</v>
      </c>
      <c r="G15">
        <f>IF(C15&gt;$K$13, 1, 0)</f>
        <v>1</v>
      </c>
      <c r="H15">
        <f>IF(D15&gt;$K$14,1,0)</f>
        <v>0</v>
      </c>
    </row>
    <row r="16" spans="1:12" x14ac:dyDescent="0.2">
      <c r="A16" t="s">
        <v>10</v>
      </c>
      <c r="B16">
        <v>97856805</v>
      </c>
      <c r="C16">
        <v>0.40943152500000002</v>
      </c>
      <c r="D16">
        <v>5.8204062000000001E-2</v>
      </c>
      <c r="E16" t="s">
        <v>82</v>
      </c>
      <c r="F16">
        <f>B16/SUM(B:B)/1000</f>
        <v>1.7860884275534641E-5</v>
      </c>
      <c r="G16">
        <f>IF(C16&gt;$K$13, 1, 0)</f>
        <v>0</v>
      </c>
      <c r="H16">
        <f>IF(D16&gt;$K$14,1,0)</f>
        <v>0</v>
      </c>
    </row>
    <row r="17" spans="1:8" x14ac:dyDescent="0.2">
      <c r="A17" t="s">
        <v>12</v>
      </c>
      <c r="B17">
        <v>97331715</v>
      </c>
      <c r="C17">
        <v>0.44267935600000002</v>
      </c>
      <c r="D17">
        <v>7.8357258999999999E-2</v>
      </c>
      <c r="E17" t="s">
        <v>82</v>
      </c>
      <c r="F17">
        <f>B17/SUM(B:B)/1000</f>
        <v>1.7765044525562826E-5</v>
      </c>
      <c r="G17">
        <f>IF(C17&gt;$K$13, 1, 0)</f>
        <v>1</v>
      </c>
      <c r="H17">
        <f>IF(D17&gt;$K$14,1,0)</f>
        <v>0</v>
      </c>
    </row>
    <row r="18" spans="1:8" x14ac:dyDescent="0.2">
      <c r="A18" t="s">
        <v>36</v>
      </c>
      <c r="B18">
        <v>94382477</v>
      </c>
      <c r="C18">
        <v>0.41341145800000001</v>
      </c>
      <c r="D18">
        <v>6.7091642000000007E-2</v>
      </c>
      <c r="E18" t="s">
        <v>32</v>
      </c>
      <c r="F18">
        <f>B18/SUM(B:B)/1000</f>
        <v>1.7226747790665247E-5</v>
      </c>
      <c r="G18">
        <f>IF(C18&gt;$K$13, 1, 0)</f>
        <v>0</v>
      </c>
      <c r="H18">
        <f>IF(D18&gt;$K$14,1,0)</f>
        <v>0</v>
      </c>
    </row>
    <row r="19" spans="1:8" x14ac:dyDescent="0.2">
      <c r="A19" t="s">
        <v>57</v>
      </c>
      <c r="B19">
        <v>93105852</v>
      </c>
      <c r="C19">
        <v>0.41457431500000003</v>
      </c>
      <c r="D19">
        <v>8.7625967999999999E-2</v>
      </c>
      <c r="E19" t="s">
        <v>80</v>
      </c>
      <c r="F19">
        <f>B19/SUM(B:B)/1000</f>
        <v>1.6993737409953817E-5</v>
      </c>
      <c r="G19">
        <f>IF(C19&gt;$K$13, 1, 0)</f>
        <v>0</v>
      </c>
      <c r="H19">
        <f>IF(D19&gt;$K$14,1,0)</f>
        <v>0</v>
      </c>
    </row>
    <row r="20" spans="1:8" x14ac:dyDescent="0.2">
      <c r="A20" t="s">
        <v>31</v>
      </c>
      <c r="B20">
        <v>88913320</v>
      </c>
      <c r="C20">
        <v>0.43451298700000002</v>
      </c>
      <c r="D20">
        <v>8.1298500999999995E-2</v>
      </c>
      <c r="E20" t="s">
        <v>35</v>
      </c>
      <c r="F20">
        <f>B20/SUM(B:B)/1000</f>
        <v>1.6228513888978694E-5</v>
      </c>
      <c r="G20">
        <f>IF(C20&gt;$K$13, 1, 0)</f>
        <v>1</v>
      </c>
      <c r="H20">
        <f>IF(D20&gt;$K$14,1,0)</f>
        <v>0</v>
      </c>
    </row>
    <row r="21" spans="1:8" x14ac:dyDescent="0.2">
      <c r="A21" t="s">
        <v>8</v>
      </c>
      <c r="B21">
        <v>88644658</v>
      </c>
      <c r="C21">
        <v>0.37671232900000001</v>
      </c>
      <c r="D21">
        <v>6.6361702999999994E-2</v>
      </c>
      <c r="E21" t="s">
        <v>82</v>
      </c>
      <c r="F21">
        <f>B21/SUM(B:B)/1000</f>
        <v>1.6179477535388018E-5</v>
      </c>
      <c r="G21">
        <f>IF(C21&gt;$K$13, 1, 0)</f>
        <v>0</v>
      </c>
      <c r="H21">
        <f>IF(D21&gt;$K$14,1,0)</f>
        <v>0</v>
      </c>
    </row>
    <row r="22" spans="1:8" x14ac:dyDescent="0.2">
      <c r="A22" t="s">
        <v>16</v>
      </c>
      <c r="B22">
        <v>86802222</v>
      </c>
      <c r="C22">
        <v>0.39250624499999998</v>
      </c>
      <c r="D22">
        <v>7.8720691999999995E-2</v>
      </c>
      <c r="E22" t="s">
        <v>82</v>
      </c>
      <c r="F22">
        <f>B22/SUM(B:B)/1000</f>
        <v>1.5843194982722633E-5</v>
      </c>
      <c r="G22">
        <f>IF(C22&gt;$K$13, 1, 0)</f>
        <v>0</v>
      </c>
      <c r="H22">
        <f>IF(D22&gt;$K$14,1,0)</f>
        <v>0</v>
      </c>
    </row>
    <row r="23" spans="1:8" x14ac:dyDescent="0.2">
      <c r="A23" t="s">
        <v>22</v>
      </c>
      <c r="B23">
        <v>85488684</v>
      </c>
      <c r="C23">
        <v>0.420475561</v>
      </c>
      <c r="D23">
        <v>8.4095374000000001E-2</v>
      </c>
      <c r="E23" t="s">
        <v>82</v>
      </c>
      <c r="F23">
        <f>B23/SUM(B:B)/1000</f>
        <v>1.5603447218532731E-5</v>
      </c>
      <c r="G23">
        <f>IF(C23&gt;$K$13, 1, 0)</f>
        <v>1</v>
      </c>
      <c r="H23">
        <f>IF(D23&gt;$K$14,1,0)</f>
        <v>0</v>
      </c>
    </row>
    <row r="24" spans="1:8" x14ac:dyDescent="0.2">
      <c r="A24" t="s">
        <v>40</v>
      </c>
      <c r="B24">
        <v>84737388</v>
      </c>
      <c r="C24">
        <v>0.40803382700000002</v>
      </c>
      <c r="D24">
        <v>6.2205023999999998E-2</v>
      </c>
      <c r="E24" t="s">
        <v>78</v>
      </c>
      <c r="F24">
        <f>B24/SUM(B:B)/1000</f>
        <v>1.5466320210220207E-5</v>
      </c>
      <c r="G24">
        <f>IF(C24&gt;$K$13, 1, 0)</f>
        <v>0</v>
      </c>
      <c r="H24">
        <f>IF(D24&gt;$K$14,1,0)</f>
        <v>0</v>
      </c>
    </row>
    <row r="25" spans="1:8" x14ac:dyDescent="0.2">
      <c r="A25" t="s">
        <v>65</v>
      </c>
      <c r="B25">
        <v>84674749</v>
      </c>
      <c r="C25">
        <v>0.41498349800000001</v>
      </c>
      <c r="D25">
        <v>7.7520352000000001E-2</v>
      </c>
      <c r="E25" t="s">
        <v>81</v>
      </c>
      <c r="F25">
        <f>B25/SUM(B:B)/1000</f>
        <v>1.5454887301388415E-5</v>
      </c>
      <c r="G25">
        <f>IF(C25&gt;$K$13, 1, 0)</f>
        <v>0</v>
      </c>
      <c r="H25">
        <f>IF(D25&gt;$K$14,1,0)</f>
        <v>0</v>
      </c>
    </row>
    <row r="26" spans="1:8" x14ac:dyDescent="0.2">
      <c r="A26" t="s">
        <v>70</v>
      </c>
      <c r="B26">
        <v>82210223</v>
      </c>
      <c r="C26">
        <v>0.40443925200000003</v>
      </c>
      <c r="D26">
        <v>9.7360629000000004E-2</v>
      </c>
      <c r="E26" t="s">
        <v>82</v>
      </c>
      <c r="F26">
        <f>B26/SUM(B:B)/1000</f>
        <v>1.5005060499051611E-5</v>
      </c>
      <c r="G26">
        <f>IF(C26&gt;$K$13, 1, 0)</f>
        <v>0</v>
      </c>
      <c r="H26">
        <f>IF(D26&gt;$K$14,1,0)</f>
        <v>0</v>
      </c>
    </row>
    <row r="27" spans="1:8" x14ac:dyDescent="0.2">
      <c r="A27" t="s">
        <v>54</v>
      </c>
      <c r="B27">
        <v>81082336</v>
      </c>
      <c r="C27">
        <v>0.43105708199999998</v>
      </c>
      <c r="D27">
        <v>9.2423423000000005E-2</v>
      </c>
      <c r="E27" t="s">
        <v>79</v>
      </c>
      <c r="F27">
        <f>B27/SUM(B:B)/1000</f>
        <v>1.4799197869642446E-5</v>
      </c>
      <c r="G27">
        <f>IF(C27&gt;$K$13, 1, 0)</f>
        <v>1</v>
      </c>
      <c r="H27">
        <f>IF(D27&gt;$K$14,1,0)</f>
        <v>0</v>
      </c>
    </row>
    <row r="28" spans="1:8" x14ac:dyDescent="0.2">
      <c r="A28" t="s">
        <v>24</v>
      </c>
      <c r="B28">
        <v>80329648</v>
      </c>
      <c r="C28">
        <v>0.42354892199999999</v>
      </c>
      <c r="D28">
        <v>7.8387486000000006E-2</v>
      </c>
      <c r="E28" t="s">
        <v>81</v>
      </c>
      <c r="F28">
        <f>B28/SUM(B:B)/1000</f>
        <v>1.4661816792633203E-5</v>
      </c>
      <c r="G28">
        <f>IF(C28&gt;$K$13, 1, 0)</f>
        <v>1</v>
      </c>
      <c r="H28">
        <f>IF(D28&gt;$K$14,1,0)</f>
        <v>0</v>
      </c>
    </row>
    <row r="29" spans="1:8" x14ac:dyDescent="0.2">
      <c r="A29" t="s">
        <v>53</v>
      </c>
      <c r="B29">
        <v>80300898</v>
      </c>
      <c r="C29">
        <v>0.41183395299999997</v>
      </c>
      <c r="D29">
        <v>9.4767270000000001E-2</v>
      </c>
      <c r="E29" t="s">
        <v>79</v>
      </c>
      <c r="F29">
        <f>B29/SUM(B:B)/1000</f>
        <v>1.4656569324938732E-5</v>
      </c>
      <c r="G29">
        <f>IF(C29&gt;$K$13, 1, 0)</f>
        <v>0</v>
      </c>
      <c r="H29">
        <f>IF(D29&gt;$K$14,1,0)</f>
        <v>0</v>
      </c>
    </row>
    <row r="30" spans="1:8" x14ac:dyDescent="0.2">
      <c r="A30" t="s">
        <v>34</v>
      </c>
      <c r="B30">
        <v>79154534</v>
      </c>
      <c r="C30">
        <v>0.423109966</v>
      </c>
      <c r="D30">
        <v>9.6796169000000001E-2</v>
      </c>
      <c r="E30" t="s">
        <v>35</v>
      </c>
      <c r="F30">
        <f>B30/SUM(B:B)/1000</f>
        <v>1.4447334262117716E-5</v>
      </c>
      <c r="G30">
        <f>IF(C30&gt;$K$13, 1, 0)</f>
        <v>1</v>
      </c>
      <c r="H30">
        <f>IF(D30&gt;$K$14,1,0)</f>
        <v>0</v>
      </c>
    </row>
    <row r="31" spans="1:8" x14ac:dyDescent="0.2">
      <c r="A31" t="s">
        <v>74</v>
      </c>
      <c r="B31">
        <v>77836693</v>
      </c>
      <c r="C31">
        <v>0.40195924799999999</v>
      </c>
      <c r="D31">
        <v>0.103873823</v>
      </c>
      <c r="E31" t="s">
        <v>83</v>
      </c>
      <c r="F31">
        <f>B31/SUM(B:B)/1000</f>
        <v>1.4206801111719489E-5</v>
      </c>
      <c r="G31">
        <f>IF(C31&gt;$K$13, 1, 0)</f>
        <v>0</v>
      </c>
      <c r="H31">
        <f>IF(D31&gt;$K$14,1,0)</f>
        <v>0</v>
      </c>
    </row>
    <row r="32" spans="1:8" x14ac:dyDescent="0.2">
      <c r="A32" t="s">
        <v>18</v>
      </c>
      <c r="B32">
        <v>76684671</v>
      </c>
      <c r="C32">
        <v>0.46313364099999998</v>
      </c>
      <c r="D32">
        <v>0.115875439</v>
      </c>
      <c r="E32" t="s">
        <v>32</v>
      </c>
      <c r="F32">
        <f>B32/SUM(B:B)/1000</f>
        <v>1.3996533347256199E-5</v>
      </c>
      <c r="G32">
        <f>IF(C32&gt;$K$13, 1, 0)</f>
        <v>1</v>
      </c>
      <c r="H32">
        <f>IF(D32&gt;$K$14,1,0)</f>
        <v>1</v>
      </c>
    </row>
    <row r="33" spans="1:8" x14ac:dyDescent="0.2">
      <c r="A33" t="s">
        <v>5</v>
      </c>
      <c r="B33">
        <v>75131908</v>
      </c>
      <c r="C33">
        <v>0.43165467600000001</v>
      </c>
      <c r="D33">
        <v>8.5813984999999995E-2</v>
      </c>
      <c r="E33" t="s">
        <v>82</v>
      </c>
      <c r="F33">
        <f>B33/SUM(B:B)/1000</f>
        <v>1.3713122088832917E-5</v>
      </c>
      <c r="G33">
        <f>IF(C33&gt;$K$13, 1, 0)</f>
        <v>1</v>
      </c>
      <c r="H33">
        <f>IF(D33&gt;$K$14,1,0)</f>
        <v>0</v>
      </c>
    </row>
    <row r="34" spans="1:8" x14ac:dyDescent="0.2">
      <c r="A34" t="s">
        <v>42</v>
      </c>
      <c r="B34">
        <v>73961475</v>
      </c>
      <c r="C34">
        <v>0.42880658399999999</v>
      </c>
      <c r="D34">
        <v>0.10821772</v>
      </c>
      <c r="E34" t="s">
        <v>32</v>
      </c>
      <c r="F34">
        <f>B34/SUM(B:B)/1000</f>
        <v>1.3499493937318397E-5</v>
      </c>
      <c r="G34">
        <f>IF(C34&gt;$K$13, 1, 0)</f>
        <v>1</v>
      </c>
      <c r="H34">
        <f>IF(D34&gt;$K$14,1,0)</f>
        <v>1</v>
      </c>
    </row>
    <row r="35" spans="1:8" x14ac:dyDescent="0.2">
      <c r="A35" t="s">
        <v>20</v>
      </c>
      <c r="B35">
        <v>72890312</v>
      </c>
      <c r="C35">
        <v>0.413815029</v>
      </c>
      <c r="D35">
        <v>0.15289381699999999</v>
      </c>
      <c r="E35" t="s">
        <v>79</v>
      </c>
      <c r="F35">
        <f>B35/SUM(B:B)/1000</f>
        <v>1.3303984607300576E-5</v>
      </c>
      <c r="G35">
        <f>IF(C35&gt;$K$13, 1, 0)</f>
        <v>0</v>
      </c>
      <c r="H35">
        <f>IF(D35&gt;$K$14,1,0)</f>
        <v>1</v>
      </c>
    </row>
    <row r="36" spans="1:8" x14ac:dyDescent="0.2">
      <c r="A36" t="s">
        <v>17</v>
      </c>
      <c r="B36">
        <v>72014449</v>
      </c>
      <c r="C36">
        <v>0.38949152500000001</v>
      </c>
      <c r="D36">
        <v>8.3819176999999995E-2</v>
      </c>
      <c r="E36" t="s">
        <v>82</v>
      </c>
      <c r="F36">
        <f>B36/SUM(B:B)/1000</f>
        <v>1.3144121553482064E-5</v>
      </c>
      <c r="G36">
        <f>IF(C36&gt;$K$13, 1, 0)</f>
        <v>0</v>
      </c>
      <c r="H36">
        <f>IF(D36&gt;$K$14,1,0)</f>
        <v>0</v>
      </c>
    </row>
    <row r="37" spans="1:8" x14ac:dyDescent="0.2">
      <c r="A37" t="s">
        <v>48</v>
      </c>
      <c r="B37">
        <v>68832086</v>
      </c>
      <c r="C37">
        <v>0.376033691</v>
      </c>
      <c r="D37">
        <v>7.8601590999999998E-2</v>
      </c>
      <c r="E37" t="s">
        <v>78</v>
      </c>
      <c r="F37">
        <f>B37/SUM(B:B)/1000</f>
        <v>1.2563274700105405E-5</v>
      </c>
      <c r="G37">
        <f>IF(C37&gt;$K$13, 1, 0)</f>
        <v>0</v>
      </c>
      <c r="H37">
        <f>IF(D37&gt;$K$14,1,0)</f>
        <v>0</v>
      </c>
    </row>
    <row r="38" spans="1:8" x14ac:dyDescent="0.2">
      <c r="A38" t="s">
        <v>13</v>
      </c>
      <c r="B38">
        <v>66336577</v>
      </c>
      <c r="C38">
        <v>0.40972434899999999</v>
      </c>
      <c r="D38">
        <v>9.5994583999999994E-2</v>
      </c>
      <c r="E38" t="s">
        <v>81</v>
      </c>
      <c r="F38">
        <f>B38/SUM(B:B)/1000</f>
        <v>1.2107792861539807E-5</v>
      </c>
      <c r="G38">
        <f>IF(C38&gt;$K$13, 1, 0)</f>
        <v>0</v>
      </c>
      <c r="H38">
        <f>IF(D38&gt;$K$14,1,0)</f>
        <v>0</v>
      </c>
    </row>
    <row r="39" spans="1:8" x14ac:dyDescent="0.2">
      <c r="A39" t="s">
        <v>27</v>
      </c>
      <c r="B39">
        <v>64277669</v>
      </c>
      <c r="C39">
        <v>0.43637218</v>
      </c>
      <c r="D39">
        <v>9.1487091000000006E-2</v>
      </c>
      <c r="E39" t="s">
        <v>84</v>
      </c>
      <c r="F39">
        <f>B39/SUM(B:B)/1000</f>
        <v>1.1731999706204597E-5</v>
      </c>
      <c r="G39">
        <f>IF(C39&gt;$K$13, 1, 0)</f>
        <v>1</v>
      </c>
      <c r="H39">
        <f>IF(D39&gt;$K$14,1,0)</f>
        <v>0</v>
      </c>
    </row>
    <row r="40" spans="1:8" x14ac:dyDescent="0.2">
      <c r="A40" t="s">
        <v>59</v>
      </c>
      <c r="B40">
        <v>64262285</v>
      </c>
      <c r="C40">
        <v>0.439273356</v>
      </c>
      <c r="D40">
        <v>0.107240526</v>
      </c>
      <c r="E40" t="s">
        <v>80</v>
      </c>
      <c r="F40">
        <f>B40/SUM(B:B)/1000</f>
        <v>1.1729191809056362E-5</v>
      </c>
      <c r="G40">
        <f>IF(C40&gt;$K$13, 1, 0)</f>
        <v>1</v>
      </c>
      <c r="H40">
        <f>IF(D40&gt;$K$14,1,0)</f>
        <v>1</v>
      </c>
    </row>
    <row r="41" spans="1:8" x14ac:dyDescent="0.2">
      <c r="A41" t="s">
        <v>66</v>
      </c>
      <c r="B41">
        <v>63322086</v>
      </c>
      <c r="C41">
        <v>0.39503386000000001</v>
      </c>
      <c r="D41">
        <v>0.116831685</v>
      </c>
      <c r="E41" t="s">
        <v>82</v>
      </c>
      <c r="F41">
        <f>B41/SUM(B:B)/1000</f>
        <v>1.1557586108921624E-5</v>
      </c>
      <c r="G41">
        <f>IF(C41&gt;$K$13, 1, 0)</f>
        <v>0</v>
      </c>
      <c r="H41">
        <f>IF(D41&gt;$K$14,1,0)</f>
        <v>1</v>
      </c>
    </row>
    <row r="42" spans="1:8" x14ac:dyDescent="0.2">
      <c r="A42" t="s">
        <v>73</v>
      </c>
      <c r="B42">
        <v>62881100</v>
      </c>
      <c r="C42">
        <v>0.42034120699999999</v>
      </c>
      <c r="D42">
        <v>0.142063672</v>
      </c>
      <c r="E42" t="s">
        <v>35</v>
      </c>
      <c r="F42">
        <f>B42/SUM(B:B)/1000</f>
        <v>1.1477097072792447E-5</v>
      </c>
      <c r="G42">
        <f>IF(C42&gt;$K$13, 1, 0)</f>
        <v>1</v>
      </c>
      <c r="H42">
        <f>IF(D42&gt;$K$14,1,0)</f>
        <v>1</v>
      </c>
    </row>
    <row r="43" spans="1:8" x14ac:dyDescent="0.2">
      <c r="A43" t="s">
        <v>43</v>
      </c>
      <c r="B43">
        <v>61918552</v>
      </c>
      <c r="C43">
        <v>0.41040438099999998</v>
      </c>
      <c r="D43">
        <v>0.123036463</v>
      </c>
      <c r="E43" t="s">
        <v>32</v>
      </c>
      <c r="F43">
        <f>B43/SUM(B:B)/1000</f>
        <v>1.1301412219422798E-5</v>
      </c>
      <c r="G43">
        <f>IF(C43&gt;$K$13, 1, 0)</f>
        <v>0</v>
      </c>
      <c r="H43">
        <f>IF(D43&gt;$K$14,1,0)</f>
        <v>1</v>
      </c>
    </row>
    <row r="44" spans="1:8" x14ac:dyDescent="0.2">
      <c r="A44" t="s">
        <v>45</v>
      </c>
      <c r="B44">
        <v>61076599</v>
      </c>
      <c r="C44">
        <v>0.45306451599999997</v>
      </c>
      <c r="D44">
        <v>0.232058125</v>
      </c>
      <c r="E44" t="s">
        <v>79</v>
      </c>
      <c r="F44">
        <f>B44/SUM(B:B)/1000</f>
        <v>1.1147738439674531E-5</v>
      </c>
      <c r="G44">
        <f>IF(C44&gt;$K$13, 1, 0)</f>
        <v>1</v>
      </c>
      <c r="H44">
        <f>IF(D44&gt;$K$14,1,0)</f>
        <v>1</v>
      </c>
    </row>
    <row r="45" spans="1:8" x14ac:dyDescent="0.2">
      <c r="A45" t="s">
        <v>41</v>
      </c>
      <c r="B45">
        <v>60926617</v>
      </c>
      <c r="C45">
        <v>0.41287128699999998</v>
      </c>
      <c r="D45">
        <v>0.18169864699999999</v>
      </c>
      <c r="E45" t="s">
        <v>79</v>
      </c>
      <c r="F45">
        <f>B45/SUM(B:B)/1000</f>
        <v>1.112036363272663E-5</v>
      </c>
      <c r="G45">
        <f>IF(C45&gt;$K$13, 1, 0)</f>
        <v>0</v>
      </c>
      <c r="H45">
        <f>IF(D45&gt;$K$14,1,0)</f>
        <v>1</v>
      </c>
    </row>
    <row r="46" spans="1:8" x14ac:dyDescent="0.2">
      <c r="A46" t="s">
        <v>55</v>
      </c>
      <c r="B46">
        <v>60846677</v>
      </c>
      <c r="C46">
        <v>0.40064516100000003</v>
      </c>
      <c r="D46">
        <v>0.120368084</v>
      </c>
      <c r="E46" t="s">
        <v>32</v>
      </c>
      <c r="F46">
        <f>B46/SUM(B:B)/1000</f>
        <v>1.1105772934726769E-5</v>
      </c>
      <c r="G46">
        <f>IF(C46&gt;$K$13, 1, 0)</f>
        <v>0</v>
      </c>
      <c r="H46">
        <f>IF(D46&gt;$K$14,1,0)</f>
        <v>1</v>
      </c>
    </row>
    <row r="47" spans="1:8" x14ac:dyDescent="0.2">
      <c r="A47" t="s">
        <v>37</v>
      </c>
      <c r="B47">
        <v>56859122</v>
      </c>
      <c r="C47">
        <v>0.40021621600000001</v>
      </c>
      <c r="D47">
        <v>0.103878781</v>
      </c>
      <c r="E47" t="s">
        <v>32</v>
      </c>
      <c r="F47">
        <f>B47/SUM(B:B)/1000</f>
        <v>1.0377961941946763E-5</v>
      </c>
      <c r="G47">
        <f>IF(C47&gt;$K$13, 1, 0)</f>
        <v>0</v>
      </c>
      <c r="H47">
        <f>IF(D47&gt;$K$14,1,0)</f>
        <v>1</v>
      </c>
    </row>
    <row r="48" spans="1:8" x14ac:dyDescent="0.2">
      <c r="A48" t="s">
        <v>62</v>
      </c>
      <c r="B48">
        <v>55412488</v>
      </c>
      <c r="C48">
        <v>0.42289822999999999</v>
      </c>
      <c r="D48">
        <v>0.100012042</v>
      </c>
      <c r="E48" t="s">
        <v>81</v>
      </c>
      <c r="F48">
        <f>B48/SUM(B:B)/1000</f>
        <v>1.0113921413921617E-5</v>
      </c>
      <c r="G48">
        <f>IF(C48&gt;$K$13, 1, 0)</f>
        <v>1</v>
      </c>
      <c r="H48">
        <f>IF(D48&gt;$K$14,1,0)</f>
        <v>0</v>
      </c>
    </row>
    <row r="49" spans="1:8" x14ac:dyDescent="0.2">
      <c r="A49" t="s">
        <v>64</v>
      </c>
      <c r="B49">
        <v>53656918</v>
      </c>
      <c r="C49">
        <v>0.42359154900000001</v>
      </c>
      <c r="D49">
        <v>0.131745638</v>
      </c>
      <c r="E49" t="s">
        <v>81</v>
      </c>
      <c r="F49">
        <f>B49/SUM(B:B)/1000</f>
        <v>9.7934936970387651E-6</v>
      </c>
      <c r="G49">
        <f>IF(C49&gt;$K$13, 1, 0)</f>
        <v>1</v>
      </c>
      <c r="H49">
        <f>IF(D49&gt;$K$14,1,0)</f>
        <v>1</v>
      </c>
    </row>
    <row r="50" spans="1:8" x14ac:dyDescent="0.2">
      <c r="A50" t="s">
        <v>67</v>
      </c>
      <c r="B50">
        <v>52974185</v>
      </c>
      <c r="C50">
        <v>0.40617977500000002</v>
      </c>
      <c r="D50">
        <v>0.13468570199999999</v>
      </c>
      <c r="E50" t="s">
        <v>82</v>
      </c>
      <c r="F50">
        <f>B50/SUM(B:B)/1000</f>
        <v>9.6688808496840149E-6</v>
      </c>
      <c r="G50">
        <f>IF(C50&gt;$K$13, 1, 0)</f>
        <v>0</v>
      </c>
      <c r="H50">
        <f>IF(D50&gt;$K$14,1,0)</f>
        <v>1</v>
      </c>
    </row>
    <row r="51" spans="1:8" x14ac:dyDescent="0.2">
      <c r="A51" t="s">
        <v>38</v>
      </c>
      <c r="B51">
        <v>50365533</v>
      </c>
      <c r="C51">
        <v>0.41909677400000001</v>
      </c>
      <c r="D51">
        <v>0.132022097</v>
      </c>
      <c r="E51" t="s">
        <v>81</v>
      </c>
      <c r="F51">
        <f>B51/SUM(B:B)/1000</f>
        <v>9.1927480811234444E-6</v>
      </c>
      <c r="G51">
        <f>IF(C51&gt;$K$13, 1, 0)</f>
        <v>1</v>
      </c>
      <c r="H51">
        <f>IF(D51&gt;$K$14,1,0)</f>
        <v>1</v>
      </c>
    </row>
    <row r="52" spans="1:8" x14ac:dyDescent="0.2">
      <c r="A52" t="s">
        <v>52</v>
      </c>
      <c r="B52">
        <v>48501377</v>
      </c>
      <c r="C52">
        <v>0.40549180299999998</v>
      </c>
      <c r="D52">
        <v>0.109331356</v>
      </c>
      <c r="E52" t="s">
        <v>79</v>
      </c>
      <c r="F52">
        <f>B52/SUM(B:B)/1000</f>
        <v>8.8525011806902709E-6</v>
      </c>
      <c r="G52">
        <f>IF(C52&gt;$K$13, 1, 0)</f>
        <v>0</v>
      </c>
      <c r="H52">
        <f>IF(D52&gt;$K$14,1,0)</f>
        <v>1</v>
      </c>
    </row>
    <row r="53" spans="1:8" x14ac:dyDescent="0.2">
      <c r="A53" t="s">
        <v>99</v>
      </c>
      <c r="B53">
        <v>47965538</v>
      </c>
      <c r="C53">
        <v>0.45114416499999999</v>
      </c>
      <c r="D53">
        <v>0.27019157399999999</v>
      </c>
      <c r="E53" t="s">
        <v>79</v>
      </c>
      <c r="F53">
        <f>B53/SUM(B:B)/1000</f>
        <v>8.754699516622879E-6</v>
      </c>
      <c r="G53">
        <f>IF(C53&gt;$K$13, 1, 0)</f>
        <v>1</v>
      </c>
      <c r="H53">
        <f>IF(D53&gt;$K$14,1,0)</f>
        <v>1</v>
      </c>
    </row>
    <row r="54" spans="1:8" x14ac:dyDescent="0.2">
      <c r="A54" t="s">
        <v>47</v>
      </c>
      <c r="B54">
        <v>46167945</v>
      </c>
      <c r="C54">
        <v>0.40936363599999998</v>
      </c>
      <c r="D54">
        <v>0.144743872</v>
      </c>
      <c r="E54" t="s">
        <v>78</v>
      </c>
      <c r="F54">
        <f>B54/SUM(B:B)/1000</f>
        <v>8.4266017359165591E-6</v>
      </c>
      <c r="G54">
        <f>IF(C54&gt;$K$13, 1, 0)</f>
        <v>0</v>
      </c>
      <c r="H54">
        <f>IF(D54&gt;$K$14,1,0)</f>
        <v>1</v>
      </c>
    </row>
    <row r="55" spans="1:8" x14ac:dyDescent="0.2">
      <c r="A55" t="s">
        <v>26</v>
      </c>
      <c r="B55">
        <v>45168514</v>
      </c>
      <c r="C55">
        <v>0.41772908399999997</v>
      </c>
      <c r="D55">
        <v>0.165878005</v>
      </c>
      <c r="E55" t="s">
        <v>82</v>
      </c>
      <c r="F55">
        <f>B55/SUM(B:B)/1000</f>
        <v>8.2441849746869036E-6</v>
      </c>
      <c r="G55">
        <f>IF(C55&gt;$K$13, 1, 0)</f>
        <v>0</v>
      </c>
      <c r="H55">
        <f>IF(D55&gt;$K$14,1,0)</f>
        <v>1</v>
      </c>
    </row>
    <row r="56" spans="1:8" x14ac:dyDescent="0.2">
      <c r="A56" t="s">
        <v>19</v>
      </c>
      <c r="B56">
        <v>44787478</v>
      </c>
      <c r="C56">
        <v>0.44261501199999997</v>
      </c>
      <c r="D56">
        <v>0.19095721199999999</v>
      </c>
      <c r="E56" t="s">
        <v>32</v>
      </c>
      <c r="F56">
        <f>B56/SUM(B:B)/1000</f>
        <v>8.174638049454544E-6</v>
      </c>
      <c r="G56">
        <f>IF(C56&gt;$K$13, 1, 0)</f>
        <v>1</v>
      </c>
      <c r="H56">
        <f>IF(D56&gt;$K$14,1,0)</f>
        <v>1</v>
      </c>
    </row>
    <row r="57" spans="1:8" x14ac:dyDescent="0.2">
      <c r="A57" t="s">
        <v>25</v>
      </c>
      <c r="B57">
        <v>44080695</v>
      </c>
      <c r="C57">
        <v>0.41778398500000002</v>
      </c>
      <c r="D57">
        <v>0.12972392399999999</v>
      </c>
      <c r="E57" t="s">
        <v>82</v>
      </c>
      <c r="F57">
        <f>B57/SUM(B:B)/1000</f>
        <v>8.0456355812979835E-6</v>
      </c>
      <c r="G57">
        <f>IF(C57&gt;$K$13, 1, 0)</f>
        <v>0</v>
      </c>
      <c r="H57">
        <f>IF(D57&gt;$K$14,1,0)</f>
        <v>1</v>
      </c>
    </row>
    <row r="58" spans="1:8" x14ac:dyDescent="0.2">
      <c r="A58" t="s">
        <v>15</v>
      </c>
      <c r="B58">
        <v>43663402</v>
      </c>
      <c r="C58">
        <v>0.43813229599999998</v>
      </c>
      <c r="D58">
        <v>0.18738384999999999</v>
      </c>
      <c r="E58" t="s">
        <v>82</v>
      </c>
      <c r="F58">
        <f>B58/SUM(B:B)/1000</f>
        <v>7.9694710061108967E-6</v>
      </c>
      <c r="G58">
        <f>IF(C58&gt;$K$13, 1, 0)</f>
        <v>1</v>
      </c>
      <c r="H58">
        <f>IF(D58&gt;$K$14,1,0)</f>
        <v>1</v>
      </c>
    </row>
    <row r="59" spans="1:8" x14ac:dyDescent="0.2">
      <c r="A59" t="s">
        <v>4</v>
      </c>
      <c r="B59">
        <v>40633475</v>
      </c>
      <c r="C59">
        <v>0.369019139</v>
      </c>
      <c r="D59">
        <v>0.13482605</v>
      </c>
      <c r="E59" t="s">
        <v>82</v>
      </c>
      <c r="F59">
        <f>B59/SUM(B:B)/1000</f>
        <v>7.416446865272476E-6</v>
      </c>
      <c r="G59">
        <f>IF(C59&gt;$K$13, 1, 0)</f>
        <v>0</v>
      </c>
      <c r="H59">
        <f>IF(D59&gt;$K$14,1,0)</f>
        <v>1</v>
      </c>
    </row>
    <row r="60" spans="1:8" x14ac:dyDescent="0.2">
      <c r="A60" t="s">
        <v>21</v>
      </c>
      <c r="B60">
        <v>39489735</v>
      </c>
      <c r="C60">
        <v>0.42961956499999998</v>
      </c>
      <c r="D60">
        <v>0.16846513799999999</v>
      </c>
      <c r="E60" t="s">
        <v>82</v>
      </c>
      <c r="F60">
        <f>B60/SUM(B:B)/1000</f>
        <v>7.2076907365464259E-6</v>
      </c>
      <c r="G60">
        <f>IF(C60&gt;$K$13, 1, 0)</f>
        <v>1</v>
      </c>
      <c r="H60">
        <f>IF(D60&gt;$K$14,1,0)</f>
        <v>1</v>
      </c>
    </row>
    <row r="61" spans="1:8" x14ac:dyDescent="0.2">
      <c r="A61" t="s">
        <v>68</v>
      </c>
      <c r="B61">
        <v>38200998</v>
      </c>
      <c r="C61">
        <v>0.42412698399999998</v>
      </c>
      <c r="D61">
        <v>0.14680647599999999</v>
      </c>
      <c r="E61" t="s">
        <v>82</v>
      </c>
      <c r="F61">
        <f>B61/SUM(B:B)/1000</f>
        <v>6.9724696661405444E-6</v>
      </c>
      <c r="G61">
        <f>IF(C61&gt;$K$13, 1, 0)</f>
        <v>1</v>
      </c>
      <c r="H61">
        <f>IF(D61&gt;$K$14,1,0)</f>
        <v>1</v>
      </c>
    </row>
    <row r="62" spans="1:8" x14ac:dyDescent="0.2">
      <c r="A62" t="s">
        <v>51</v>
      </c>
      <c r="B62">
        <v>37427050</v>
      </c>
      <c r="C62">
        <v>0.37321883</v>
      </c>
      <c r="D62">
        <v>9.9637060999999999E-2</v>
      </c>
      <c r="E62" t="s">
        <v>79</v>
      </c>
      <c r="F62">
        <f>B62/SUM(B:B)/1000</f>
        <v>6.8312082008466222E-6</v>
      </c>
      <c r="G62">
        <f>IF(C62&gt;$K$13, 1, 0)</f>
        <v>0</v>
      </c>
      <c r="H62">
        <f>IF(D62&gt;$K$14,1,0)</f>
        <v>0</v>
      </c>
    </row>
    <row r="63" spans="1:8" x14ac:dyDescent="0.2">
      <c r="A63" t="s">
        <v>50</v>
      </c>
      <c r="B63">
        <v>36783357</v>
      </c>
      <c r="C63">
        <v>0.41592398400000002</v>
      </c>
      <c r="D63">
        <v>8.1002940999999995E-2</v>
      </c>
      <c r="E63" t="s">
        <v>79</v>
      </c>
      <c r="F63">
        <f>B63/SUM(B:B)/1000</f>
        <v>6.7137209583194252E-6</v>
      </c>
      <c r="G63">
        <f>IF(C63&gt;$K$13, 1, 0)</f>
        <v>0</v>
      </c>
      <c r="H63">
        <f>IF(D63&gt;$K$14,1,0)</f>
        <v>0</v>
      </c>
    </row>
    <row r="64" spans="1:8" x14ac:dyDescent="0.2">
      <c r="A64" t="s">
        <v>69</v>
      </c>
      <c r="B64">
        <v>36596467</v>
      </c>
      <c r="C64">
        <v>0.43306930700000001</v>
      </c>
      <c r="D64">
        <v>0.18824890599999999</v>
      </c>
      <c r="E64" t="s">
        <v>82</v>
      </c>
      <c r="F64">
        <f>B64/SUM(B:B)/1000</f>
        <v>6.6796096804961325E-6</v>
      </c>
      <c r="G64">
        <f>IF(C64&gt;$K$13, 1, 0)</f>
        <v>1</v>
      </c>
      <c r="H64">
        <f>IF(D64&gt;$K$14,1,0)</f>
        <v>1</v>
      </c>
    </row>
    <row r="65" spans="1:8" x14ac:dyDescent="0.2">
      <c r="A65" t="s">
        <v>58</v>
      </c>
      <c r="B65">
        <v>36108608</v>
      </c>
      <c r="C65">
        <v>0.40930787600000001</v>
      </c>
      <c r="D65">
        <v>0.15453486899999999</v>
      </c>
      <c r="E65" t="s">
        <v>80</v>
      </c>
      <c r="F65">
        <f>B65/SUM(B:B)/1000</f>
        <v>6.5905653555585063E-6</v>
      </c>
      <c r="G65">
        <f>IF(C65&gt;$K$13, 1, 0)</f>
        <v>0</v>
      </c>
      <c r="H65">
        <f>IF(D65&gt;$K$14,1,0)</f>
        <v>1</v>
      </c>
    </row>
    <row r="66" spans="1:8" x14ac:dyDescent="0.2">
      <c r="A66" t="s">
        <v>30</v>
      </c>
      <c r="B66">
        <v>36077544</v>
      </c>
      <c r="C66">
        <v>0.37019999999999997</v>
      </c>
      <c r="D66">
        <v>0.164950715</v>
      </c>
      <c r="E66" t="s">
        <v>35</v>
      </c>
      <c r="F66">
        <f>B66/SUM(B:B)/1000</f>
        <v>6.5848955351598604E-6</v>
      </c>
      <c r="G66">
        <f>IF(C66&gt;$K$13, 1, 0)</f>
        <v>0</v>
      </c>
      <c r="H66">
        <f>IF(D66&gt;$K$14,1,0)</f>
        <v>1</v>
      </c>
    </row>
    <row r="67" spans="1:8" x14ac:dyDescent="0.2">
      <c r="A67" t="s">
        <v>46</v>
      </c>
      <c r="B67">
        <v>35235945</v>
      </c>
      <c r="C67">
        <v>0.422079439</v>
      </c>
      <c r="D67">
        <v>0.181147061</v>
      </c>
      <c r="E67" t="s">
        <v>84</v>
      </c>
      <c r="F67">
        <f>B67/SUM(B:B)/1000</f>
        <v>6.4312863677094654E-6</v>
      </c>
      <c r="G67">
        <f>IF(C67&gt;$K$13, 1, 0)</f>
        <v>1</v>
      </c>
      <c r="H67">
        <f>IF(D67&gt;$K$14,1,0)</f>
        <v>1</v>
      </c>
    </row>
    <row r="68" spans="1:8" x14ac:dyDescent="0.2">
      <c r="A68" t="s">
        <v>63</v>
      </c>
      <c r="B68">
        <v>34940758</v>
      </c>
      <c r="C68">
        <v>0.42081993600000001</v>
      </c>
      <c r="D68">
        <v>0.18645160599999999</v>
      </c>
      <c r="E68" t="s">
        <v>81</v>
      </c>
      <c r="F68">
        <f>B68/SUM(B:B)/1000</f>
        <v>6.3774086547937185E-6</v>
      </c>
      <c r="G68">
        <f>IF(C68&gt;$K$13, 1, 0)</f>
        <v>1</v>
      </c>
      <c r="H68">
        <f>IF(D68&gt;$K$14,1,0)</f>
        <v>1</v>
      </c>
    </row>
    <row r="69" spans="1:8" x14ac:dyDescent="0.2">
      <c r="A69" t="s">
        <v>60</v>
      </c>
      <c r="B69">
        <v>34799976</v>
      </c>
      <c r="C69">
        <v>0.45668789799999998</v>
      </c>
      <c r="D69">
        <v>0.228565291</v>
      </c>
      <c r="E69" t="s">
        <v>81</v>
      </c>
      <c r="F69">
        <f>B69/SUM(B:B)/1000</f>
        <v>6.3517130375080498E-6</v>
      </c>
      <c r="G69">
        <f>IF(C69&gt;$K$13, 1, 0)</f>
        <v>1</v>
      </c>
      <c r="H69">
        <f>IF(D69&gt;$K$14,1,0)</f>
        <v>1</v>
      </c>
    </row>
    <row r="70" spans="1:8" x14ac:dyDescent="0.2">
      <c r="A70" t="s">
        <v>49</v>
      </c>
      <c r="B70">
        <v>34541459</v>
      </c>
      <c r="C70">
        <v>0.34578651700000002</v>
      </c>
      <c r="D70">
        <v>0.16985022</v>
      </c>
      <c r="E70" t="s">
        <v>78</v>
      </c>
      <c r="F70">
        <f>B70/SUM(B:B)/1000</f>
        <v>6.3045283555612152E-6</v>
      </c>
      <c r="G70">
        <f>IF(C70&gt;$K$13, 1, 0)</f>
        <v>0</v>
      </c>
      <c r="H70">
        <f>IF(D70&gt;$K$14,1,0)</f>
        <v>1</v>
      </c>
    </row>
    <row r="71" spans="1:8" x14ac:dyDescent="0.2">
      <c r="A71" t="s">
        <v>7</v>
      </c>
      <c r="B71">
        <v>33322539</v>
      </c>
      <c r="C71">
        <v>0.43784860599999997</v>
      </c>
      <c r="D71">
        <v>0.233921412</v>
      </c>
      <c r="E71" t="s">
        <v>82</v>
      </c>
      <c r="F71">
        <f>B71/SUM(B:B)/1000</f>
        <v>6.0820503269648935E-6</v>
      </c>
      <c r="G71">
        <f>IF(C71&gt;$K$13, 1, 0)</f>
        <v>1</v>
      </c>
      <c r="H71">
        <f>IF(D71&gt;$K$14,1,0)</f>
        <v>1</v>
      </c>
    </row>
    <row r="72" spans="1:8" x14ac:dyDescent="0.2">
      <c r="A72" t="s">
        <v>29</v>
      </c>
      <c r="B72">
        <v>30318414</v>
      </c>
      <c r="C72">
        <v>0.43475750600000002</v>
      </c>
      <c r="D72">
        <v>0.11132004299999999</v>
      </c>
      <c r="E72" t="s">
        <v>79</v>
      </c>
      <c r="F72">
        <f>B72/SUM(B:B)/1000</f>
        <v>5.5337355830465682E-6</v>
      </c>
      <c r="G72">
        <f>IF(C72&gt;$K$13, 1, 0)</f>
        <v>1</v>
      </c>
      <c r="H72">
        <f>IF(D72&gt;$K$14,1,0)</f>
        <v>1</v>
      </c>
    </row>
    <row r="73" spans="1:8" x14ac:dyDescent="0.2">
      <c r="A73" t="s">
        <v>77</v>
      </c>
      <c r="B73">
        <v>25836844</v>
      </c>
      <c r="C73">
        <v>0.41806722699999999</v>
      </c>
      <c r="D73">
        <v>0.23773033099999999</v>
      </c>
      <c r="E73" t="s">
        <v>84</v>
      </c>
      <c r="F73">
        <f>B73/SUM(B:B)/1000</f>
        <v>4.7157566684201628E-6</v>
      </c>
      <c r="G73">
        <f>IF(C73&gt;$K$13, 1, 0)</f>
        <v>0</v>
      </c>
      <c r="H73">
        <f>IF(D73&gt;$K$14,1,0)</f>
        <v>1</v>
      </c>
    </row>
    <row r="74" spans="1:8" x14ac:dyDescent="0.2">
      <c r="A74" t="s">
        <v>100</v>
      </c>
      <c r="B74">
        <v>25097857</v>
      </c>
      <c r="C74">
        <v>0.39007009300000001</v>
      </c>
      <c r="D74">
        <v>0.28482858900000002</v>
      </c>
      <c r="E74" t="s">
        <v>79</v>
      </c>
      <c r="F74">
        <f>B74/SUM(B:B)/1000</f>
        <v>4.5808763063633346E-6</v>
      </c>
      <c r="G74">
        <f>IF(C74&gt;$K$13, 1, 0)</f>
        <v>0</v>
      </c>
      <c r="H74">
        <f>IF(D74&gt;$K$14,1,0)</f>
        <v>1</v>
      </c>
    </row>
    <row r="75" spans="1:8" x14ac:dyDescent="0.2">
      <c r="A75" t="s">
        <v>23</v>
      </c>
      <c r="B75">
        <v>22415752</v>
      </c>
      <c r="C75">
        <v>0.42060301500000002</v>
      </c>
      <c r="D75">
        <v>0.283362854</v>
      </c>
      <c r="E75" t="s">
        <v>83</v>
      </c>
      <c r="F75">
        <f>B75/SUM(B:B)/1000</f>
        <v>4.0913368510353899E-6</v>
      </c>
      <c r="G75">
        <f>IF(C75&gt;$K$13, 1, 0)</f>
        <v>1</v>
      </c>
      <c r="H75">
        <f>IF(D75&gt;$K$14,1,0)</f>
        <v>1</v>
      </c>
    </row>
    <row r="76" spans="1:8" x14ac:dyDescent="0.2">
      <c r="A76" t="s">
        <v>76</v>
      </c>
      <c r="B76">
        <v>17647037</v>
      </c>
      <c r="C76">
        <v>0.39542682899999998</v>
      </c>
      <c r="D76">
        <v>0.29511363800000001</v>
      </c>
      <c r="E76" t="s">
        <v>84</v>
      </c>
      <c r="F76">
        <f>B76/SUM(B:B)/1000</f>
        <v>3.2209480542827658E-6</v>
      </c>
      <c r="G76">
        <f>IF(C76&gt;$K$13, 1, 0)</f>
        <v>0</v>
      </c>
      <c r="H76">
        <f>IF(D76&gt;$K$14,1,0)</f>
        <v>1</v>
      </c>
    </row>
  </sheetData>
  <sortState xmlns:xlrd2="http://schemas.microsoft.com/office/spreadsheetml/2017/richdata2" ref="A2:H76">
    <sortCondition descending="1" ref="B2:B76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F4CE-D346-2342-AEA6-ECF51A831453}">
  <dimension ref="A1:A76"/>
  <sheetViews>
    <sheetView topLeftCell="A50" workbookViewId="0">
      <selection activeCell="A76" sqref="A1:A76"/>
    </sheetView>
  </sheetViews>
  <sheetFormatPr baseColWidth="10" defaultRowHeight="16" x14ac:dyDescent="0.2"/>
  <sheetData>
    <row r="1" spans="1:1" x14ac:dyDescent="0.2">
      <c r="A1" t="s">
        <v>94</v>
      </c>
    </row>
    <row r="2" spans="1:1" x14ac:dyDescent="0.2">
      <c r="A2">
        <v>84737388</v>
      </c>
    </row>
    <row r="3" spans="1:1" x14ac:dyDescent="0.2">
      <c r="A3">
        <v>46167945</v>
      </c>
    </row>
    <row r="4" spans="1:1" x14ac:dyDescent="0.2">
      <c r="A4">
        <v>68832086</v>
      </c>
    </row>
    <row r="5" spans="1:1" x14ac:dyDescent="0.2">
      <c r="A5">
        <v>34541459</v>
      </c>
    </row>
    <row r="6" spans="1:1" x14ac:dyDescent="0.2">
      <c r="A6">
        <v>25097857</v>
      </c>
    </row>
    <row r="7" spans="1:1" x14ac:dyDescent="0.2">
      <c r="A7">
        <v>47965538</v>
      </c>
    </row>
    <row r="8" spans="1:1" x14ac:dyDescent="0.2">
      <c r="A8">
        <v>72890312</v>
      </c>
    </row>
    <row r="9" spans="1:1" x14ac:dyDescent="0.2">
      <c r="A9">
        <v>36783357</v>
      </c>
    </row>
    <row r="10" spans="1:1" x14ac:dyDescent="0.2">
      <c r="A10">
        <v>61076599</v>
      </c>
    </row>
    <row r="11" spans="1:1" x14ac:dyDescent="0.2">
      <c r="A11">
        <v>37427050</v>
      </c>
    </row>
    <row r="12" spans="1:1" x14ac:dyDescent="0.2">
      <c r="A12">
        <v>60926617</v>
      </c>
    </row>
    <row r="13" spans="1:1" x14ac:dyDescent="0.2">
      <c r="A13">
        <v>48501377</v>
      </c>
    </row>
    <row r="14" spans="1:1" x14ac:dyDescent="0.2">
      <c r="A14">
        <v>30318414</v>
      </c>
    </row>
    <row r="15" spans="1:1" x14ac:dyDescent="0.2">
      <c r="A15">
        <v>80300898</v>
      </c>
    </row>
    <row r="16" spans="1:1" x14ac:dyDescent="0.2">
      <c r="A16">
        <v>81082336</v>
      </c>
    </row>
    <row r="17" spans="1:1" x14ac:dyDescent="0.2">
      <c r="A17">
        <v>117453892</v>
      </c>
    </row>
    <row r="18" spans="1:1" x14ac:dyDescent="0.2">
      <c r="A18">
        <v>73961475</v>
      </c>
    </row>
    <row r="19" spans="1:1" x14ac:dyDescent="0.2">
      <c r="A19">
        <v>56859122</v>
      </c>
    </row>
    <row r="20" spans="1:1" x14ac:dyDescent="0.2">
      <c r="A20">
        <v>61918552</v>
      </c>
    </row>
    <row r="21" spans="1:1" x14ac:dyDescent="0.2">
      <c r="A21">
        <v>94382477</v>
      </c>
    </row>
    <row r="22" spans="1:1" x14ac:dyDescent="0.2">
      <c r="A22">
        <v>105378437</v>
      </c>
    </row>
    <row r="23" spans="1:1" x14ac:dyDescent="0.2">
      <c r="A23">
        <v>60846677</v>
      </c>
    </row>
    <row r="24" spans="1:1" x14ac:dyDescent="0.2">
      <c r="A24">
        <v>76684671</v>
      </c>
    </row>
    <row r="25" spans="1:1" x14ac:dyDescent="0.2">
      <c r="A25">
        <v>134538181</v>
      </c>
    </row>
    <row r="26" spans="1:1" x14ac:dyDescent="0.2">
      <c r="A26">
        <v>44787478</v>
      </c>
    </row>
    <row r="27" spans="1:1" x14ac:dyDescent="0.2">
      <c r="A27">
        <v>93105852</v>
      </c>
    </row>
    <row r="28" spans="1:1" x14ac:dyDescent="0.2">
      <c r="A28">
        <v>111660265</v>
      </c>
    </row>
    <row r="29" spans="1:1" x14ac:dyDescent="0.2">
      <c r="A29">
        <v>36108608</v>
      </c>
    </row>
    <row r="30" spans="1:1" x14ac:dyDescent="0.2">
      <c r="A30">
        <v>64262285</v>
      </c>
    </row>
    <row r="31" spans="1:1" x14ac:dyDescent="0.2">
      <c r="A31">
        <v>34799976</v>
      </c>
    </row>
    <row r="32" spans="1:1" x14ac:dyDescent="0.2">
      <c r="A32">
        <v>108380111</v>
      </c>
    </row>
    <row r="33" spans="1:1" x14ac:dyDescent="0.2">
      <c r="A33">
        <v>55412488</v>
      </c>
    </row>
    <row r="34" spans="1:1" x14ac:dyDescent="0.2">
      <c r="A34">
        <v>80329648</v>
      </c>
    </row>
    <row r="35" spans="1:1" x14ac:dyDescent="0.2">
      <c r="A35">
        <v>34940758</v>
      </c>
    </row>
    <row r="36" spans="1:1" x14ac:dyDescent="0.2">
      <c r="A36">
        <v>53656918</v>
      </c>
    </row>
    <row r="37" spans="1:1" x14ac:dyDescent="0.2">
      <c r="A37">
        <v>84674749</v>
      </c>
    </row>
    <row r="38" spans="1:1" x14ac:dyDescent="0.2">
      <c r="A38">
        <v>66336577</v>
      </c>
    </row>
    <row r="39" spans="1:1" x14ac:dyDescent="0.2">
      <c r="A39">
        <v>50365533</v>
      </c>
    </row>
    <row r="40" spans="1:1" x14ac:dyDescent="0.2">
      <c r="A40">
        <v>63322086</v>
      </c>
    </row>
    <row r="41" spans="1:1" x14ac:dyDescent="0.2">
      <c r="A41">
        <v>86802222</v>
      </c>
    </row>
    <row r="42" spans="1:1" x14ac:dyDescent="0.2">
      <c r="A42">
        <v>241056913</v>
      </c>
    </row>
    <row r="43" spans="1:1" x14ac:dyDescent="0.2">
      <c r="A43">
        <v>75131908</v>
      </c>
    </row>
    <row r="44" spans="1:1" x14ac:dyDescent="0.2">
      <c r="A44">
        <v>97331715</v>
      </c>
    </row>
    <row r="45" spans="1:1" x14ac:dyDescent="0.2">
      <c r="A45">
        <v>97856805</v>
      </c>
    </row>
    <row r="46" spans="1:1" x14ac:dyDescent="0.2">
      <c r="A46">
        <v>85488684</v>
      </c>
    </row>
    <row r="47" spans="1:1" x14ac:dyDescent="0.2">
      <c r="A47">
        <v>45168514</v>
      </c>
    </row>
    <row r="48" spans="1:1" x14ac:dyDescent="0.2">
      <c r="A48">
        <v>52974185</v>
      </c>
    </row>
    <row r="49" spans="1:1" x14ac:dyDescent="0.2">
      <c r="A49">
        <v>115512623</v>
      </c>
    </row>
    <row r="50" spans="1:1" x14ac:dyDescent="0.2">
      <c r="A50">
        <v>43663402</v>
      </c>
    </row>
    <row r="51" spans="1:1" x14ac:dyDescent="0.2">
      <c r="A51">
        <v>39489735</v>
      </c>
    </row>
    <row r="52" spans="1:1" x14ac:dyDescent="0.2">
      <c r="A52">
        <v>72014449</v>
      </c>
    </row>
    <row r="53" spans="1:1" x14ac:dyDescent="0.2">
      <c r="A53">
        <v>38200998</v>
      </c>
    </row>
    <row r="54" spans="1:1" x14ac:dyDescent="0.2">
      <c r="A54">
        <v>145739494</v>
      </c>
    </row>
    <row r="55" spans="1:1" x14ac:dyDescent="0.2">
      <c r="A55">
        <v>44080695</v>
      </c>
    </row>
    <row r="56" spans="1:1" x14ac:dyDescent="0.2">
      <c r="A56">
        <v>36596467</v>
      </c>
    </row>
    <row r="57" spans="1:1" x14ac:dyDescent="0.2">
      <c r="A57">
        <v>33322539</v>
      </c>
    </row>
    <row r="58" spans="1:1" x14ac:dyDescent="0.2">
      <c r="A58">
        <v>88644658</v>
      </c>
    </row>
    <row r="59" spans="1:1" x14ac:dyDescent="0.2">
      <c r="A59">
        <v>40633475</v>
      </c>
    </row>
    <row r="60" spans="1:1" x14ac:dyDescent="0.2">
      <c r="A60">
        <v>82210223</v>
      </c>
    </row>
    <row r="61" spans="1:1" x14ac:dyDescent="0.2">
      <c r="A61">
        <v>36077544</v>
      </c>
    </row>
    <row r="62" spans="1:1" x14ac:dyDescent="0.2">
      <c r="A62">
        <v>88913320</v>
      </c>
    </row>
    <row r="63" spans="1:1" x14ac:dyDescent="0.2">
      <c r="A63">
        <v>100119427</v>
      </c>
    </row>
    <row r="64" spans="1:1" x14ac:dyDescent="0.2">
      <c r="A64">
        <v>177492200</v>
      </c>
    </row>
    <row r="65" spans="1:1" x14ac:dyDescent="0.2">
      <c r="A65">
        <v>165458242</v>
      </c>
    </row>
    <row r="66" spans="1:1" x14ac:dyDescent="0.2">
      <c r="A66">
        <v>99430729</v>
      </c>
    </row>
    <row r="67" spans="1:1" x14ac:dyDescent="0.2">
      <c r="A67">
        <v>62881100</v>
      </c>
    </row>
    <row r="68" spans="1:1" x14ac:dyDescent="0.2">
      <c r="A68">
        <v>102079866</v>
      </c>
    </row>
    <row r="69" spans="1:1" x14ac:dyDescent="0.2">
      <c r="A69">
        <v>79154534</v>
      </c>
    </row>
    <row r="70" spans="1:1" x14ac:dyDescent="0.2">
      <c r="A70">
        <v>77836693</v>
      </c>
    </row>
    <row r="71" spans="1:1" x14ac:dyDescent="0.2">
      <c r="A71">
        <v>22415752</v>
      </c>
    </row>
    <row r="72" spans="1:1" x14ac:dyDescent="0.2">
      <c r="A72">
        <v>181240503</v>
      </c>
    </row>
    <row r="73" spans="1:1" x14ac:dyDescent="0.2">
      <c r="A73">
        <v>17647037</v>
      </c>
    </row>
    <row r="74" spans="1:1" x14ac:dyDescent="0.2">
      <c r="A74">
        <v>25836844</v>
      </c>
    </row>
    <row r="75" spans="1:1" x14ac:dyDescent="0.2">
      <c r="A75">
        <v>64277669</v>
      </c>
    </row>
    <row r="76" spans="1:1" x14ac:dyDescent="0.2">
      <c r="A76">
        <v>35235945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2021-10-25T04:21:33Z</dcterms:created>
  <dcterms:modified xsi:type="dcterms:W3CDTF">2021-11-01T02:01:34Z</dcterms:modified>
</cp:coreProperties>
</file>