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hidePivotFieldList="1"/>
  <mc:AlternateContent xmlns:mc="http://schemas.openxmlformats.org/markup-compatibility/2006">
    <mc:Choice Requires="x15">
      <x15ac:absPath xmlns:x15ac="http://schemas.microsoft.com/office/spreadsheetml/2010/11/ac" url="/Users/sophia/Desktop/R Projects/iga240/"/>
    </mc:Choice>
  </mc:AlternateContent>
  <xr:revisionPtr revIDLastSave="0" documentId="13_ncr:1_{3C07909F-89BA-CC4B-99B5-CFECA1C11F62}" xr6:coauthVersionLast="36" xr6:coauthVersionMax="36" xr10:uidLastSave="{00000000-0000-0000-0000-000000000000}"/>
  <bookViews>
    <workbookView xWindow="1960" yWindow="800" windowWidth="28800" windowHeight="12300" xr2:uid="{00000000-000D-0000-FFFF-FFFF00000000}"/>
  </bookViews>
  <sheets>
    <sheet name="Missile Tests" sheetId="1" r:id="rId1"/>
    <sheet name="Data Summary" sheetId="4" r:id="rId2"/>
    <sheet name="Missile Summary" sheetId="5" r:id="rId3"/>
    <sheet name="Facilities" sheetId="2" r:id="rId4"/>
    <sheet name="Terms and Definitions" sheetId="7" r:id="rId5"/>
  </sheets>
  <definedNames>
    <definedName name="_xlnm._FilterDatabase" localSheetId="0" hidden="1">'Missile Tests'!$A$1:$Q$141</definedName>
    <definedName name="_xlnm.Criteria" localSheetId="0">'Missile Tests'!$A$1:$Q$141</definedName>
    <definedName name="_xlnm.Extract" localSheetId="0">'Missile Tests'!#REF!</definedName>
  </definedNames>
  <calcPr calcId="181029"/>
  <pivotCaches>
    <pivotCache cacheId="2" r:id="rId6"/>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41" i="1" l="1"/>
  <c r="K141" i="1"/>
  <c r="L141" i="1"/>
  <c r="C32" i="2" a="1"/>
  <c r="C32" i="2" s="1"/>
  <c r="B32" i="2" a="1"/>
  <c r="B32" i="2" s="1"/>
  <c r="C31" i="2" a="1"/>
  <c r="C31" i="2" s="1"/>
  <c r="B31" i="2" a="1"/>
  <c r="B31" i="2" s="1"/>
  <c r="C30" i="2" a="1"/>
  <c r="C30" i="2" s="1"/>
  <c r="B30" i="2" a="1"/>
  <c r="B30" i="2" s="1"/>
  <c r="C29" i="2" a="1"/>
  <c r="C29" i="2" s="1"/>
  <c r="B29" i="2" a="1"/>
  <c r="B29" i="2" s="1"/>
  <c r="C28" i="2" a="1"/>
  <c r="C28" i="2" s="1"/>
  <c r="B28" i="2" a="1"/>
  <c r="B28" i="2" s="1"/>
  <c r="B27" i="2" a="1"/>
  <c r="B27" i="2" s="1"/>
  <c r="C27" i="2" a="1"/>
  <c r="C27" i="2" s="1"/>
  <c r="C26" i="2" a="1"/>
  <c r="C26" i="2" s="1"/>
  <c r="B26" i="2" a="1"/>
  <c r="B26" i="2" s="1"/>
  <c r="C25" i="2" a="1"/>
  <c r="C25" i="2" s="1"/>
  <c r="B25" i="2" a="1"/>
  <c r="B25" i="2" s="1"/>
  <c r="C24" i="2" a="1"/>
  <c r="C24" i="2" s="1"/>
  <c r="B24" i="2" a="1"/>
  <c r="B24" i="2" s="1"/>
  <c r="C23" i="2" a="1"/>
  <c r="C23" i="2" s="1"/>
  <c r="B23" i="2" a="1"/>
  <c r="B23" i="2" s="1"/>
  <c r="C22" i="2" a="1"/>
  <c r="C22" i="2" s="1"/>
  <c r="B22" i="2" a="1"/>
  <c r="B22" i="2" s="1"/>
  <c r="C21" i="2" a="1"/>
  <c r="C21" i="2" s="1"/>
  <c r="B21" i="2" a="1"/>
  <c r="B21" i="2" s="1"/>
  <c r="C20" i="2" a="1"/>
  <c r="C20" i="2" s="1"/>
  <c r="B20" i="2" a="1"/>
  <c r="B20" i="2" s="1"/>
  <c r="C19" i="2" a="1"/>
  <c r="C19" i="2" s="1"/>
  <c r="B19" i="2" a="1"/>
  <c r="B19" i="2" s="1"/>
  <c r="C18" i="2" a="1"/>
  <c r="C18" i="2" s="1"/>
  <c r="B18" i="2" a="1"/>
  <c r="B18" i="2" s="1"/>
  <c r="B17" i="2" a="1"/>
  <c r="B17" i="2" s="1"/>
  <c r="C17" i="2" a="1"/>
  <c r="C17" i="2" s="1"/>
  <c r="C16" i="2" a="1"/>
  <c r="C16" i="2" s="1"/>
  <c r="B16" i="2" a="1"/>
  <c r="B16" i="2" s="1"/>
  <c r="B3" i="2" a="1"/>
  <c r="B3" i="2" s="1"/>
  <c r="C10" i="2" a="1"/>
  <c r="C10" i="2" s="1"/>
  <c r="B10" i="2" a="1"/>
  <c r="B10" i="2" s="1"/>
  <c r="C12" i="2" a="1"/>
  <c r="C12" i="2" s="1"/>
  <c r="B12" i="2" a="1"/>
  <c r="B12" i="2" s="1"/>
  <c r="B4" i="2" a="1"/>
  <c r="B4" i="2" s="1"/>
  <c r="C15" i="2" a="1"/>
  <c r="C15" i="2" s="1"/>
  <c r="C11" i="2" a="1"/>
  <c r="C11" i="2" s="1"/>
  <c r="C5" i="2" a="1"/>
  <c r="C5" i="2" s="1"/>
  <c r="C14" i="2" a="1"/>
  <c r="C14" i="2" s="1"/>
  <c r="C13" i="2" a="1"/>
  <c r="C13" i="2" s="1"/>
  <c r="C9" i="2" a="1"/>
  <c r="C9" i="2" s="1"/>
  <c r="C8" i="2" a="1"/>
  <c r="C8" i="2" s="1"/>
  <c r="C7" i="2" a="1"/>
  <c r="C7" i="2" s="1"/>
  <c r="C6" i="2" a="1"/>
  <c r="C6" i="2" s="1"/>
  <c r="C4" i="2" a="1"/>
  <c r="C4" i="2" s="1"/>
  <c r="C3" i="2" a="1"/>
  <c r="C3" i="2" s="1"/>
  <c r="B15" i="2" a="1"/>
  <c r="B15" i="2" s="1"/>
  <c r="B11" i="2" a="1"/>
  <c r="B11" i="2" s="1"/>
  <c r="B5" i="2" a="1"/>
  <c r="B5" i="2" s="1"/>
  <c r="B14" i="2" a="1"/>
  <c r="B14" i="2" s="1"/>
  <c r="B13" i="2" a="1"/>
  <c r="B13" i="2" s="1"/>
  <c r="B9" i="2" a="1"/>
  <c r="B9" i="2" s="1"/>
  <c r="B8" i="2" a="1"/>
  <c r="B8" i="2" s="1"/>
  <c r="B7" i="2" a="1"/>
  <c r="B7" i="2" s="1"/>
  <c r="B6" i="2" a="1"/>
  <c r="B6" i="2" s="1"/>
  <c r="D32" i="2"/>
  <c r="I140" i="1"/>
  <c r="K140" i="1"/>
  <c r="L140" i="1"/>
  <c r="I139" i="1" l="1"/>
  <c r="K139" i="1"/>
  <c r="L139" i="1"/>
  <c r="I138" i="1"/>
  <c r="K138" i="1"/>
  <c r="L138" i="1"/>
  <c r="D31" i="2" l="1"/>
  <c r="I137" i="1"/>
  <c r="K137" i="1"/>
  <c r="L137" i="1"/>
  <c r="I136" i="1" l="1"/>
  <c r="K136" i="1"/>
  <c r="L136" i="1"/>
  <c r="I135" i="1"/>
  <c r="K135" i="1"/>
  <c r="L135" i="1"/>
  <c r="I134" i="1"/>
  <c r="K134" i="1"/>
  <c r="L134" i="1"/>
  <c r="I133" i="1"/>
  <c r="K133" i="1"/>
  <c r="L133" i="1"/>
  <c r="D30" i="2"/>
  <c r="D29" i="2"/>
  <c r="I132" i="1"/>
  <c r="K132" i="1"/>
  <c r="L132" i="1"/>
  <c r="I131" i="1" l="1"/>
  <c r="K131" i="1"/>
  <c r="L131" i="1"/>
  <c r="D28" i="2"/>
  <c r="I130" i="1"/>
  <c r="K130" i="1"/>
  <c r="L130" i="1"/>
  <c r="I129" i="1" l="1"/>
  <c r="K129" i="1"/>
  <c r="L129" i="1"/>
  <c r="I128" i="1"/>
  <c r="K128" i="1"/>
  <c r="L128" i="1"/>
  <c r="I127" i="1"/>
  <c r="K127" i="1"/>
  <c r="L127" i="1"/>
  <c r="D27" i="2"/>
  <c r="D26" i="2"/>
  <c r="I126" i="1"/>
  <c r="K126" i="1"/>
  <c r="L126" i="1"/>
  <c r="I125" i="1"/>
  <c r="K125" i="1"/>
  <c r="L125" i="1"/>
  <c r="I124" i="1"/>
  <c r="K124" i="1"/>
  <c r="L124" i="1"/>
  <c r="I123" i="1" l="1"/>
  <c r="K123" i="1"/>
  <c r="L123" i="1"/>
  <c r="D25" i="2"/>
  <c r="I122" i="1"/>
  <c r="K122" i="1"/>
  <c r="L122" i="1"/>
  <c r="I121" i="1"/>
  <c r="K121" i="1"/>
  <c r="L121" i="1"/>
  <c r="I120" i="1" l="1"/>
  <c r="K120" i="1"/>
  <c r="L120" i="1"/>
  <c r="I104" i="1" l="1"/>
  <c r="K104" i="1"/>
  <c r="L104" i="1"/>
  <c r="D24" i="2"/>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I119" i="1"/>
  <c r="K119" i="1"/>
  <c r="L119" i="1"/>
  <c r="I118" i="1"/>
  <c r="K118" i="1"/>
  <c r="L118" i="1"/>
  <c r="D23" i="2"/>
  <c r="I117" i="1"/>
  <c r="K117" i="1"/>
  <c r="L117" i="1"/>
  <c r="I116" i="1"/>
  <c r="K116" i="1"/>
  <c r="L116" i="1"/>
  <c r="I115" i="1"/>
  <c r="K115" i="1"/>
  <c r="L115" i="1"/>
  <c r="I114" i="1"/>
  <c r="K114" i="1"/>
  <c r="L114" i="1"/>
  <c r="D22" i="2"/>
  <c r="D21" i="2"/>
  <c r="I113" i="1"/>
  <c r="K113" i="1"/>
  <c r="L113" i="1"/>
  <c r="D20" i="2"/>
  <c r="I112" i="1"/>
  <c r="K112" i="1"/>
  <c r="L112" i="1"/>
  <c r="I111" i="1"/>
  <c r="K111" i="1"/>
  <c r="L111" i="1"/>
  <c r="D19" i="2"/>
  <c r="I110" i="1"/>
  <c r="K110" i="1"/>
  <c r="L110" i="1"/>
  <c r="D18" i="2"/>
  <c r="I109" i="1"/>
  <c r="K109" i="1"/>
  <c r="L109" i="1"/>
  <c r="D17" i="2"/>
  <c r="I108" i="1"/>
  <c r="K108" i="1"/>
  <c r="L108" i="1"/>
  <c r="I107" i="1"/>
  <c r="K107" i="1"/>
  <c r="L107" i="1"/>
  <c r="I106" i="1"/>
  <c r="K106" i="1"/>
  <c r="L106" i="1"/>
  <c r="I105" i="1"/>
  <c r="K105" i="1"/>
  <c r="L105" i="1"/>
  <c r="L103" i="1"/>
  <c r="K103" i="1"/>
  <c r="I103" i="1"/>
  <c r="I102" i="1"/>
  <c r="K102" i="1"/>
  <c r="L102" i="1"/>
  <c r="I101" i="1"/>
  <c r="K101" i="1"/>
  <c r="L101" i="1"/>
  <c r="I100" i="1"/>
  <c r="K100" i="1"/>
  <c r="L100" i="1"/>
  <c r="L99" i="1"/>
  <c r="K99" i="1"/>
  <c r="I99" i="1"/>
  <c r="D16" i="2"/>
  <c r="K3" i="1"/>
  <c r="I40" i="1"/>
  <c r="K40" i="1"/>
  <c r="L40" i="1"/>
  <c r="I39" i="1"/>
  <c r="K39" i="1"/>
  <c r="L39" i="1"/>
  <c r="I38" i="1"/>
  <c r="K38" i="1"/>
  <c r="L38" i="1"/>
  <c r="I37" i="1"/>
  <c r="K37" i="1"/>
  <c r="L37" i="1"/>
  <c r="I36" i="1"/>
  <c r="K36" i="1"/>
  <c r="L36" i="1"/>
  <c r="I35" i="1"/>
  <c r="K35" i="1"/>
  <c r="L35" i="1"/>
  <c r="I11" i="1"/>
  <c r="L5" i="1"/>
  <c r="K5" i="1"/>
  <c r="I5" i="1"/>
  <c r="L11" i="1"/>
  <c r="K11" i="1"/>
  <c r="I3" i="1"/>
  <c r="I4" i="1"/>
  <c r="I6" i="1"/>
  <c r="I7" i="1"/>
  <c r="I8" i="1"/>
  <c r="I9" i="1"/>
  <c r="I10" i="1"/>
  <c r="I12" i="1"/>
  <c r="I13" i="1"/>
  <c r="I14" i="1"/>
  <c r="I15" i="1"/>
  <c r="I16" i="1"/>
  <c r="I17" i="1"/>
  <c r="I18" i="1"/>
  <c r="I19" i="1"/>
  <c r="I20" i="1"/>
  <c r="I21" i="1"/>
  <c r="I22" i="1"/>
  <c r="I23" i="1"/>
  <c r="I24" i="1"/>
  <c r="I25" i="1"/>
  <c r="I26" i="1"/>
  <c r="I27" i="1"/>
  <c r="I28" i="1"/>
  <c r="I29" i="1"/>
  <c r="I30" i="1"/>
  <c r="I31" i="1"/>
  <c r="I32" i="1"/>
  <c r="I33" i="1"/>
  <c r="I34"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2" i="1"/>
  <c r="K12" i="1"/>
  <c r="L12" i="1"/>
  <c r="K13" i="1"/>
  <c r="L13" i="1"/>
  <c r="K14" i="1"/>
  <c r="L14" i="1"/>
  <c r="K15" i="1"/>
  <c r="L15" i="1"/>
  <c r="K16" i="1"/>
  <c r="L16" i="1"/>
  <c r="K17" i="1"/>
  <c r="L17" i="1"/>
  <c r="K18" i="1"/>
  <c r="L18" i="1"/>
  <c r="K19" i="1"/>
  <c r="L19" i="1"/>
  <c r="K20" i="1"/>
  <c r="L20" i="1"/>
  <c r="K21" i="1"/>
  <c r="L21" i="1"/>
  <c r="K22" i="1"/>
  <c r="L22" i="1"/>
  <c r="K23" i="1"/>
  <c r="L23" i="1"/>
  <c r="K24" i="1"/>
  <c r="L24" i="1"/>
  <c r="K25" i="1"/>
  <c r="L25" i="1"/>
  <c r="K26" i="1"/>
  <c r="L26" i="1"/>
  <c r="K27" i="1"/>
  <c r="L27" i="1"/>
  <c r="K28" i="1"/>
  <c r="L28" i="1"/>
  <c r="K29" i="1"/>
  <c r="L29" i="1"/>
  <c r="K30" i="1"/>
  <c r="L30" i="1"/>
  <c r="K31" i="1"/>
  <c r="L31" i="1"/>
  <c r="K32" i="1"/>
  <c r="L32" i="1"/>
  <c r="K33" i="1"/>
  <c r="L33" i="1"/>
  <c r="K34" i="1"/>
  <c r="L34" i="1"/>
  <c r="K41" i="1"/>
  <c r="L41" i="1"/>
  <c r="K42" i="1"/>
  <c r="L42" i="1"/>
  <c r="K43" i="1"/>
  <c r="L43" i="1"/>
  <c r="K44" i="1"/>
  <c r="L44" i="1"/>
  <c r="K45" i="1"/>
  <c r="L45" i="1"/>
  <c r="K46" i="1"/>
  <c r="L46" i="1"/>
  <c r="K47" i="1"/>
  <c r="L47" i="1"/>
  <c r="K48" i="1"/>
  <c r="L48" i="1"/>
  <c r="K49" i="1"/>
  <c r="L49" i="1"/>
  <c r="K50" i="1"/>
  <c r="L50" i="1"/>
  <c r="K51" i="1"/>
  <c r="L51" i="1"/>
  <c r="K52" i="1"/>
  <c r="L52" i="1"/>
  <c r="K53" i="1"/>
  <c r="L53" i="1"/>
  <c r="K54" i="1"/>
  <c r="L54" i="1"/>
  <c r="K55" i="1"/>
  <c r="L55" i="1"/>
  <c r="K56" i="1"/>
  <c r="L56" i="1"/>
  <c r="K57" i="1"/>
  <c r="L57" i="1"/>
  <c r="K58" i="1"/>
  <c r="L58" i="1"/>
  <c r="K59" i="1"/>
  <c r="L59" i="1"/>
  <c r="K60" i="1"/>
  <c r="L60" i="1"/>
  <c r="K61" i="1"/>
  <c r="L61" i="1"/>
  <c r="K62" i="1"/>
  <c r="L62" i="1"/>
  <c r="K63" i="1"/>
  <c r="L63" i="1"/>
  <c r="K64" i="1"/>
  <c r="L64" i="1"/>
  <c r="K65" i="1"/>
  <c r="L65" i="1"/>
  <c r="K66" i="1"/>
  <c r="L66" i="1"/>
  <c r="K67" i="1"/>
  <c r="L67" i="1"/>
  <c r="K68" i="1"/>
  <c r="L68" i="1"/>
  <c r="K69" i="1"/>
  <c r="L69" i="1"/>
  <c r="K70" i="1"/>
  <c r="L70" i="1"/>
  <c r="K71" i="1"/>
  <c r="L71" i="1"/>
  <c r="K72" i="1"/>
  <c r="L72" i="1"/>
  <c r="K73" i="1"/>
  <c r="L73" i="1"/>
  <c r="K74" i="1"/>
  <c r="L74" i="1"/>
  <c r="K75" i="1"/>
  <c r="L75" i="1"/>
  <c r="K76" i="1"/>
  <c r="L76" i="1"/>
  <c r="K77" i="1"/>
  <c r="L77" i="1"/>
  <c r="K78" i="1"/>
  <c r="L78" i="1"/>
  <c r="K79" i="1"/>
  <c r="L79" i="1"/>
  <c r="K80" i="1"/>
  <c r="L80" i="1"/>
  <c r="K81" i="1"/>
  <c r="L81" i="1"/>
  <c r="K82" i="1"/>
  <c r="L82" i="1"/>
  <c r="K83" i="1"/>
  <c r="L83" i="1"/>
  <c r="K84" i="1"/>
  <c r="L84" i="1"/>
  <c r="K85" i="1"/>
  <c r="L85" i="1"/>
  <c r="K86" i="1"/>
  <c r="L86" i="1"/>
  <c r="K87" i="1"/>
  <c r="L87" i="1"/>
  <c r="K88" i="1"/>
  <c r="L88" i="1"/>
  <c r="K89" i="1"/>
  <c r="L89" i="1"/>
  <c r="K90" i="1"/>
  <c r="L90" i="1"/>
  <c r="K91" i="1"/>
  <c r="L91" i="1"/>
  <c r="K92" i="1"/>
  <c r="L92" i="1"/>
  <c r="K93" i="1"/>
  <c r="L93" i="1"/>
  <c r="K94" i="1"/>
  <c r="L94" i="1"/>
  <c r="K95" i="1"/>
  <c r="L95" i="1"/>
  <c r="K96" i="1"/>
  <c r="L96" i="1"/>
  <c r="K97" i="1"/>
  <c r="L97" i="1"/>
  <c r="K98" i="1"/>
  <c r="L98" i="1"/>
  <c r="K6" i="1"/>
  <c r="L6" i="1"/>
  <c r="K7" i="1"/>
  <c r="L7" i="1"/>
  <c r="K8" i="1"/>
  <c r="L8" i="1"/>
  <c r="K9" i="1"/>
  <c r="L9" i="1"/>
  <c r="K10" i="1"/>
  <c r="L10" i="1"/>
  <c r="K4" i="1"/>
  <c r="L4" i="1"/>
  <c r="L3" i="1"/>
  <c r="L2" i="1"/>
  <c r="K2" i="1"/>
  <c r="D10" i="2"/>
  <c r="D12" i="2"/>
  <c r="D3" i="2"/>
  <c r="D4" i="2"/>
  <c r="D6" i="2"/>
  <c r="D7" i="2"/>
  <c r="D8" i="2"/>
  <c r="D9" i="2"/>
  <c r="D13" i="2"/>
  <c r="D14" i="2"/>
  <c r="D5" i="2"/>
  <c r="D11" i="2"/>
  <c r="D15" i="2"/>
  <c r="B33" i="2"/>
  <c r="C33" i="2"/>
  <c r="D33"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Cotton, Shea M</author>
  </authors>
  <commentList>
    <comment ref="G1" authorId="0" shapeId="0" xr:uid="{00000000-0006-0000-0000-000001000000}">
      <text>
        <r>
          <rPr>
            <b/>
            <sz val="9"/>
            <color indexed="81"/>
            <rFont val="Tahoma"/>
            <family val="2"/>
          </rPr>
          <t>Cotton, Shea M:</t>
        </r>
        <r>
          <rPr>
            <sz val="9"/>
            <color indexed="81"/>
            <rFont val="Tahoma"/>
            <family val="2"/>
          </rPr>
          <t xml:space="preserve">
Originally this seemed like a useful category but whatever information I've found about the manufacturer within the DPRK is too scattered to make sense of and use. This might be removed in later incarnations. I would not rely on it at all.</t>
        </r>
      </text>
    </comment>
  </commentList>
</comments>
</file>

<file path=xl/sharedStrings.xml><?xml version="1.0" encoding="utf-8"?>
<sst xmlns="http://schemas.openxmlformats.org/spreadsheetml/2006/main" count="1217" uniqueCount="166">
  <si>
    <t>Missile Name</t>
  </si>
  <si>
    <t>Facility Latitude</t>
  </si>
  <si>
    <t>Facility Longitude</t>
  </si>
  <si>
    <t>Landing Location</t>
  </si>
  <si>
    <t>Date</t>
  </si>
  <si>
    <t>Nodong</t>
  </si>
  <si>
    <t>MRBM</t>
  </si>
  <si>
    <t>Scud-B</t>
  </si>
  <si>
    <t>SRBM</t>
  </si>
  <si>
    <t>Musudan-ri</t>
  </si>
  <si>
    <t>Unknown</t>
  </si>
  <si>
    <t>Facility Name</t>
  </si>
  <si>
    <t>Facility Location</t>
  </si>
  <si>
    <t>Tonghae Satellite Launching Ground</t>
  </si>
  <si>
    <t>Scud-C</t>
  </si>
  <si>
    <t>Confirmation Status</t>
  </si>
  <si>
    <t>Unconfirmed</t>
  </si>
  <si>
    <t>Distance Travelled</t>
  </si>
  <si>
    <t>Other Name</t>
  </si>
  <si>
    <t>Confirmed</t>
  </si>
  <si>
    <t>Taepodong-1</t>
  </si>
  <si>
    <t>SLV</t>
  </si>
  <si>
    <t>Success</t>
  </si>
  <si>
    <t>Failure</t>
  </si>
  <si>
    <t>North Pyongan</t>
  </si>
  <si>
    <t>Sohae Satellite Launching Station</t>
  </si>
  <si>
    <t>Apogee</t>
  </si>
  <si>
    <t>200 km</t>
  </si>
  <si>
    <t>150 km</t>
  </si>
  <si>
    <t>0 km</t>
  </si>
  <si>
    <t>40 km</t>
  </si>
  <si>
    <t>80 km</t>
  </si>
  <si>
    <t>Chihari Missile Base</t>
  </si>
  <si>
    <t>Chiha-ri Taepodong Base</t>
  </si>
  <si>
    <t>Unha</t>
  </si>
  <si>
    <t>Pacific Ocean</t>
  </si>
  <si>
    <t>Unha-3</t>
  </si>
  <si>
    <t>581 km</t>
  </si>
  <si>
    <t>N/A</t>
  </si>
  <si>
    <t>Sunchon Airbase</t>
  </si>
  <si>
    <t>100 km</t>
  </si>
  <si>
    <t>Nampo</t>
  </si>
  <si>
    <t>134 km</t>
  </si>
  <si>
    <t>SLBM</t>
  </si>
  <si>
    <t>Sinpo Shipyard</t>
  </si>
  <si>
    <t>South Pyongan Province</t>
  </si>
  <si>
    <t>30 km</t>
  </si>
  <si>
    <t>10 km</t>
  </si>
  <si>
    <t>Musudan</t>
  </si>
  <si>
    <t>IRBM</t>
  </si>
  <si>
    <t>Wonsan Kalma International Airport</t>
  </si>
  <si>
    <t>Wonsan Airbase</t>
  </si>
  <si>
    <t>1400 km</t>
  </si>
  <si>
    <t>ER Scud</t>
  </si>
  <si>
    <t>Hwangju,  North Hwanghae province</t>
  </si>
  <si>
    <t>Pyongyang Highway</t>
  </si>
  <si>
    <t>Kittaeryong Missile Base</t>
  </si>
  <si>
    <t>17 km</t>
  </si>
  <si>
    <t>North Hwanghae Province</t>
  </si>
  <si>
    <t>502 km</t>
  </si>
  <si>
    <t>120 km</t>
  </si>
  <si>
    <t>Gitdaeryung</t>
  </si>
  <si>
    <t>Panghyon Airbase</t>
  </si>
  <si>
    <t>Panghyon Airport</t>
  </si>
  <si>
    <t>Grand Total</t>
  </si>
  <si>
    <t>(All)</t>
  </si>
  <si>
    <t>Column Labels</t>
  </si>
  <si>
    <t>Years</t>
  </si>
  <si>
    <t>Date of First Test</t>
  </si>
  <si>
    <t>Date of Most Recent Test</t>
  </si>
  <si>
    <t>Number of Tests</t>
  </si>
  <si>
    <t>Test Result</t>
  </si>
  <si>
    <t>Count of Tests</t>
  </si>
  <si>
    <t>Facility</t>
  </si>
  <si>
    <t>Missile Types</t>
  </si>
  <si>
    <t>Kaesong</t>
  </si>
  <si>
    <t>Hwangju</t>
  </si>
  <si>
    <t>KN-02</t>
  </si>
  <si>
    <t>Overall</t>
  </si>
  <si>
    <t>Latitude</t>
  </si>
  <si>
    <t>Longitude</t>
  </si>
  <si>
    <t>Location</t>
  </si>
  <si>
    <t>Kangwon Province, (North Korea)</t>
  </si>
  <si>
    <t>South Hamgyong province</t>
  </si>
  <si>
    <t>Cholsan County, North Pyongan Province</t>
  </si>
  <si>
    <t>Hwadae County, North Hamgyong Province</t>
  </si>
  <si>
    <t>Kittae Pass, Kangwon Province, (North Korea)</t>
  </si>
  <si>
    <t>Chiha-ri , Kangwon Province, (North Korea)</t>
  </si>
  <si>
    <t>F1</t>
  </si>
  <si>
    <t/>
  </si>
  <si>
    <t>Kusong Testing Ground</t>
  </si>
  <si>
    <t>Kusong, North Pyongan</t>
  </si>
  <si>
    <t>550 km</t>
  </si>
  <si>
    <t>Hwasong Artillery Units of the KPA Strategic Forces</t>
  </si>
  <si>
    <t>260 km</t>
  </si>
  <si>
    <t>189 km</t>
  </si>
  <si>
    <t>Sea of Japan or East Sea</t>
  </si>
  <si>
    <t>Launch Agency/Authority</t>
  </si>
  <si>
    <t>Missile Type</t>
  </si>
  <si>
    <t>Date Entered/Updated</t>
  </si>
  <si>
    <t>Pukchang Airfield</t>
  </si>
  <si>
    <t>71 km</t>
  </si>
  <si>
    <t>Hwasong-12</t>
  </si>
  <si>
    <t>North Kusong Testing Ground</t>
  </si>
  <si>
    <t>2111.5 km</t>
  </si>
  <si>
    <t>560 km</t>
  </si>
  <si>
    <t>Lake Yonpung</t>
  </si>
  <si>
    <t>Scud-C MaRV</t>
  </si>
  <si>
    <t>Hwasong-14</t>
  </si>
  <si>
    <t>ICBM</t>
  </si>
  <si>
    <t>Panghyon</t>
  </si>
  <si>
    <t>Panghyon-Dong, Panghyon-Nodongjagu, Panghyon Testing Site</t>
  </si>
  <si>
    <t>2802 km</t>
  </si>
  <si>
    <t>Mupyong-ni Arms Plant</t>
  </si>
  <si>
    <t>Mup'yong-ni, Chagang province</t>
  </si>
  <si>
    <t>Mupyong-ni Missile Base, 2.8 General Machines Plant, Mupyong-ni TEL Facility</t>
  </si>
  <si>
    <t>3724.9 km</t>
  </si>
  <si>
    <t>Test Outcome</t>
  </si>
  <si>
    <t>330km east of Hachinohe and 4000 km out into Pacific Ocean</t>
  </si>
  <si>
    <t>Masikryong</t>
  </si>
  <si>
    <t>Masikryong Ski Resort, Masik Pass</t>
  </si>
  <si>
    <t>Pyongyang International Airport</t>
  </si>
  <si>
    <t>Pyongyang, North Korea</t>
  </si>
  <si>
    <t>Sunan, PY Airport, Pyongyang Sunan International Airport</t>
  </si>
  <si>
    <t>770 km</t>
  </si>
  <si>
    <t>Scud-B MaRV</t>
  </si>
  <si>
    <t>Launch Time (UTC)</t>
  </si>
  <si>
    <t>Hwasong-15</t>
  </si>
  <si>
    <t>4475 km</t>
  </si>
  <si>
    <t>Pyongsong Field</t>
  </si>
  <si>
    <t>Pyongsong, South Pyongan Province</t>
  </si>
  <si>
    <t>March 16 Factory</t>
  </si>
  <si>
    <t>KN-23</t>
  </si>
  <si>
    <t>Hodo Peninsula</t>
  </si>
  <si>
    <t>North Wonson</t>
  </si>
  <si>
    <t>Baegun</t>
  </si>
  <si>
    <t>North Pyongan, North Korea</t>
  </si>
  <si>
    <t>Kusong area</t>
  </si>
  <si>
    <t>Hodo; North Wonson</t>
  </si>
  <si>
    <t>50 km</t>
  </si>
  <si>
    <t>Kwail Airbase</t>
  </si>
  <si>
    <t>Hungnam</t>
  </si>
  <si>
    <t>Kwail, Kwail-gun, South Hwanghae</t>
  </si>
  <si>
    <t>Hamhung, South Hamgyong</t>
  </si>
  <si>
    <t>Kwail, "western area operational airbase"</t>
  </si>
  <si>
    <t>37 km</t>
  </si>
  <si>
    <t>Chakto-dong, Hamhung, Hamhung Beach</t>
  </si>
  <si>
    <t>48 km</t>
  </si>
  <si>
    <t>KN-24</t>
  </si>
  <si>
    <t>Tongchan</t>
  </si>
  <si>
    <t>Kangwon</t>
  </si>
  <si>
    <t>KN-25</t>
  </si>
  <si>
    <t>Sondok Airbase</t>
  </si>
  <si>
    <t>Sondok, South Hamgyong Province</t>
  </si>
  <si>
    <t>Kaechon Air Base</t>
  </si>
  <si>
    <t>Kaechon, South Pyongan Province</t>
  </si>
  <si>
    <t>Sondok Military Airfield</t>
  </si>
  <si>
    <t>97 km</t>
  </si>
  <si>
    <t>Pukguksong-3</t>
  </si>
  <si>
    <t>Yonghung Bay</t>
  </si>
  <si>
    <t>910 km</t>
  </si>
  <si>
    <t>Pukguksong-2</t>
  </si>
  <si>
    <t>Pukguksong-1</t>
  </si>
  <si>
    <t>90 km</t>
  </si>
  <si>
    <t>Yonpo Airport</t>
  </si>
  <si>
    <t>Hamhung, South Hamgyong Province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</si>
</sst>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m\-yy"/>
    <numFmt numFmtId="165" formatCode="[$-F400]h:mm:ss\ AM/PM"/>
  </numFmts>
  <fonts count="7">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sz val="11"/>
      <color rgb="FF000000"/>
      <name val="Calibri"/>
      <family val="2"/>
    </font>
    <font>
      <sz val="10"/>
      <color indexed="8"/>
      <name val="Arial"/>
      <family val="2"/>
    </font>
    <font>
      <sz val="11"/>
      <color indexed="8"/>
      <name val="Calibri"/>
      <family val="2"/>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theme="4" tint="0.39994506668294322"/>
      </bottom>
      <diagonal/>
    </border>
    <border>
      <left/>
      <right/>
      <top style="thin">
        <color theme="4" tint="0.39994506668294322"/>
      </top>
      <bottom/>
      <diagonal/>
    </border>
    <border>
      <left/>
      <right/>
      <top style="thin">
        <color theme="4" tint="0.39994506668294322"/>
      </top>
      <bottom style="thin">
        <color theme="4" tint="0.39994506668294322"/>
      </bottom>
      <diagonal/>
    </border>
    <border>
      <left style="thin">
        <color theme="4" tint="0.39994506668294322"/>
      </left>
      <right/>
      <top/>
      <bottom/>
      <diagonal/>
    </border>
    <border>
      <left/>
      <right style="thin">
        <color indexed="64"/>
      </right>
      <top/>
      <bottom/>
      <diagonal/>
    </border>
    <border>
      <left style="thin">
        <color indexed="64"/>
      </left>
      <right/>
      <top style="thin">
        <color theme="4" tint="0.39994506668294322"/>
      </top>
      <bottom style="thin">
        <color theme="4" tint="0.39994506668294322"/>
      </bottom>
      <diagonal/>
    </border>
    <border>
      <left style="thin">
        <color indexed="64"/>
      </left>
      <right/>
      <top style="thin">
        <color theme="4" tint="0.39994506668294322"/>
      </top>
      <bottom/>
      <diagonal/>
    </border>
    <border>
      <left style="thin">
        <color rgb="FFD0D7E5"/>
      </left>
      <right style="thin">
        <color rgb="FFD0D7E5"/>
      </right>
      <top style="thin">
        <color rgb="FFD0D7E5"/>
      </top>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5" fillId="0" borderId="0"/>
  </cellStyleXfs>
  <cellXfs count="50">
    <xf numFmtId="0" fontId="0" fillId="0" borderId="0" xfId="0"/>
    <xf numFmtId="15" fontId="0" fillId="0" borderId="0" xfId="0" applyNumberFormat="1"/>
    <xf numFmtId="17" fontId="0" fillId="0" borderId="0" xfId="0" applyNumberFormat="1"/>
    <xf numFmtId="0" fontId="0" fillId="0" borderId="0" xfId="0" applyFill="1"/>
    <xf numFmtId="0" fontId="0" fillId="0" borderId="0" xfId="0" applyAlignment="1">
      <alignment wrapText="1"/>
    </xf>
    <xf numFmtId="0" fontId="3" fillId="0" borderId="0" xfId="0" applyFont="1"/>
    <xf numFmtId="0" fontId="0" fillId="0" borderId="0" xfId="0" pivotButton="1"/>
    <xf numFmtId="0" fontId="0" fillId="0" borderId="0" xfId="0" applyAlignment="1">
      <alignment horizontal="left"/>
    </xf>
    <xf numFmtId="0" fontId="0" fillId="0" borderId="0" xfId="0" applyNumberFormat="1"/>
    <xf numFmtId="0" fontId="0" fillId="0" borderId="0" xfId="0" applyBorder="1"/>
    <xf numFmtId="0" fontId="0" fillId="0" borderId="0" xfId="0" pivotButton="1" applyBorder="1"/>
    <xf numFmtId="0" fontId="0" fillId="0" borderId="2" xfId="0" pivotButton="1" applyBorder="1"/>
    <xf numFmtId="0" fontId="0" fillId="0" borderId="2" xfId="0" applyBorder="1"/>
    <xf numFmtId="0" fontId="0" fillId="0" borderId="4" xfId="0" pivotButton="1" applyBorder="1"/>
    <xf numFmtId="0" fontId="0" fillId="0" borderId="4" xfId="0" applyBorder="1"/>
    <xf numFmtId="0" fontId="0" fillId="0" borderId="4" xfId="0" applyBorder="1" applyAlignment="1">
      <alignment horizontal="left"/>
    </xf>
    <xf numFmtId="0" fontId="0" fillId="0" borderId="4" xfId="0" applyNumberFormat="1" applyBorder="1"/>
    <xf numFmtId="0" fontId="0" fillId="0" borderId="3" xfId="0" applyBorder="1" applyAlignment="1">
      <alignment horizontal="left"/>
    </xf>
    <xf numFmtId="0" fontId="0" fillId="0" borderId="3" xfId="0" applyNumberFormat="1" applyBorder="1"/>
    <xf numFmtId="0" fontId="0" fillId="0" borderId="5" xfId="0" applyBorder="1"/>
    <xf numFmtId="0" fontId="0" fillId="0" borderId="5" xfId="0" applyNumberFormat="1" applyBorder="1"/>
    <xf numFmtId="0" fontId="0" fillId="0" borderId="0" xfId="0" applyNumberFormat="1" applyAlignment="1">
      <alignment horizontal="right"/>
    </xf>
    <xf numFmtId="0" fontId="0" fillId="0" borderId="6" xfId="0" applyBorder="1"/>
    <xf numFmtId="0" fontId="0" fillId="0" borderId="6" xfId="0" applyNumberFormat="1" applyBorder="1"/>
    <xf numFmtId="0" fontId="0" fillId="0" borderId="7" xfId="0" applyNumberFormat="1" applyBorder="1"/>
    <xf numFmtId="0" fontId="0" fillId="0" borderId="8" xfId="0" applyNumberFormat="1" applyBorder="1"/>
    <xf numFmtId="0" fontId="0" fillId="0" borderId="7" xfId="0" applyBorder="1"/>
    <xf numFmtId="0" fontId="0" fillId="0" borderId="1" xfId="0" applyFill="1" applyBorder="1"/>
    <xf numFmtId="0" fontId="4" fillId="0" borderId="9" xfId="0" applyFont="1" applyFill="1" applyBorder="1" applyAlignment="1" applyProtection="1">
      <alignment vertical="center" wrapText="1"/>
    </xf>
    <xf numFmtId="0" fontId="4" fillId="0" borderId="9" xfId="0" applyFont="1" applyFill="1" applyBorder="1" applyAlignment="1" applyProtection="1">
      <alignment wrapText="1"/>
    </xf>
    <xf numFmtId="15" fontId="4" fillId="0" borderId="9" xfId="0" applyNumberFormat="1" applyFont="1" applyFill="1" applyBorder="1" applyAlignment="1" applyProtection="1">
      <alignment horizontal="right" wrapText="1"/>
    </xf>
    <xf numFmtId="0" fontId="4" fillId="0" borderId="10" xfId="0" applyFont="1" applyFill="1" applyBorder="1" applyAlignment="1" applyProtection="1">
      <alignment horizontal="left"/>
    </xf>
    <xf numFmtId="0" fontId="4" fillId="0" borderId="10" xfId="0" applyFont="1" applyFill="1" applyBorder="1" applyAlignment="1" applyProtection="1">
      <alignment wrapText="1"/>
    </xf>
    <xf numFmtId="0" fontId="4" fillId="0" borderId="10" xfId="0" applyFont="1" applyFill="1" applyBorder="1" applyAlignment="1" applyProtection="1"/>
    <xf numFmtId="0" fontId="4" fillId="0" borderId="9" xfId="0" applyFont="1" applyFill="1" applyBorder="1" applyAlignment="1" applyProtection="1">
      <alignment horizontal="left"/>
    </xf>
    <xf numFmtId="0" fontId="4" fillId="0" borderId="10" xfId="0" applyFont="1" applyFill="1" applyBorder="1" applyAlignment="1" applyProtection="1">
      <alignment vertical="center" wrapText="1"/>
    </xf>
    <xf numFmtId="0" fontId="4" fillId="0" borderId="10" xfId="0" applyFont="1" applyFill="1" applyBorder="1" applyAlignment="1" applyProtection="1">
      <alignment vertical="center"/>
    </xf>
    <xf numFmtId="0" fontId="4" fillId="0" borderId="10" xfId="0" applyFont="1" applyFill="1" applyBorder="1" applyAlignment="1" applyProtection="1">
      <alignment horizontal="right" vertical="center"/>
    </xf>
    <xf numFmtId="164" fontId="4" fillId="0" borderId="10" xfId="0" applyNumberFormat="1" applyFont="1" applyFill="1" applyBorder="1" applyAlignment="1" applyProtection="1">
      <alignment horizontal="right" wrapText="1"/>
    </xf>
    <xf numFmtId="15" fontId="4" fillId="0" borderId="9" xfId="0" applyNumberFormat="1" applyFont="1" applyFill="1" applyBorder="1" applyAlignment="1" applyProtection="1">
      <alignment wrapText="1"/>
    </xf>
    <xf numFmtId="164" fontId="6" fillId="0" borderId="11" xfId="1" applyNumberFormat="1" applyFont="1" applyFill="1" applyBorder="1" applyAlignment="1">
      <alignment horizontal="right" wrapText="1"/>
    </xf>
    <xf numFmtId="0" fontId="4" fillId="0" borderId="0" xfId="0" applyFont="1" applyFill="1" applyBorder="1" applyAlignment="1" applyProtection="1">
      <alignment wrapText="1"/>
    </xf>
    <xf numFmtId="0" fontId="4" fillId="0" borderId="0" xfId="0" applyFont="1" applyFill="1" applyBorder="1" applyAlignment="1" applyProtection="1">
      <alignment vertical="center" wrapText="1"/>
    </xf>
    <xf numFmtId="0" fontId="4" fillId="0" borderId="0" xfId="0" applyFont="1" applyFill="1" applyBorder="1" applyAlignment="1" applyProtection="1">
      <alignment horizontal="left"/>
    </xf>
    <xf numFmtId="164" fontId="6" fillId="0" borderId="0" xfId="1" applyNumberFormat="1" applyFont="1" applyFill="1" applyBorder="1" applyAlignment="1">
      <alignment horizontal="right" wrapText="1"/>
    </xf>
    <xf numFmtId="165" fontId="6" fillId="0" borderId="0" xfId="1" applyNumberFormat="1" applyFont="1" applyFill="1" applyBorder="1" applyAlignment="1">
      <alignment horizontal="right" wrapText="1"/>
    </xf>
    <xf numFmtId="165" fontId="0" fillId="0" borderId="0" xfId="0" applyNumberFormat="1"/>
    <xf numFmtId="165" fontId="0" fillId="0" borderId="1" xfId="0" applyNumberFormat="1" applyFill="1" applyBorder="1"/>
    <xf numFmtId="165" fontId="6" fillId="0" borderId="0" xfId="1" applyNumberFormat="1" applyFont="1" applyFill="1" applyAlignment="1">
      <alignment horizontal="right" wrapText="1"/>
    </xf>
    <xf numFmtId="3" fontId="0" fillId="0" borderId="0" xfId="0" applyNumberFormat="1"/>
  </cellXfs>
  <cellStyles count="2">
    <cellStyle name="Normal" xfId="0" builtinId="0"/>
    <cellStyle name="Normal_Sheet1" xfId="1" xr:uid="{00000000-0005-0000-0000-000001000000}"/>
  </cellStyles>
  <dxfs count="29">
    <dxf>
      <numFmt numFmtId="0" formatCode="General"/>
    </dxf>
    <dxf>
      <numFmt numFmtId="0" formatCode="General"/>
    </dxf>
    <dxf>
      <numFmt numFmtId="0" formatCode="General"/>
    </dxf>
    <dxf>
      <numFmt numFmtId="0" formatCode="General"/>
      <border diagonalUp="0" diagonalDown="0" outline="0">
        <left/>
        <right style="thin">
          <color indexed="64"/>
        </right>
        <top/>
        <bottom/>
      </border>
    </dxf>
    <dxf>
      <numFmt numFmtId="20" formatCode="d\-mmm\-yy"/>
    </dxf>
    <dxf>
      <numFmt numFmtId="0" formatCode="General"/>
    </dxf>
    <dxf>
      <numFmt numFmtId="20" formatCode="d\-mmm\-yy"/>
    </dxf>
    <dxf>
      <numFmt numFmtId="0" formatCode="General"/>
    </dxf>
    <dxf>
      <border>
        <left style="thin">
          <color indexed="64"/>
        </left>
      </border>
    </dxf>
    <dxf>
      <border>
        <left style="thin">
          <color indexed="64"/>
        </left>
      </border>
    </dxf>
    <dxf>
      <border>
        <horizontal style="thin">
          <color theme="4" tint="0.39994506668294322"/>
        </horizontal>
      </border>
    </dxf>
    <dxf>
      <border>
        <horizontal style="thin">
          <color auto="1"/>
        </horizontal>
      </border>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theme="4" tint="0.39994506668294322"/>
        </left>
      </border>
    </dxf>
    <dxf>
      <border>
        <left style="thin">
          <color indexed="64"/>
        </left>
      </border>
    </dxf>
    <dxf>
      <font>
        <b val="0"/>
        <i val="0"/>
        <strike val="0"/>
        <condense val="0"/>
        <extend val="0"/>
        <outline val="0"/>
        <shadow val="0"/>
        <u val="none"/>
        <vertAlign val="baseline"/>
        <sz val="11"/>
        <color indexed="8"/>
        <name val="Calibri"/>
        <scheme val="none"/>
      </font>
      <numFmt numFmtId="165" formatCode="[$-F400]h:mm:ss\ AM/PM"/>
      <fill>
        <patternFill patternType="none">
          <fgColor indexed="64"/>
          <bgColor indexed="65"/>
        </patternFill>
      </fill>
      <alignment horizontal="right" vertical="bottom" textRotation="0" wrapText="1" indent="0" justifyLastLine="0" shrinkToFit="0" readingOrder="0"/>
    </dxf>
    <dxf>
      <numFmt numFmtId="20" formatCode="d\-mmm\-yy"/>
    </dxf>
    <dxf>
      <fill>
        <patternFill patternType="none">
          <fgColor indexed="64"/>
          <bgColor indexed="65"/>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228600</xdr:colOff>
      <xdr:row>0</xdr:row>
      <xdr:rowOff>85725</xdr:rowOff>
    </xdr:from>
    <xdr:to>
      <xdr:col>21</xdr:col>
      <xdr:colOff>495300</xdr:colOff>
      <xdr:row>0</xdr:row>
      <xdr:rowOff>914400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228600" y="85725"/>
          <a:ext cx="1378267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276225</xdr:colOff>
      <xdr:row>0</xdr:row>
      <xdr:rowOff>171451</xdr:rowOff>
    </xdr:from>
    <xdr:to>
      <xdr:col>2</xdr:col>
      <xdr:colOff>238125</xdr:colOff>
      <xdr:row>0</xdr:row>
      <xdr:rowOff>816915</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225" y="171451"/>
          <a:ext cx="2085975" cy="64546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190500</xdr:colOff>
      <xdr:row>0</xdr:row>
      <xdr:rowOff>95250</xdr:rowOff>
    </xdr:from>
    <xdr:to>
      <xdr:col>20</xdr:col>
      <xdr:colOff>276225</xdr:colOff>
      <xdr:row>0</xdr:row>
      <xdr:rowOff>885825</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90500" y="95250"/>
          <a:ext cx="13477875"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228600</xdr:colOff>
      <xdr:row>0</xdr:row>
      <xdr:rowOff>161925</xdr:rowOff>
    </xdr:from>
    <xdr:to>
      <xdr:col>2</xdr:col>
      <xdr:colOff>85725</xdr:colOff>
      <xdr:row>0</xdr:row>
      <xdr:rowOff>775116</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8600" y="161925"/>
          <a:ext cx="2200275" cy="61319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152400</xdr:colOff>
      <xdr:row>0</xdr:row>
      <xdr:rowOff>47625</xdr:rowOff>
    </xdr:from>
    <xdr:to>
      <xdr:col>13</xdr:col>
      <xdr:colOff>257175</xdr:colOff>
      <xdr:row>0</xdr:row>
      <xdr:rowOff>857250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152400" y="47625"/>
          <a:ext cx="1406842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304800</xdr:colOff>
      <xdr:row>0</xdr:row>
      <xdr:rowOff>152400</xdr:rowOff>
    </xdr:from>
    <xdr:to>
      <xdr:col>1</xdr:col>
      <xdr:colOff>190500</xdr:colOff>
      <xdr:row>0</xdr:row>
      <xdr:rowOff>765591</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0" y="152400"/>
          <a:ext cx="2200275" cy="61319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57150</xdr:colOff>
      <xdr:row>6</xdr:row>
      <xdr:rowOff>9526</xdr:rowOff>
    </xdr:from>
    <xdr:to>
      <xdr:col>20</xdr:col>
      <xdr:colOff>361950</xdr:colOff>
      <xdr:row>73</xdr:row>
      <xdr:rowOff>28576</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57150" y="1152526"/>
          <a:ext cx="12496800" cy="1278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07000"/>
            </a:lnSpc>
            <a:spcBef>
              <a:spcPts val="200"/>
            </a:spcBef>
            <a:spcAft>
              <a:spcPts val="0"/>
            </a:spcAft>
          </a:pPr>
          <a:r>
            <a:rPr lang="en-US" sz="1100" b="1">
              <a:solidFill>
                <a:srgbClr val="1F4D78"/>
              </a:solidFill>
              <a:effectLst/>
              <a:latin typeface="Calibri Light" panose="020F0302020204030204" pitchFamily="34" charset="0"/>
              <a:ea typeface="Times New Roman" panose="02020603050405020304" pitchFamily="18" charset="0"/>
              <a:cs typeface="Times New Roman" panose="02020603050405020304" pitchFamily="18" charset="0"/>
            </a:rPr>
            <a:t>Information About Data</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The data within is divided up by missile launch. North Korea often launches multiple missiles at once. Though these multiple launches may be considered by North Korea and others as a single test this database treats every launch individually. For example, on March 6, 2017 North Korea launched 4 missiles almost simultaneously. Each individual missile launch has its own entry. It may take 2 to 4 days following a missile launch for the database to be updated. Following a launch there is often a lot</a:t>
          </a:r>
          <a:r>
            <a:rPr lang="en-US" sz="1100" baseline="0">
              <a:effectLst/>
              <a:latin typeface="Times New Roman" panose="02020603050405020304" pitchFamily="18" charset="0"/>
              <a:ea typeface="Calibri" panose="020F0502020204030204" pitchFamily="34" charset="0"/>
            </a:rPr>
            <a:t> of contradictory information and reports, doubly so if the missile fails and North Korea does not acknowledge the test. During this period we ask for patience as we seek to ensure that the information recorded is accurate as possible. </a:t>
          </a:r>
        </a:p>
        <a:p>
          <a:pPr marL="0" marR="0">
            <a:lnSpc>
              <a:spcPct val="107000"/>
            </a:lnSpc>
            <a:spcBef>
              <a:spcPts val="0"/>
            </a:spcBef>
            <a:spcAft>
              <a:spcPts val="800"/>
            </a:spcAft>
          </a:pPr>
          <a:r>
            <a:rPr lang="en-US" sz="1100" baseline="0">
              <a:effectLst/>
              <a:latin typeface="Times New Roman" panose="02020603050405020304" pitchFamily="18" charset="0"/>
              <a:ea typeface="Calibri" panose="020F0502020204030204" pitchFamily="34" charset="0"/>
            </a:rPr>
            <a:t>Questions about specific entries, methodology, and other general questions about the data can be directed to Shea Cotton at scotton@miis.edu. </a:t>
          </a:r>
          <a:endParaRPr lang="en-US" sz="1100">
            <a:effectLst/>
            <a:latin typeface="Times New Roman" panose="02020603050405020304" pitchFamily="18" charset="0"/>
            <a:ea typeface="Calibri" panose="020F0502020204030204" pitchFamily="34" charset="0"/>
          </a:endParaRP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Date Occurred</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date the launch is believed to have occurred. An exact date is not known for every launch. For tests prior to 1993, the date should be interpreted as an approximation. Dates are in sync with UTC</a:t>
          </a:r>
          <a:r>
            <a:rPr lang="en-US" sz="1100" baseline="0">
              <a:effectLst/>
              <a:latin typeface="Times New Roman" panose="02020603050405020304" pitchFamily="18" charset="0"/>
              <a:ea typeface="Calibri" panose="020F0502020204030204" pitchFamily="34" charset="0"/>
            </a:rPr>
            <a:t> launch time. </a:t>
          </a:r>
          <a:endParaRPr lang="en-US" sz="1100">
            <a:effectLst/>
            <a:latin typeface="Times New Roman" panose="02020603050405020304" pitchFamily="18" charset="0"/>
            <a:ea typeface="Calibri" panose="020F0502020204030204" pitchFamily="34" charset="0"/>
          </a:endParaRPr>
        </a:p>
        <a:p>
          <a:pPr marL="0" marR="0" lvl="0" indent="0" defTabSz="914400" eaLnBrk="1" fontAlgn="auto" latinLnBrk="0" hangingPunct="1">
            <a:lnSpc>
              <a:spcPct val="107000"/>
            </a:lnSpc>
            <a:spcBef>
              <a:spcPts val="200"/>
            </a:spcBef>
            <a:spcAft>
              <a:spcPts val="0"/>
            </a:spcAft>
            <a:buClrTx/>
            <a:buSzTx/>
            <a:buFontTx/>
            <a:buNone/>
            <a:tabLst/>
            <a:defRPr/>
          </a:pPr>
          <a:r>
            <a:rPr kumimoji="0" lang="en-US" sz="1100" b="1" i="1" u="none" strike="noStrike" kern="0" cap="none" spc="0" normalizeH="0" baseline="0" noProof="0">
              <a:ln>
                <a:noFill/>
              </a:ln>
              <a:solidFill>
                <a:srgbClr val="2E74B5"/>
              </a:solidFill>
              <a:effectLst/>
              <a:uLnTx/>
              <a:uFillTx/>
              <a:latin typeface="Calibri Light" panose="020F0302020204030204" pitchFamily="34" charset="0"/>
              <a:ea typeface="Times New Roman" panose="02020603050405020304" pitchFamily="18" charset="0"/>
              <a:cs typeface="Times New Roman" panose="02020603050405020304" pitchFamily="18" charset="0"/>
            </a:rPr>
            <a:t>Launch Time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Launch time is given in Coordinated</a:t>
          </a:r>
          <a:r>
            <a:rPr lang="en-US" sz="1100" baseline="0">
              <a:effectLst/>
              <a:latin typeface="Times New Roman" panose="02020603050405020304" pitchFamily="18" charset="0"/>
              <a:ea typeface="Calibri" panose="020F0502020204030204" pitchFamily="34" charset="0"/>
            </a:rPr>
            <a:t> Universal Time (UTC). Actual time of launch may vary slightly from recorded time due to difference in time between launch and when outside observers detected launch. Tests for which an accurate launch time could not be found are left blank.</a:t>
          </a:r>
          <a:endParaRPr lang="en-US" sz="1100">
            <a:effectLst/>
            <a:latin typeface="Times New Roman" panose="02020603050405020304" pitchFamily="18" charset="0"/>
            <a:ea typeface="Calibri" panose="020F0502020204030204" pitchFamily="34" charset="0"/>
          </a:endParaRP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Date Entered/Updated</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date the test was recorded or updated. Sometime new information on old tests comes out well after the test occurred. When that happens older entries might be changed to account for this new information.</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Missile Name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missile type believed to have been launched. In some cases there may be confusion or uncertainty regarding the exact type launch.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Missile Type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what category the missile falls under, example: Short Range Ballistic Missile (SRBM), Mid-Range Ballistic Missile (MRBM), Intermediate-Range Ballistic Missile (IRBM), Intercontinental Ballistic Missile (ICBM), Space Launch Vehicle (SLV), Submarine Launched Ballistic Missile (SLV).</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Launch Agency/Authority</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entity which carried out the launch. In North Korea’s case this is almost always unknown or extremely unclear.</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Facility Name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name of the site the launch was carried out at. This should be interpreted as a general location for each test and not as an exact location.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Facility Location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An approximate location of the facility</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Other Name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Because North Korea does not often disclose the names of its secret missile testing and launch facilities there are often multiple names used in practice. This lists some of the common alternative names used to describe the launch location.</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Facility Latitude and Longitude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The latitude and longitude of the launch site.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Landing Location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An approximate location for where the missile landed. For tests which fail almost immediately after launch and for tests in which the payload enters orbit this is listed as N/A.</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Apogee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The highest point in the missile’s trajectory measured in kilometers.</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Distance Travelled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An approximate measure for the total distance traversed by the missile measured in kilometers.</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Confirmation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For events where there is strong reason to believe the test took place as described in the database the test is marked as </a:t>
          </a:r>
          <a:r>
            <a:rPr lang="en-US" sz="1100" b="1">
              <a:effectLst/>
              <a:latin typeface="Times New Roman" panose="02020603050405020304" pitchFamily="18" charset="0"/>
              <a:ea typeface="Calibri" panose="020F0502020204030204" pitchFamily="34" charset="0"/>
            </a:rPr>
            <a:t>Confirmed</a:t>
          </a:r>
          <a:r>
            <a:rPr lang="en-US" sz="1100">
              <a:effectLst/>
              <a:latin typeface="Times New Roman" panose="02020603050405020304" pitchFamily="18" charset="0"/>
              <a:ea typeface="Calibri" panose="020F0502020204030204" pitchFamily="34" charset="0"/>
            </a:rPr>
            <a:t>.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Information about North Korea’s tests can be error prone, contradictory, or unreliable. As such, sometimes tests are reported as taking place but many details are lacking; there is a reasonable degree of uncertainty regarding if the test actually took place; there is a reasonable amount of uncertainty that the missiles tested actually meet the threshold the missiles launched meet the threshold necessary to be captured in this database. However, just because many details are missing or unclear does not mean no test took place, simply that we don’t know for sure it should be included within this dataset. Tests where this is the case are marked as </a:t>
          </a:r>
          <a:r>
            <a:rPr lang="en-US" sz="1100" b="1">
              <a:effectLst/>
              <a:latin typeface="Times New Roman" panose="02020603050405020304" pitchFamily="18" charset="0"/>
              <a:ea typeface="Calibri" panose="020F0502020204030204" pitchFamily="34" charset="0"/>
            </a:rPr>
            <a:t>Unconfirmed</a:t>
          </a:r>
          <a:r>
            <a:rPr lang="en-US" sz="1100">
              <a:effectLst/>
              <a:latin typeface="Times New Roman" panose="02020603050405020304" pitchFamily="18" charset="0"/>
              <a:ea typeface="Calibri" panose="020F0502020204030204" pitchFamily="34" charset="0"/>
            </a:rPr>
            <a:t>.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We still want to capture the event within the data especially in case more data becomes available in the future allowing us to update the information.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Outcome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outcome of the test.. There are 3 possible entries of this category: </a:t>
          </a:r>
          <a:r>
            <a:rPr lang="en-US" sz="1100" b="1">
              <a:effectLst/>
              <a:latin typeface="Times New Roman" panose="02020603050405020304" pitchFamily="18" charset="0"/>
              <a:ea typeface="Calibri" panose="020F0502020204030204" pitchFamily="34" charset="0"/>
            </a:rPr>
            <a:t>Success</a:t>
          </a:r>
          <a:r>
            <a:rPr lang="en-US" sz="1100">
              <a:effectLst/>
              <a:latin typeface="Times New Roman" panose="02020603050405020304" pitchFamily="18" charset="0"/>
              <a:ea typeface="Calibri" panose="020F0502020204030204" pitchFamily="34" charset="0"/>
            </a:rPr>
            <a:t>, </a:t>
          </a:r>
          <a:r>
            <a:rPr lang="en-US" sz="1100" b="1">
              <a:effectLst/>
              <a:latin typeface="Times New Roman" panose="02020603050405020304" pitchFamily="18" charset="0"/>
              <a:ea typeface="Calibri" panose="020F0502020204030204" pitchFamily="34" charset="0"/>
            </a:rPr>
            <a:t>Failure</a:t>
          </a:r>
          <a:r>
            <a:rPr lang="en-US" sz="1100">
              <a:effectLst/>
              <a:latin typeface="Times New Roman" panose="02020603050405020304" pitchFamily="18" charset="0"/>
              <a:ea typeface="Calibri" panose="020F0502020204030204" pitchFamily="34" charset="0"/>
            </a:rPr>
            <a:t>, or </a:t>
          </a:r>
          <a:r>
            <a:rPr lang="en-US" sz="1100" b="1">
              <a:effectLst/>
              <a:latin typeface="Times New Roman" panose="02020603050405020304" pitchFamily="18" charset="0"/>
              <a:ea typeface="Calibri" panose="020F0502020204030204" pitchFamily="34" charset="0"/>
            </a:rPr>
            <a:t>Unknown</a:t>
          </a:r>
          <a:r>
            <a:rPr lang="en-US" sz="1100">
              <a:effectLst/>
              <a:latin typeface="Times New Roman" panose="02020603050405020304" pitchFamily="18" charset="0"/>
              <a:ea typeface="Calibri" panose="020F0502020204030204" pitchFamily="34" charset="0"/>
            </a:rPr>
            <a:t>. </a:t>
          </a:r>
          <a:r>
            <a:rPr lang="en-US" sz="1100" b="1">
              <a:effectLst/>
              <a:latin typeface="Times New Roman" panose="02020603050405020304" pitchFamily="18" charset="0"/>
              <a:ea typeface="Calibri" panose="020F0502020204030204" pitchFamily="34" charset="0"/>
            </a:rPr>
            <a:t>Unknown</a:t>
          </a:r>
          <a:r>
            <a:rPr lang="en-US" sz="1100">
              <a:effectLst/>
              <a:latin typeface="Times New Roman" panose="02020603050405020304" pitchFamily="18" charset="0"/>
              <a:ea typeface="Calibri" panose="020F0502020204030204" pitchFamily="34" charset="0"/>
            </a:rPr>
            <a:t> is when there is not enough information regarding the test to be sure of its outcome. </a:t>
          </a:r>
          <a:r>
            <a:rPr lang="en-US" sz="1100" b="1">
              <a:effectLst/>
              <a:latin typeface="Times New Roman" panose="02020603050405020304" pitchFamily="18" charset="0"/>
              <a:ea typeface="Calibri" panose="020F0502020204030204" pitchFamily="34" charset="0"/>
            </a:rPr>
            <a:t>Failure</a:t>
          </a:r>
          <a:r>
            <a:rPr lang="en-US" sz="1100">
              <a:effectLst/>
              <a:latin typeface="Times New Roman" panose="02020603050405020304" pitchFamily="18" charset="0"/>
              <a:ea typeface="Calibri" panose="020F0502020204030204" pitchFamily="34" charset="0"/>
            </a:rPr>
            <a:t> is defined as a catastrophic failure during the flight test of the missile, i.e. the missile exploding. </a:t>
          </a:r>
          <a:r>
            <a:rPr lang="en-US" sz="1100" b="1">
              <a:effectLst/>
              <a:latin typeface="Times New Roman" panose="02020603050405020304" pitchFamily="18" charset="0"/>
              <a:ea typeface="Calibri" panose="020F0502020204030204" pitchFamily="34" charset="0"/>
            </a:rPr>
            <a:t>Success</a:t>
          </a:r>
          <a:r>
            <a:rPr lang="en-US" sz="1100">
              <a:effectLst/>
              <a:latin typeface="Times New Roman" panose="02020603050405020304" pitchFamily="18" charset="0"/>
              <a:ea typeface="Calibri" panose="020F0502020204030204" pitchFamily="34" charset="0"/>
            </a:rPr>
            <a:t> is defined as that not happening during the flight test of the missile. There are no “partial successes” or “partial failures” for this database.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In many cases a test can be conducted for a number of reasons other than to verify the missile works. Some examples might be to test a new fuel mixture, a new engine to increase the range of an existing missile, a unit launching the missile, and many others. The point is, even if the missile does not explode the test might still be considered a failure by those running the test. We can never be entirely certain why North Korea is carrying out a flight test of a missile. As such, this entry considers each test as a check to verify that a missile will not explode.</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Additional Information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Provides additional information regarding the test. Information might be about the significance of the test, information considered important but which otherwise did not fall into one of the former categories, meta-information regarding some of the information given about the test, and other potentially useful information.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Source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 link to the source(s) used to generate the information for the test is also provided. Sources used for this database are scholarly sources, news reports, government press releases, government reports, and reports by international organizations.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 </a:t>
          </a:r>
        </a:p>
        <a:p>
          <a:endParaRPr lang="en-US" sz="1100"/>
        </a:p>
      </xdr:txBody>
    </xdr:sp>
    <xdr:clientData/>
  </xdr:twoCellAnchor>
  <xdr:twoCellAnchor>
    <xdr:from>
      <xdr:col>0</xdr:col>
      <xdr:colOff>85725</xdr:colOff>
      <xdr:row>0</xdr:row>
      <xdr:rowOff>95250</xdr:rowOff>
    </xdr:from>
    <xdr:to>
      <xdr:col>20</xdr:col>
      <xdr:colOff>352425</xdr:colOff>
      <xdr:row>5</xdr:row>
      <xdr:rowOff>76200</xdr:rowOff>
    </xdr:to>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85725" y="95250"/>
          <a:ext cx="12458700" cy="933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104775</xdr:colOff>
      <xdr:row>1</xdr:row>
      <xdr:rowOff>19051</xdr:rowOff>
    </xdr:from>
    <xdr:to>
      <xdr:col>3</xdr:col>
      <xdr:colOff>38100</xdr:colOff>
      <xdr:row>3</xdr:row>
      <xdr:rowOff>129135</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775" y="209551"/>
          <a:ext cx="1762125" cy="49108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tton, Shea M" refreshedDate="43801.556800694445" createdVersion="6" refreshedVersion="6" minRefreshableVersion="3" recordCount="140" xr:uid="{00000000-000A-0000-FFFF-FFFF12000000}">
  <cacheSource type="worksheet">
    <worksheetSource ref="B1:Q141" sheet="Missile Tests"/>
  </cacheSource>
  <cacheFields count="18">
    <cacheField name="Date" numFmtId="0">
      <sharedItems containsSemiMixedTypes="0" containsNonDate="0" containsDate="1" containsString="0" minDate="1984-04-09T00:00:00" maxDate="2019-11-29T00:00:00"/>
    </cacheField>
    <cacheField name="Date Entered/Updated" numFmtId="164">
      <sharedItems containsSemiMixedTypes="0" containsNonDate="0" containsDate="1" containsString="0" minDate="2016-12-23T00:00:00" maxDate="2019-12-03T00:00:00"/>
    </cacheField>
    <cacheField name="Launch Time (UTC)" numFmtId="165">
      <sharedItems containsNonDate="0" containsDate="1" containsString="0" containsBlank="1" minDate="1899-12-30T00:29:00" maxDate="1899-12-30T23:16:00"/>
    </cacheField>
    <cacheField name="Missile Name" numFmtId="0">
      <sharedItems count="26">
        <s v="Scud-B"/>
        <s v="Unknown"/>
        <s v="Nodong"/>
        <s v="Scud-C"/>
        <s v="Taepodong-1"/>
        <s v="Unha"/>
        <s v="Unha-3"/>
        <s v="KN-02"/>
        <s v="Pukguksong-1"/>
        <s v="Musudan"/>
        <s v="ER Scud"/>
        <s v="Pukguksong-2"/>
        <s v="Hwasong-12"/>
        <s v="Scud-C MaRV"/>
        <s v="Hwasong-14"/>
        <s v="Scud-B MaRV"/>
        <s v="Hwasong-15"/>
        <s v="KN-23"/>
        <s v="KN-24"/>
        <s v="KN-25"/>
        <s v="Pukguksong-3"/>
        <s v="KN-17" u="1"/>
        <s v="Polaris-2" u="1"/>
        <s v="?" u="1"/>
        <s v="Taepodong-2" u="1"/>
        <s v="Polaris-1" u="1"/>
      </sharedItems>
    </cacheField>
    <cacheField name="Missile Type" numFmtId="0">
      <sharedItems/>
    </cacheField>
    <cacheField name="Launch Agency/Authority" numFmtId="0">
      <sharedItems containsBlank="1"/>
    </cacheField>
    <cacheField name="Facility Name" numFmtId="0">
      <sharedItems count="35">
        <s v="Tonghae Satellite Launching Ground"/>
        <s v="Chihari Missile Base"/>
        <s v="Kittaeryong Missile Base"/>
        <s v="Sohae Satellite Launching Station"/>
        <s v="Hodo Peninsula"/>
        <s v="Wonsan Kalma International Airport"/>
        <s v="Sunchon Airbase"/>
        <s v="Masikryong"/>
        <s v="Hwangju"/>
        <s v="Kaesong"/>
        <s v="Unknown"/>
        <s v="Nampo"/>
        <s v="Sinpo Shipyard"/>
        <s v="Panghyon Airbase"/>
        <s v="Kusong Testing Ground"/>
        <s v="Pukchang Airfield"/>
        <s v="North Kusong Testing Ground"/>
        <s v="Lake Yonpung"/>
        <s v="Panghyon"/>
        <s v="Mupyong-ni Arms Plant"/>
        <s v="Pyongyang International Airport"/>
        <s v="Pyongsong Field"/>
        <s v="Baegun"/>
        <s v="Kwail Airbase"/>
        <s v="Hungnam"/>
        <s v="Tongchan"/>
        <s v="Sondok Airbase"/>
        <s v="Kaechon Air Base"/>
        <s v="Yonghung Bay"/>
        <s v="Yonpo Airport"/>
        <s v="Pyongyang Highway" u="1"/>
        <s v="North Wonsan" u="1"/>
        <s v="?" u="1"/>
        <s v="Lake Yonpung-ho" u="1"/>
        <s v="Wonsan Airbase" u="1"/>
      </sharedItems>
    </cacheField>
    <cacheField name="Facility Location" numFmtId="0">
      <sharedItems/>
    </cacheField>
    <cacheField name="Other Name" numFmtId="0">
      <sharedItems containsBlank="1"/>
    </cacheField>
    <cacheField name="Facility Latitude" numFmtId="0">
      <sharedItems containsMixedTypes="1" containsNumber="1" minValue="37.938200000000002" maxValue="40.849996599999997"/>
    </cacheField>
    <cacheField name="Facility Longitude" numFmtId="0">
      <sharedItems containsMixedTypes="1" containsNumber="1" minValue="124.70569999999999" maxValue="129.666664"/>
    </cacheField>
    <cacheField name="Landing Location" numFmtId="0">
      <sharedItems containsBlank="1"/>
    </cacheField>
    <cacheField name="Apogee" numFmtId="0">
      <sharedItems containsBlank="1"/>
    </cacheField>
    <cacheField name="Distance Travelled" numFmtId="0">
      <sharedItems containsBlank="1"/>
    </cacheField>
    <cacheField name="Confirmation Status" numFmtId="0">
      <sharedItems count="2">
        <s v="Confirmed"/>
        <s v="Unconfirmed"/>
      </sharedItems>
    </cacheField>
    <cacheField name="Test Outcome" numFmtId="0">
      <sharedItems count="3">
        <s v="Success"/>
        <s v="Failure"/>
        <s v="Unknown"/>
      </sharedItems>
    </cacheField>
    <cacheField name="Additional Information" numFmtId="0">
      <sharedItems containsBlank="1" longText="1"/>
    </cacheField>
    <cacheField name="Source(s)" numFmtId="0">
      <sharedItems longText="1"/>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0">
  <r>
    <d v="1984-04-09T00:00:00"/>
    <d v="2016-12-23T00:00:00"/>
    <m/>
    <x v="0"/>
    <s v="SRBM"/>
    <m/>
    <x v="0"/>
    <s v="Hwadae County, North Hamgyong Province"/>
    <s v="Musudan-ri"/>
    <n v="40.849996599999997"/>
    <n v="129.666664"/>
    <s v="Unknown"/>
    <s v="Unknown"/>
    <s v="Unknown"/>
    <x v="0"/>
    <x v="0"/>
    <s v="First known test by North Korea of a missile with a range greater than or equal to 300 km and a payload of 500 kg or greater. The 1984 tests probably took place over the course of several months rather than on the same days as they are entered here. What we know though is that North Korea carried out at least 6 tests. We also know that the tests were caried out at Tonghae. We also know that 3 of the tests succeeded and that at least 3 failed. We do not know exactly which ones were failures and which ones were successes. We also do not know exactly when these tests took place except that it was between April and September of 1984. Readers should interpret the information about these first tests as our best estimates as to what occured in a secret program within one of the most secret regimes in the world. Information on tests after 1993 is much more complete than information on the early years of this program. For more information on the foundations of North Korea's ballistic missile program, see &quot;A history of Ballistic Missile Development in the DPRK&quot; by Joseph Bermudez."/>
    <s v="http://www.nti.org/media/pdfs/north_korea_missile_2.pdf?_=1327534760; http://www.bloomberg.com/news/articles/2016-09-09/north-korea-missile-launches-nuclear-detonations-timeline; http://www.straitstimes.com/asia/east-asia/a-timeline-of-north-koreas-development-of-missiles-and-nuclear-weapons; Joseph S. Bermudez, &quot;A History of Ballistic Missile Development in the DPRK&quot;, Occasional Paper No. 2. Center for Nonproliferation Studies, November 1999 "/>
  </r>
  <r>
    <d v="1984-04-09T00:00:00"/>
    <d v="2016-12-23T00:00:00"/>
    <m/>
    <x v="0"/>
    <s v="SRBM"/>
    <m/>
    <x v="0"/>
    <s v="Hwadae County, North Hamgyong Province"/>
    <s v="Musudan-ri"/>
    <n v="40.849996599999997"/>
    <n v="129.666664"/>
    <s v="Unknown"/>
    <s v="Unknown"/>
    <s v="Unknown"/>
    <x v="0"/>
    <x v="0"/>
    <m/>
    <s v="http://www.nti.org/media/pdfs/north_korea_missile_2.pdf?_=1327534760; Joseph S. Bermudez, &quot;A History of Ballistic Missile Development in the DPRK&quot;, Occasional Paper No. 2. Center for Nonproliferation Studies, November 1999"/>
  </r>
  <r>
    <d v="1984-04-09T00:00:00"/>
    <d v="2016-12-23T00:00:00"/>
    <m/>
    <x v="0"/>
    <s v="SRBM"/>
    <m/>
    <x v="0"/>
    <s v="Hwadae County, North Hamgyong Province"/>
    <s v="Musudan-ri"/>
    <n v="40.849996599999997"/>
    <n v="129.666664"/>
    <s v="Unknown"/>
    <s v="200 km"/>
    <s v="Unknown"/>
    <x v="0"/>
    <x v="0"/>
    <m/>
    <s v="http://www.astronautix.com/g/gitdaeryung.html; http://www.nti.org/media/pdfs/north_korea_missile_2.pdf?_=1327534760; Joseph S. Bermudez, &quot;A History of Ballistic Missile Development in the DPRK&quot;, Occasional Paper No. 2. Center for Nonproliferation Studies, November 1999"/>
  </r>
  <r>
    <d v="1984-09-01T00:00:00"/>
    <d v="2016-12-23T00:00:00"/>
    <m/>
    <x v="0"/>
    <s v="SRBM"/>
    <m/>
    <x v="0"/>
    <s v="Hwadae County, North Hamgyong Province"/>
    <s v="Musudan-ri"/>
    <n v="40.849996599999997"/>
    <n v="129.666664"/>
    <s v="Unknown"/>
    <s v="Unknown"/>
    <s v="Unknown"/>
    <x v="0"/>
    <x v="1"/>
    <m/>
    <s v="Joseph S. Bermudez, &quot;A History of Ballistic Missile Development in the DPRK&quot;, Occasional Paper No. 2. Center for Nonproliferation Studies, November 1999"/>
  </r>
  <r>
    <d v="1984-09-01T00:00:00"/>
    <d v="2016-12-23T00:00:00"/>
    <m/>
    <x v="0"/>
    <s v="SRBM"/>
    <m/>
    <x v="0"/>
    <s v="Hwadae County, North Hamgyong Province"/>
    <s v="Musudan-ri"/>
    <n v="40.849996599999997"/>
    <n v="129.666664"/>
    <s v="Unknown"/>
    <s v="200 km"/>
    <s v="Unknown"/>
    <x v="0"/>
    <x v="1"/>
    <m/>
    <s v="http://www.astronautix.com/g/gitdaeryung.html; http://www.nti.org/media/pdfs/north_korea_missile_2.pdf?_=1327534760; Joseph S. Bermudez, &quot;A History of Ballistic Missile Development in the DPRK&quot;, Occasional Paper No. 2. Center for Nonproliferation Studies, November 1999"/>
  </r>
  <r>
    <d v="1984-09-01T00:00:00"/>
    <d v="2016-12-23T00:00:00"/>
    <m/>
    <x v="0"/>
    <s v="SRBM"/>
    <m/>
    <x v="0"/>
    <s v="Hwadae County, North Hamgyong Province"/>
    <s v="Musudan-ri"/>
    <n v="40.849996599999997"/>
    <n v="129.666664"/>
    <s v="Unknown"/>
    <s v="200 km"/>
    <s v="Unknown"/>
    <x v="0"/>
    <x v="1"/>
    <m/>
    <s v="http://www.astronautix.com/g/gitdaeryung.html; http://www.nti.org/media/pdfs/north_korea_missile_2.pdf?_=1327534760; Joseph S. Bermudez, &quot;A History of Ballistic Missile Development in the DPRK&quot;, Occasional Paper No. 2. Center for Nonproliferation Studies, November 1999"/>
  </r>
  <r>
    <d v="1986-05-01T00:00:00"/>
    <d v="2016-12-23T00:00:00"/>
    <m/>
    <x v="1"/>
    <s v="Unknown"/>
    <m/>
    <x v="0"/>
    <s v="Hwadae County, North Hamgyong Province"/>
    <s v="Musudan-ri"/>
    <n v="40.849996599999997"/>
    <n v="129.666664"/>
    <s v="Unknown"/>
    <s v="Unknown"/>
    <s v="Unknown"/>
    <x v="1"/>
    <x v="2"/>
    <s v="This entry comes from reports of the South Korea Defense Minister Lee Ki-Baek who stated that the DPRK had conducted a secret test of a &quot;long-range guided missile&quot;. It is likely this would have been the Scud-B but it's also possible it was a Scud-C the North was developing or even some sort of artillery missile system. There are exceptionally limited reports about this test and it's almost as likely there never was one at all."/>
    <s v="http://www.nti.org/media/pdfs/north_korea_missile_2.pdf?_=1327534760; Joseph S. Bermudez, &quot;A History of Ballistic Missile Development in the DPRK&quot;, Occasional Paper No. 2. Center for Nonproliferation Studies, November 1999"/>
  </r>
  <r>
    <d v="1990-05-01T00:00:00"/>
    <d v="2016-12-23T00:00:00"/>
    <m/>
    <x v="2"/>
    <s v="MRBM"/>
    <m/>
    <x v="0"/>
    <s v="Hwadae County, North Hamgyong Province"/>
    <s v="Musudan-ri"/>
    <n v="40.849996599999997"/>
    <n v="129.666664"/>
    <s v="Unknown"/>
    <s v="150 km"/>
    <s v="Unknown"/>
    <x v="1"/>
    <x v="1"/>
    <s v="US intelligence observed this missile on the launchpad. The following day, photographs revealed large burn marks leading many to believe the missile suffered a catastrophic failure on launch. No launch was detected by others so its likely this failure occured very early into the test. This test is believed to be the earliest test of a Nodong."/>
    <s v="http://www.astronautix.com/g/gitdaeryung.html; http://www.nti.org/media/pdfs/north_korea_missile_2.pdf?_=1327534760; http://www.straitstimes.com/asia/east-asia/a-timeline-of-north-koreas-development-of-missiles-and-nuclear-weapons; Joseph S. Bermudez, &quot;A History of Ballistic Missile Development in the DPRK&quot;, Occasional Paper No. 2. Center for Nonproliferation Studies, November 1999"/>
  </r>
  <r>
    <d v="1990-06-01T00:00:00"/>
    <d v="2016-12-23T00:00:00"/>
    <m/>
    <x v="3"/>
    <s v="SRBM"/>
    <m/>
    <x v="0"/>
    <s v="Hwadae County, North Hamgyong Province"/>
    <s v="Musudan-ri"/>
    <n v="40.849996599999997"/>
    <n v="129.666664"/>
    <s v="Sea of Japan or East Sea"/>
    <s v="200 km"/>
    <s v="Unknown"/>
    <x v="0"/>
    <x v="0"/>
    <s v="This was the first known test of the Scud-C by North Korea. The Scud-C, aka Hwasong-6, is believed to be the result of reverse engineering and then improving on the design of the Soviet R-17E (aka the Scud-B). "/>
    <s v="http://www.nti.org/media/pdfs/north_korea_missile_2.pdf?_=1327534760; Joseph S. Bermudez, &quot;A History of Ballistic Missile Development in the DPRK&quot;, Occasional Paper No. 2. Center for Nonproliferation Studies, November 1999"/>
  </r>
  <r>
    <d v="1991-07-01T00:00:00"/>
    <d v="2016-12-23T00:00:00"/>
    <m/>
    <x v="3"/>
    <s v="SRBM"/>
    <m/>
    <x v="1"/>
    <s v="Chiha-ri , Kangwon Province, (North Korea)"/>
    <s v="Chiha-ri Taepodong Base"/>
    <n v="38.623330000000003"/>
    <n v="126.68470000000001"/>
    <s v="Sea of Japan or East Sea"/>
    <s v="Unknown"/>
    <s v="Unknown"/>
    <x v="0"/>
    <x v="0"/>
    <s v="Bermudez places this test as being launched from a DPRK produced TEL in the Kangwon-do Province. This location is a known missile base near the DMZ which could be the location. As far as sources indicate, this was the only missile flight test to occur in this location."/>
    <s v="http://www.astronautix.com/k/koreanorth.html; Jane's Intelligence Review. &quot;An Analysis of North Korean Ballistic Missile Testing&quot;. January 4, 1995; Joseph S. Bermudez, &quot;A History of Ballistic Missile Development in the DPRK&quot;, Occasional Paper No. 2. Center for Nonproliferation Studies, November 1999; "/>
  </r>
  <r>
    <d v="1992-06-01T00:00:00"/>
    <d v="2016-12-23T00:00:00"/>
    <m/>
    <x v="2"/>
    <s v="MRBM"/>
    <m/>
    <x v="0"/>
    <s v="Hwadae County, North Hamgyong Province"/>
    <s v="Musudan-ri"/>
    <n v="40.849996599999997"/>
    <n v="129.666664"/>
    <s v="Unknown"/>
    <s v="0 km"/>
    <s v="Unknown"/>
    <x v="1"/>
    <x v="1"/>
    <s v="Japanese military sources reported this test. There is little information on it and it is likely that the missile failed early in flight."/>
    <s v="http://www.astronautix.com/g/gitdaeryung.html; http://www.nti.org/media/pdfs/north_korea_missile_2.pdf?_=1327534760; Joseph S. Bermudez, &quot;A History of Ballistic Missile Development in the DPRK&quot;, Occasional Paper No. 2. Center for Nonproliferation Studies, November 1999; "/>
  </r>
  <r>
    <d v="1993-05-29T00:00:00"/>
    <d v="2016-12-23T00:00:00"/>
    <m/>
    <x v="2"/>
    <s v="MRBM"/>
    <m/>
    <x v="0"/>
    <s v="Hwadae County, North Hamgyong Province"/>
    <s v="Musudan-ri"/>
    <n v="40.849996599999997"/>
    <n v="129.666664"/>
    <s v="Sea of Japan or East Sea"/>
    <s v="150 km"/>
    <s v="500 km"/>
    <x v="0"/>
    <x v="0"/>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nti.org/media/pdfs/north_korea_missile_2.pdf?_=1327534760; Joseph S. Bermudez, &quot;A History of Ballistic Missile Development in the DPRK&quot;, Occasional Paper No. 2. Center for Nonproliferation Studies, November 1999"/>
  </r>
  <r>
    <d v="1993-05-29T00:00:00"/>
    <d v="2016-12-23T00:00:00"/>
    <m/>
    <x v="3"/>
    <s v="SRBM"/>
    <m/>
    <x v="0"/>
    <s v="Hwadae County, North Hamgyong Province"/>
    <s v="Musudan-ri"/>
    <n v="40.849996599999997"/>
    <n v="129.666664"/>
    <s v="Sea of Japan or East Sea"/>
    <s v="200 km"/>
    <s v="Unknown"/>
    <x v="0"/>
    <x v="2"/>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astronautix.com/g/gitdaeryung.html; http://www.nytimes.com/1993/06/13/world/missile-is-tested-by-north-koreans.html; http://www.nti.org/media/pdfs/north_korea_missile_2.pdf?_=1327534760; Joseph S. Bermudez, &quot;A History of Ballistic Missile Development in the DPRK&quot;, Occasional Paper No. 2. Center for Nonproliferation Studies, November 1999"/>
  </r>
  <r>
    <d v="1993-05-29T00:00:00"/>
    <d v="2016-12-23T00:00:00"/>
    <m/>
    <x v="3"/>
    <s v="SRBM"/>
    <m/>
    <x v="0"/>
    <s v="Hwadae County, North Hamgyong Province"/>
    <s v="Musudan-ri"/>
    <n v="40.849996599999997"/>
    <n v="129.666664"/>
    <s v="Sea of Japan or East Sea"/>
    <s v="200 km"/>
    <s v="Unknown"/>
    <x v="0"/>
    <x v="0"/>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astronautix.com/g/gitdaeryung.html; http://www.nytimes.com/1993/06/13/world/missile-is-tested-by-north-koreans.html; http://www.nti.org/media/pdfs/north_korea_missile_2.pdf?_=1327534760; Joseph S. Bermudez, &quot;A History of Ballistic Missile Development in the DPRK&quot;, Occasional Paper No. 2. Center for Nonproliferation Studies, November 1999"/>
  </r>
  <r>
    <d v="1993-05-30T00:00:00"/>
    <d v="2016-12-23T00:00:00"/>
    <m/>
    <x v="3"/>
    <s v="SRBM"/>
    <m/>
    <x v="0"/>
    <s v="Hwadae County, North Hamgyong Province"/>
    <s v="Musudan-ri"/>
    <n v="40.849996599999997"/>
    <n v="129.666664"/>
    <s v="Sea of Japan or East Sea"/>
    <s v="200 km"/>
    <s v="Unknown"/>
    <x v="0"/>
    <x v="0"/>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astronautix.com/g/gitdaeryung.html; http://www.nytimes.com/1993/06/13/world/missile-is-tested-by-north-koreans.html; http://www.nti.org/media/pdfs/north_korea_missile_2.pdf?_=1327534760; Joseph S. Bermudez, &quot;A History of Ballistic Missile Development in the DPRK&quot;, Occasional Paper No. 2. Center for Nonproliferation Studies, November 1999"/>
  </r>
  <r>
    <d v="1998-08-31T00:00:00"/>
    <d v="2016-12-23T00:00:00"/>
    <m/>
    <x v="4"/>
    <s v="SLV"/>
    <m/>
    <x v="0"/>
    <s v="Hwadae County, North Hamgyong Province"/>
    <s v="Musudan-ri"/>
    <n v="40.849996599999997"/>
    <n v="129.666664"/>
    <s v="330km east of Hachinohe and 4000 km out into Pacific Ocean"/>
    <s v="Unknown"/>
    <s v="1,380 km"/>
    <x v="0"/>
    <x v="1"/>
    <s v="This is one of the most significant missile tests carried out by North Korea. The test was the first known test carried out during Kim Jong Il's reign, it was North Korea's first known attempt at a multi-stage rocket, and it was the first North Korean missile test to overfly Japan. Overflying Japan produced a significant diplomatic outcry. This rocket however managed to make it out over the Pacific Ocean before spectacularly exploding at some point during its third stage. Parts of it are believed to have travelled about 4000 km before splashing into the ocean. However, North Korea reported it had successfully inserted a satellite into orbit on September 14, a few days after the launch. Pictures of the satellite were distributed to foreign media and the satellite pictured looked almost identical to the first Chinese satellite put into orbit (which itself looked very similar to the US Telstar). Despite these pictures and subsequent information about the satellite, no one was able to detect the satellite in orbit. Despite the failure, this test had significant consequences. It led to negotiations between the US and North Korea that resulted in a missile testing moratorium that lasted until 2006. It also probably served as a jump start to the US's ballistic missile defense systems. The overflight of Japan caused significant enough diplomatic trouble that North Korea began construction of Sohae on the opposite shore of North Korea. Since finishing construction in 2012, DPRK satellite launch attempts have been out Sohae and have been on trajectories which do not overfly Japan."/>
    <s v="http://www.astronautix.com/g/gitdaeryung.html; http://www.nytimes.com/1998/09/01/world/north-korea-fires-missile-over-japanese-territory.htmlhttp://www.nti.org/media/pdfs/north_korea_missile_2.pdf?_=1327534760; Joseph S. Bermudez, &quot;A History of Ballistic Missile Development in the DPRK&quot;, Occasional Paper No. 2. Center for Nonproliferation Studies, November 1999"/>
  </r>
  <r>
    <d v="2006-07-05T00:00:00"/>
    <d v="2017-01-05T00:00:00"/>
    <m/>
    <x v="5"/>
    <s v="SLV"/>
    <m/>
    <x v="0"/>
    <s v="Hwadae County, North Hamgyong Province"/>
    <s v="Musudan-ri"/>
    <n v="40.849996599999997"/>
    <n v="129.666664"/>
    <s v="Sea of Japan or East Sea"/>
    <s v="40 km"/>
    <s v="Unknown"/>
    <x v="0"/>
    <x v="1"/>
    <s v="This test failed 42 seconds into launch. Its debris impacted somewhere west of Japan though it was on a trajectory to overfly it. North Korea kicked off the end of the missile test moratorium with a test that looks almost identical to the test that led to negotiating it in the first place (this probably was not a coincidence). Furthermore, the test occurred on the 4th of July (in the US). North Korea did the same thing in 2009 with a series of tests and in 2017 with its first ICBM test."/>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3"/>
    <s v="S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2"/>
    <s v="M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3"/>
    <s v="S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2"/>
    <s v="M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2"/>
    <s v="M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2"/>
    <s v="MRBM"/>
    <m/>
    <x v="2"/>
    <s v="Kittae Pass, Kangwon Province, (North Korea)"/>
    <s v="Gitdaeryung"/>
    <n v="38.990830000000003"/>
    <n v="127.6236"/>
    <s v="Sea of Japan or East Sea"/>
    <s v="150 km"/>
    <s v="Unknown"/>
    <x v="0"/>
    <x v="0"/>
    <s v="There is a considerable amount of disagreement concerning the types and numbers of missiles launched on July 5, 2006. Russia, for instance, claims they tracked 10 missile launches. This database only records 7 missiles launched that day. The types of missiles listed here is also debated. The Nodongs could very well have actually been Scuds and vice versa. "/>
    <s v="http://www.nti.org/media/pdfs/north_korea_missile_2.pdf?_=1327534760; https://en.wikipedia.org/wiki/2006_North_Korean_missile_test; http://www.mnd.go.kr/user/mnd_eng/upload/pblictn/PBLICTNEBOOK_201308080714559090.pdf; http://www.globalsecurity.org/wmd/world/dprk/td-2-flighttest.htm"/>
  </r>
  <r>
    <d v="2009-04-05T00:00:00"/>
    <d v="2017-01-05T00:00:00"/>
    <m/>
    <x v="5"/>
    <s v="SLV"/>
    <m/>
    <x v="0"/>
    <s v="Hwadae County, North Hamgyong Province"/>
    <s v="Musudan-ri"/>
    <n v="40.849996599999997"/>
    <n v="129.666664"/>
    <s v="Pacific Ocean"/>
    <s v="Unknown"/>
    <m/>
    <x v="0"/>
    <x v="1"/>
    <s v="Also refered to by the name of the satellite payload (Kwangmyongsong 2). Prior to the launch, North Korea announced it had signed the Outer Space Treaty and that the satellite was a peaceful satellite launch. The first stage of the missile landed in the Sea of Japan, about 270 km west of Japan. The missile suffered a critical failure during the second or third stage and exploded. The remains of the missile landed in the Pacific Ocean"/>
    <s v="http://www.nytimes.com/2009/04/06/world/asia/06korea.html?pagewanted=all; http://www.nytimes.com/2009/04/05/world/asia/05korea.html?_r=0; http://www.astronautix.com/k/koreanorth.html; http://www.mnd.go.kr/user/mnd_eng/upload/pblictn/PBLICTNEBOOK_201308080714559090.pdf"/>
  </r>
  <r>
    <d v="2009-07-05T00:00:00"/>
    <d v="2017-01-05T00:00:00"/>
    <m/>
    <x v="2"/>
    <s v="MRBM"/>
    <m/>
    <x v="2"/>
    <s v="Kittae Pass, Kangwon Province, (North Korea)"/>
    <s v="Gitdaeryung"/>
    <n v="38.990830000000003"/>
    <n v="127.6236"/>
    <s v="Sea of Japan or East Sea"/>
    <s v="150 km"/>
    <s v="Unknown"/>
    <x v="0"/>
    <x v="0"/>
    <m/>
    <s v="http://www.astronautix.com/g/gitdaeryung.html; http://www.nti.org/media/pdfs/north_korea_missile_2.pdf?_=1327534760; http://www.mnd.go.kr/user/mnd_eng/upload/pblictn/PBLICTNEBOOK_201308080714559090.pdf; http://www.mnd.go.kr/user/mnd_eng/upload/pblictn/PBLICTNEBOOK_201308080714559090.pdf"/>
  </r>
  <r>
    <d v="2009-07-05T00:00:00"/>
    <d v="2017-01-05T00:00:00"/>
    <m/>
    <x v="2"/>
    <s v="MRBM"/>
    <m/>
    <x v="2"/>
    <s v="Kittae Pass, Kangwon Province, (North Korea)"/>
    <s v="Gitdaeryung"/>
    <n v="38.990830000000003"/>
    <n v="127.6236"/>
    <s v="Sea of Japan or East Sea"/>
    <s v="150 km"/>
    <s v="Unknown"/>
    <x v="0"/>
    <x v="0"/>
    <m/>
    <s v="http://www.astronautix.com/g/gitdaeryung.html; http://www.nti.org/media/pdfs/north_korea_missile_2.pdf?_=1327534760; http://www.mnd.go.kr/user/mnd_eng/upload/pblictn/PBLICTNEBOOK_201308080714559090.pdf; http://www.mnd.go.kr/user/mnd_eng/upload/pblictn/PBLICTNEBOOK_201308080714559090.pdf"/>
  </r>
  <r>
    <d v="2009-07-05T00:00:00"/>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d v="2009-07-05T00:00:00"/>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d v="2009-07-05T00:00:00"/>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d v="2009-07-05T00:00:00"/>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d v="2009-07-05T00:00:00"/>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d v="2012-04-13T00:00:00"/>
    <d v="2017-01-05T00:00:00"/>
    <m/>
    <x v="6"/>
    <s v="SLV"/>
    <m/>
    <x v="3"/>
    <s v="Cholsan County, North Pyongan Province"/>
    <s v="North Pyongan"/>
    <n v="39.659599999999998"/>
    <n v="124.70569999999999"/>
    <s v="Pacific Ocean"/>
    <s v="Unknown"/>
    <s v="Unknown"/>
    <x v="0"/>
    <x v="1"/>
    <s v="This was Kim Jong Un's first test as leader of North Korea. The launch is also refered to as the launch of Kwangmyŏngsŏng-3, the satellite payload. The rocket was also the first rocket launched from Sohae, on the west side of North Korea and aimed south. This was presumably to prevent it from violating Japanese airspace. The rocket itself reached an altitude of about 120 kilometers before exploding about 90 seconds into launch. The debris landed about 165 km in the ocean west of Seoul. The test followed an Obama administration attempt to revive the missile testing moratorium (referred to as &quot;the leap day deal&quot;). However, the resulting deal did not address space launches which likely prompted North Korea to carry out this test. The launch proved to be fairly embarrasing for the Obama administration which had pushed for a missile deal and the experience likely prevented further attempts at negotiating a missile or nuclear freeze with the regime."/>
    <s v="http://www.nytimes.com/2012/04/13/world/asia/north-korea-launches-rocket-defying-world-warnings.html; https://en.wikipedia.org/wiki/Kwangmy%C5%8Fngs%C5%8Fng-3; http://www.astronautix.com/k/koreanorth.html"/>
  </r>
  <r>
    <d v="2012-12-12T00:00:00"/>
    <d v="2017-01-05T00:00:00"/>
    <m/>
    <x v="6"/>
    <s v="SLV"/>
    <m/>
    <x v="3"/>
    <s v="Cholsan County, North Pyongan Province"/>
    <s v="North Pyongan"/>
    <n v="39.659599999999998"/>
    <n v="124.70569999999999"/>
    <s v="N/A"/>
    <s v="581 km"/>
    <s v="N/A"/>
    <x v="0"/>
    <x v="0"/>
    <s v="This was the first successful satellite insertion caried out by North Korea. No transmissions from the satellite were detected and amateur observations showed the satellite was tumbling. It is assumed that the satellite was either a dummy or failed shortly after launch. Orbital information: Apogee: 581 km (361 mi). Perigee: 498 km (309 mi). Inclination: 97.4000 deg. Period: 95.40 min."/>
    <s v="http://www.astronautix.com/k/koreanorth.html; http://www.nytimes.com/2012/12/12/world/asia/north-korea-launches-rocket-defying-likely-sanctions.html"/>
  </r>
  <r>
    <d v="2013-05-18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r>
  <r>
    <d v="2013-05-18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d v="2013-05-18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d v="2013-05-19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d v="2013-05-20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d v="2013-05-20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d v="2014-02-27T00:00:00"/>
    <d v="2017-01-05T00:00:00"/>
    <m/>
    <x v="0"/>
    <s v="SRBM"/>
    <m/>
    <x v="2"/>
    <s v="Kittae Pass, Kangwon Province, (North Korea)"/>
    <s v="Gitdaeryung"/>
    <n v="38.990830000000003"/>
    <n v="127.6236"/>
    <s v="Sea of Japan or East Sea"/>
    <s v="80 km"/>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d v="2014-02-27T00:00:00"/>
    <d v="2017-01-05T00:00:00"/>
    <m/>
    <x v="0"/>
    <s v="SRBM"/>
    <m/>
    <x v="2"/>
    <s v="Kittae Pass, Kangwon Province, (North Korea)"/>
    <s v="Gitdaeryung"/>
    <n v="38.990830000000003"/>
    <n v="127.6236"/>
    <s v="Sea of Japan or East Sea"/>
    <s v="Unknown"/>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d v="2014-02-27T00:00:00"/>
    <d v="2017-01-05T00:00:00"/>
    <m/>
    <x v="0"/>
    <s v="SRBM"/>
    <m/>
    <x v="2"/>
    <s v="Kittae Pass, Kangwon Province, (North Korea)"/>
    <s v="Gitdaeryung"/>
    <n v="38.990830000000003"/>
    <n v="127.6236"/>
    <s v="Sea of Japan or East Sea"/>
    <s v="Unknown"/>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d v="2014-02-27T00:00:00"/>
    <d v="2017-01-05T00:00:00"/>
    <m/>
    <x v="0"/>
    <s v="SRBM"/>
    <m/>
    <x v="2"/>
    <s v="Kittae Pass, Kangwon Province, (North Korea)"/>
    <s v="Gitdaeryung"/>
    <n v="38.990830000000003"/>
    <n v="127.6236"/>
    <s v="Sea of Japan or East Sea"/>
    <s v="Unknown"/>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d v="2014-03-03T00:00:00"/>
    <d v="2017-01-05T00:00:00"/>
    <m/>
    <x v="3"/>
    <s v="SRBM"/>
    <m/>
    <x v="5"/>
    <s v="Kangwon Province, (North Korea)"/>
    <s v="Wonsan Airbase"/>
    <n v="39.167700000000004"/>
    <n v="127.4817"/>
    <s v="Sea of Japan or East Sea"/>
    <s v="150 km"/>
    <s v="500 km"/>
    <x v="0"/>
    <x v="0"/>
    <m/>
    <s v="http://www.astronautix.com/g/gitdaeryung.html; http://www.mnd.go.kr/user/mnd_eng/upload/pblictn/PBLICTNEBOOK_201506161152304650.pdf; http://www.upi.com/North-Korea-fires-2-more-short-range-missiles/12901393868685/; http://www.cnbc.com/2014/03/03/north-korea-fires-2-more-missiles-amid-us-drills.html; http://www.cnn.com/2014/03/02/world/asia/north-korea-missiles/; http://www.armscontrolwonk.com/archive/207549/dprk-missile-rocket-launches/; http://www.mod.go.jp/e/pressconf/2014/03/140304.html"/>
  </r>
  <r>
    <d v="2014-03-03T00:00:00"/>
    <d v="2017-01-05T00:00:00"/>
    <m/>
    <x v="3"/>
    <s v="SRBM"/>
    <m/>
    <x v="5"/>
    <s v="Kangwon Province, (North Korea)"/>
    <s v="Wonsan Airbase"/>
    <n v="39.167700000000004"/>
    <n v="127.4817"/>
    <s v="Sea of Japan or East Sea"/>
    <s v="Unknown"/>
    <s v="500 km"/>
    <x v="0"/>
    <x v="0"/>
    <m/>
    <s v="http://www.astronautix.com/g/gitdaeryung.html; http://www.mnd.go.kr/user/mnd_eng/upload/pblictn/PBLICTNEBOOK_201506161152304650.pdf; http://www.upi.com/North-Korea-fires-2-more-short-range-missiles/12901393868685/; http://www.cnbc.com/2014/03/03/north-korea-fires-2-more-missiles-amid-us-drills.html; http://www.cnn.com/2014/03/02/world/asia/north-korea-missiles/; http://www.armscontrolwonk.com/archive/207549/dprk-missile-rocket-launches/; http://www.mod.go.jp/e/pressconf/2014/03/140304.html"/>
  </r>
  <r>
    <d v="2014-03-26T00:00:00"/>
    <d v="2017-01-05T00:00:00"/>
    <m/>
    <x v="2"/>
    <s v="MRBM"/>
    <m/>
    <x v="6"/>
    <s v="South Pyongan Province"/>
    <m/>
    <n v="39.412593999999999"/>
    <n v="125.89031"/>
    <s v="Sea of Japan or East Sea"/>
    <s v="150 km"/>
    <s v="650 km"/>
    <x v="0"/>
    <x v="0"/>
    <m/>
    <s v="http://www.astronautix.com/k/koreanorth.html; http://www.mnd.go.kr/user/mnd_eng/upload/pblictn/PBLICTNEBOOK_201506161152304650.pdf; https://www.armscontrol.org/factsheets/dprkchron; http://www.nytimes.com/2014/03/26/world/asia/north-korea-launches-two-midrange-missiles.html; http://www.bbc.com/news/world-asia-26743197; "/>
  </r>
  <r>
    <d v="2014-03-26T00:00:00"/>
    <d v="2017-01-05T00:00:00"/>
    <m/>
    <x v="2"/>
    <s v="MRBM"/>
    <m/>
    <x v="6"/>
    <s v="South Pyongan Province"/>
    <m/>
    <n v="39.412593999999999"/>
    <n v="125.89031"/>
    <s v="Sea of Japan or East Sea"/>
    <s v="150 km"/>
    <s v="650 km"/>
    <x v="0"/>
    <x v="0"/>
    <m/>
    <s v="http://www.astronautix.com/k/koreanorth.html; http://www.mnd.go.kr/user/mnd_eng/upload/pblictn/PBLICTNEBOOK_201506161152304650.pdf; https://www.armscontrol.org/factsheets/dprkchron; http://www.nytimes.com/2014/03/26/world/asia/north-korea-launches-two-midrange-missiles.html; http://www.bbc.com/news/world-asia-26743197; "/>
  </r>
  <r>
    <d v="2014-06-26T00:00:00"/>
    <d v="2017-01-05T00:00:00"/>
    <m/>
    <x v="7"/>
    <s v="SRBM"/>
    <m/>
    <x v="4"/>
    <s v="Kangwon Province, (North Korea)"/>
    <m/>
    <n v="39.401670000000003"/>
    <n v="127.5369"/>
    <s v="Sea of Japan or East Sea"/>
    <s v="Unknown"/>
    <s v="Unknown"/>
    <x v="0"/>
    <x v="0"/>
    <s v="The exact location of this test is unclear."/>
    <s v="http://www.un.org/ga/search/view_doc.asp?symbol=S/2016/157; http://www.armscontrolwonk.com/archive/207432/geolocating-north-koreas-14-august-toksa-launch/"/>
  </r>
  <r>
    <d v="2014-06-29T00:00:00"/>
    <d v="2017-08-23T00:00:00"/>
    <m/>
    <x v="3"/>
    <s v="SRBM"/>
    <m/>
    <x v="7"/>
    <s v="Kangwon Province, (North Korea)"/>
    <s v="Masikryong Ski Resort, Masik Pass"/>
    <n v="39.065961999999999"/>
    <n v="127.250257"/>
    <s v="Sea of Japan or East Sea"/>
    <s v="150 km"/>
    <s v="Unknown"/>
    <x v="0"/>
    <x v="0"/>
    <s v="Initially placed at Wonson airport, this test actually took place slightly to the West of its originally plotted location at a ski resort just outside Wonson. The resort, which was under contruction at the time, is called the Masikryong Ski Resort. The test was approximately 23 km from the originally plotted location. This ski resort itself is an interesting choice to hold this test at. North Korea built the resort in the hopes to host a few events from the 2018 Winter Olympic Games at the resort. If North Korea does get to host a few events at the resort, Olympians will get the unique experience of snowboarding around a North Korea missile test site. It seems somewhat ironic to host a few Olympic events where a missile test, designed to intimidate neighbors, was carried out."/>
    <s v="http://www.astronautix.com/g/gitdaeryung.html; http://www.mnd.go.kr/user/mnd_eng/upload/pblictn/PBLICTNEBOOK_201506161152304650.pdf; http://nypost.com/2014/06/29/north-korea-fired-more-short-range-missiles-seoul/; http://www.reuters.com/article/us-northkorea-missiles-idUSKBN0F405H20140629; http://www.cnn.com/2014/06/28/world/asia/north-korea-missile-launch/"/>
  </r>
  <r>
    <d v="2014-06-29T00:00:00"/>
    <d v="2017-08-23T00:00:00"/>
    <m/>
    <x v="3"/>
    <s v="SRBM"/>
    <m/>
    <x v="7"/>
    <s v="Kangwon Province, (North Korea)"/>
    <s v="Masikryong Ski Resort, Masik Pass"/>
    <n v="39.065961999999999"/>
    <n v="127.250257"/>
    <s v="Sea of Japan or East Sea"/>
    <s v="150 km"/>
    <s v="Unknown"/>
    <x v="0"/>
    <x v="0"/>
    <s v="Initially placed at Wonson airport, this test actually took place slightly to the West of its originally plotted location at a ski resort just outside Wonson. The resort, which was under contruction at the time, is called the Masikryong Ski Resort. The test was approximately 23 km from the originally plotted location. This ski resort itself is an interesting choice to hold this test at. North Korea built the resort in the hopes to host a few events from the 2018 Winter Olympic Games at the resort. If North Korea does get to host a few events at the resort, Olympians will get the unique experience of snowboarding around a North Korea missile test site. It seems somewhat ironic to host a few Olympic events where a missile test, designed to intimidate neighbors, was carried out."/>
    <s v="http://www.astronautix.com/g/gitdaeryung.html; http://www.mnd.go.kr/user/mnd_eng/upload/pblictn/PBLICTNEBOOK_201506161152304650.pdf; http://nypost.com/2014/06/29/north-korea-fired-more-short-range-missiles-seoul/; http://www.reuters.com/article/us-northkorea-missiles-idUSKBN0F405H20140629; http://www.cnn.com/2014/06/28/world/asia/north-korea-missile-launch/"/>
  </r>
  <r>
    <d v="2014-07-09T00:00:00"/>
    <d v="2017-11-29T00:00:00"/>
    <m/>
    <x v="3"/>
    <s v="SRBM"/>
    <m/>
    <x v="8"/>
    <s v="Hwangju,  North Hwanghae province"/>
    <s v="Unknown"/>
    <n v="38.686833999999998"/>
    <n v="125.702005"/>
    <s v="Sea of Japan or East Sea"/>
    <s v="100 km"/>
    <s v="500 km"/>
    <x v="0"/>
    <x v="0"/>
    <s v="Launch appears to have taken place at night. Images are similar to other images taken from Hwangju"/>
    <s v="http://www.astronautix.com/k/koreanorth.html; http://www.mnd.go.kr/user/mnd_eng/upload/pblictn/PBLICTNEBOOK_201506161152304650.pdf; http://www.cnn.com/2014/07/08/world/asia/north-korea-missiles/; http://www.nytimes.com/2014/07/09/world/asia/north-korea-fires-2-more-ballistic-missiles.html; http://www.mod.go.jp/e/pressconf/2014/07/140709a.html; http://web-uridongpo.com/2014/07/10/%EC%A1%B0%EC%84%A0%EC%9D%B8%EB%AF%BC%EA%B5%B0-%EC%B5%9C%EA%B3%A0%EC%82%AC%EB%A0%B9%EA%B4%80-%EA%B9%80%EC%A0%95%EC%9D%80%EB%8F%99%EC%A7%80%EA%BB%98%EC%84%9C-%EC%A1%B0%EC%84%A0%EC%9D%B8%EB%AF%BC-10/; http://korean.people.com.cn/84966/98347/15430926.html#;"/>
  </r>
  <r>
    <d v="2014-07-09T00:00:00"/>
    <d v="2017-11-29T00:00:00"/>
    <m/>
    <x v="3"/>
    <s v="SRBM"/>
    <m/>
    <x v="8"/>
    <s v="Hwangju,  North Hwanghae province"/>
    <s v="Unknown"/>
    <n v="38.686833999999998"/>
    <n v="125.702005"/>
    <s v="Sea of Japan or East Sea"/>
    <s v="100 km"/>
    <s v="500 km"/>
    <x v="0"/>
    <x v="0"/>
    <m/>
    <s v="http://www.astronautix.com/k/koreanorth.html; http://www.mnd.go.kr/user/mnd_eng/upload/pblictn/PBLICTNEBOOK_201506161152304650.pdf; http://www.cnn.com/2014/07/08/world/asia/north-korea-missiles/; http://www.nytimes.com/2014/07/09/world/asia/north-korea-fires-2-more-ballistic-missiles.html; http://www.mod.go.jp/e/pressconf/2014/07/140709a.html; http://web-uridongpo.com/2014/07/10/%EC%A1%B0%EC%84%A0%EC%9D%B8%EB%AF%BC%EA%B5%B0-%EC%B5%9C%EA%B3%A0%EC%82%AC%EB%A0%B9%EA%B4%80-%EA%B9%80%EC%A0%95%EC%9D%80%EB%8F%99%EC%A7%80%EA%BB%98%EC%84%9C-%EC%A1%B0%EC%84%A0%EC%9D%B8%EB%AF%BC-10/; http://korean.people.com.cn/84966/98347/15430926.html#;"/>
  </r>
  <r>
    <d v="2014-07-13T00:00:00"/>
    <d v="2017-01-05T00:00:00"/>
    <m/>
    <x v="3"/>
    <s v="SRBM"/>
    <m/>
    <x v="9"/>
    <s v="North Hwanghae Province"/>
    <m/>
    <n v="37.938200000000002"/>
    <n v="126.5878"/>
    <s v="Sea of Japan or East Sea"/>
    <s v="120 km"/>
    <s v="500 km"/>
    <x v="0"/>
    <x v="0"/>
    <s v="These tests actually took place just outside of Kaesong. A more precise location could not be established."/>
    <s v="http://www.astronautix.com/k/koreanorth.html; http://www.mnd.go.kr/user/mnd_eng/upload/pblictn/PBLICTNEBOOK_201506161152304650.pdf; http://www.cnn.com/2014/07/12/world/asia/north-korea-missiles/; http://www.usatoday.com/story/news/world/2014/07/13/north-korea-launches-missiles-in-latest-test-fire/12591371/; https://www.theguardian.com/world/2014/jul/13/north-korea-missiles-sea-military-drill; http://www.mod.go.jp/e/pressconf/2014/07/140713.html; http://www.armscontrolwonk.com/archive/207549/dprk-missile-rocket-launches/"/>
  </r>
  <r>
    <d v="2014-07-13T00:00:00"/>
    <d v="2017-01-05T00:00:00"/>
    <m/>
    <x v="3"/>
    <s v="SRBM"/>
    <m/>
    <x v="9"/>
    <s v="North Hwanghae Province"/>
    <m/>
    <n v="37.938200000000002"/>
    <n v="126.5878"/>
    <s v="Sea of Japan or East Sea"/>
    <s v="120 km"/>
    <s v="500 km"/>
    <x v="0"/>
    <x v="0"/>
    <s v="These tests actually took place just outside of Kaesong. A more precise location could not be established."/>
    <s v="http://www.astronautix.com/k/koreanorth.html; http://www.mnd.go.kr/user/mnd_eng/upload/pblictn/PBLICTNEBOOK_201506161152304650.pdf; http://www.cnn.com/2014/07/12/world/asia/north-korea-missiles/; http://www.usatoday.com/story/news/world/2014/07/13/north-korea-launches-missiles-in-latest-test-fire/12591371/; https://www.theguardian.com/world/2014/jul/13/north-korea-missiles-sea-military-drill; http://www.mod.go.jp/e/pressconf/2014/07/140713.html; http://www.armscontrolwonk.com/archive/207549/dprk-missile-rocket-launches/"/>
  </r>
  <r>
    <d v="2014-07-26T00:00:00"/>
    <d v="2017-01-05T00:00:00"/>
    <m/>
    <x v="3"/>
    <s v="SRBM"/>
    <m/>
    <x v="10"/>
    <s v="Unknown"/>
    <s v="Unknown"/>
    <s v="Unknown"/>
    <s v="Unknown"/>
    <s v="Sea of Japan or East Sea"/>
    <s v="Unknown"/>
    <s v="500 km"/>
    <x v="0"/>
    <x v="0"/>
    <s v="The most specific location information acquired for this test so far is that it occurred in the Southwest of the Hwanghae province in North Korea. Unfortunately nobody seems to clarify whether this was the province of North Hwanghae or South Hwanghae."/>
    <s v="http://www.mnd.go.kr/user/mnd_eng/upload/pblictn/PBLICTNEBOOK_201506161152304650.pdf; http://www.npr.org/sections/thetwo-way/2014/07/26/335581206/north-korea-reportedly-tests-short-range-ballistic-missile; http://www.washingtontimes.com/news/2014/jul/26/north-korea-fires-short-range-missile-sea/; "/>
  </r>
  <r>
    <d v="2014-08-14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4-09-01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4-09-06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2-08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2-08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2-08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2-08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2-08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3-01T00:00:00"/>
    <d v="2017-01-06T00:00:00"/>
    <m/>
    <x v="3"/>
    <s v="SRBM"/>
    <m/>
    <x v="11"/>
    <s v="South Pyongan Province"/>
    <m/>
    <n v="38.752299999999998"/>
    <n v="125.32470000000001"/>
    <s v="Sea of Japan or East Sea"/>
    <s v="134 km"/>
    <s v="490 km"/>
    <x v="0"/>
    <x v="0"/>
    <s v="These tests took place slightly south of Nampo. A more precise location could not be established."/>
    <s v="http://www.voanews.com/a/north-korea-fires-rockets-as-joint-us-south-korean-maneuvers-begin/2664198.html; http://www.astronautix.com/k/koreanorth.html; http://www.mod.go.jp/e/pressconf/2015/03/150302.html"/>
  </r>
  <r>
    <d v="2015-03-01T00:00:00"/>
    <d v="2017-01-06T00:00:00"/>
    <m/>
    <x v="3"/>
    <s v="SRBM"/>
    <m/>
    <x v="11"/>
    <s v="South Pyongan Province"/>
    <m/>
    <n v="38.752299999999998"/>
    <n v="125.32470000000001"/>
    <s v="Sea of Japan or East Sea"/>
    <s v="134 km"/>
    <s v="490 km"/>
    <x v="0"/>
    <x v="0"/>
    <s v="These tests took place slightly south of Nampo. A more precise location could not be established."/>
    <s v="http://www.voanews.com/a/north-korea-fires-rockets-as-joint-us-south-korean-maneuvers-begin/2664198.html; http://www.astronautix.com/k/koreanorth.html; http://www.mod.go.jp/e/pressconf/2015/03/150302.html"/>
  </r>
  <r>
    <d v="2015-04-02T00:00:00"/>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4-03T00:00:00"/>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4-03T00:00:00"/>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4-03T00:00:00"/>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4-03T00:00:00"/>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5-08T00:00:00"/>
    <d v="2017-01-06T00:00:00"/>
    <m/>
    <x v="8"/>
    <s v="SLBM"/>
    <m/>
    <x v="12"/>
    <s v="South Hamgyong province"/>
    <m/>
    <n v="40.036799999999999"/>
    <n v="128.18389999999999"/>
    <s v="Unknown"/>
    <s v="Unknown"/>
    <s v="Unknown"/>
    <x v="0"/>
    <x v="0"/>
    <s v="Later analysis of this test showed that it was not launched from a submarine, like North Korea claimed, but from a submerged barge. Nevertheless, the test marked an important milestone for North Korean missile development. North Korea announced this test on May 9th (local time) but most assume the test occurred the day before."/>
    <s v="http://www.defensenews.com/story/defense/international/asia-pacific/2015/05/10/north-korea-submarine-launched-ballistic-missile-test-fired/27083023/; http://38north.org/2015/05/jbermudez051315/; http://thediplomat.com/2015/05/a-first-north-korea-tests-polaris-1-slbm/; "/>
  </r>
  <r>
    <d v="2015-11-28T00:00:00"/>
    <d v="2017-01-06T00:00:00"/>
    <m/>
    <x v="8"/>
    <s v="SLBM"/>
    <m/>
    <x v="12"/>
    <s v="South Hamgyong province"/>
    <m/>
    <n v="40.036799999999999"/>
    <n v="128.18389999999999"/>
    <s v="N/A"/>
    <s v="N/A"/>
    <s v="N/A"/>
    <x v="0"/>
    <x v="1"/>
    <s v="Reportedly, the missile failed to properly eject from the submarine causing damage to the sub itself. The sub appears to have undergone repairs and remains seaworthy."/>
    <s v="http://thediplomat.com/2015/11/north-koreas-submarine-launched-ballistic-missile-test-fails/; http://www.koreatimesus.com/institute-n-korea-continues-to-develop-sub-missile-despite-setback/"/>
  </r>
  <r>
    <d v="2015-12-21T00:00:00"/>
    <d v="2017-01-06T00:00:00"/>
    <m/>
    <x v="8"/>
    <s v="SLBM"/>
    <m/>
    <x v="12"/>
    <s v="South Hamgyong province"/>
    <m/>
    <n v="40.036799999999999"/>
    <n v="128.18389999999999"/>
    <s v="N/A"/>
    <s v="N/A"/>
    <s v="N/A"/>
    <x v="0"/>
    <x v="1"/>
    <s v="The missile appeared to have ejected successfully, however, it then exploded. North Korea appears to have doctored the footage to make it appear as though the test was a success."/>
    <s v="http://www.armscontrolwonk.com/archive/1200759/video-analysis-of-dprk-slbm-footage/; http://thediplomat.com/2016/01/north-korea-tests-a-submerged-launch-ballistic-missile-take-3/"/>
  </r>
  <r>
    <d v="2016-02-07T00:00:00"/>
    <d v="2017-11-28T00:00:00"/>
    <d v="1899-12-30T00:29:00"/>
    <x v="6"/>
    <s v="SLV"/>
    <m/>
    <x v="3"/>
    <s v="Cholsan County, North Pyongan Province"/>
    <s v="North Pyongan"/>
    <n v="39.659599999999998"/>
    <n v="124.70569999999999"/>
    <s v="N/A"/>
    <s v="502 km"/>
    <s v="N/A"/>
    <x v="0"/>
    <x v="0"/>
    <s v="North Korea successfully inserted a satellite into orbit. South Korea estimates the satellite has a mass of about 200 kg, about twice the estimated mass of North Korea's previous satellite. "/>
    <s v="http://www.bbc.com/news/world-asia-35515207; https://www.csis.org/analysis/north-korea%E2%80%99s-february-2016-satellite-launch; http://38north.org/2016/02/melleman021016/"/>
  </r>
  <r>
    <d v="2016-03-10T00:00:00"/>
    <d v="2017-01-06T00:00:00"/>
    <m/>
    <x v="3"/>
    <s v="SRBM"/>
    <m/>
    <x v="8"/>
    <s v="Hwangju,  North Hwanghae province"/>
    <s v="Pyongyang Highway"/>
    <n v="38.686833999999998"/>
    <n v="125.702005"/>
    <s v="Sea of Japan or East Sea"/>
    <s v="Unknown"/>
    <s v="Unknown"/>
    <x v="0"/>
    <x v="0"/>
    <s v="Exact location of launch is uncertain. CNN states the missiles came from the North Hwanghae province, just south of Pyongyang which would suggest the test was carried out at Hwanju. Hwanju has become a fairly active testing location for North Korea. However, the BBC says the tests were carried out on the &quot;east coast&quot; of North Korea, which is impossible if they were conducted in the North Hwanghae province which does not border the sea. Unfortunately finding a direct source from somewhere like STRATCOM or the Japanese Ministry of Defense for this test has been difficult."/>
    <s v="http://www.cnn.com/2016/03/10/asia/north-korea-missiles/; http://www.bbc.com/news/world-asia-35770198; http://www.mod.go.jp/e/pressconf/2016/03/160311.html"/>
  </r>
  <r>
    <d v="2016-03-10T00:00:00"/>
    <d v="2017-01-06T00:00:00"/>
    <m/>
    <x v="3"/>
    <s v="SRBM"/>
    <m/>
    <x v="8"/>
    <s v="Hwangju,  North Hwanghae province"/>
    <s v="Pyongyang Highway"/>
    <n v="38.686833999999998"/>
    <n v="125.702005"/>
    <s v="Sea of Japan or East Sea"/>
    <s v="Unknown"/>
    <s v="Unknown"/>
    <x v="0"/>
    <x v="0"/>
    <s v="Exact location of launch is uncertain. CNN states the missiles came from the North Hwanghae province, just south of Pyongyang which would suggest the test was carried out at Hwanju. Hwanju has become a fairly active testing location for North Korea. However, the BBC says the tests were carried out on the &quot;east coast&quot; of North Korea, which is impossible if they were conducted in the North Hwanghae province which does not border the sea. Unfortunately finding a direct source from somewhere like STRATCOM or the Japanese Ministry of Defense for this test has been difficult."/>
    <s v="http://www.cnn.com/2016/03/10/asia/north-korea-missiles/; http://www.bbc.com/news/world-asia-35770198; http://www.mod.go.jp/e/pressconf/2016/03/160311.html"/>
  </r>
  <r>
    <d v="2016-03-18T00:00:00"/>
    <d v="2017-01-06T00:00:00"/>
    <m/>
    <x v="2"/>
    <s v="MRBM"/>
    <m/>
    <x v="6"/>
    <s v="South Pyongan Province"/>
    <m/>
    <n v="39.412593999999999"/>
    <n v="125.89031"/>
    <s v="Sea of Japan or East Sea"/>
    <s v="Unknown"/>
    <s v="800 km"/>
    <x v="0"/>
    <x v="0"/>
    <s v="There is contradictory information about the location of these tests. CNN reports from a source within the South Korean Chiefs of Staff that the launch came from Sukchon, other sources have stated the test came from the &quot;west coast&quot; of North Korea. It's possible reports are mixing this test up with another test conducted only a few days before."/>
    <s v="http://www.cnn.com/2016/03/17/asia/north-korea-missile-launch/; http://www.reuters.com/article/us-northkorea-nuclear-idUSKCN0WJ30V; http://www.bbc.com/news/world-asia-35835088"/>
  </r>
  <r>
    <d v="2016-03-18T00:00:00"/>
    <d v="2017-01-06T00:00:00"/>
    <m/>
    <x v="2"/>
    <s v="MRBM"/>
    <m/>
    <x v="6"/>
    <s v="South Pyongan Province"/>
    <m/>
    <n v="39.412593999999999"/>
    <n v="125.89031"/>
    <s v="Sea of Japan or East Sea"/>
    <s v="17 km"/>
    <s v="Unknown"/>
    <x v="0"/>
    <x v="1"/>
    <s v="There is contradictory information about the location of these tests. CNN reports from a source within the South Korean Chiefs of Staff that the launch came from Sukchon, other sources have stated the test came from the &quot;west coast&quot; of North Korea. It's possible reports are mixing this test up with another test conducted only a few days before. This missile specifically disappeared from radar about 17 seconds into flight suggesting that it suffered a critical failure and exploded."/>
    <s v="http://www.cnn.com/2016/03/17/asia/north-korea-missile-launch/; http://www.reuters.com/article/us-northkorea-nuclear-idUSKCN0WJ30V; http://www.bbc.com/news/world-asia-35835088"/>
  </r>
  <r>
    <d v="2016-04-15T00:00:00"/>
    <d v="2017-11-28T00:00:00"/>
    <d v="1899-12-30T20:33:00"/>
    <x v="9"/>
    <s v="IRBM"/>
    <m/>
    <x v="5"/>
    <s v="Kangwon Province, (North Korea)"/>
    <s v="Wonsan Airbase"/>
    <n v="39.167700000000004"/>
    <n v="127.4817"/>
    <s v="Unknown"/>
    <s v="Unknown"/>
    <s v="Unknown"/>
    <x v="0"/>
    <x v="1"/>
    <s v="No report ever provided more specific information beyond &quot;the Wonson area&quot;. However, considering North Korea later conducted a number of other Musudan tests at the airport, and considering there were a number of reports about North Korea deploying a number of Musudan missiles to that area as well, it is highly likely this test was carried out in the same place as most of the other Musudan tests. The failed Musudan test set the stage for further Musudan tests in that, like this one, they almost all failed. The string of failures likely prompted North Korea to abandon the missile. The Hwasong-12 appears to have replaced the Musudan as North Korea's IRBM."/>
    <s v="https://www.washingtonpost.com/world/asia_pacific/north-koreas-missile-has-failed-officials-from-south-say/2016/04/14/8eb2ce53-bc38-40d0-9013-5655bed26764_story.html; http://english.yonhapnews.co.kr/national/2016/04/15/51/0301000000AEN20160415002751315F.html; http://www.aljazeera.com/news/2016/04/report-north-korea-deploys-ballistic-missiles-160414164939650.html; http://www.nytimes.com/2016/04/15/world/asia/north-korea-ballistic-missile-launch-a-failure-pentagon-says.html?mabReward=A3&amp;action=click&amp;pgtype=Homepage&amp;region=CColumn&amp;module=Recommendation&amp;src=rechp&amp;WT.nav=RecEngine; http://www.bbc.com/news/world-asia-36051354; http://www.foxnews.com/world/2016/04/14/north-korea-prepared-to-ring-in-founders-birthday-with-ballistic-missile-launch.html; http://www.cnn.com/2016/04/14/asia/north-korea-missile-launch/"/>
  </r>
  <r>
    <d v="2016-04-23T00:00:00"/>
    <d v="2017-11-28T00:00:00"/>
    <d v="1899-12-30T09:29:00"/>
    <x v="8"/>
    <s v="SLBM"/>
    <m/>
    <x v="12"/>
    <s v="South Hamgyong province"/>
    <m/>
    <n v="40.036799999999999"/>
    <n v="128.18389999999999"/>
    <s v="Unknown"/>
    <s v="Unknown"/>
    <s v="30 km"/>
    <x v="0"/>
    <x v="0"/>
    <s v="This test is believed to be the first successful North Korean SLBM test. Some consider this test only to be a partial success as the missile only flew 30 km, well short of the believed 300 km minimum people expected. However, its possible North Korea did not intend the test to be a full flight test of the missile. Finally, this database codes anything that doesn't explode during launch as a success and this missile does not appear to have done that."/>
    <s v="http://www.bbc.com/news/world-asia-36119159; https://en.wikipedia.org/wiki/Pukkuksong-1"/>
  </r>
  <r>
    <d v="2016-04-27T00:00:00"/>
    <d v="2017-11-28T00:00:00"/>
    <d v="1899-12-30T21:33:00"/>
    <x v="9"/>
    <s v="IRBM"/>
    <m/>
    <x v="5"/>
    <s v="Kangwon Province, (North Korea)"/>
    <s v="Wonsan Airbase"/>
    <n v="39.167700000000004"/>
    <n v="127.4817"/>
    <s v="N/A"/>
    <s v="Unknown"/>
    <s v="Unknown"/>
    <x v="0"/>
    <x v="1"/>
    <m/>
    <s v="http://edition.cnn.com/2016/04/28/asia/north-korea-failed-missile-launch/; https://www.stratcom.mil/news/2016/611/UPDATE_1_-_USSTRATCOM_Detects_Tracks_Attempted_North_Korean_Missile_Launches/"/>
  </r>
  <r>
    <d v="2016-04-28T00:00:00"/>
    <d v="2017-11-28T00:00:00"/>
    <d v="1899-12-30T10:24:00"/>
    <x v="9"/>
    <s v="IRBM"/>
    <m/>
    <x v="5"/>
    <s v="Kangwon Province, (North Korea)"/>
    <s v="Wonsan Airbase"/>
    <n v="39.167700000000004"/>
    <n v="127.4817"/>
    <s v="N/A"/>
    <s v="Unknown"/>
    <s v="Unknown"/>
    <x v="0"/>
    <x v="1"/>
    <m/>
    <s v="http://edition.cnn.com/2016/04/28/asia/north-korea-failed-missile-launch/; https://www.stratcom.mil/news/2016/611/UPDATE_1_-_USSTRATCOM_Detects_Tracks_Attempted_North_Korean_Missile_Launches/"/>
  </r>
  <r>
    <d v="2016-05-30T00:00:00"/>
    <d v="2017-11-28T00:00:00"/>
    <d v="1899-12-30T20:30:00"/>
    <x v="9"/>
    <s v="IRBM"/>
    <m/>
    <x v="5"/>
    <s v="Kangwon Province, (North Korea)"/>
    <s v="Wonsan Airbase"/>
    <n v="39.167700000000004"/>
    <n v="127.4817"/>
    <s v="N/A"/>
    <s v="Unknown"/>
    <s v="Unknown"/>
    <x v="0"/>
    <x v="1"/>
    <m/>
    <s v="http://defense-update.com/20160531_musudan-2.html; https://www.stratcom.mil/news/2016/617/USSTRATCOM_Detects_Attempted_North_Korean_Missile_Launch/"/>
  </r>
  <r>
    <d v="2016-06-21T00:00:00"/>
    <d v="2017-11-28T00:00:00"/>
    <d v="1899-12-30T20:56:00"/>
    <x v="9"/>
    <s v="IRBM"/>
    <m/>
    <x v="5"/>
    <s v="Kangwon Province, (North Korea)"/>
    <s v="Wonsan Airbase"/>
    <n v="39.167700000000004"/>
    <n v="127.4817"/>
    <s v="Sea of Japan or East Sea"/>
    <s v="Unknown"/>
    <s v="Unknown"/>
    <x v="0"/>
    <x v="1"/>
    <s v="Launched only hours before their successful Musudan test, this missile exploded shortly after launch. North Korea has claimed that the missile did not explode and that the missile was purposely programmed with a short launch trajectory and flight time in mind and that this would look like a failure to foreign observers tracking the test on radar. It is possible this is the case, however, it is also possible they are lying to save face from having a 5th failure in a row of a missile which the Soviets successfully tested some 461 times."/>
    <s v="http://english.yonhapnews.co.kr/northkorea/2016/06/22/0401000000AEN20160622000554315.html https://www.stratcom.mil/news/2016/622/USSTRATCOM_Detects_Tracks_North_Korean_Missile_Launches/"/>
  </r>
  <r>
    <d v="2016-06-21T00:00:00"/>
    <d v="2017-11-28T00:00:00"/>
    <d v="1899-12-30T23:03:00"/>
    <x v="9"/>
    <s v="IRBM"/>
    <m/>
    <x v="5"/>
    <s v="Kangwon Province, (North Korea)"/>
    <s v="Wonsan Airbase"/>
    <n v="39.167700000000004"/>
    <n v="127.4817"/>
    <s v="Sea of Japan or East Sea"/>
    <s v="1400 km"/>
    <s v="400 km"/>
    <x v="0"/>
    <x v="0"/>
    <s v="After a string of 5 failures, this marks the first successful test of the Musudan missile. The missile trajectory itself was lofted to prevent the test from overflying Japan. Photographs and videos of the test released by North Korea showed that missile was equiped with gridfins, a new addition not seen in previous appearances of the missile prompting speculation that the lack of them had caused issues with past tests."/>
    <s v="http://38north.org/2016/06/jschilling062316/; https://www.iiss.org/en/iiss%20voices/blogsections/iiss-voices-2016-9143/june-2c71/north-koreas-musudan-missile-effort-advances-5885; https://www.nknews.org/pro/back-in-black/; https://www.stratcom.mil/news/2016/622/USSTRATCOM_Detects_Tracks_North_Korean_Missile_Launches/"/>
  </r>
  <r>
    <d v="2016-07-09T00:00:00"/>
    <d v="2017-11-28T00:00:00"/>
    <d v="1899-12-30T02:28:00"/>
    <x v="8"/>
    <s v="SLBM"/>
    <m/>
    <x v="12"/>
    <s v="South Hamgyong province"/>
    <m/>
    <n v="40.036799999999999"/>
    <n v="128.18389999999999"/>
    <s v="Sea of Japan or East Sea"/>
    <s v="10 km"/>
    <s v="Unknown"/>
    <x v="0"/>
    <x v="1"/>
    <s v="The missile ejected and lit successfully but appears to have exploded shortly after. Many believe the test was a reaction to the South Korean and US decision announced the previous day to install THAAD in South korea."/>
    <s v="http://english.yonhapnews.co.kr/national/2016/07/09/86/0301000000AEN20160709002253315F.html; https://en.wikipedia.org/wiki/Pukkuksong-1"/>
  </r>
  <r>
    <d v="2016-07-18T00:00:00"/>
    <d v="2017-11-28T00:00:00"/>
    <d v="1899-12-30T20:44:00"/>
    <x v="3"/>
    <s v="SRBM"/>
    <s v="Hwasong Artillery Units of the KPA Strategic Forces"/>
    <x v="8"/>
    <s v="Hwangju,  North Hwanghae province"/>
    <s v="Pyongyang Highway"/>
    <n v="38.686833999999998"/>
    <n v="125.702005"/>
    <s v="Unknown"/>
    <s v="Unknown"/>
    <s v="Unknown"/>
    <x v="0"/>
    <x v="0"/>
    <s v="The type of Scud is unconfirmed, it could have been a Scud B"/>
    <s v="http://www.cnn.com/2016/07/18/asia/north-korea-missiles/; http://www.bbc.com/news/world-asia-36831308; https://www.stratcom.mil/news/2016/624/USSTRATCOM_Detects_Tracks_North_Korean_Missile_Launches/"/>
  </r>
  <r>
    <d v="2016-07-18T00:00:00"/>
    <d v="2017-11-28T00:00:00"/>
    <d v="1899-12-30T20:58:00"/>
    <x v="3"/>
    <s v="SRBM"/>
    <s v="Hwasong Artillery Units of the KPA Strategic Forces"/>
    <x v="8"/>
    <s v="Hwangju,  North Hwanghae province"/>
    <s v="Pyongyang Highway"/>
    <n v="38.686833999999998"/>
    <n v="125.702005"/>
    <s v="Unknown"/>
    <s v="Unknown"/>
    <s v="Unknown"/>
    <x v="0"/>
    <x v="0"/>
    <s v="The type of Scud is unconfirmed, it could have been a Scud B"/>
    <s v="http://www.cnn.com/2016/07/18/asia/north-korea-missiles/; http://www.bbc.com/news/world-asia-36831308; https://www.stratcom.mil/news/2016/624/USSTRATCOM_Detects_Tracks_North_Korean_Missile_Launches/"/>
  </r>
  <r>
    <d v="2016-07-18T00:00:00"/>
    <d v="2017-11-28T00:00:00"/>
    <d v="1899-12-30T21:35:00"/>
    <x v="2"/>
    <s v="MRBM"/>
    <s v="Hwasong Artillery Units of the KPA Strategic Forces"/>
    <x v="8"/>
    <s v="Hwangju,  North Hwanghae province"/>
    <s v="Pyongyang Highway"/>
    <n v="38.686833999999998"/>
    <n v="125.702005"/>
    <s v="Sea of Japan or East Sea"/>
    <s v="Unknown"/>
    <s v="500 km"/>
    <x v="0"/>
    <x v="0"/>
    <m/>
    <s v="http://www.cnn.com/2016/07/18/asia/north-korea-missiles/; http://www.bbc.com/news/world-asia-36831308; https://www.stratcom.mil/news/2016/624/USSTRATCOM_Detects_Tracks_North_Korean_Missile_Launches/"/>
  </r>
  <r>
    <d v="2016-08-02T00:00:00"/>
    <d v="2017-11-28T00:00:00"/>
    <d v="1899-12-30T22:53:00"/>
    <x v="2"/>
    <s v="MRBM"/>
    <m/>
    <x v="8"/>
    <s v="Hwangju,  North Hwanghae province"/>
    <s v="Pyongyang Highway"/>
    <n v="38.686833999999998"/>
    <n v="125.702005"/>
    <s v="Sea of Japan or East Sea"/>
    <s v="Unknown"/>
    <s v="1000 km"/>
    <x v="0"/>
    <x v="0"/>
    <m/>
    <s v="http://www.cnn.com/2016/08/02/asia/north-korea-missile/; https://www.stratcom.mil/news/2016/629/USSTRATCOM_Detects_Tracks_North_Korean_Missile_Launches/"/>
  </r>
  <r>
    <d v="2016-08-02T00:00:00"/>
    <d v="2017-11-28T00:00:00"/>
    <d v="1899-12-30T22:53:00"/>
    <x v="2"/>
    <s v="MRBM"/>
    <m/>
    <x v="8"/>
    <s v="Hwangju,  North Hwanghae province"/>
    <s v="Pyongyang Highway"/>
    <n v="38.686833999999998"/>
    <n v="125.702005"/>
    <s v="Unknown"/>
    <s v="Unknown"/>
    <s v="Unknown"/>
    <x v="0"/>
    <x v="1"/>
    <m/>
    <s v="http://www.cnn.com/2016/08/02/asia/north-korea-missile/; https://www.stratcom.mil/news/2016/629/USSTRATCOM_Detects_Tracks_North_Korean_Missile_Launches/"/>
  </r>
  <r>
    <d v="2016-08-23T00:00:00"/>
    <d v="2017-11-28T00:00:00"/>
    <d v="1899-12-30T20:29:00"/>
    <x v="8"/>
    <s v="SLBM"/>
    <m/>
    <x v="12"/>
    <s v="South Hamgyong province"/>
    <m/>
    <n v="40.036799999999999"/>
    <n v="128.18389999999999"/>
    <s v="Sea of Japan or East Sea"/>
    <s v="Unknown"/>
    <s v="500 km"/>
    <x v="0"/>
    <x v="0"/>
    <s v="This test marks the first fully successful SLBM test by North Korea. The missile landed in Japan's Air Identification Zone. It is believed that the missile can travel much father and that its range was due to a lofted trajectory."/>
    <s v="https://en.wikipedia.org/wiki/Pukkuksong-1; http://www.reuters.com/article/us-northkorea-missiles-idUSKCN10Y2B0"/>
  </r>
  <r>
    <d v="2016-09-05T00:00:00"/>
    <d v="2017-11-28T00:00:00"/>
    <d v="1899-12-30T03:13:00"/>
    <x v="10"/>
    <s v="MRBM"/>
    <s v="Hwasong Artillery Units of the KPA Strategic Forces"/>
    <x v="8"/>
    <s v="Hwangju,  North Hwanghae province"/>
    <s v="Pyongyang Highway"/>
    <n v="38.686833999999998"/>
    <n v="125.702005"/>
    <s v="Sea of Japan or East Sea"/>
    <s v="Unknown"/>
    <s v="1000 km"/>
    <x v="0"/>
    <x v="0"/>
    <s v="North Korea premiered a never before seen version of its scud with this simultaneous test of 3 missiles. The missiles are scud missiles but have almost double the traditional range of other versions of the system. Though this was their first public appearance, it is quite likely the system was tested in the past but were mistaken for Nodongs, which have a similar range and trajectory."/>
    <s v="http://thediplomat.com/2016/09/north-korea-showed-off-a-previously-unseen-missile-during-the-g20/; http://www.nti.org/analysis/articles/first-glimpse-north-koreas-elusive-er-scud/; http://missiledefenseadvocacy.org/missile-threat-and-proliferation/todays-missile-threat/north-korea/scud-er/"/>
  </r>
  <r>
    <d v="2016-09-05T00:00:00"/>
    <d v="2017-11-28T00:00:00"/>
    <d v="1899-12-30T03:13:00"/>
    <x v="10"/>
    <s v="MRBM"/>
    <s v="Hwasong Artillery Units of the KPA Strategic Forces"/>
    <x v="8"/>
    <s v="Hwangju,  North Hwanghae province"/>
    <s v="Pyongyang Highway"/>
    <n v="38.686833999999998"/>
    <n v="125.702005"/>
    <s v="Sea of Japan or East Sea"/>
    <s v="Unknown"/>
    <s v="1000 km"/>
    <x v="0"/>
    <x v="0"/>
    <m/>
    <s v="http://thediplomat.com/2016/09/north-korea-showed-off-a-previously-unseen-missile-during-the-g20/; http://www.nti.org/analysis/articles/first-glimpse-north-koreas-elusive-er-scud/; http://missiledefenseadvocacy.org/missile-threat-and-proliferation/todays-missile-threat/north-korea/scud-er/"/>
  </r>
  <r>
    <d v="2016-09-05T00:00:00"/>
    <d v="2017-11-28T00:00:00"/>
    <d v="1899-12-30T03:13:00"/>
    <x v="10"/>
    <s v="MRBM"/>
    <s v="Hwasong Artillery Units of the KPA Strategic Forces"/>
    <x v="8"/>
    <s v="Hwangju,  North Hwanghae province"/>
    <s v="Pyongyang Highway"/>
    <n v="38.686833999999998"/>
    <n v="125.702005"/>
    <s v="Sea of Japan or East Sea"/>
    <s v="Unknown"/>
    <s v="1000 km"/>
    <x v="0"/>
    <x v="0"/>
    <m/>
    <s v="http://thediplomat.com/2016/09/north-korea-showed-off-a-previously-unseen-missile-during-the-g20/; http://www.nti.org/analysis/articles/first-glimpse-north-koreas-elusive-er-scud/; http://missiledefenseadvocacy.org/missile-threat-and-proliferation/todays-missile-threat/north-korea/scud-er/"/>
  </r>
  <r>
    <d v="2016-10-14T00:00:00"/>
    <d v="2017-11-28T00:00:00"/>
    <d v="1899-12-30T18:33:00"/>
    <x v="9"/>
    <s v="IRBM"/>
    <m/>
    <x v="13"/>
    <s v="Kusong, North Pyongan"/>
    <s v="Panghyon Airport"/>
    <n v="39.927472000000002"/>
    <n v="125.20788899999999"/>
    <s v="Unknown"/>
    <s v="Unknown"/>
    <s v="Unknown"/>
    <x v="0"/>
    <x v="1"/>
    <s v="The missile exploded shortly after launch. It was detected and tracked by United States Strategic Command (STRATCOM). Reportedly, South Korea did not detect the launch suggesting the missile exploded at a low altitude (before it could be picked up on South Korean radar). North Korea has also not released photographs of the test making it extremely difficult for 3rd party observers to confirm the location and the type of missile used in the launch. The test location was later located by finding the burn scars left by the test. The burn scars suggest that the October 15 test exploded on launch and destroyed the TEL transporting it (North Korea has since been much more careful with its remaining TELs). The type of missile tested at this test and the test 5 days later remains controversial. STRATCOM stated that it was a presumed Musudan. Later testimony by the DNI suggests that the US intelligence community has arrived at a similar consensus. It's possible though that the October tests were of any number of missile systems. The PK-2, tested successfully only a few kilomters away seems a plausible suspect. It could also have been an early test of the HS-12 , or perhaps some version of the KN-08. Considering the lack of hard evidence and the apparant consensus of the intelligence community, the October tests are entered as Musudans. However, they remain subject to revision should new information emerge."/>
    <s v="http://www.reuters.com/article/us-korea-north-usa-idUSKBN12F0S2; http://www.wsj.com/articles/u-s-detects-failed-north-korean-missile-launch-1476572239; http://www.cnn.com/2016/10/15/asia/failed-north-korea-missile-launch/; https://www.stratcom.mil/news/2016/647/USSTRATCOM_Detects_Tracks_Attempted_North_Korean_Missile_Launch/; https://www.washingtonpost.com/world/asia_pacific/did-north-korea-just-test-missiles-capable-of-hitting-the-us-maybe/2016/10/26/984e8a21-e6a7-4689-81e0-21d7d25c302f_story.html"/>
  </r>
  <r>
    <d v="2016-10-19T00:00:00"/>
    <d v="2017-11-28T00:00:00"/>
    <d v="1899-12-30T22:00:00"/>
    <x v="9"/>
    <s v="IRBM"/>
    <m/>
    <x v="13"/>
    <s v="Kusong, North Pyongan"/>
    <s v="Panghyon Airport"/>
    <n v="39.927472000000002"/>
    <n v="125.20788899999999"/>
    <s v="Unknown"/>
    <s v="Unknown"/>
    <s v="Unknown"/>
    <x v="0"/>
    <x v="1"/>
    <s v="Similar to the previous test, this missile also exploded shortly after launch. The missile is presumed to have also been a musudan but it is impossible to rule out the chance that this and/or the test just prior to it were tests of the KN-08 an ICBM, the Polaris-2, or some other new missile North Korea is developing. Satellite images of the airbase show two large scortch martks on the runway seeming to indicate explosions. "/>
    <s v="https://www.stratcom.mil/news/2016/648/USSTRATCOM_Detects_Attempted_North_Korean_Missile_Launch/; http://www.cnn.com/2016/10/19/asia/north-korea-missile-launch-fail/; http://www.reuters.com/article/us-northkorea-missiles-idUSKCN12K052; https://www.washingtonpost.com/world/asia_pacific/did-north-korea-just-test-missiles-capable-of-hitting-the-us-maybe/2016/10/26/984e8a21-e6a7-4689-81e0-21d7d25c302f_story.html"/>
  </r>
  <r>
    <d v="2017-02-11T00:00:00"/>
    <d v="2017-11-28T00:00:00"/>
    <d v="1899-12-30T22:55:00"/>
    <x v="11"/>
    <s v="MRBM"/>
    <s v=""/>
    <x v="14"/>
    <s v="Kusong, North Pyongan"/>
    <s v=""/>
    <n v="40.013249999999999"/>
    <n v="125.22302000000001"/>
    <s v="Sea of Japan or East Sea"/>
    <s v="550 km"/>
    <s v="500 km"/>
    <x v="0"/>
    <x v="0"/>
    <s v="This was the first known test of a land based version of the Polaris-1. The missile is solid fueled which means it is much easier to launch on short notice. This missile was tested only a few kilometers away from the failed October tests prompting speculation those tests were of this missile system."/>
    <s v="http://www.stratcom.mil/Media/News/News-Article-View/Article/1080866/usstratcom-detects-tracks-north-korean-missile-launch/; http://www.economist.com/news/asia/21716992-kim-jong-un-tests-another-missile-north-koreas-dictator-challenges-donald-trump; http://www.cnn.com/2017/02/11/asia/north-korea-missile/; http://www.reuters.com/article/us-northkorea-missiles-nk-idUSKBN15R10O?il=0; http://38north.org/2017/02/jschilling021317/; https://twitter.com/DaveSchmerler/status/830964858032041984"/>
  </r>
  <r>
    <d v="2017-03-05T00:00:00"/>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d v="2017-03-05T00:00:00"/>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d v="2017-03-05T00:00:00"/>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d v="2017-03-05T00:00:00"/>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d v="2017-03-05T00:00:00"/>
    <d v="2019-03-26T00:00:00"/>
    <d v="1899-12-30T22:34:00"/>
    <x v="10"/>
    <s v="MRBM"/>
    <s v="Hwasong Artillery Units of the KPA Strategic Forces"/>
    <x v="3"/>
    <s v="Cholsan County, North Pyongan Province"/>
    <m/>
    <n v="39.659599999999998"/>
    <n v="124.70569999999999"/>
    <m/>
    <m/>
    <m/>
    <x v="0"/>
    <x v="1"/>
    <s v="Initially believed to have been only four missiles launched, a fifth missile was believed to have been launched at the same time as the other four. However, the missile appears to have failed shortly after launch. Videos and images North Korea released of the test did not show this missile launch. There was evidence a fifth missile was present at the test though it was less clear it actually participated in the launch. More recently, the Missile Defense Review stated that the test involved five missile launches. Combined with these earlier reports, this strongly suggests a five missile salvo launch occurred on March 5, 2017."/>
    <s v="https://www.defense.gov/Portals/1/Interactive/2018/11-2019-Missile-Defense-Review/The%202019%20MDR_Executive%20Summary.pdf; https://www.nknews.org/pro/did-north-korea-test-a-fifth-missile-last-week/; https://twitter.com/nktpnd/status/1110304737763700738;"/>
  </r>
  <r>
    <d v="2017-03-21T00:00:00"/>
    <d v="2017-11-28T00:00:00"/>
    <d v="1899-12-30T22:00:00"/>
    <x v="1"/>
    <s v="Unknown"/>
    <s v=""/>
    <x v="5"/>
    <s v="Kangwon Province, (North Korea)"/>
    <s v="Wonsan Airbase"/>
    <n v="39.167700000000004"/>
    <n v="127.4817"/>
    <s v="N/A"/>
    <s v="0 km"/>
    <m/>
    <x v="0"/>
    <x v="1"/>
    <s v="Initial reports on this test were muddled with some reporting that the test was another salvo of 3 to 4 missiles. However, it appears only one missile was tested. Unfortunately the type of missile is still unknown. The missile itself appears to have exploded almost immediately after launch."/>
    <s v="http://www.reuters.com/article/us-northkorea-missiles-idUSKBN16T07M; https://www.nytimes.com/2017/03/22/world/asia/north-korea-missile-launch-failure.html?_r=0; http://www.cnn.com/2017/03/21/asia/north-korea-missile-test/; https://www.washingtonpost.com/world/north-korean-missile-explodes-seconds-after-launch/2017/03/22/6e55d36e-0ebc-11e7-b2bb-417e331877d9_story.html?utm_term=.130e469303e9;"/>
  </r>
  <r>
    <d v="2017-04-04T00:00:00"/>
    <d v="2017-11-28T00:00:00"/>
    <d v="1899-12-30T21:42:00"/>
    <x v="12"/>
    <s v="IRBM"/>
    <s v=""/>
    <x v="12"/>
    <s v="South Hamgyong province"/>
    <m/>
    <n v="40.036799999999999"/>
    <n v="128.18389999999999"/>
    <s v="Sea of Japan or East Sea"/>
    <s v="189 km"/>
    <s v="60 km"/>
    <x v="0"/>
    <x v="1"/>
    <s v="The given trajectory of 60 km out and 190 km apogee is very strange. The missile appears to have been in the air a total of 9 minutes. Initially suspected of being a KN-15, later reports leaked from the US government and reported on by Lucas Tomlinson stated that it was a smaller Scud variant which was named the KN-17. Following another leak reported on in June 2017  by Ankit Panda of The Diplomat, this was shown to be mistaken. The US intelligence community did believe it was a missile they called the KN-17, however, the KN-17 was actually the Hwasong-12 and was not a new scud varient as initially reported."/>
    <s v="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
  </r>
  <r>
    <d v="2017-04-15T00:00:00"/>
    <d v="2017-11-28T00:00:00"/>
    <d v="1899-12-30T21:21:00"/>
    <x v="12"/>
    <s v="IRBM"/>
    <s v=""/>
    <x v="12"/>
    <s v="South Hamgyong province"/>
    <m/>
    <n v="40.036799999999999"/>
    <n v="128.18389999999999"/>
    <s v="N/A"/>
    <s v="0 km"/>
    <s v="0 km"/>
    <x v="0"/>
    <x v="1"/>
    <s v="The missile appears to have blown up almost instantly. Initially believed to have been a new Scud variant, later reports stated it was the Hwasong-12, an IRBM capable of hitting Guam. The test came the day after Kim Il Sung's 105th birthday. At the parade celebrating the day, North Korea displayed several new missiles. The test prompted speculation that North Korea had attempted to test one of those. Some news reports reported that US cyber attacks were responsible for the missile's failure. Other sources though were skeptical. A few days following the test, North Korea's foreign minister stated that North Korea would continue testing missiles."/>
    <s v="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 http://www.foxnews.com/world/2017/04/05/north-korean-missile-launch-likely-failure-us-officials-say.html; https://www.nytimes.com/2017/04/07/world/asia/north-korea-missile-test-trump.html; http://thediplomat.com/2017/06/exclusive-north-korea-tested-its-new-intermediate-range-ballistic-missile-3-times-in-april-2017/;"/>
  </r>
  <r>
    <d v="2017-04-28T00:00:00"/>
    <d v="2017-11-28T00:00:00"/>
    <d v="1899-12-30T20:33:00"/>
    <x v="12"/>
    <s v="IRBM"/>
    <m/>
    <x v="15"/>
    <s v="South Pyongan Province"/>
    <m/>
    <n v="39.504416999999997"/>
    <n v="125.964333"/>
    <s v="N/A"/>
    <s v="71 km"/>
    <m/>
    <x v="0"/>
    <x v="1"/>
    <s v="Initial reports were confusing and suggested multiple launches. Eventually it was determined that only a single launch took place. Reports indicate the missile suffered a catastrophic failure shortly after launch and was destroyed. The launch here is recorded to have occurred at the Pukchang Airfield however reports from PACOM state that the test occurred &quot;near&quot; the airfield. Given that the test failed, North Korea is unlikely to release pictures of the event making it difficult to determine the exact location and the type of missile tested. Later reports stated that the missile tested was the Hwasong-12."/>
    <s v="http://www.cnn.com/2017/04/15/asia/north-korea-missile-test/; https://www.nytimes.com/2017/04/15/world/asia/north-korea-missiles-pyongyang-kim-jong-un.html; https://www.washingtonpost.com/world/asia_pacific/n-korea-didnt-test-a-nuclear-weapon-but-its-display-of-military-hardware-wasnt-exactly-good-news/2017/04/15/49944da8-221c-11e7-bcd6-6d1286bc177d_story.html?utm_term=.f4c47809bb28; http://english.yonhapnews.co.kr/news/2017/04/16/0200000000AEN20170416000200315.html; http://thediplomat.com/2017/06/exclusive-north-korea-tested-its-new-intermediate-range-ballistic-missile-3-times-in-april-2017/;"/>
  </r>
  <r>
    <d v="2017-05-14T00:00:00"/>
    <d v="2017-11-28T00:00:00"/>
    <d v="1899-12-30T20:28:00"/>
    <x v="12"/>
    <s v="IRBM"/>
    <m/>
    <x v="16"/>
    <s v="Kusong, North Pyongan"/>
    <m/>
    <n v="40.065899999999999"/>
    <n v="125.2099"/>
    <s v="Sea of Japan or East Sea"/>
    <s v="2111.5 km"/>
    <s v="787 km"/>
    <x v="0"/>
    <x v="0"/>
    <s v="This test was significant for a number of reasons. With this test, North Korea premeired a new, single-stage, IRBM. Estimates of the missile's range places Guam, a US territory which houses a vital US military base, within range of the missile. The missile's engine appears to be the same engine which North Korea tested in March 2016 and again on March 19, 2017. The single stage makes the missile somewhat inefficient and prompted speculation that the missile is intended to be the first stage of a multi-stage ICBM."/>
    <s v="https://www.washingtonpost.com/world/north-korea-fires-another-ballistic-missile-the-75th-of-kim-jong-uns-tenure/2017/04/28/c4b7aa8a-2c5c-11e7-9081-f5405f56d3e4_story.html?utm_term=.eea0faa61c57; http://www.japantimes.co.jp/news/2017/04/29/asia-pacific/north-korea-fails-latest-test-ballistic-missile/#.WQiqMYjyuUk; http://english.yonhapnews.co.kr/news/2017/04/29/0200000000AEN20170429000800315.html;https://www.wsj.com/articles/north-korean-missile-launch-appears-to-fail-1493417890; http://thediplomat.com/2017/06/exclusive-north-korea-tested-its-new-intermediate-range-ballistic-missile-3-times-in-april-2017/;"/>
  </r>
  <r>
    <d v="2017-05-21T00:00:00"/>
    <d v="2017-11-28T00:00:00"/>
    <d v="1899-12-30T07:59:00"/>
    <x v="11"/>
    <s v="MRBM"/>
    <m/>
    <x v="17"/>
    <s v="South Pyongan Province"/>
    <m/>
    <n v="39.618282999999998"/>
    <n v="125.80358510000001"/>
    <s v="Sea of Japan or East Sea"/>
    <s v="560 km"/>
    <s v="500 km"/>
    <x v="0"/>
    <x v="0"/>
    <s v="This test was the second North Korea conducted in a week. Following the test, Kim Jong Un stated he believed the weapon was ready for deployment and ordered the mass production of the missile. The KN-15 is a solid fuel missile which means it can be launched on shorter notice. In the event of war, finding and destroying all the KN-15 missiles before they could be launched would be tough."/>
    <s v="http://thediplomat.com/2017/05/north-koreas-new-intermediate-range-ballistic-missile-the-hwasong-12-first-takeaways/?utm_content=buffer3dda6&amp;utm_medium=social&amp;utm_source=twitter.com&amp;utm_campaign=buffer; https://www.nknews.org/2017/05/n-korea-claims-successful-intermediate-range-ballistic-missile-test-launch/; http://www.bbc.com/news/world-asia-39918652; http://www.japantimes.co.jp/news/2017/05/14/asia-pacific/north-korea-carries-new-ballistic-missile-test/#.WRncNojyuUl; https://www.washingtonpost.com/world/north-korea-launches-a-missile-that-flies-450-miles/2017/05/13/e1647da8-382c-11e7-99b0-dd6e94e786e5_story.html?utm_campaign=buffer&amp;utm_content=bufferdc0f7&amp;utm_medium=social&amp;utm_source=twitter.com&amp;utm_term=.617f3d0df259; http://www.bbc.com/news/world-asia-39911530; https://www.wsj.com/articles/north-korea-is-accelerating-plan-to-land-missiles-in-u-s-1494792608; https://www.wsj.com/articles/north-korea-launches-possible-ballistic-missile-south-korean-news-agency-reports-1494713029; https://twitter.com/CT_operative/status/864121984573206528; http://thediplomat.com/2017/06/exclusive-north-korea-tested-its-new-intermediate-range-ballistic-missile-3-times-in-april-2017/;"/>
  </r>
  <r>
    <d v="2017-05-28T00:00:00"/>
    <d v="2017-11-28T00:00:00"/>
    <d v="1899-12-30T20:40:00"/>
    <x v="13"/>
    <s v="SRBM"/>
    <m/>
    <x v="5"/>
    <s v="Kangwon Province, (North Korea)"/>
    <s v="Wonsan Airbase"/>
    <n v="39.167700000000004"/>
    <n v="127.4817"/>
    <s v="Sea of Japan or East Sea"/>
    <s v="120 km"/>
    <s v="400 km"/>
    <x v="0"/>
    <x v="0"/>
    <s v="There continues to be some confusion about this missile's designation. Due to some confusing reports, it was initially referred to as the KN-17. Information has since surfaced that the KN-17 is actually the designation for the Hwasong-12. This missile's name is still slightly unclear. North Korea refers to this as the &quot;ultra precision&quot; missile. The missile itself appears to be a Scud-C with a Manueverable Re-entry Vehicle, hence the designation &quot;Scud-C MaRV&quot;.  This test marked another first for North Korea in 2017. It was the first successful test of the Scud-C MaRV, a missile with a maneuverable terminal stage.  A maneuverable terminal stage is significant because such a system could potentially frustrate missile defense systems like THAAD. This missile was first sighted at the April 15, 2017 parade. This missile was initially believed to have been tested 3 times in April and failed repeatedly. Information has since surfaced that these were actually tests of the Hwasong-12. While this test is reported to have occurred at Wonson Kalma International Airport, the test actually took place right outside the airport, about 100 meters on the northern side. The missile itself landed in between South Korea and Japan in a piece of disputed water sparking a small diplomatic skirmish between the two over whose water it landed in."/>
    <s v="https://twitter.com/DaveSchmerler/status/869346581941600256; https://twitter.com/JosephHDempsey/status/868962193039122432; https://www.washingtonpost.com/world/asia_pacific/north-koreas-latest-ballistic-missile-launch-lands-in-the-sea-of-japan/2017/05/28/cb072e0e-43f6-11e7-a196-a1bb629f64cb_story.html?utm_term=.072059ffa7f4; https://www.wsj.com/articles/s-korea-military-says-north-korea-fires-unidentified-projectile-1496008566; http://www.japantimes.co.jp/news/2017/05/29/asia-pacific/north-korea-fires-off-missile-lands-japans-exclusive-economic-zone/#.WS2oo2jyuUk; http://www.japantimes.co.jp/news/2017/05/30/asia-pacific/north-korea-hails-test-precision-guided-missile-success-vows-bigger-gift-package-u-s/#.WS2oqGjyuUk; http://thediplomat.com/2017/06/exclusive-north-korea-tested-its-new-intermediate-range-ballistic-missile-3-times-in-april-2017/;"/>
  </r>
  <r>
    <d v="2017-07-04T00:00:00"/>
    <d v="2017-11-28T00:00:00"/>
    <d v="1899-12-30T00:40:00"/>
    <x v="14"/>
    <s v="ICBM"/>
    <m/>
    <x v="18"/>
    <s v="Kusong, North Pyongan"/>
    <s v="Panghyon-Dong, Panghyon-Nodongjagu, Panghyon Testing Site"/>
    <n v="39.872152999999997"/>
    <n v="125.269192"/>
    <s v="Sea of Japan or East Sea"/>
    <s v="2802 km"/>
    <s v="933 km"/>
    <x v="0"/>
    <x v="0"/>
    <s v="This was the first successful test of a North Korean ICBM. The missile appears to be a two stage missile. The design appears to be a larger version of the Hwasong-12 IRBM with a second stage added. North Korea lofted the missile to avoid overflying Japan, hence the high apogee. However, if North Korea had fired it intending to maximize distance estimates suggest it could have travelled approximately 7,000 km. Later analysis of the missile, and a subsequent test of the missile, increased this range estimate to over 10,000 km which places targets as far into the US as Chicago within range of the missile."/>
    <s v="https://www.wsj.com/articles/north-korea-launches-missile-into-waters-between-korea-and-japan-1499131848; https://www.washingtonpost.com/national/north-korea-claims-successful-intercontinental-ballistic-missile-test-defying-international-condemnation/2017/07/04/4f804488-609c-11e7-8adc-fea80e32bf47_story.html?utm_term=.8d9461e74489; http://www.cnn.com/2017/07/04/politics/us-officials-meet-north-korea-missile-launch/index.html; https://pbs.twimg.com/media/DD29MRwVYAAYc43.jpg:large; http://allthingsnuclear.org/dwright/north-korea-appears-to-launch-missile-with-6700-km-range"/>
  </r>
  <r>
    <d v="2017-07-28T00:00:00"/>
    <d v="2017-11-28T00:00:00"/>
    <d v="1899-12-30T14:42:00"/>
    <x v="14"/>
    <s v="ICBM"/>
    <m/>
    <x v="19"/>
    <s v="Mup'yong-ni, Chagang province"/>
    <s v="Mupyong-ni Missile Base, 2.8 General Machines Plant, Mupyong-ni TEL Facility"/>
    <n v="40.611207999999998"/>
    <n v="126.425743"/>
    <s v="Sea of Japan or East Sea"/>
    <s v="3724.9 km"/>
    <s v="998 km"/>
    <x v="0"/>
    <x v="0"/>
    <s v="North Korea's second ICBM flight test of the Hwasong-14. The missile was launched on a lofted trajectory. Initial analysis suggests if launched on a trajectory to maximize its range then it could cover approximately 10,000 km. Such a missile brings most of the continental United States within range. The test was highly anticipated as well. There were multiple reports from US intelligence agencies that said North Korea was preparing for a missile launch sometime during the last week of July. However, most of those reports cited activity at Kusong, around where the first ICBM test was carried out. This test occurred over 100 km away from that location. Some have speculated that this test was North Korea's attempt to demonstrate that it could &quot;fake out&quot; US intelligence and carry out a launch without the US knowing where it would come from. Subsequent reports from South Korea and the US stated that the respective intelligence agencies were aware of and tracking the activity and were not fooled. The launch location itself appears to be a missile base or TEL maintenance facility close to the Chinese border."/>
    <s v="https://twitter.com/DaveSchmerler/status/891208500071636992; http://www.mod.go.jp/e/press/release/2017/07/29b.pdf; http://www.mod.go.jp/e/press/release/2017/07/29a.pdf; http://www.npr.org/sections/thetwo-way/2017/07/28/540008218/north-korea-h-ballistic-missile-seoul-and-the-pentagon-say?utm_campaign=storyshare&amp;utm_source=twitter.com&amp;utm_medium=social; https://www.theguardian.com/world/2017/jul/28/north-korea-fires-missile-japan-reports-say; https://www.inverse.com/article/34804-north-korea-missile-test-night-launch?utm_source=twitter.com&amp;utm_medium=on_site&amp;utm_campaign=article-footer; http://www.reuters.com/article/us-northkorea-missiles-idUSKBN1AD1ZB?utm_source=twitter&amp;utm_medium=Social; http://www.abc.net.au/news/2017-07-29/north-korea-missile-test-proves-the-us-is-well-within-range/8756472; http://www.bbc.com/news/world-asia-40760583#; http://www.npr.org/2017/07/28/540088346/north-korea-successfully-launches-second-icbm; https://www.buzzfeed.com/nancyyoussef/north-korea-missile-could-have-reached-us-midwest-estimates?utm_term=.fb2ZwnBNO#.kdybV9OYZ; https://www.ft.com/content/e4e723f8-73ce-11e7-aca6-c6bd07df1a3c; https://twitter.com/CurtisMelvin/status/892013648658477056"/>
  </r>
  <r>
    <d v="2017-08-25T00:00:00"/>
    <d v="2017-11-28T00:00:00"/>
    <d v="1899-12-30T21:49:00"/>
    <x v="15"/>
    <s v="SRBM"/>
    <m/>
    <x v="2"/>
    <s v="Kittae Pass, Kangwon Province, (North Korea)"/>
    <s v="Gitdaeryung"/>
    <n v="38.990830000000003"/>
    <n v="127.6236"/>
    <s v="Sea of Japan or East Sea"/>
    <m/>
    <s v="250 km"/>
    <x v="0"/>
    <x v="0"/>
    <s v="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quot;several unidentified projectiles&quot;.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quot;Scud-B MaRV&quot;, dubbed the KN-21 by the US. It appears to be an attempt to update North Korea's oldest missile system. North Korea likely has lots of these missiles in storage, equipping them with manueverable re-entry vehicles is a cheap and quick way to update an old system."/>
    <s v="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
  </r>
  <r>
    <d v="2017-08-25T00:00:00"/>
    <d v="2017-11-28T00:00:00"/>
    <d v="1899-12-30T22:07:00"/>
    <x v="15"/>
    <s v="SRBM"/>
    <m/>
    <x v="2"/>
    <s v="Kittae Pass, Kangwon Province, (North Korea)"/>
    <s v="Gitdaeryung"/>
    <n v="38.990830000000003"/>
    <n v="127.6236"/>
    <s v="Sea of Japan or East Sea"/>
    <m/>
    <s v="N/A"/>
    <x v="0"/>
    <x v="1"/>
    <s v="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quot;several unidentified projectiles&quot;.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quot;Scud-B MaRV&quot;, dubbed the KN-21 by the US. It appears to be an attempt to update North Korea's oldest missile system. North Korea likely has lots of these missiles in storage, equipping them with manueverable re-entry vehicles is a cheap and quick way to update an old system."/>
    <s v="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
  </r>
  <r>
    <d v="2017-08-25T00:00:00"/>
    <d v="2017-11-28T00:00:00"/>
    <d v="1899-12-30T22:19:00"/>
    <x v="15"/>
    <s v="SRBM"/>
    <m/>
    <x v="2"/>
    <s v="Kittae Pass, Kangwon Province, (North Korea)"/>
    <s v="Gitdaeryung"/>
    <n v="38.990830000000003"/>
    <n v="127.6236"/>
    <s v="Sea of Japan or East Sea"/>
    <m/>
    <s v="250 km"/>
    <x v="0"/>
    <x v="0"/>
    <s v="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quot;several unidentified projectiles&quot;.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quot;Scud-B MaRV&quot;, dubbed the KN-21 by the US. It appears to be an attempt to update North Korea's oldest missile system. North Korea likely has lots of these missiles in storage, equipping them with manueverable re-entry vehicles is a cheap and quick way to update an old system."/>
    <s v="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
  </r>
  <r>
    <d v="2017-08-28T00:00:00"/>
    <d v="2017-11-28T00:00:00"/>
    <d v="1899-12-30T20:58:00"/>
    <x v="12"/>
    <s v="IRBM"/>
    <m/>
    <x v="20"/>
    <s v="Pyongyang, North Korea"/>
    <s v="Sunan, PY Airport, Pyongyang Sunan International Airport"/>
    <n v="39.200158999999999"/>
    <n v="125.67325599999999"/>
    <s v="Pacific Ocean"/>
    <s v="550 km"/>
    <s v="2700 km"/>
    <x v="0"/>
    <x v="2"/>
    <s v="This was the 3rd time North Korea launched a missile over the Japanese home islands. The first was in 1998 and the second was in 2009 (North Korea attempted a launch over Japan in 2006 but the rocket failed before overflying Japan). Initial reports suggested that North Korea launched 3 missiles, this was later deterimined to be innaccurate and that North Korea had only launched a single missile. The exact type of missile launched is unclear however we have can narrow it down. Based on the range alone it would have to be either the Hwasong-12 or the Hwasong-14 because those are the only known missiles in North Korea's arsenal capable of travelling that distance. The consensus is that this was a launch of the HS-12. The estimated maximum range of this missile is 4500 km making the 2700 km distance travelled puzzeling. The reduced range was likely either the result of some failure with the missile or North Korea purposely testing the missile at a reduced range (both of which are not without precedence).This is unclear. Early reports out of Japan reported that the missile broke apart into multiple pieces suggesting a failure. In addition, the missile travelled only 2700 km, significantly shorter than its estimated range. North Korea later reported the test as a success and released photographs of the test and Kim Jong Un observing it. Maps placed in front of Kim suggest the missile may have been intended to travel farther than it did. A subsequent test on September 14 followed a similar trajectory except this time the missile travelled about 1000 km farther."/>
    <s v="http://english.yonhapnews.co.kr/northkorea/2017/08/29/91/0401000000AEN20170829000755315F.html; http://english.yonhapnews.co.kr/northkorea/2017/08/29/0401000000AEN20170829000752315.html; http://allthingsnuclear.org/dwright/north-koreas-missile-test-over-japan; https://twitter.com/nktpnd/status/902300202039738368; https://twitter.com/jseldin/status/902291268369305600; https://twitter.com/nktpnd/status/902604666646777861; https://www.washingtonpost.com/world/north-korean-missile-flies-over-japan-escalating-tensions-and-prompting-an-angry-response-from-tokyo/2017/08/28/e1975804-8c37-11e7-9c53-6a169beb0953_story.html?hpid=hp_hp-top-table-low_nkoreamissile-546pm:homepage/story&amp;utm_campaign=buffer&amp;utm_content=buffere55ca&amp;utm_medium=social&amp;utm_source=twitter.com&amp;utm_term=.024311fb0d4a; http://www.mod.go.jp/e/press/release/2017/08/29a.html; https://www.facebook.com/36WGPA/posts/1772782709430433;"/>
  </r>
  <r>
    <d v="2017-09-14T00:00:00"/>
    <d v="2017-11-28T00:00:00"/>
    <d v="1899-12-30T21:57:00"/>
    <x v="12"/>
    <s v="IRBM"/>
    <m/>
    <x v="20"/>
    <s v="Pyongyang, North Korea"/>
    <s v="Sunan, PY Airport, Pyongyang Sunan International Airport"/>
    <n v="39.200158999999999"/>
    <n v="125.67325599999999"/>
    <s v="Pacific Ocean"/>
    <s v="770 km"/>
    <s v="3700 km"/>
    <x v="0"/>
    <x v="0"/>
    <s v="This was the 4th time North Korea launched a projectile over the Japanese home islands and the 2nd time they launched a ballistic missile. This time the missile travelled about 3700 km, which is about the distance it would have to travel to hit Guam. The missile travelled an a similar trajectory as the August 28 test which suggests this flight path could become a regular testing corridor over Japan."/>
    <s v="http://www.mod.go.jp/e/press/release/2017/09/15a.html; http://www.mod.go.jp/e/press/conference/2017/09/15.pdf; https://apnews.com/4509ab53e96b4ce38000bb2e232f33ad/North-Korea-fires-missile-over-Japan-in-longest-ever-flight?utm_content=buffer810fe&amp;utm_medium=social&amp;utm_source=twitter.com&amp;utm_campaign=buffer; http://thediplomat.com/2017/09/north-korea-overflies-japan-with-another-intermediate-range-ballistic-missile-early-analysis/?utm_content=bufferd82eb&amp;utm_medium=social&amp;utm_source=twitter.com&amp;utm_campaign=buffer; https://twitter.com/nktpnd/status/908476033103548416; https://twitter.com/DaveSchmerler/status/908829833093816322;"/>
  </r>
  <r>
    <d v="2017-11-28T00:00:00"/>
    <d v="2017-11-29T00:00:00"/>
    <d v="1899-12-30T18:18:00"/>
    <x v="16"/>
    <s v="ICBM"/>
    <m/>
    <x v="21"/>
    <s v="Pyongsong, South Pyongan Province"/>
    <s v="March 16 Factory"/>
    <n v="39.281999999999996"/>
    <n v="125.869"/>
    <s v="Sea of Japan or East Sea"/>
    <s v="4475 km"/>
    <s v="950 km"/>
    <x v="0"/>
    <x v="0"/>
    <s v="First test of North Korea's new missile, the Hwasong-15. The missile itself is noticebly larger than the Hwasong-14 and estimates for its range suggest it is capable of delivering a payload 13,000 km putting the entire United States within range. The test took place in a field next to the factory which it was rolled out of in images released by North Korea following the test."/>
    <s v="https://www.nytimes.com/2017/11/28/world/asia/north-korea-missile-test.html; https://www.cnn.com/2017/11/29/asia/north-korea-missile-test/index.html; https://www.washingtonpost.com/news/worldviews/wp/2017/11/29/north-koreas-late-night-missile-test-may-hint-at-broader-strategy/?utm_term=.2e9bcbf2b2d1; https://www.washingtonpost.com/world/north-korea-fires-missile-for-the-first-time-in-more-than-two-months/2017/11/28/0c136952-d46c-11e7-9461-ba77d604373d_story.html?hpid=hp_hp-top-table-main_nkoreamissile-2p:homepage/story&amp;utm_campaign=buffer&amp;utm_content=bufferf0c09&amp;utm_medium=social&amp;utm_source=twitter.com&amp;utm_term=.4adbad152a43; http://allthingsnuclear.org/dwright/nk-longest-missile-test-yet; https://twitter.com/W7VOA/status/935607913019772928; https://twitter.com/martyn_williams/status/935716589223079936; https://pbs.twimg.com/media/DPvybh4W0AIe6Ux.jpg:large; https://pbs.twimg.com/media/DPxVMlMUQAA-wjh.jpg:large;"/>
  </r>
  <r>
    <d v="2019-05-04T00:00:00"/>
    <d v="2019-05-06T00:00:00"/>
    <d v="1899-12-30T01:54:00"/>
    <x v="17"/>
    <s v="SRBM"/>
    <m/>
    <x v="4"/>
    <s v="Kangwon Province, (North Korea)"/>
    <s v="North Wonson"/>
    <n v="39.401670000000003"/>
    <n v="127.5369"/>
    <s v="Sea of Japan or East Sea"/>
    <m/>
    <s v="200 km"/>
    <x v="0"/>
    <x v="0"/>
    <s v="After 522 days since the previous missile test, North Korea carried out a test of a new solid fuel missile. Though the test does not violate North Korea's self-imposed missile testing moratorium, it does suggest it may be unwinding. The new missile was first publicly seen at a April 2017 parade and looks similar to an Iskander missile. The test was accompanied with several MLRS missile launches which created significant confusion in the immediate aftermath as to the number and types of missiles tested (the accompanying MLRS launches are too small for this dataset and are excluded). The range of the new missile is still unknown as is its name. This database records it as the KN-23, though this may later be revised after a new name is adopted."/>
    <s v="https://www.bloomberg.com/news/articles/2019-05-05/kim-jong-un-s-weapon-test-may-have-included-ballistic-missile; https://www.cnn.com/2019/05/05/politics/north-korea-missile-launch-image/index.html; https://www.flickr.com/photos/150159554@N03/sets/72157691269857323/; https://www.washingtonpost.com/world/north-korea-fires-several-short-range-projectiles-south-korean-military-says/2019/05/03/511efe92-6e0f-11e9-be3a-33217240a539_story.html?utm_term=.754c1887a45f; https://www.nknews.org/pro/the-songun-iskander-unpacking-north-koreas-new-missile/; https://twitter.com/nktpnd/status/1124784779734519808; https://en.yna.co.kr/view/AEN20190504000700325; https://www.nytimes.com/2019/05/03/world/asia/north-korea-missile.html; https://www.apnews.com/fb6fc86cf2624f9aaf68837d1d0a220d;"/>
  </r>
  <r>
    <d v="2019-05-04T00:00:00"/>
    <d v="2019-05-10T00:00:00"/>
    <m/>
    <x v="17"/>
    <s v="SRBM"/>
    <m/>
    <x v="4"/>
    <s v="Kangwon Province, (North Korea)"/>
    <s v="North Wonson"/>
    <n v="39.401670000000003"/>
    <n v="127.5369"/>
    <m/>
    <m/>
    <m/>
    <x v="0"/>
    <x v="0"/>
    <s v="Reports following the test suggest North Korea launched two missiles. Photos released appeared to show one missile along with MLRS launches but later analysis seems to indicate there may actually have been two launches of the new missile. The US and South Korea have not provided any clarification on this."/>
    <s v="https://www.bloomberg.com/news/articles/2019-05-05/kim-jong-un-s-weapon-test-may-have-included-ballistic-missile; https://www.cnn.com/2019/05/05/politics/north-korea-missile-launch-image/index.html; https://www.flickr.com/photos/150159554@N03/sets/72157691269857323/; https://www.washingtonpost.com/world/north-korea-fires-several-short-range-projectiles-south-korean-military-says/2019/05/03/511efe92-6e0f-11e9-be3a-33217240a539_story.html?utm_term=.754c1887a45f; https://www.nknews.org/pro/the-songun-iskander-unpacking-north-koreas-new-missile/; https://twitter.com/nktpnd/status/1124784779734519808; https://en.yna.co.kr/view/AEN20190504000700325; https://www.nytimes.com/2019/05/03/world/asia/north-korea-missile.html; https://www.apnews.com/fb6fc86cf2624f9aaf68837d1d0a220d;"/>
  </r>
  <r>
    <d v="2019-05-09T00:00:00"/>
    <d v="2019-05-10T00:00:00"/>
    <d v="1899-12-30T07:29:00"/>
    <x v="17"/>
    <s v="SRBM"/>
    <m/>
    <x v="22"/>
    <s v="North Pyongan, North Korea"/>
    <s v="Kusong area"/>
    <n v="40.029677999999997"/>
    <n v="125.22732600000001"/>
    <m/>
    <s v="50 km"/>
    <s v="420 km"/>
    <x v="0"/>
    <x v="0"/>
    <s v="Reports suggest North Korea tested two missiles and rocket artillery, similar to the May 4 test, however it is unclear if two missiles or only one missile was tested. At least one of the missiles also appears to have flown a &quot;depressed&quot; trajector, suggesting it was designed to evade US missile defense systems."/>
    <s v="https://www.bbc.com/news/world-asia-48212045; https://www.reuters.com/article/us-northkorea-missiles-capability-analys-idUSKCN1SG0CR; https://twitter.com/JosephHDempsey/status/1126774666071162880;"/>
  </r>
  <r>
    <d v="2019-05-09T00:00:00"/>
    <d v="2019-05-10T00:00:00"/>
    <d v="1899-12-30T07:49:00"/>
    <x v="17"/>
    <s v="SRBM"/>
    <m/>
    <x v="22"/>
    <s v="North Pyongan, North Korea"/>
    <s v="Kusong area"/>
    <n v="40.029677999999997"/>
    <n v="125.22732600000001"/>
    <m/>
    <m/>
    <m/>
    <x v="0"/>
    <x v="0"/>
    <s v="Reports suggest North Korea tested two missiles and rocket artillery, similar to the May 4 test, however it is unclear if two missiles or only one missile was tested. At least one of the missiles also appears to have flown a &quot;depressed&quot; trajector, suggesting it was designed to evade US missile defense systems."/>
    <s v="https://www.bbc.com/news/world-asia-48212045; https://www.reuters.com/article/us-northkorea-missiles-capability-analys-idUSKCN1SG0CR; https://twitter.com/JosephHDempsey/status/1126774666071162880;"/>
  </r>
  <r>
    <d v="2019-07-24T00:00:00"/>
    <d v="2019-08-16T00:00:00"/>
    <d v="1899-12-30T20:34:00"/>
    <x v="17"/>
    <s v="SRBM"/>
    <m/>
    <x v="4"/>
    <s v="Kangwon Province, (North Korea)"/>
    <s v="Hodo; North Wonson"/>
    <n v="39.401670000000003"/>
    <n v="127.5369"/>
    <s v="Sea of Japan or East Sea"/>
    <s v="50 km"/>
    <s v="430 km"/>
    <x v="0"/>
    <x v="0"/>
    <s v="1 of 2 tests, the missile was launched from the Hodo Peninsula. The launches came less than a week after North Korea stated that continued US-ROK military exercises could jeopardize continued negotiations."/>
    <s v="https://en.yna.co.kr/view/AEN20190725000858325?section=national/defense; https://www.npr.org/2019/07/25/745144254/north-korea-conducts-missile-tests-while-bolton-meets-with-officials-in-seoul"/>
  </r>
  <r>
    <d v="2019-07-24T00:00:00"/>
    <d v="2019-08-16T00:00:00"/>
    <d v="1899-12-30T20:57:00"/>
    <x v="17"/>
    <s v="SRBM"/>
    <m/>
    <x v="4"/>
    <s v="Kangwon Province, (North Korea)"/>
    <s v="Hodo; North Wonson"/>
    <n v="39.401670000000003"/>
    <n v="127.5369"/>
    <s v="Sea of Japan or East Sea"/>
    <s v="50 km"/>
    <s v="690 km"/>
    <x v="0"/>
    <x v="0"/>
    <s v="2 of 2 tests"/>
    <s v="https://en.yna.co.kr/view/AEN20190725000858325?section=national/defense; https://www.npr.org/2019/07/25/745144254/north-korea-conducts-missile-tests-while-bolton-meets-with-officials-in-seoul"/>
  </r>
  <r>
    <d v="2019-08-06T00:00:00"/>
    <d v="2019-08-16T00:00:00"/>
    <m/>
    <x v="17"/>
    <s v="SRBM"/>
    <m/>
    <x v="23"/>
    <s v="Kwail, Kwail-gun, South Hwanghae"/>
    <s v="Kwail, &quot;western area operational airbase&quot;"/>
    <n v="38.421522000000003"/>
    <n v="125.024421"/>
    <s v="Sea of Japan or East Sea"/>
    <s v="37 km"/>
    <s v="450 km"/>
    <x v="0"/>
    <x v="0"/>
    <s v="1 of 2 tests, the test came only a few days after a set of MLRS tests. The MLRS tests were of missiles too small to be included in this dataset. In a statement following the test, North Korea claimed continued US-ROK military exercises were why it carried out the tests. The missiles were fired from the southwest of North Korea in an eastern direction across the peninsula."/>
    <s v="https://en.yna.co.kr/view/AEN20190807000454325?section=nk/nk#none; https://twitter.com/DaveSchmerler/status/1158857426415882248/photo/1; https://www.bbc.com/news/world-asia-49244654"/>
  </r>
  <r>
    <d v="2019-08-06T00:00:00"/>
    <d v="2019-08-16T00:00:00"/>
    <m/>
    <x v="17"/>
    <s v="SRBM"/>
    <m/>
    <x v="23"/>
    <s v="Kwail, Kwail-gun, South Hwanghae"/>
    <s v="Kwail, &quot;western area operational airbase&quot;"/>
    <n v="38.421522000000003"/>
    <n v="125.024421"/>
    <s v="Sea of Japan or East Sea"/>
    <s v="37 km"/>
    <s v="450 km"/>
    <x v="0"/>
    <x v="0"/>
    <s v="2 of 2 tests"/>
    <s v="https://en.yna.co.kr/view/AEN20190807000454325?section=nk/nk#none; https://twitter.com/DaveSchmerler/status/1158857426415882248/photo/1; https://www.bbc.com/news/world-asia-49244654"/>
  </r>
  <r>
    <d v="2019-08-09T00:00:00"/>
    <d v="2019-08-16T00:00:00"/>
    <d v="1899-12-30T20:34:00"/>
    <x v="18"/>
    <s v="SRBM"/>
    <m/>
    <x v="24"/>
    <s v="Hamhung, South Hamgyong"/>
    <s v="Chakto-dong, Hamhung, Hamhung Beach"/>
    <n v="39.811610999999999"/>
    <n v="127.66374999999999"/>
    <s v="Sea of Japan or East Sea"/>
    <s v="48 km"/>
    <s v="400 km"/>
    <x v="0"/>
    <x v="0"/>
    <s v="1 of 2 tests, the missiles were fired from the Eastern coast of North Korea. Initially believed to be another KN-23 test, photographs released by North Korea confirmed it was a new type of missile strongly resembling the US's ATACMS."/>
    <s v="https://www.washingtonpost.com/world/asia_pacific/fast-low-and-hard-to-stop-north-koreas-missile-tests-crank-up-the-threat-level/2019/08/15/adf3f3e4-bdc3-11e9-aff2-3835caab97f6_story.html; https://www.nknews.org/pro/unpacking-north-koreas-new-weapon-the-songun-atacms/; https://twitter.com/JosephHDempsey/status/1160344505486401538; https://www.theguardian.com/us-news/2019/aug/10/north-korea-fires-two-projectiles-shortly-after-trump-dismissed-earlier-launches; https://en.yna.co.kr/view/AEN20190811000351325?section=nk/nk; https://www.nknews.org/2019/08/kim-jong-un-guided-test-fire-of-new-weapon-with-superior-tactical-character/?utm_content=buffer483b1&amp;utm_medium=social&amp;utm_source=twitter.com&amp;utm_campaign=buffer;"/>
  </r>
  <r>
    <d v="2019-08-09T00:00:00"/>
    <d v="2019-08-16T00:00:00"/>
    <d v="1899-12-30T20:50:00"/>
    <x v="18"/>
    <s v="SRBM"/>
    <m/>
    <x v="24"/>
    <s v="Hamhung, South Hamgyong"/>
    <s v="Chakto-dong, Hamhung, Hamhung Beach"/>
    <n v="39.811610999999999"/>
    <n v="127.66374999999999"/>
    <s v="Sea of Japan or East Sea"/>
    <s v="48 km"/>
    <s v="400 km"/>
    <x v="0"/>
    <x v="0"/>
    <s v="1 of 2 tests, the missiles were fired from the Eastern coast of North Korea. Initially believed to be another KN-23 test, photographs released by North Korea confirmed it was a new type of missile strongly resembling the US's ATACMS."/>
    <s v="https://www.washingtonpost.com/world/asia_pacific/fast-low-and-hard-to-stop-north-koreas-missile-tests-crank-up-the-threat-level/2019/08/15/adf3f3e4-bdc3-11e9-aff2-3835caab97f6_story.html; https://www.nknews.org/pro/unpacking-north-koreas-new-weapon-the-songun-atacms/; https://twitter.com/JosephHDempsey/status/1160344505486401538; https://www.theguardian.com/us-news/2019/aug/10/north-korea-fires-two-projectiles-shortly-after-trump-dismissed-earlier-launches; https://en.yna.co.kr/view/AEN20190811000351325?section=nk/nk; https://www.nknews.org/2019/08/kim-jong-un-guided-test-fire-of-new-weapon-with-superior-tactical-character/?utm_content=buffer483b1&amp;utm_medium=social&amp;utm_source=twitter.com&amp;utm_campaign=buffer;"/>
  </r>
  <r>
    <d v="2019-08-15T00:00:00"/>
    <d v="2019-08-19T00:00:00"/>
    <d v="1899-12-30T23:01:00"/>
    <x v="18"/>
    <s v="SRBM"/>
    <m/>
    <x v="25"/>
    <s v="Kangwon Province, (North Korea)"/>
    <s v="Kangwon"/>
    <n v="38.953797000000002"/>
    <n v="127.891882"/>
    <s v="Sea of Japan or East Sea"/>
    <s v="30 km"/>
    <s v="230 km"/>
    <x v="0"/>
    <x v="0"/>
    <s v="1 of 2 tests"/>
    <s v="https://m-en.yna.co.kr/view/AEN20190816001354325?section=national/defense; https://thediplomat.com/2019/08/north-korea-continues-2019-missile-test-flurry-with-new-short-range-missile-launches/; https://www.wsj.com/articles/north-koreas-missile-tests-fail-to-provoke-response-from-washington-11566039601;"/>
  </r>
  <r>
    <d v="2019-08-15T00:00:00"/>
    <d v="2019-08-19T00:00:00"/>
    <d v="1899-12-30T23:16:00"/>
    <x v="18"/>
    <s v="SRBM"/>
    <m/>
    <x v="25"/>
    <s v="Kangwon Province, (North Korea)"/>
    <s v="Kangwon"/>
    <n v="38.953797000000002"/>
    <n v="127.891882"/>
    <s v="Sea of Japan or East Sea"/>
    <s v="30 km"/>
    <s v="230 km"/>
    <x v="0"/>
    <x v="0"/>
    <s v="2 of 2 tests"/>
    <s v="https://m-en.yna.co.kr/view/AEN20190816001354325?section=national/defense; https://thediplomat.com/2019/08/north-korea-continues-2019-missile-test-flurry-with-new-short-range-missile-launches/; https://www.wsj.com/articles/north-koreas-missile-tests-fail-to-provoke-response-from-washington-11566039601;"/>
  </r>
  <r>
    <d v="2019-08-23T00:00:00"/>
    <d v="2019-09-11T00:00:00"/>
    <d v="1899-12-30T21:45:00"/>
    <x v="19"/>
    <s v="SRBM"/>
    <m/>
    <x v="26"/>
    <s v="Sondok, South Hamgyong Province"/>
    <s v="Sondok Military Airfield"/>
    <n v="39.743699999999997"/>
    <n v="127.47320000000001"/>
    <s v="Sea of Japan or East Sea"/>
    <s v="97 km"/>
    <s v="380 km"/>
    <x v="0"/>
    <x v="0"/>
    <s v="1 of 2 tests"/>
    <s v="https://en.yna.co.kr/view/AEN20190824000453325?section=nk/nk; https://twitter.com/ArmsControlWonk/status/1165390446966661121; https://www.nytimes.com/2019/08/23/world/asia/north-korea-missile-tests-japan-south-korea.html; https://www.bbc.com/news/world-asia-49455689;"/>
  </r>
  <r>
    <d v="2019-08-23T00:00:00"/>
    <d v="2019-09-11T00:00:00"/>
    <d v="1899-12-30T22:02:00"/>
    <x v="19"/>
    <s v="SRBM"/>
    <m/>
    <x v="26"/>
    <s v="Sondok, South Hamgyong Province"/>
    <s v="Sondok Military Airfield"/>
    <n v="39.743699999999997"/>
    <n v="127.47320000000001"/>
    <s v="Sea of Japan or East Sea"/>
    <s v="97 km"/>
    <s v="380 km"/>
    <x v="0"/>
    <x v="0"/>
    <s v="2 of 2 tests"/>
    <s v="https://en.yna.co.kr/view/AEN20190824000453325?section=nk/nk; https://twitter.com/ArmsControlWonk/status/1165390446966661121; https://www.nytimes.com/2019/08/23/world/asia/north-korea-missile-tests-japan-south-korea.html; https://www.bbc.com/news/world-asia-49455689;"/>
  </r>
  <r>
    <d v="2019-09-09T00:00:00"/>
    <d v="2019-09-11T00:00:00"/>
    <d v="1899-12-30T21:53:00"/>
    <x v="19"/>
    <s v="SRBM"/>
    <m/>
    <x v="27"/>
    <s v="Kaechon, South Pyongan Province"/>
    <m/>
    <n v="39.752321000000002"/>
    <n v="125.899905"/>
    <s v="Sea of Japan or East Sea"/>
    <s v="50 km"/>
    <s v="330 km"/>
    <x v="0"/>
    <x v="0"/>
    <s v="The test came only a few hours after North Korea stated it was willing to continue talks with the US and shortly before John Bolton found out on twitter he was fired. Reports from the ROK Joint Chiefs reported two missiles launched and tracked, images later released by DPRK state media however show evidence that it launched three missiles, suggesting one of the tests failed early in flight. As such, three entries are recorded for this test with the last being recorded as a failure. It is not clear exactly what time the failed launch took place. (1 of 3 tests)"/>
    <s v="https://en.yna.co.kr/view/AEN20190910001055325?section=national/defense; https://twitter.com/DaveSchmerler/status/1171805482958409729; https://twitter.com/JosephHDempsey/status/1171550160247250944; https://www.cbsnews.com/news/north-korea-confirms-second-test-launch-multiple-rocket-launcher-says-kim-jong-un-observed/; https://www.cnn.com/2019/09/10/asia/north-korea-projectiles-launch/index.html; https://www.theguardian.com/world/2019/sep/10/north-korea-launches-two-projectiles-hours-after-nuclear-talks-offer;https://www.bloomberg.com/news/articles/2019-09-11/north-korea-s-kim-oversaw-test-of-super-large-missile-launcher;"/>
  </r>
  <r>
    <d v="2019-09-09T00:00:00"/>
    <d v="2019-09-11T00:00:00"/>
    <d v="1899-12-30T22:12:00"/>
    <x v="19"/>
    <s v="SRBM"/>
    <m/>
    <x v="27"/>
    <s v="Kaechon, South Pyongan Province"/>
    <m/>
    <n v="39.752321000000002"/>
    <n v="125.899905"/>
    <s v="Sea of Japan or East Sea"/>
    <s v="50 km"/>
    <s v="330 km"/>
    <x v="0"/>
    <x v="0"/>
    <s v="2 of 3 tests"/>
    <s v="https://en.yna.co.kr/view/AEN20190910001055325?section=national/defense; https://twitter.com/DaveSchmerler/status/1171805482958409729; https://twitter.com/JosephHDempsey/status/1171550160247250944; https://www.cbsnews.com/news/north-korea-confirms-second-test-launch-multiple-rocket-launcher-says-kim-jong-un-observed/; https://www.cnn.com/2019/09/10/asia/north-korea-projectiles-launch/index.html; https://www.theguardian.com/world/2019/sep/10/north-korea-launches-two-projectiles-hours-after-nuclear-talks-offer;https://www.bloomberg.com/news/articles/2019-09-11/north-korea-s-kim-oversaw-test-of-super-large-missile-launcher;"/>
  </r>
  <r>
    <d v="2019-09-09T00:00:00"/>
    <d v="2019-09-11T00:00:00"/>
    <m/>
    <x v="19"/>
    <s v="SRBM"/>
    <m/>
    <x v="27"/>
    <s v="Kaechon, South Pyongan Province"/>
    <m/>
    <n v="39.752321000000002"/>
    <n v="125.899905"/>
    <s v="Sea of Japan or East Sea"/>
    <m/>
    <m/>
    <x v="0"/>
    <x v="1"/>
    <s v="3 of 3 tests"/>
    <s v="https://en.yna.co.kr/view/AEN20190910001055325?section=national/defense; https://twitter.com/DaveSchmerler/status/1171805482958409729; https://twitter.com/JosephHDempsey/status/1171550160247250944; https://www.cbsnews.com/news/north-korea-confirms-second-test-launch-multiple-rocket-launcher-says-kim-jong-un-observed/; https://www.cnn.com/2019/09/10/asia/north-korea-projectiles-launch/index.html; https://www.theguardian.com/world/2019/sep/10/north-korea-launches-two-projectiles-hours-after-nuclear-talks-offer;https://www.bloomberg.com/news/articles/2019-09-11/north-korea-s-kim-oversaw-test-of-super-large-missile-launcher;"/>
  </r>
  <r>
    <d v="2019-10-01T00:00:00"/>
    <d v="2019-10-04T00:00:00"/>
    <d v="1899-12-30T22:00:00"/>
    <x v="20"/>
    <s v="SLBM"/>
    <m/>
    <x v="28"/>
    <s v="Kangwon Province, (North Korea)"/>
    <m/>
    <n v="39.26"/>
    <n v="127.58"/>
    <s v="Sea of Japan or East Sea"/>
    <s v="910 km"/>
    <s v="450 km"/>
    <x v="0"/>
    <x v="0"/>
    <s v="Test of new SLBM. The missile appears to have been launched from an underwater barge. The exact location is not clear but it appears to have been launched off the coast of Wonsan, the site of many other missile tests. North Korea has carried out successful tests from submarines in the past and future tests of this system would likely involve using a submarine as the launch platform. The missile was launched on a lofted trajectory. David Wright estimates that if it been launched to maximize distance it likely could have flown for approx 1,900 km."/>
    <s v="https://www.bbc.com/news/world-asia-49915224; https://www.apnews.com/d6a459d8c4774153ad71de95e9effea0; https://allthingsnuclear.org/dwright/north-koreas-latest-missile-test; https://www.washingtonpost.com/world/asia_pacific/north-korea-tests-ballistic-missile-in-show-of-strength-ahead-of-new-talks/2019/10/02/199a7488-e4de-11e9-b7da-053c79b03db8_story.html;"/>
  </r>
  <r>
    <d v="2019-10-31T00:00:00"/>
    <d v="2019-11-04T00:00:00"/>
    <d v="1899-12-30T07:35:00"/>
    <x v="19"/>
    <s v="SRBM"/>
    <m/>
    <x v="6"/>
    <s v="South Pyongan Province"/>
    <m/>
    <n v="39.412593999999999"/>
    <n v="125.89031"/>
    <s v="Sea of Japan or East Sea"/>
    <s v="90 km"/>
    <s v="370 km"/>
    <x v="0"/>
    <x v="0"/>
    <s v="It is not clear where this test took place. South Korea reported it as &quot;from areas in the city of Sunchon, South Pyongan Province&quot;. There's an airbase in that area which could be the location given that North Korea has used them, and this one specifically, as launch sites in the past. If more precise location information becomes available this may be changed. Perhaps most notable about this test is how much North Korea appears to have downplayed it. Kim Jong Un was not reported to have attended the test as he has in the past and few photos were released (making it an especially challenging geolocation puzzle). Given the date of the test, the timing makes this the spookiest DPRK missile test to date. (1 of 2)"/>
    <s v="https://en.yna.co.kr/view/AEN20191031011453325; https://twitter.com/JosephHDempsey/status/1189872974477905922?s=20; https://www.nknews.org/2019/10/north-korean-media-hails-perfection-of-new-multiple-launch-rocket-system/;"/>
  </r>
  <r>
    <d v="2019-10-31T00:00:00"/>
    <d v="2019-11-04T00:00:00"/>
    <d v="1899-12-30T07:38:00"/>
    <x v="19"/>
    <s v="SRBM"/>
    <m/>
    <x v="6"/>
    <s v="South Pyongan Province"/>
    <m/>
    <n v="39.412593999999999"/>
    <n v="125.89031"/>
    <s v="Sea of Japan or East Sea"/>
    <s v="90 km"/>
    <s v="370 km"/>
    <x v="0"/>
    <x v="0"/>
    <s v="2 of 2 tests"/>
    <s v="https://en.yna.co.kr/view/AEN20191031011453325; https://twitter.com/JosephHDempsey/status/1189872974477905922?s=20; https://www.nknews.org/2019/10/north-korean-media-hails-perfection-of-new-multiple-launch-rocket-system/;"/>
  </r>
  <r>
    <d v="2019-11-28T00:00:00"/>
    <d v="2019-12-02T00:00:00"/>
    <d v="1899-12-30T07:59:00"/>
    <x v="19"/>
    <s v="SRBM"/>
    <m/>
    <x v="29"/>
    <s v="Hamhung, South Hamgyong Province"/>
    <m/>
    <n v="39.789380000000001"/>
    <n v="127.53993"/>
    <s v="Sea of Japan or East Sea"/>
    <s v="97 km"/>
    <s v="380 km"/>
    <x v="0"/>
    <x v="0"/>
    <s v="North Korea launched two large-calibar MLRS rockets on Thanksgiving 2019. Noteably, the two missiles were launched within 30 seconds of each other, a step up from the three minutes on the Halloween test earlier in 2019. Phtographs later revelaed the location of the test to be Yonpo Airport. 1 of 2."/>
    <s v="https://www.reuters.com/article/us-northkorea-missiles-kim/north-koreas-thanksgiving-day-test-shows-improving-speed-for-missile-crews-idUSKBN1Y229Z; https://www.washingtonpost.com/world/asia-pacific/north-korea-launches-two-projectiles-in-thanksgiving-message-to-trump/2019/11/28/3cb203d4-11be-11ea-924c-b34d09bbc948_story.html; https://twitter.com/JosephHDempsey/status/1200375851667394561; https://twitter.com/dagyumji/status/1199992317702070273"/>
  </r>
  <r>
    <d v="2019-11-28T00:00:00"/>
    <d v="2019-12-02T00:00:00"/>
    <d v="1899-12-30T07:59:30"/>
    <x v="19"/>
    <s v="SRBM"/>
    <m/>
    <x v="29"/>
    <s v="Hamhung, South Hamgyong Province"/>
    <m/>
    <n v="39.789380000000001"/>
    <n v="127.53993"/>
    <s v="Sea of Japan or East Sea"/>
    <s v="97 km"/>
    <s v="380 km"/>
    <x v="0"/>
    <x v="0"/>
    <s v="2 of 2 tests"/>
    <s v="https://www.reuters.com/article/us-northkorea-missiles-kim/north-koreas-thanksgiving-day-test-shows-improving-speed-for-missile-crews-idUSKBN1Y229Z; https://www.washingtonpost.com/world/asia-pacific/north-korea-launches-two-projectiles-in-thanksgiving-message-to-trump/2019/11/28/3cb203d4-11be-11ea-924c-b34d09bbc948_story.html; https://twitter.com/JosephHDempsey/status/1200375851667394561; https://twitter.com/dagyumji/status/119999231770207027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Years" colHeaderCaption="Test Result">
  <location ref="A5:E28" firstHeaderRow="1" firstDataRow="2" firstDataCol="1" rowPageCount="2" colPageCount="1"/>
  <pivotFields count="18">
    <pivotField showAll="0"/>
    <pivotField numFmtId="164" showAll="0" defaultSubtotal="0"/>
    <pivotField showAll="0" defaultSubtotal="0"/>
    <pivotField axis="axisRow" dataField="1" showAll="0">
      <items count="27">
        <item x="10"/>
        <item x="9"/>
        <item x="2"/>
        <item m="1" x="25"/>
        <item x="0"/>
        <item x="3"/>
        <item x="4"/>
        <item m="1" x="24"/>
        <item x="5"/>
        <item x="6"/>
        <item x="1"/>
        <item x="7"/>
        <item m="1" x="22"/>
        <item m="1" x="21"/>
        <item x="12"/>
        <item x="13"/>
        <item x="14"/>
        <item x="15"/>
        <item m="1" x="23"/>
        <item x="16"/>
        <item x="17"/>
        <item x="19"/>
        <item x="18"/>
        <item x="8"/>
        <item x="11"/>
        <item x="20"/>
        <item t="default"/>
      </items>
    </pivotField>
    <pivotField showAll="0" defaultSubtotal="0"/>
    <pivotField showAll="0" defaultSubtotal="0"/>
    <pivotField name="Facility" axis="axisPage" multipleItemSelectionAllowed="1" showAll="0">
      <items count="36">
        <item x="1"/>
        <item x="2"/>
        <item x="11"/>
        <item x="13"/>
        <item m="1" x="30"/>
        <item x="12"/>
        <item x="3"/>
        <item x="6"/>
        <item x="0"/>
        <item x="10"/>
        <item m="1" x="34"/>
        <item x="5"/>
        <item m="1" x="31"/>
        <item x="9"/>
        <item x="8"/>
        <item x="14"/>
        <item x="15"/>
        <item x="16"/>
        <item m="1" x="33"/>
        <item x="17"/>
        <item x="18"/>
        <item x="7"/>
        <item x="19"/>
        <item x="20"/>
        <item m="1" x="32"/>
        <item x="21"/>
        <item x="4"/>
        <item x="22"/>
        <item x="23"/>
        <item x="24"/>
        <item x="25"/>
        <item x="26"/>
        <item x="27"/>
        <item x="28"/>
        <item x="29"/>
        <item t="default"/>
      </items>
    </pivotField>
    <pivotField showAll="0"/>
    <pivotField showAll="0"/>
    <pivotField showAll="0"/>
    <pivotField showAll="0"/>
    <pivotField showAll="0"/>
    <pivotField showAll="0"/>
    <pivotField showAll="0"/>
    <pivotField axis="axisPage" multipleItemSelectionAllowed="1" showAll="0">
      <items count="3">
        <item x="0"/>
        <item x="1"/>
        <item t="default"/>
      </items>
    </pivotField>
    <pivotField axis="axisCol" showAll="0" defaultSubtotal="0">
      <items count="3">
        <item x="1"/>
        <item x="0"/>
        <item x="2"/>
      </items>
    </pivotField>
    <pivotField showAll="0"/>
    <pivotField showAll="0"/>
  </pivotFields>
  <rowFields count="1">
    <field x="3"/>
  </rowFields>
  <rowItems count="22">
    <i>
      <x/>
    </i>
    <i>
      <x v="1"/>
    </i>
    <i>
      <x v="2"/>
    </i>
    <i>
      <x v="4"/>
    </i>
    <i>
      <x v="5"/>
    </i>
    <i>
      <x v="6"/>
    </i>
    <i>
      <x v="8"/>
    </i>
    <i>
      <x v="9"/>
    </i>
    <i>
      <x v="10"/>
    </i>
    <i>
      <x v="11"/>
    </i>
    <i>
      <x v="14"/>
    </i>
    <i>
      <x v="15"/>
    </i>
    <i>
      <x v="16"/>
    </i>
    <i>
      <x v="17"/>
    </i>
    <i>
      <x v="19"/>
    </i>
    <i>
      <x v="20"/>
    </i>
    <i>
      <x v="21"/>
    </i>
    <i>
      <x v="22"/>
    </i>
    <i>
      <x v="23"/>
    </i>
    <i>
      <x v="24"/>
    </i>
    <i>
      <x v="25"/>
    </i>
    <i t="grand">
      <x/>
    </i>
  </rowItems>
  <colFields count="1">
    <field x="15"/>
  </colFields>
  <colItems count="4">
    <i>
      <x/>
    </i>
    <i>
      <x v="1"/>
    </i>
    <i>
      <x v="2"/>
    </i>
    <i t="grand">
      <x/>
    </i>
  </colItems>
  <pageFields count="2">
    <pageField fld="14" hier="-1"/>
    <pageField fld="6" hier="-1"/>
  </pageFields>
  <dataFields count="1">
    <dataField name="Count of Tests" fld="3" subtotal="count" baseField="0" baseItem="0"/>
  </dataFields>
  <formats count="2">
    <format dxfId="25">
      <pivotArea dataOnly="0" grandCol="1" outline="0" fieldPosition="0"/>
    </format>
    <format dxfId="24">
      <pivotArea dataOnly="0"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4"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Missile Types">
  <location ref="A5:E28" firstHeaderRow="1" firstDataRow="2" firstDataCol="1" rowPageCount="1" colPageCount="1"/>
  <pivotFields count="18">
    <pivotField showAll="0"/>
    <pivotField numFmtId="164" showAll="0" defaultSubtotal="0"/>
    <pivotField showAll="0" defaultSubtotal="0"/>
    <pivotField axis="axisRow" dataField="1" showAll="0">
      <items count="27">
        <item x="10"/>
        <item x="9"/>
        <item x="2"/>
        <item m="1" x="25"/>
        <item x="0"/>
        <item x="3"/>
        <item x="4"/>
        <item m="1" x="24"/>
        <item x="5"/>
        <item x="6"/>
        <item x="1"/>
        <item x="7"/>
        <item m="1" x="22"/>
        <item m="1" x="21"/>
        <item x="12"/>
        <item x="13"/>
        <item x="14"/>
        <item x="15"/>
        <item m="1" x="23"/>
        <item x="16"/>
        <item x="17"/>
        <item x="19"/>
        <item x="18"/>
        <item x="8"/>
        <item x="11"/>
        <item x="20"/>
        <item t="default"/>
      </items>
    </pivotField>
    <pivotField showAll="0" defaultSubtotal="0"/>
    <pivotField showAll="0" defaultSubtotal="0"/>
    <pivotField showAll="0"/>
    <pivotField showAll="0"/>
    <pivotField showAll="0"/>
    <pivotField showAll="0"/>
    <pivotField showAll="0"/>
    <pivotField showAll="0"/>
    <pivotField showAll="0"/>
    <pivotField showAll="0"/>
    <pivotField axis="axisPage" showAll="0">
      <items count="3">
        <item x="0"/>
        <item x="1"/>
        <item t="default"/>
      </items>
    </pivotField>
    <pivotField axis="axisCol" showAll="0" defaultSubtotal="0">
      <items count="3">
        <item x="1"/>
        <item x="0"/>
        <item x="2"/>
      </items>
    </pivotField>
    <pivotField showAll="0"/>
    <pivotField showAll="0"/>
  </pivotFields>
  <rowFields count="1">
    <field x="3"/>
  </rowFields>
  <rowItems count="22">
    <i>
      <x/>
    </i>
    <i>
      <x v="1"/>
    </i>
    <i>
      <x v="2"/>
    </i>
    <i>
      <x v="4"/>
    </i>
    <i>
      <x v="5"/>
    </i>
    <i>
      <x v="6"/>
    </i>
    <i>
      <x v="8"/>
    </i>
    <i>
      <x v="9"/>
    </i>
    <i>
      <x v="10"/>
    </i>
    <i>
      <x v="11"/>
    </i>
    <i>
      <x v="14"/>
    </i>
    <i>
      <x v="15"/>
    </i>
    <i>
      <x v="16"/>
    </i>
    <i>
      <x v="17"/>
    </i>
    <i>
      <x v="19"/>
    </i>
    <i>
      <x v="20"/>
    </i>
    <i>
      <x v="21"/>
    </i>
    <i>
      <x v="22"/>
    </i>
    <i>
      <x v="23"/>
    </i>
    <i>
      <x v="24"/>
    </i>
    <i>
      <x v="25"/>
    </i>
    <i t="grand">
      <x/>
    </i>
  </rowItems>
  <colFields count="1">
    <field x="15"/>
  </colFields>
  <colItems count="4">
    <i>
      <x/>
    </i>
    <i>
      <x v="1"/>
    </i>
    <i>
      <x v="2"/>
    </i>
    <i t="grand">
      <x/>
    </i>
  </colItems>
  <pageFields count="1">
    <pageField fld="14" hier="-1"/>
  </pageFields>
  <dataFields count="1">
    <dataField name="Count of Tests" fld="3" subtotal="count" baseField="0" baseItem="0"/>
  </dataFields>
  <formats count="16">
    <format dxfId="23">
      <pivotArea type="all" dataOnly="0" outline="0" fieldPosition="0"/>
    </format>
    <format dxfId="22">
      <pivotArea type="all" dataOnly="0" outline="0" fieldPosition="0"/>
    </format>
    <format dxfId="21">
      <pivotArea outline="0" collapsedLevelsAreSubtotals="1" fieldPosition="0"/>
    </format>
    <format dxfId="20">
      <pivotArea type="origin" dataOnly="0" labelOnly="1" outline="0" fieldPosition="0"/>
    </format>
    <format dxfId="19">
      <pivotArea type="topRight" dataOnly="0" labelOnly="1" outline="0" fieldPosition="0"/>
    </format>
    <format dxfId="18">
      <pivotArea field="3" type="button" dataOnly="0" labelOnly="1" outline="0" axis="axisRow" fieldPosition="0"/>
    </format>
    <format dxfId="17">
      <pivotArea dataOnly="0" labelOnly="1" fieldPosition="0">
        <references count="1">
          <reference field="3" count="0"/>
        </references>
      </pivotArea>
    </format>
    <format dxfId="16">
      <pivotArea dataOnly="0" labelOnly="1" grandRow="1" outline="0" fieldPosition="0"/>
    </format>
    <format dxfId="15">
      <pivotArea dataOnly="0" labelOnly="1" grandCol="1" outline="0" fieldPosition="0"/>
    </format>
    <format dxfId="14">
      <pivotArea type="all" dataOnly="0" outline="0" fieldPosition="0"/>
    </format>
    <format dxfId="13">
      <pivotArea type="all" dataOnly="0" outline="0" fieldPosition="0"/>
    </format>
    <format dxfId="12">
      <pivotArea type="all" dataOnly="0" outline="0" fieldPosition="0"/>
    </format>
    <format dxfId="11">
      <pivotArea type="all" dataOnly="0" outline="0" fieldPosition="0"/>
    </format>
    <format dxfId="10">
      <pivotArea type="all" dataOnly="0" outline="0" fieldPosition="0"/>
    </format>
    <format dxfId="9">
      <pivotArea grandCol="1" outline="0" collapsedLevelsAreSubtotals="1" fieldPosition="0"/>
    </format>
    <format dxfId="8">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Q141" totalsRowShown="0" headerRowDxfId="28">
  <autoFilter ref="A1:Q141" xr:uid="{00000000-0009-0000-0100-000002000000}"/>
  <tableColumns count="17">
    <tableColumn id="1" xr3:uid="{00000000-0010-0000-0000-000001000000}" name="F1">
      <calculatedColumnFormula>A1+1</calculatedColumnFormula>
    </tableColumn>
    <tableColumn id="2" xr3:uid="{00000000-0010-0000-0000-000002000000}" name="Date" dataDxfId="27"/>
    <tableColumn id="13" xr3:uid="{00000000-0010-0000-0000-00000D000000}" name="Date Entered/Updated"/>
    <tableColumn id="14" xr3:uid="{00000000-0010-0000-0000-00000E000000}" name="Launch Time (UTC)" dataDxfId="26" dataCellStyle="Normal_Sheet1"/>
    <tableColumn id="3" xr3:uid="{00000000-0010-0000-0000-000003000000}" name="Missile Name"/>
    <tableColumn id="4" xr3:uid="{00000000-0010-0000-0000-000004000000}" name="Missile Type"/>
    <tableColumn id="5" xr3:uid="{00000000-0010-0000-0000-000005000000}" name="Launch Agency/Authority"/>
    <tableColumn id="6" xr3:uid="{00000000-0010-0000-0000-000006000000}" name="Facility Name"/>
    <tableColumn id="7" xr3:uid="{00000000-0010-0000-0000-000007000000}" name="Facility Location">
      <calculatedColumnFormula>VLOOKUP(H2,Table1[#All],7,FALSE)</calculatedColumnFormula>
    </tableColumn>
    <tableColumn id="8" xr3:uid="{00000000-0010-0000-0000-000008000000}" name="Other Name"/>
    <tableColumn id="9" xr3:uid="{00000000-0010-0000-0000-000009000000}" name="Facility Latitude">
      <calculatedColumnFormula>VLOOKUP(H2,Table1[],5,FALSE)</calculatedColumnFormula>
    </tableColumn>
    <tableColumn id="10" xr3:uid="{00000000-0010-0000-0000-00000A000000}" name="Facility Longitude">
      <calculatedColumnFormula>VLOOKUP(H2,Table1[],6,FALSE)</calculatedColumnFormula>
    </tableColumn>
    <tableColumn id="11" xr3:uid="{00000000-0010-0000-0000-00000B000000}" name="Landing Location"/>
    <tableColumn id="12" xr3:uid="{00000000-0010-0000-0000-00000C000000}" name="Apogee"/>
    <tableColumn id="15" xr3:uid="{00000000-0010-0000-0000-00000F000000}" name="Distance Travelled"/>
    <tableColumn id="16" xr3:uid="{00000000-0010-0000-0000-000010000000}" name="Confirmation Status"/>
    <tableColumn id="17" xr3:uid="{00000000-0010-0000-0000-000011000000}" name="Test Outco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2:G33" totalsRowCount="1">
  <sortState ref="A2:G14">
    <sortCondition ref="B1"/>
  </sortState>
  <tableColumns count="7">
    <tableColumn id="1" xr3:uid="{00000000-0010-0000-0100-000001000000}" name="Facility" totalsRowLabel="Overall"/>
    <tableColumn id="2" xr3:uid="{00000000-0010-0000-0100-000002000000}" name="Date of First Test" totalsRowFunction="min" dataDxfId="7" totalsRowDxfId="6">
      <calculatedColumnFormula>MAX(IF('Missile Tests'!$H$2:$H$142=Table1[[#This Row],[Facility]],'Missile Tests'!$B$2:$B$142))</calculatedColumnFormula>
    </tableColumn>
    <tableColumn id="3" xr3:uid="{00000000-0010-0000-0100-000003000000}" name="Date of Most Recent Test" totalsRowFunction="max" dataDxfId="5" totalsRowDxfId="4"/>
    <tableColumn id="4" xr3:uid="{00000000-0010-0000-0100-000004000000}" name="Number of Tests" totalsRowFunction="sum" totalsRowDxfId="3">
      <calculatedColumnFormula>COUNTIF('Missile Tests'!H:H,Table1[[#This Row],[Facility]])</calculatedColumnFormula>
    </tableColumn>
    <tableColumn id="5" xr3:uid="{00000000-0010-0000-0100-000005000000}" name="Latitude" dataDxfId="2"/>
    <tableColumn id="6" xr3:uid="{00000000-0010-0000-0100-000006000000}" name="Longitude" dataDxfId="1"/>
    <tableColumn id="7" xr3:uid="{00000000-0010-0000-0100-000007000000}" name="Location"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Q141"/>
  <sheetViews>
    <sheetView tabSelected="1" topLeftCell="G1" zoomScale="70" zoomScaleNormal="70" workbookViewId="0">
      <pane ySplit="1" topLeftCell="A28" activePane="bottomLeft" state="frozen"/>
      <selection activeCell="L1" sqref="L1"/>
      <selection pane="bottomLeft" activeCell="O133" sqref="O133"/>
    </sheetView>
  </sheetViews>
  <sheetFormatPr baseColWidth="10" defaultColWidth="8.83203125" defaultRowHeight="15"/>
  <cols>
    <col min="1" max="1" width="11" customWidth="1"/>
    <col min="2" max="2" width="14.83203125" customWidth="1"/>
    <col min="3" max="3" width="29.6640625" customWidth="1"/>
    <col min="4" max="4" width="25.5" style="46" customWidth="1"/>
    <col min="5" max="5" width="16.6640625" customWidth="1"/>
    <col min="6" max="6" width="23.5" customWidth="1"/>
    <col min="7" max="7" width="22.83203125" customWidth="1"/>
    <col min="8" max="8" width="37.5" customWidth="1"/>
    <col min="9" max="9" width="46.5" customWidth="1"/>
    <col min="10" max="10" width="22.83203125" customWidth="1"/>
    <col min="11" max="11" width="17.1640625" customWidth="1"/>
    <col min="12" max="12" width="18.6640625" customWidth="1"/>
    <col min="13" max="13" width="24.83203125" customWidth="1"/>
    <col min="14" max="14" width="14.6640625" customWidth="1"/>
    <col min="15" max="15" width="19.5" customWidth="1"/>
    <col min="16" max="16" width="20.6640625" customWidth="1"/>
    <col min="17" max="17" width="21" bestFit="1" customWidth="1"/>
  </cols>
  <sheetData>
    <row r="1" spans="1:17">
      <c r="A1" s="3" t="s">
        <v>88</v>
      </c>
      <c r="B1" s="27" t="s">
        <v>4</v>
      </c>
      <c r="C1" s="27" t="s">
        <v>99</v>
      </c>
      <c r="D1" s="47" t="s">
        <v>126</v>
      </c>
      <c r="E1" s="27" t="s">
        <v>0</v>
      </c>
      <c r="F1" s="27" t="s">
        <v>98</v>
      </c>
      <c r="G1" s="27" t="s">
        <v>97</v>
      </c>
      <c r="H1" s="27" t="s">
        <v>11</v>
      </c>
      <c r="I1" s="27" t="s">
        <v>12</v>
      </c>
      <c r="J1" s="27" t="s">
        <v>18</v>
      </c>
      <c r="K1" s="27" t="s">
        <v>1</v>
      </c>
      <c r="L1" s="27" t="s">
        <v>2</v>
      </c>
      <c r="M1" s="27" t="s">
        <v>3</v>
      </c>
      <c r="N1" s="27" t="s">
        <v>26</v>
      </c>
      <c r="O1" s="27" t="s">
        <v>17</v>
      </c>
      <c r="P1" s="27" t="s">
        <v>15</v>
      </c>
      <c r="Q1" s="27" t="s">
        <v>117</v>
      </c>
    </row>
    <row r="2" spans="1:17">
      <c r="A2">
        <v>1</v>
      </c>
      <c r="B2" s="1">
        <v>30781</v>
      </c>
      <c r="C2" s="40">
        <v>42727</v>
      </c>
      <c r="D2" s="45"/>
      <c r="E2" t="s">
        <v>7</v>
      </c>
      <c r="F2" t="s">
        <v>8</v>
      </c>
      <c r="H2" t="s">
        <v>13</v>
      </c>
      <c r="I2" t="str">
        <f>VLOOKUP(H2,Table1[#All],7,FALSE)</f>
        <v>Hwadae County, North Hamgyong Province</v>
      </c>
      <c r="J2" t="s">
        <v>9</v>
      </c>
      <c r="K2">
        <f>VLOOKUP(H2,Table1[],5,FALSE)</f>
        <v>40.849996599999997</v>
      </c>
      <c r="L2">
        <f>VLOOKUP(H2,Table1[],6,FALSE)</f>
        <v>129.666664</v>
      </c>
      <c r="M2" t="s">
        <v>10</v>
      </c>
      <c r="N2" t="s">
        <v>10</v>
      </c>
      <c r="P2" t="s">
        <v>19</v>
      </c>
      <c r="Q2" t="s">
        <v>22</v>
      </c>
    </row>
    <row r="3" spans="1:17">
      <c r="A3">
        <f>A2+1</f>
        <v>2</v>
      </c>
      <c r="B3" s="1">
        <v>30781</v>
      </c>
      <c r="C3" s="40">
        <v>42727</v>
      </c>
      <c r="D3" s="45"/>
      <c r="E3" t="s">
        <v>7</v>
      </c>
      <c r="F3" t="s">
        <v>8</v>
      </c>
      <c r="H3" t="s">
        <v>13</v>
      </c>
      <c r="I3" t="str">
        <f>VLOOKUP(H3,Table1[#All],7,FALSE)</f>
        <v>Hwadae County, North Hamgyong Province</v>
      </c>
      <c r="J3" t="s">
        <v>9</v>
      </c>
      <c r="K3">
        <f>VLOOKUP(H3,Table1[],5,FALSE)</f>
        <v>40.849996599999997</v>
      </c>
      <c r="L3">
        <f>VLOOKUP(H3,Table1[],6,FALSE)</f>
        <v>129.666664</v>
      </c>
      <c r="M3" t="s">
        <v>10</v>
      </c>
      <c r="N3" t="s">
        <v>10</v>
      </c>
      <c r="P3" t="s">
        <v>19</v>
      </c>
      <c r="Q3" t="s">
        <v>22</v>
      </c>
    </row>
    <row r="4" spans="1:17">
      <c r="A4">
        <f t="shared" ref="A4:A34" si="0">A3+1</f>
        <v>3</v>
      </c>
      <c r="B4" s="1">
        <v>30781</v>
      </c>
      <c r="C4" s="40">
        <v>42727</v>
      </c>
      <c r="D4" s="45"/>
      <c r="E4" t="s">
        <v>7</v>
      </c>
      <c r="F4" t="s">
        <v>8</v>
      </c>
      <c r="H4" t="s">
        <v>13</v>
      </c>
      <c r="I4" t="str">
        <f>VLOOKUP(H4,Table1[#All],7,FALSE)</f>
        <v>Hwadae County, North Hamgyong Province</v>
      </c>
      <c r="J4" t="s">
        <v>9</v>
      </c>
      <c r="K4">
        <f>VLOOKUP(H4,Table1[],5,FALSE)</f>
        <v>40.849996599999997</v>
      </c>
      <c r="L4">
        <f>VLOOKUP(H4,Table1[],6,FALSE)</f>
        <v>129.666664</v>
      </c>
      <c r="M4" t="s">
        <v>10</v>
      </c>
      <c r="N4" t="s">
        <v>27</v>
      </c>
      <c r="P4" t="s">
        <v>19</v>
      </c>
      <c r="Q4" t="s">
        <v>22</v>
      </c>
    </row>
    <row r="5" spans="1:17">
      <c r="A5">
        <f t="shared" si="0"/>
        <v>4</v>
      </c>
      <c r="B5" s="2">
        <v>30926</v>
      </c>
      <c r="C5" s="40">
        <v>42727</v>
      </c>
      <c r="D5" s="45"/>
      <c r="E5" t="s">
        <v>7</v>
      </c>
      <c r="F5" t="s">
        <v>8</v>
      </c>
      <c r="H5" t="s">
        <v>13</v>
      </c>
      <c r="I5" t="str">
        <f>VLOOKUP(H5,Table1[#All],7,FALSE)</f>
        <v>Hwadae County, North Hamgyong Province</v>
      </c>
      <c r="J5" t="s">
        <v>9</v>
      </c>
      <c r="K5">
        <f>VLOOKUP(H5,Table1[],5,FALSE)</f>
        <v>40.849996599999997</v>
      </c>
      <c r="L5">
        <f>VLOOKUP(H5,Table1[],6,FALSE)</f>
        <v>129.666664</v>
      </c>
      <c r="M5" t="s">
        <v>10</v>
      </c>
      <c r="N5" t="s">
        <v>10</v>
      </c>
      <c r="P5" t="s">
        <v>19</v>
      </c>
      <c r="Q5" t="s">
        <v>23</v>
      </c>
    </row>
    <row r="6" spans="1:17">
      <c r="A6">
        <f t="shared" si="0"/>
        <v>5</v>
      </c>
      <c r="B6" s="2">
        <v>30926</v>
      </c>
      <c r="C6" s="40">
        <v>42727</v>
      </c>
      <c r="D6" s="45"/>
      <c r="E6" t="s">
        <v>7</v>
      </c>
      <c r="F6" t="s">
        <v>8</v>
      </c>
      <c r="H6" t="s">
        <v>13</v>
      </c>
      <c r="I6" t="str">
        <f>VLOOKUP(H6,Table1[#All],7,FALSE)</f>
        <v>Hwadae County, North Hamgyong Province</v>
      </c>
      <c r="J6" t="s">
        <v>9</v>
      </c>
      <c r="K6">
        <f>VLOOKUP(H6,Table1[],5,FALSE)</f>
        <v>40.849996599999997</v>
      </c>
      <c r="L6">
        <f>VLOOKUP(H6,Table1[],6,FALSE)</f>
        <v>129.666664</v>
      </c>
      <c r="M6" t="s">
        <v>10</v>
      </c>
      <c r="N6" t="s">
        <v>27</v>
      </c>
      <c r="P6" t="s">
        <v>19</v>
      </c>
      <c r="Q6" t="s">
        <v>23</v>
      </c>
    </row>
    <row r="7" spans="1:17">
      <c r="A7">
        <f t="shared" si="0"/>
        <v>6</v>
      </c>
      <c r="B7" s="2">
        <v>30926</v>
      </c>
      <c r="C7" s="40">
        <v>42727</v>
      </c>
      <c r="D7" s="45"/>
      <c r="E7" t="s">
        <v>7</v>
      </c>
      <c r="F7" t="s">
        <v>8</v>
      </c>
      <c r="H7" t="s">
        <v>13</v>
      </c>
      <c r="I7" t="str">
        <f>VLOOKUP(H7,Table1[#All],7,FALSE)</f>
        <v>Hwadae County, North Hamgyong Province</v>
      </c>
      <c r="J7" t="s">
        <v>9</v>
      </c>
      <c r="K7">
        <f>VLOOKUP(H7,Table1[],5,FALSE)</f>
        <v>40.849996599999997</v>
      </c>
      <c r="L7">
        <f>VLOOKUP(H7,Table1[],6,FALSE)</f>
        <v>129.666664</v>
      </c>
      <c r="M7" t="s">
        <v>10</v>
      </c>
      <c r="N7" t="s">
        <v>27</v>
      </c>
      <c r="P7" t="s">
        <v>19</v>
      </c>
      <c r="Q7" t="s">
        <v>23</v>
      </c>
    </row>
    <row r="8" spans="1:17">
      <c r="A8">
        <f t="shared" si="0"/>
        <v>7</v>
      </c>
      <c r="B8" s="2">
        <v>31533</v>
      </c>
      <c r="C8" s="40">
        <v>42727</v>
      </c>
      <c r="D8" s="45"/>
      <c r="E8" t="s">
        <v>10</v>
      </c>
      <c r="F8" t="s">
        <v>10</v>
      </c>
      <c r="H8" t="s">
        <v>13</v>
      </c>
      <c r="I8" t="str">
        <f>VLOOKUP(H8,Table1[#All],7,FALSE)</f>
        <v>Hwadae County, North Hamgyong Province</v>
      </c>
      <c r="J8" t="s">
        <v>9</v>
      </c>
      <c r="K8">
        <f>VLOOKUP(H8,Table1[],5,FALSE)</f>
        <v>40.849996599999997</v>
      </c>
      <c r="L8">
        <f>VLOOKUP(H8,Table1[],6,FALSE)</f>
        <v>129.666664</v>
      </c>
      <c r="M8" t="s">
        <v>10</v>
      </c>
      <c r="N8" t="s">
        <v>10</v>
      </c>
      <c r="P8" t="s">
        <v>16</v>
      </c>
      <c r="Q8" t="s">
        <v>10</v>
      </c>
    </row>
    <row r="9" spans="1:17">
      <c r="A9">
        <f t="shared" si="0"/>
        <v>8</v>
      </c>
      <c r="B9" s="2">
        <v>32994</v>
      </c>
      <c r="C9" s="40">
        <v>42727</v>
      </c>
      <c r="D9" s="45"/>
      <c r="E9" t="s">
        <v>5</v>
      </c>
      <c r="F9" t="s">
        <v>6</v>
      </c>
      <c r="H9" t="s">
        <v>13</v>
      </c>
      <c r="I9" t="str">
        <f>VLOOKUP(H9,Table1[#All],7,FALSE)</f>
        <v>Hwadae County, North Hamgyong Province</v>
      </c>
      <c r="J9" t="s">
        <v>9</v>
      </c>
      <c r="K9">
        <f>VLOOKUP(H9,Table1[],5,FALSE)</f>
        <v>40.849996599999997</v>
      </c>
      <c r="L9">
        <f>VLOOKUP(H9,Table1[],6,FALSE)</f>
        <v>129.666664</v>
      </c>
      <c r="M9" t="s">
        <v>10</v>
      </c>
      <c r="N9" t="s">
        <v>28</v>
      </c>
      <c r="P9" t="s">
        <v>16</v>
      </c>
      <c r="Q9" t="s">
        <v>23</v>
      </c>
    </row>
    <row r="10" spans="1:17">
      <c r="A10">
        <f t="shared" si="0"/>
        <v>9</v>
      </c>
      <c r="B10" s="2">
        <v>33025</v>
      </c>
      <c r="C10" s="40">
        <v>42727</v>
      </c>
      <c r="D10" s="45"/>
      <c r="E10" t="s">
        <v>14</v>
      </c>
      <c r="F10" t="s">
        <v>8</v>
      </c>
      <c r="H10" t="s">
        <v>13</v>
      </c>
      <c r="I10" t="str">
        <f>VLOOKUP(H10,Table1[#All],7,FALSE)</f>
        <v>Hwadae County, North Hamgyong Province</v>
      </c>
      <c r="J10" t="s">
        <v>9</v>
      </c>
      <c r="K10">
        <f>VLOOKUP(H10,Table1[],5,FALSE)</f>
        <v>40.849996599999997</v>
      </c>
      <c r="L10">
        <f>VLOOKUP(H10,Table1[],6,FALSE)</f>
        <v>129.666664</v>
      </c>
      <c r="M10" t="s">
        <v>96</v>
      </c>
      <c r="N10" t="s">
        <v>27</v>
      </c>
      <c r="P10" t="s">
        <v>19</v>
      </c>
      <c r="Q10" t="s">
        <v>22</v>
      </c>
    </row>
    <row r="11" spans="1:17">
      <c r="A11">
        <f t="shared" si="0"/>
        <v>10</v>
      </c>
      <c r="B11" s="2">
        <v>33420</v>
      </c>
      <c r="C11" s="40">
        <v>42727</v>
      </c>
      <c r="D11" s="45"/>
      <c r="E11" t="s">
        <v>14</v>
      </c>
      <c r="F11" t="s">
        <v>8</v>
      </c>
      <c r="H11" t="s">
        <v>32</v>
      </c>
      <c r="I11" t="str">
        <f>VLOOKUP(H11,Table1[#All],7,FALSE)</f>
        <v>Chiha-ri , Kangwon Province, (North Korea)</v>
      </c>
      <c r="J11" t="s">
        <v>33</v>
      </c>
      <c r="K11">
        <f>VLOOKUP(H11,Table1[],5,FALSE)</f>
        <v>38.623330000000003</v>
      </c>
      <c r="L11">
        <f>VLOOKUP(H11,Table1[],6,FALSE)</f>
        <v>126.68470000000001</v>
      </c>
      <c r="M11" t="s">
        <v>96</v>
      </c>
      <c r="N11" t="s">
        <v>10</v>
      </c>
      <c r="P11" t="s">
        <v>19</v>
      </c>
      <c r="Q11" t="s">
        <v>22</v>
      </c>
    </row>
    <row r="12" spans="1:17">
      <c r="A12">
        <f t="shared" si="0"/>
        <v>11</v>
      </c>
      <c r="B12" s="2">
        <v>33756</v>
      </c>
      <c r="C12" s="40">
        <v>42727</v>
      </c>
      <c r="D12" s="45"/>
      <c r="E12" t="s">
        <v>5</v>
      </c>
      <c r="F12" t="s">
        <v>6</v>
      </c>
      <c r="H12" t="s">
        <v>13</v>
      </c>
      <c r="I12" t="str">
        <f>VLOOKUP(H12,Table1[#All],7,FALSE)</f>
        <v>Hwadae County, North Hamgyong Province</v>
      </c>
      <c r="J12" t="s">
        <v>9</v>
      </c>
      <c r="K12">
        <f>VLOOKUP(H12,Table1[],5,FALSE)</f>
        <v>40.849996599999997</v>
      </c>
      <c r="L12">
        <f>VLOOKUP(H12,Table1[],6,FALSE)</f>
        <v>129.666664</v>
      </c>
      <c r="M12" t="s">
        <v>10</v>
      </c>
      <c r="N12" t="s">
        <v>29</v>
      </c>
      <c r="P12" t="s">
        <v>16</v>
      </c>
      <c r="Q12" t="s">
        <v>23</v>
      </c>
    </row>
    <row r="13" spans="1:17">
      <c r="A13">
        <f t="shared" si="0"/>
        <v>12</v>
      </c>
      <c r="B13" s="1">
        <v>34118</v>
      </c>
      <c r="C13" s="40">
        <v>42727</v>
      </c>
      <c r="D13" s="45"/>
      <c r="E13" t="s">
        <v>5</v>
      </c>
      <c r="F13" t="s">
        <v>6</v>
      </c>
      <c r="H13" t="s">
        <v>13</v>
      </c>
      <c r="I13" t="str">
        <f>VLOOKUP(H13,Table1[#All],7,FALSE)</f>
        <v>Hwadae County, North Hamgyong Province</v>
      </c>
      <c r="J13" t="s">
        <v>9</v>
      </c>
      <c r="K13">
        <f>VLOOKUP(H13,Table1[],5,FALSE)</f>
        <v>40.849996599999997</v>
      </c>
      <c r="L13">
        <f>VLOOKUP(H13,Table1[],6,FALSE)</f>
        <v>129.666664</v>
      </c>
      <c r="M13" t="s">
        <v>96</v>
      </c>
      <c r="N13" t="s">
        <v>28</v>
      </c>
      <c r="O13">
        <v>500</v>
      </c>
      <c r="P13" t="s">
        <v>19</v>
      </c>
      <c r="Q13" t="s">
        <v>22</v>
      </c>
    </row>
    <row r="14" spans="1:17">
      <c r="A14">
        <f t="shared" si="0"/>
        <v>13</v>
      </c>
      <c r="B14" s="1">
        <v>34118</v>
      </c>
      <c r="C14" s="40">
        <v>42727</v>
      </c>
      <c r="D14" s="45"/>
      <c r="E14" t="s">
        <v>14</v>
      </c>
      <c r="F14" t="s">
        <v>8</v>
      </c>
      <c r="H14" t="s">
        <v>13</v>
      </c>
      <c r="I14" t="str">
        <f>VLOOKUP(H14,Table1[#All],7,FALSE)</f>
        <v>Hwadae County, North Hamgyong Province</v>
      </c>
      <c r="J14" t="s">
        <v>9</v>
      </c>
      <c r="K14">
        <f>VLOOKUP(H14,Table1[],5,FALSE)</f>
        <v>40.849996599999997</v>
      </c>
      <c r="L14">
        <f>VLOOKUP(H14,Table1[],6,FALSE)</f>
        <v>129.666664</v>
      </c>
      <c r="M14" t="s">
        <v>96</v>
      </c>
      <c r="N14" t="s">
        <v>27</v>
      </c>
      <c r="P14" t="s">
        <v>19</v>
      </c>
      <c r="Q14" t="s">
        <v>10</v>
      </c>
    </row>
    <row r="15" spans="1:17">
      <c r="A15">
        <f t="shared" si="0"/>
        <v>14</v>
      </c>
      <c r="B15" s="1">
        <v>34118</v>
      </c>
      <c r="C15" s="40">
        <v>42727</v>
      </c>
      <c r="D15" s="45"/>
      <c r="E15" t="s">
        <v>14</v>
      </c>
      <c r="F15" t="s">
        <v>8</v>
      </c>
      <c r="H15" t="s">
        <v>13</v>
      </c>
      <c r="I15" t="str">
        <f>VLOOKUP(H15,Table1[#All],7,FALSE)</f>
        <v>Hwadae County, North Hamgyong Province</v>
      </c>
      <c r="J15" t="s">
        <v>9</v>
      </c>
      <c r="K15">
        <f>VLOOKUP(H15,Table1[],5,FALSE)</f>
        <v>40.849996599999997</v>
      </c>
      <c r="L15">
        <f>VLOOKUP(H15,Table1[],6,FALSE)</f>
        <v>129.666664</v>
      </c>
      <c r="M15" t="s">
        <v>96</v>
      </c>
      <c r="N15" t="s">
        <v>27</v>
      </c>
      <c r="P15" t="s">
        <v>19</v>
      </c>
      <c r="Q15" t="s">
        <v>22</v>
      </c>
    </row>
    <row r="16" spans="1:17">
      <c r="A16">
        <f t="shared" si="0"/>
        <v>15</v>
      </c>
      <c r="B16" s="1">
        <v>34119</v>
      </c>
      <c r="C16" s="40">
        <v>42727</v>
      </c>
      <c r="D16" s="45"/>
      <c r="E16" t="s">
        <v>14</v>
      </c>
      <c r="F16" t="s">
        <v>8</v>
      </c>
      <c r="H16" t="s">
        <v>13</v>
      </c>
      <c r="I16" t="str">
        <f>VLOOKUP(H16,Table1[#All],7,FALSE)</f>
        <v>Hwadae County, North Hamgyong Province</v>
      </c>
      <c r="J16" t="s">
        <v>9</v>
      </c>
      <c r="K16">
        <f>VLOOKUP(H16,Table1[],5,FALSE)</f>
        <v>40.849996599999997</v>
      </c>
      <c r="L16">
        <f>VLOOKUP(H16,Table1[],6,FALSE)</f>
        <v>129.666664</v>
      </c>
      <c r="M16" t="s">
        <v>96</v>
      </c>
      <c r="N16" t="s">
        <v>27</v>
      </c>
      <c r="P16" t="s">
        <v>19</v>
      </c>
      <c r="Q16" t="s">
        <v>22</v>
      </c>
    </row>
    <row r="17" spans="1:17" ht="48">
      <c r="A17">
        <f t="shared" si="0"/>
        <v>16</v>
      </c>
      <c r="B17" s="1">
        <v>36038</v>
      </c>
      <c r="C17" s="40">
        <v>42727</v>
      </c>
      <c r="D17" s="45"/>
      <c r="E17" t="s">
        <v>20</v>
      </c>
      <c r="F17" t="s">
        <v>21</v>
      </c>
      <c r="H17" t="s">
        <v>13</v>
      </c>
      <c r="I17" t="str">
        <f>VLOOKUP(H17,Table1[#All],7,FALSE)</f>
        <v>Hwadae County, North Hamgyong Province</v>
      </c>
      <c r="J17" t="s">
        <v>9</v>
      </c>
      <c r="K17">
        <f>VLOOKUP(H17,Table1[],5,FALSE)</f>
        <v>40.849996599999997</v>
      </c>
      <c r="L17">
        <f>VLOOKUP(H17,Table1[],6,FALSE)</f>
        <v>129.666664</v>
      </c>
      <c r="M17" s="4" t="s">
        <v>118</v>
      </c>
      <c r="N17" t="s">
        <v>10</v>
      </c>
      <c r="O17" s="49">
        <v>1380</v>
      </c>
      <c r="P17" t="s">
        <v>19</v>
      </c>
      <c r="Q17" t="s">
        <v>23</v>
      </c>
    </row>
    <row r="18" spans="1:17">
      <c r="A18">
        <f t="shared" si="0"/>
        <v>17</v>
      </c>
      <c r="B18" s="1">
        <v>38903</v>
      </c>
      <c r="C18" s="40">
        <v>42740</v>
      </c>
      <c r="D18" s="45"/>
      <c r="E18" t="s">
        <v>34</v>
      </c>
      <c r="F18" t="s">
        <v>21</v>
      </c>
      <c r="H18" t="s">
        <v>13</v>
      </c>
      <c r="I18" t="str">
        <f>VLOOKUP(H18,Table1[#All],7,FALSE)</f>
        <v>Hwadae County, North Hamgyong Province</v>
      </c>
      <c r="J18" t="s">
        <v>9</v>
      </c>
      <c r="K18">
        <f>VLOOKUP(H18,Table1[],5,FALSE)</f>
        <v>40.849996599999997</v>
      </c>
      <c r="L18">
        <f>VLOOKUP(H18,Table1[],6,FALSE)</f>
        <v>129.666664</v>
      </c>
      <c r="M18" t="s">
        <v>96</v>
      </c>
      <c r="N18" t="s">
        <v>30</v>
      </c>
      <c r="P18" t="s">
        <v>19</v>
      </c>
      <c r="Q18" t="s">
        <v>23</v>
      </c>
    </row>
    <row r="19" spans="1:17">
      <c r="A19">
        <f t="shared" si="0"/>
        <v>18</v>
      </c>
      <c r="B19" s="1">
        <v>38903</v>
      </c>
      <c r="C19" s="40">
        <v>42740</v>
      </c>
      <c r="D19" s="45"/>
      <c r="E19" t="s">
        <v>14</v>
      </c>
      <c r="F19" t="s">
        <v>8</v>
      </c>
      <c r="H19" t="s">
        <v>56</v>
      </c>
      <c r="I19" t="str">
        <f>VLOOKUP(H19,Table1[#All],7,FALSE)</f>
        <v>Kittae Pass, Kangwon Province, (North Korea)</v>
      </c>
      <c r="J19" t="s">
        <v>61</v>
      </c>
      <c r="K19">
        <f>VLOOKUP(H19,Table1[],5,FALSE)</f>
        <v>38.990830000000003</v>
      </c>
      <c r="L19">
        <f>VLOOKUP(H19,Table1[],6,FALSE)</f>
        <v>127.6236</v>
      </c>
      <c r="M19" t="s">
        <v>96</v>
      </c>
      <c r="N19" t="s">
        <v>28</v>
      </c>
      <c r="P19" t="s">
        <v>19</v>
      </c>
      <c r="Q19" t="s">
        <v>22</v>
      </c>
    </row>
    <row r="20" spans="1:17">
      <c r="A20">
        <f t="shared" si="0"/>
        <v>19</v>
      </c>
      <c r="B20" s="1">
        <v>38903</v>
      </c>
      <c r="C20" s="40">
        <v>42740</v>
      </c>
      <c r="D20" s="45"/>
      <c r="E20" t="s">
        <v>5</v>
      </c>
      <c r="F20" t="s">
        <v>6</v>
      </c>
      <c r="H20" t="s">
        <v>56</v>
      </c>
      <c r="I20" t="str">
        <f>VLOOKUP(H20,Table1[#All],7,FALSE)</f>
        <v>Kittae Pass, Kangwon Province, (North Korea)</v>
      </c>
      <c r="J20" t="s">
        <v>61</v>
      </c>
      <c r="K20">
        <f>VLOOKUP(H20,Table1[],5,FALSE)</f>
        <v>38.990830000000003</v>
      </c>
      <c r="L20">
        <f>VLOOKUP(H20,Table1[],6,FALSE)</f>
        <v>127.6236</v>
      </c>
      <c r="M20" t="s">
        <v>96</v>
      </c>
      <c r="N20" t="s">
        <v>28</v>
      </c>
      <c r="P20" t="s">
        <v>19</v>
      </c>
      <c r="Q20" t="s">
        <v>22</v>
      </c>
    </row>
    <row r="21" spans="1:17">
      <c r="A21">
        <f t="shared" si="0"/>
        <v>20</v>
      </c>
      <c r="B21" s="1">
        <v>38903</v>
      </c>
      <c r="C21" s="40">
        <v>42740</v>
      </c>
      <c r="D21" s="45"/>
      <c r="E21" t="s">
        <v>14</v>
      </c>
      <c r="F21" t="s">
        <v>8</v>
      </c>
      <c r="H21" t="s">
        <v>56</v>
      </c>
      <c r="I21" t="str">
        <f>VLOOKUP(H21,Table1[#All],7,FALSE)</f>
        <v>Kittae Pass, Kangwon Province, (North Korea)</v>
      </c>
      <c r="J21" t="s">
        <v>61</v>
      </c>
      <c r="K21">
        <f>VLOOKUP(H21,Table1[],5,FALSE)</f>
        <v>38.990830000000003</v>
      </c>
      <c r="L21">
        <f>VLOOKUP(H21,Table1[],6,FALSE)</f>
        <v>127.6236</v>
      </c>
      <c r="M21" t="s">
        <v>96</v>
      </c>
      <c r="N21" t="s">
        <v>28</v>
      </c>
      <c r="P21" t="s">
        <v>19</v>
      </c>
      <c r="Q21" t="s">
        <v>22</v>
      </c>
    </row>
    <row r="22" spans="1:17">
      <c r="A22">
        <f t="shared" si="0"/>
        <v>21</v>
      </c>
      <c r="B22" s="1">
        <v>38903</v>
      </c>
      <c r="C22" s="40">
        <v>42740</v>
      </c>
      <c r="D22" s="45"/>
      <c r="E22" t="s">
        <v>5</v>
      </c>
      <c r="F22" t="s">
        <v>6</v>
      </c>
      <c r="H22" t="s">
        <v>56</v>
      </c>
      <c r="I22" t="str">
        <f>VLOOKUP(H22,Table1[#All],7,FALSE)</f>
        <v>Kittae Pass, Kangwon Province, (North Korea)</v>
      </c>
      <c r="J22" t="s">
        <v>61</v>
      </c>
      <c r="K22">
        <f>VLOOKUP(H22,Table1[],5,FALSE)</f>
        <v>38.990830000000003</v>
      </c>
      <c r="L22">
        <f>VLOOKUP(H22,Table1[],6,FALSE)</f>
        <v>127.6236</v>
      </c>
      <c r="M22" t="s">
        <v>96</v>
      </c>
      <c r="N22" t="s">
        <v>28</v>
      </c>
      <c r="P22" t="s">
        <v>19</v>
      </c>
      <c r="Q22" t="s">
        <v>22</v>
      </c>
    </row>
    <row r="23" spans="1:17">
      <c r="A23">
        <f t="shared" si="0"/>
        <v>22</v>
      </c>
      <c r="B23" s="1">
        <v>38903</v>
      </c>
      <c r="C23" s="40">
        <v>42740</v>
      </c>
      <c r="D23" s="45"/>
      <c r="E23" t="s">
        <v>5</v>
      </c>
      <c r="F23" t="s">
        <v>6</v>
      </c>
      <c r="H23" t="s">
        <v>56</v>
      </c>
      <c r="I23" t="str">
        <f>VLOOKUP(H23,Table1[#All],7,FALSE)</f>
        <v>Kittae Pass, Kangwon Province, (North Korea)</v>
      </c>
      <c r="J23" t="s">
        <v>61</v>
      </c>
      <c r="K23">
        <f>VLOOKUP(H23,Table1[],5,FALSE)</f>
        <v>38.990830000000003</v>
      </c>
      <c r="L23">
        <f>VLOOKUP(H23,Table1[],6,FALSE)</f>
        <v>127.6236</v>
      </c>
      <c r="M23" t="s">
        <v>96</v>
      </c>
      <c r="N23" t="s">
        <v>28</v>
      </c>
      <c r="P23" t="s">
        <v>19</v>
      </c>
      <c r="Q23" t="s">
        <v>22</v>
      </c>
    </row>
    <row r="24" spans="1:17">
      <c r="A24">
        <f t="shared" si="0"/>
        <v>23</v>
      </c>
      <c r="B24" s="1">
        <v>38903</v>
      </c>
      <c r="C24" s="40">
        <v>42740</v>
      </c>
      <c r="D24" s="45"/>
      <c r="E24" t="s">
        <v>5</v>
      </c>
      <c r="F24" t="s">
        <v>6</v>
      </c>
      <c r="H24" t="s">
        <v>56</v>
      </c>
      <c r="I24" t="str">
        <f>VLOOKUP(H24,Table1[#All],7,FALSE)</f>
        <v>Kittae Pass, Kangwon Province, (North Korea)</v>
      </c>
      <c r="J24" t="s">
        <v>61</v>
      </c>
      <c r="K24">
        <f>VLOOKUP(H24,Table1[],5,FALSE)</f>
        <v>38.990830000000003</v>
      </c>
      <c r="L24">
        <f>VLOOKUP(H24,Table1[],6,FALSE)</f>
        <v>127.6236</v>
      </c>
      <c r="M24" t="s">
        <v>96</v>
      </c>
      <c r="N24" t="s">
        <v>28</v>
      </c>
      <c r="P24" t="s">
        <v>19</v>
      </c>
      <c r="Q24" t="s">
        <v>22</v>
      </c>
    </row>
    <row r="25" spans="1:17">
      <c r="A25">
        <f t="shared" si="0"/>
        <v>24</v>
      </c>
      <c r="B25" s="1">
        <v>39908</v>
      </c>
      <c r="C25" s="40">
        <v>42740</v>
      </c>
      <c r="D25" s="45"/>
      <c r="E25" s="3" t="s">
        <v>34</v>
      </c>
      <c r="F25" t="s">
        <v>21</v>
      </c>
      <c r="H25" t="s">
        <v>13</v>
      </c>
      <c r="I25" t="str">
        <f>VLOOKUP(H25,Table1[#All],7,FALSE)</f>
        <v>Hwadae County, North Hamgyong Province</v>
      </c>
      <c r="J25" t="s">
        <v>9</v>
      </c>
      <c r="K25">
        <f>VLOOKUP(H25,Table1[],5,FALSE)</f>
        <v>40.849996599999997</v>
      </c>
      <c r="L25">
        <f>VLOOKUP(H25,Table1[],6,FALSE)</f>
        <v>129.666664</v>
      </c>
      <c r="M25" t="s">
        <v>35</v>
      </c>
      <c r="N25" t="s">
        <v>10</v>
      </c>
      <c r="P25" t="s">
        <v>19</v>
      </c>
      <c r="Q25" t="s">
        <v>23</v>
      </c>
    </row>
    <row r="26" spans="1:17">
      <c r="A26">
        <f t="shared" si="0"/>
        <v>25</v>
      </c>
      <c r="B26" s="1">
        <v>39999</v>
      </c>
      <c r="C26" s="40">
        <v>42740</v>
      </c>
      <c r="D26" s="45"/>
      <c r="E26" t="s">
        <v>5</v>
      </c>
      <c r="F26" t="s">
        <v>6</v>
      </c>
      <c r="H26" s="5" t="s">
        <v>56</v>
      </c>
      <c r="I26" t="str">
        <f>VLOOKUP(H26,Table1[#All],7,FALSE)</f>
        <v>Kittae Pass, Kangwon Province, (North Korea)</v>
      </c>
      <c r="J26" t="s">
        <v>61</v>
      </c>
      <c r="K26">
        <f>VLOOKUP(H26,Table1[],5,FALSE)</f>
        <v>38.990830000000003</v>
      </c>
      <c r="L26">
        <f>VLOOKUP(H26,Table1[],6,FALSE)</f>
        <v>127.6236</v>
      </c>
      <c r="M26" t="s">
        <v>96</v>
      </c>
      <c r="N26" t="s">
        <v>28</v>
      </c>
      <c r="P26" t="s">
        <v>19</v>
      </c>
      <c r="Q26" t="s">
        <v>22</v>
      </c>
    </row>
    <row r="27" spans="1:17">
      <c r="A27">
        <f t="shared" si="0"/>
        <v>26</v>
      </c>
      <c r="B27" s="1">
        <v>39999</v>
      </c>
      <c r="C27" s="40">
        <v>42740</v>
      </c>
      <c r="D27" s="45"/>
      <c r="E27" t="s">
        <v>5</v>
      </c>
      <c r="F27" t="s">
        <v>6</v>
      </c>
      <c r="H27" s="5" t="s">
        <v>56</v>
      </c>
      <c r="I27" t="str">
        <f>VLOOKUP(H27,Table1[#All],7,FALSE)</f>
        <v>Kittae Pass, Kangwon Province, (North Korea)</v>
      </c>
      <c r="J27" t="s">
        <v>61</v>
      </c>
      <c r="K27">
        <f>VLOOKUP(H27,Table1[],5,FALSE)</f>
        <v>38.990830000000003</v>
      </c>
      <c r="L27">
        <f>VLOOKUP(H27,Table1[],6,FALSE)</f>
        <v>127.6236</v>
      </c>
      <c r="M27" t="s">
        <v>96</v>
      </c>
      <c r="N27" t="s">
        <v>28</v>
      </c>
      <c r="P27" t="s">
        <v>19</v>
      </c>
      <c r="Q27" t="s">
        <v>22</v>
      </c>
    </row>
    <row r="28" spans="1:17">
      <c r="A28">
        <f t="shared" si="0"/>
        <v>27</v>
      </c>
      <c r="B28" s="1">
        <v>39999</v>
      </c>
      <c r="C28" s="40">
        <v>42740</v>
      </c>
      <c r="D28" s="45"/>
      <c r="E28" t="s">
        <v>14</v>
      </c>
      <c r="F28" t="s">
        <v>8</v>
      </c>
      <c r="H28" s="5" t="s">
        <v>56</v>
      </c>
      <c r="I28" t="str">
        <f>VLOOKUP(H28,Table1[#All],7,FALSE)</f>
        <v>Kittae Pass, Kangwon Province, (North Korea)</v>
      </c>
      <c r="J28" t="s">
        <v>61</v>
      </c>
      <c r="K28">
        <f>VLOOKUP(H28,Table1[],5,FALSE)</f>
        <v>38.990830000000003</v>
      </c>
      <c r="L28">
        <f>VLOOKUP(H28,Table1[],6,FALSE)</f>
        <v>127.6236</v>
      </c>
      <c r="M28" t="s">
        <v>96</v>
      </c>
      <c r="P28" t="s">
        <v>19</v>
      </c>
      <c r="Q28" t="s">
        <v>22</v>
      </c>
    </row>
    <row r="29" spans="1:17">
      <c r="A29">
        <f t="shared" si="0"/>
        <v>28</v>
      </c>
      <c r="B29" s="1">
        <v>39999</v>
      </c>
      <c r="C29" s="40">
        <v>42740</v>
      </c>
      <c r="D29" s="45"/>
      <c r="E29" t="s">
        <v>14</v>
      </c>
      <c r="F29" t="s">
        <v>8</v>
      </c>
      <c r="H29" s="5" t="s">
        <v>56</v>
      </c>
      <c r="I29" t="str">
        <f>VLOOKUP(H29,Table1[#All],7,FALSE)</f>
        <v>Kittae Pass, Kangwon Province, (North Korea)</v>
      </c>
      <c r="J29" t="s">
        <v>61</v>
      </c>
      <c r="K29">
        <f>VLOOKUP(H29,Table1[],5,FALSE)</f>
        <v>38.990830000000003</v>
      </c>
      <c r="L29">
        <f>VLOOKUP(H29,Table1[],6,FALSE)</f>
        <v>127.6236</v>
      </c>
      <c r="M29" t="s">
        <v>96</v>
      </c>
      <c r="P29" t="s">
        <v>19</v>
      </c>
      <c r="Q29" t="s">
        <v>22</v>
      </c>
    </row>
    <row r="30" spans="1:17">
      <c r="A30">
        <f t="shared" si="0"/>
        <v>29</v>
      </c>
      <c r="B30" s="1">
        <v>39999</v>
      </c>
      <c r="C30" s="40">
        <v>42740</v>
      </c>
      <c r="D30" s="45"/>
      <c r="E30" t="s">
        <v>14</v>
      </c>
      <c r="F30" t="s">
        <v>8</v>
      </c>
      <c r="H30" s="5" t="s">
        <v>56</v>
      </c>
      <c r="I30" t="str">
        <f>VLOOKUP(H30,Table1[#All],7,FALSE)</f>
        <v>Kittae Pass, Kangwon Province, (North Korea)</v>
      </c>
      <c r="J30" t="s">
        <v>61</v>
      </c>
      <c r="K30">
        <f>VLOOKUP(H30,Table1[],5,FALSE)</f>
        <v>38.990830000000003</v>
      </c>
      <c r="L30">
        <f>VLOOKUP(H30,Table1[],6,FALSE)</f>
        <v>127.6236</v>
      </c>
      <c r="M30" t="s">
        <v>96</v>
      </c>
      <c r="P30" t="s">
        <v>19</v>
      </c>
      <c r="Q30" t="s">
        <v>22</v>
      </c>
    </row>
    <row r="31" spans="1:17">
      <c r="A31">
        <f t="shared" si="0"/>
        <v>30</v>
      </c>
      <c r="B31" s="1">
        <v>39999</v>
      </c>
      <c r="C31" s="40">
        <v>42740</v>
      </c>
      <c r="D31" s="45"/>
      <c r="E31" t="s">
        <v>14</v>
      </c>
      <c r="F31" t="s">
        <v>8</v>
      </c>
      <c r="H31" s="5" t="s">
        <v>56</v>
      </c>
      <c r="I31" t="str">
        <f>VLOOKUP(H31,Table1[#All],7,FALSE)</f>
        <v>Kittae Pass, Kangwon Province, (North Korea)</v>
      </c>
      <c r="J31" t="s">
        <v>61</v>
      </c>
      <c r="K31">
        <f>VLOOKUP(H31,Table1[],5,FALSE)</f>
        <v>38.990830000000003</v>
      </c>
      <c r="L31">
        <f>VLOOKUP(H31,Table1[],6,FALSE)</f>
        <v>127.6236</v>
      </c>
      <c r="M31" t="s">
        <v>96</v>
      </c>
      <c r="P31" t="s">
        <v>19</v>
      </c>
      <c r="Q31" t="s">
        <v>22</v>
      </c>
    </row>
    <row r="32" spans="1:17">
      <c r="A32">
        <f t="shared" si="0"/>
        <v>31</v>
      </c>
      <c r="B32" s="1">
        <v>39999</v>
      </c>
      <c r="C32" s="40">
        <v>42740</v>
      </c>
      <c r="D32" s="45"/>
      <c r="E32" t="s">
        <v>14</v>
      </c>
      <c r="F32" t="s">
        <v>8</v>
      </c>
      <c r="H32" s="5" t="s">
        <v>56</v>
      </c>
      <c r="I32" t="str">
        <f>VLOOKUP(H32,Table1[#All],7,FALSE)</f>
        <v>Kittae Pass, Kangwon Province, (North Korea)</v>
      </c>
      <c r="J32" t="s">
        <v>61</v>
      </c>
      <c r="K32">
        <f>VLOOKUP(H32,Table1[],5,FALSE)</f>
        <v>38.990830000000003</v>
      </c>
      <c r="L32">
        <f>VLOOKUP(H32,Table1[],6,FALSE)</f>
        <v>127.6236</v>
      </c>
      <c r="M32" t="s">
        <v>96</v>
      </c>
      <c r="P32" t="s">
        <v>19</v>
      </c>
      <c r="Q32" t="s">
        <v>22</v>
      </c>
    </row>
    <row r="33" spans="1:17">
      <c r="A33">
        <f t="shared" si="0"/>
        <v>32</v>
      </c>
      <c r="B33" s="1">
        <v>41012</v>
      </c>
      <c r="C33" s="40">
        <v>42740</v>
      </c>
      <c r="D33" s="45"/>
      <c r="E33" t="s">
        <v>36</v>
      </c>
      <c r="F33" t="s">
        <v>21</v>
      </c>
      <c r="H33" t="s">
        <v>25</v>
      </c>
      <c r="I33" t="str">
        <f>VLOOKUP(H33,Table1[#All],7,FALSE)</f>
        <v>Cholsan County, North Pyongan Province</v>
      </c>
      <c r="J33" t="s">
        <v>24</v>
      </c>
      <c r="K33">
        <f>VLOOKUP(H33,Table1[],5,FALSE)</f>
        <v>39.659599999999998</v>
      </c>
      <c r="L33">
        <f>VLOOKUP(H33,Table1[],6,FALSE)</f>
        <v>124.70569999999999</v>
      </c>
      <c r="M33" t="s">
        <v>35</v>
      </c>
      <c r="N33" t="s">
        <v>10</v>
      </c>
      <c r="P33" t="s">
        <v>19</v>
      </c>
      <c r="Q33" t="s">
        <v>23</v>
      </c>
    </row>
    <row r="34" spans="1:17">
      <c r="A34">
        <f t="shared" si="0"/>
        <v>33</v>
      </c>
      <c r="B34" s="1">
        <v>41255</v>
      </c>
      <c r="C34" s="40">
        <v>42740</v>
      </c>
      <c r="D34" s="45"/>
      <c r="E34" t="s">
        <v>36</v>
      </c>
      <c r="F34" t="s">
        <v>21</v>
      </c>
      <c r="H34" t="s">
        <v>25</v>
      </c>
      <c r="I34" t="str">
        <f>VLOOKUP(H34,Table1[#All],7,FALSE)</f>
        <v>Cholsan County, North Pyongan Province</v>
      </c>
      <c r="J34" t="s">
        <v>24</v>
      </c>
      <c r="K34">
        <f>VLOOKUP(H34,Table1[],5,FALSE)</f>
        <v>39.659599999999998</v>
      </c>
      <c r="L34">
        <f>VLOOKUP(H34,Table1[],6,FALSE)</f>
        <v>124.70569999999999</v>
      </c>
      <c r="M34" t="s">
        <v>38</v>
      </c>
      <c r="N34" t="s">
        <v>37</v>
      </c>
      <c r="P34" t="s">
        <v>19</v>
      </c>
      <c r="Q34" t="s">
        <v>22</v>
      </c>
    </row>
    <row r="35" spans="1:17">
      <c r="A35">
        <f t="shared" ref="A35:A40" si="1">A34+1</f>
        <v>34</v>
      </c>
      <c r="B35" s="1">
        <v>41412</v>
      </c>
      <c r="C35" s="40">
        <v>42740</v>
      </c>
      <c r="D35" s="45"/>
      <c r="E35" t="s">
        <v>77</v>
      </c>
      <c r="F35" t="s">
        <v>8</v>
      </c>
      <c r="H35" t="s">
        <v>133</v>
      </c>
      <c r="I35" t="str">
        <f>VLOOKUP(H35,Table1[#All],7,FALSE)</f>
        <v>Kangwon Province, (North Korea)</v>
      </c>
      <c r="K35">
        <f>VLOOKUP(H35,Table1[],5,FALSE)</f>
        <v>39.401670000000003</v>
      </c>
      <c r="L35">
        <f>VLOOKUP(H35,Table1[],6,FALSE)</f>
        <v>127.5369</v>
      </c>
      <c r="M35" t="s">
        <v>96</v>
      </c>
      <c r="N35" t="s">
        <v>10</v>
      </c>
      <c r="P35" t="s">
        <v>16</v>
      </c>
      <c r="Q35" t="s">
        <v>22</v>
      </c>
    </row>
    <row r="36" spans="1:17">
      <c r="A36">
        <f t="shared" si="1"/>
        <v>35</v>
      </c>
      <c r="B36" s="1">
        <v>41412</v>
      </c>
      <c r="C36" s="40">
        <v>42740</v>
      </c>
      <c r="D36" s="45"/>
      <c r="E36" t="s">
        <v>77</v>
      </c>
      <c r="F36" t="s">
        <v>8</v>
      </c>
      <c r="H36" t="s">
        <v>133</v>
      </c>
      <c r="I36" t="str">
        <f>VLOOKUP(H36,Table1[#All],7,FALSE)</f>
        <v>Kangwon Province, (North Korea)</v>
      </c>
      <c r="K36">
        <f>VLOOKUP(H36,Table1[],5,FALSE)</f>
        <v>39.401670000000003</v>
      </c>
      <c r="L36">
        <f>VLOOKUP(H36,Table1[],6,FALSE)</f>
        <v>127.5369</v>
      </c>
      <c r="M36" t="s">
        <v>96</v>
      </c>
      <c r="N36" t="s">
        <v>10</v>
      </c>
      <c r="P36" t="s">
        <v>16</v>
      </c>
      <c r="Q36" t="s">
        <v>22</v>
      </c>
    </row>
    <row r="37" spans="1:17">
      <c r="A37">
        <f t="shared" si="1"/>
        <v>36</v>
      </c>
      <c r="B37" s="1">
        <v>41412</v>
      </c>
      <c r="C37" s="40">
        <v>42740</v>
      </c>
      <c r="D37" s="45"/>
      <c r="E37" t="s">
        <v>77</v>
      </c>
      <c r="F37" t="s">
        <v>8</v>
      </c>
      <c r="H37" t="s">
        <v>133</v>
      </c>
      <c r="I37" t="str">
        <f>VLOOKUP(H37,Table1[#All],7,FALSE)</f>
        <v>Kangwon Province, (North Korea)</v>
      </c>
      <c r="K37">
        <f>VLOOKUP(H37,Table1[],5,FALSE)</f>
        <v>39.401670000000003</v>
      </c>
      <c r="L37">
        <f>VLOOKUP(H37,Table1[],6,FALSE)</f>
        <v>127.5369</v>
      </c>
      <c r="M37" t="s">
        <v>96</v>
      </c>
      <c r="N37" t="s">
        <v>10</v>
      </c>
      <c r="P37" t="s">
        <v>16</v>
      </c>
      <c r="Q37" t="s">
        <v>22</v>
      </c>
    </row>
    <row r="38" spans="1:17">
      <c r="A38">
        <f t="shared" si="1"/>
        <v>37</v>
      </c>
      <c r="B38" s="1">
        <v>41413</v>
      </c>
      <c r="C38" s="40">
        <v>42740</v>
      </c>
      <c r="D38" s="45"/>
      <c r="E38" t="s">
        <v>77</v>
      </c>
      <c r="F38" t="s">
        <v>8</v>
      </c>
      <c r="H38" t="s">
        <v>133</v>
      </c>
      <c r="I38" t="str">
        <f>VLOOKUP(H38,Table1[#All],7,FALSE)</f>
        <v>Kangwon Province, (North Korea)</v>
      </c>
      <c r="K38">
        <f>VLOOKUP(H38,Table1[],5,FALSE)</f>
        <v>39.401670000000003</v>
      </c>
      <c r="L38">
        <f>VLOOKUP(H38,Table1[],6,FALSE)</f>
        <v>127.5369</v>
      </c>
      <c r="M38" t="s">
        <v>96</v>
      </c>
      <c r="N38" t="s">
        <v>10</v>
      </c>
      <c r="P38" t="s">
        <v>16</v>
      </c>
      <c r="Q38" t="s">
        <v>22</v>
      </c>
    </row>
    <row r="39" spans="1:17">
      <c r="A39">
        <f t="shared" si="1"/>
        <v>38</v>
      </c>
      <c r="B39" s="1">
        <v>41414</v>
      </c>
      <c r="C39" s="40">
        <v>42740</v>
      </c>
      <c r="D39" s="45"/>
      <c r="E39" t="s">
        <v>77</v>
      </c>
      <c r="F39" t="s">
        <v>8</v>
      </c>
      <c r="H39" t="s">
        <v>133</v>
      </c>
      <c r="I39" t="str">
        <f>VLOOKUP(H39,Table1[#All],7,FALSE)</f>
        <v>Kangwon Province, (North Korea)</v>
      </c>
      <c r="K39">
        <f>VLOOKUP(H39,Table1[],5,FALSE)</f>
        <v>39.401670000000003</v>
      </c>
      <c r="L39">
        <f>VLOOKUP(H39,Table1[],6,FALSE)</f>
        <v>127.5369</v>
      </c>
      <c r="M39" t="s">
        <v>96</v>
      </c>
      <c r="N39" t="s">
        <v>10</v>
      </c>
      <c r="P39" t="s">
        <v>16</v>
      </c>
      <c r="Q39" t="s">
        <v>22</v>
      </c>
    </row>
    <row r="40" spans="1:17">
      <c r="A40">
        <f t="shared" si="1"/>
        <v>39</v>
      </c>
      <c r="B40" s="1">
        <v>41414</v>
      </c>
      <c r="C40" s="40">
        <v>42740</v>
      </c>
      <c r="D40" s="45"/>
      <c r="E40" t="s">
        <v>77</v>
      </c>
      <c r="F40" t="s">
        <v>8</v>
      </c>
      <c r="H40" t="s">
        <v>133</v>
      </c>
      <c r="I40" t="str">
        <f>VLOOKUP(H40,Table1[#All],7,FALSE)</f>
        <v>Kangwon Province, (North Korea)</v>
      </c>
      <c r="K40">
        <f>VLOOKUP(H40,Table1[],5,FALSE)</f>
        <v>39.401670000000003</v>
      </c>
      <c r="L40">
        <f>VLOOKUP(H40,Table1[],6,FALSE)</f>
        <v>127.5369</v>
      </c>
      <c r="M40" t="s">
        <v>96</v>
      </c>
      <c r="N40" t="s">
        <v>10</v>
      </c>
      <c r="P40" t="s">
        <v>16</v>
      </c>
      <c r="Q40" t="s">
        <v>22</v>
      </c>
    </row>
    <row r="41" spans="1:17">
      <c r="A41">
        <f t="shared" ref="A41:A97" si="2">A40+1</f>
        <v>40</v>
      </c>
      <c r="B41" s="1">
        <v>41697</v>
      </c>
      <c r="C41" s="40">
        <v>42740</v>
      </c>
      <c r="D41" s="45"/>
      <c r="E41" t="s">
        <v>7</v>
      </c>
      <c r="F41" t="s">
        <v>8</v>
      </c>
      <c r="H41" t="s">
        <v>56</v>
      </c>
      <c r="I41" t="str">
        <f>VLOOKUP(H41,Table1[#All],7,FALSE)</f>
        <v>Kittae Pass, Kangwon Province, (North Korea)</v>
      </c>
      <c r="J41" s="3" t="s">
        <v>61</v>
      </c>
      <c r="K41">
        <f>VLOOKUP(H41,Table1[],5,FALSE)</f>
        <v>38.990830000000003</v>
      </c>
      <c r="L41">
        <f>VLOOKUP(H41,Table1[],6,FALSE)</f>
        <v>127.6236</v>
      </c>
      <c r="M41" t="s">
        <v>96</v>
      </c>
      <c r="N41" t="s">
        <v>31</v>
      </c>
      <c r="O41">
        <v>200</v>
      </c>
      <c r="P41" t="s">
        <v>19</v>
      </c>
      <c r="Q41" t="s">
        <v>22</v>
      </c>
    </row>
    <row r="42" spans="1:17">
      <c r="A42">
        <f t="shared" si="2"/>
        <v>41</v>
      </c>
      <c r="B42" s="1">
        <v>41697</v>
      </c>
      <c r="C42" s="40">
        <v>42740</v>
      </c>
      <c r="D42" s="45"/>
      <c r="E42" t="s">
        <v>7</v>
      </c>
      <c r="F42" t="s">
        <v>8</v>
      </c>
      <c r="H42" t="s">
        <v>56</v>
      </c>
      <c r="I42" t="str">
        <f>VLOOKUP(H42,Table1[#All],7,FALSE)</f>
        <v>Kittae Pass, Kangwon Province, (North Korea)</v>
      </c>
      <c r="J42" s="3" t="s">
        <v>61</v>
      </c>
      <c r="K42">
        <f>VLOOKUP(H42,Table1[],5,FALSE)</f>
        <v>38.990830000000003</v>
      </c>
      <c r="L42">
        <f>VLOOKUP(H42,Table1[],6,FALSE)</f>
        <v>127.6236</v>
      </c>
      <c r="M42" t="s">
        <v>96</v>
      </c>
      <c r="N42" t="s">
        <v>10</v>
      </c>
      <c r="O42">
        <v>200</v>
      </c>
      <c r="P42" t="s">
        <v>19</v>
      </c>
      <c r="Q42" t="s">
        <v>22</v>
      </c>
    </row>
    <row r="43" spans="1:17">
      <c r="A43">
        <f t="shared" si="2"/>
        <v>42</v>
      </c>
      <c r="B43" s="1">
        <v>41697</v>
      </c>
      <c r="C43" s="40">
        <v>42740</v>
      </c>
      <c r="D43" s="45"/>
      <c r="E43" t="s">
        <v>7</v>
      </c>
      <c r="F43" t="s">
        <v>8</v>
      </c>
      <c r="H43" t="s">
        <v>56</v>
      </c>
      <c r="I43" t="str">
        <f>VLOOKUP(H43,Table1[#All],7,FALSE)</f>
        <v>Kittae Pass, Kangwon Province, (North Korea)</v>
      </c>
      <c r="J43" s="3" t="s">
        <v>61</v>
      </c>
      <c r="K43">
        <f>VLOOKUP(H43,Table1[],5,FALSE)</f>
        <v>38.990830000000003</v>
      </c>
      <c r="L43">
        <f>VLOOKUP(H43,Table1[],6,FALSE)</f>
        <v>127.6236</v>
      </c>
      <c r="M43" t="s">
        <v>96</v>
      </c>
      <c r="N43" t="s">
        <v>10</v>
      </c>
      <c r="O43">
        <v>200</v>
      </c>
      <c r="P43" t="s">
        <v>19</v>
      </c>
      <c r="Q43" t="s">
        <v>22</v>
      </c>
    </row>
    <row r="44" spans="1:17">
      <c r="A44">
        <f t="shared" si="2"/>
        <v>43</v>
      </c>
      <c r="B44" s="1">
        <v>41697</v>
      </c>
      <c r="C44" s="40">
        <v>42740</v>
      </c>
      <c r="D44" s="45"/>
      <c r="E44" t="s">
        <v>7</v>
      </c>
      <c r="F44" t="s">
        <v>8</v>
      </c>
      <c r="H44" t="s">
        <v>56</v>
      </c>
      <c r="I44" t="str">
        <f>VLOOKUP(H44,Table1[#All],7,FALSE)</f>
        <v>Kittae Pass, Kangwon Province, (North Korea)</v>
      </c>
      <c r="J44" s="3" t="s">
        <v>61</v>
      </c>
      <c r="K44">
        <f>VLOOKUP(H44,Table1[],5,FALSE)</f>
        <v>38.990830000000003</v>
      </c>
      <c r="L44">
        <f>VLOOKUP(H44,Table1[],6,FALSE)</f>
        <v>127.6236</v>
      </c>
      <c r="M44" t="s">
        <v>96</v>
      </c>
      <c r="N44" t="s">
        <v>10</v>
      </c>
      <c r="O44">
        <v>200</v>
      </c>
      <c r="P44" t="s">
        <v>19</v>
      </c>
      <c r="Q44" t="s">
        <v>22</v>
      </c>
    </row>
    <row r="45" spans="1:17">
      <c r="A45">
        <f t="shared" si="2"/>
        <v>44</v>
      </c>
      <c r="B45" s="1">
        <v>41701</v>
      </c>
      <c r="C45" s="40">
        <v>42740</v>
      </c>
      <c r="D45" s="45"/>
      <c r="E45" t="s">
        <v>14</v>
      </c>
      <c r="F45" t="s">
        <v>8</v>
      </c>
      <c r="H45" t="s">
        <v>50</v>
      </c>
      <c r="I45" t="str">
        <f>VLOOKUP(H45,Table1[#All],7,FALSE)</f>
        <v>Kangwon Province, (North Korea)</v>
      </c>
      <c r="J45" t="s">
        <v>51</v>
      </c>
      <c r="K45">
        <f>VLOOKUP(H45,Table1[],5,FALSE)</f>
        <v>39.167700000000004</v>
      </c>
      <c r="L45">
        <f>VLOOKUP(H45,Table1[],6,FALSE)</f>
        <v>127.4817</v>
      </c>
      <c r="M45" t="s">
        <v>96</v>
      </c>
      <c r="N45" t="s">
        <v>28</v>
      </c>
      <c r="O45">
        <v>500</v>
      </c>
      <c r="P45" t="s">
        <v>19</v>
      </c>
      <c r="Q45" t="s">
        <v>22</v>
      </c>
    </row>
    <row r="46" spans="1:17">
      <c r="A46">
        <f t="shared" si="2"/>
        <v>45</v>
      </c>
      <c r="B46" s="1">
        <v>41701</v>
      </c>
      <c r="C46" s="40">
        <v>42740</v>
      </c>
      <c r="D46" s="45"/>
      <c r="E46" t="s">
        <v>14</v>
      </c>
      <c r="F46" t="s">
        <v>8</v>
      </c>
      <c r="H46" t="s">
        <v>50</v>
      </c>
      <c r="I46" t="str">
        <f>VLOOKUP(H46,Table1[#All],7,FALSE)</f>
        <v>Kangwon Province, (North Korea)</v>
      </c>
      <c r="J46" t="s">
        <v>51</v>
      </c>
      <c r="K46">
        <f>VLOOKUP(H46,Table1[],5,FALSE)</f>
        <v>39.167700000000004</v>
      </c>
      <c r="L46">
        <f>VLOOKUP(H46,Table1[],6,FALSE)</f>
        <v>127.4817</v>
      </c>
      <c r="M46" t="s">
        <v>96</v>
      </c>
      <c r="N46" s="3" t="s">
        <v>10</v>
      </c>
      <c r="O46">
        <v>500</v>
      </c>
      <c r="P46" t="s">
        <v>19</v>
      </c>
      <c r="Q46" t="s">
        <v>22</v>
      </c>
    </row>
    <row r="47" spans="1:17">
      <c r="A47">
        <f t="shared" si="2"/>
        <v>46</v>
      </c>
      <c r="B47" s="1">
        <v>41724</v>
      </c>
      <c r="C47" s="40">
        <v>42740</v>
      </c>
      <c r="D47" s="45"/>
      <c r="E47" t="s">
        <v>5</v>
      </c>
      <c r="F47" t="s">
        <v>6</v>
      </c>
      <c r="H47" t="s">
        <v>39</v>
      </c>
      <c r="I47" t="str">
        <f>VLOOKUP(H47,Table1[#All],7,FALSE)</f>
        <v>South Pyongan Province</v>
      </c>
      <c r="J47" s="3"/>
      <c r="K47">
        <f>VLOOKUP(H47,Table1[],5,FALSE)</f>
        <v>39.412593999999999</v>
      </c>
      <c r="L47">
        <f>VLOOKUP(H47,Table1[],6,FALSE)</f>
        <v>125.89031</v>
      </c>
      <c r="M47" t="s">
        <v>96</v>
      </c>
      <c r="N47" s="3" t="s">
        <v>28</v>
      </c>
      <c r="O47" s="3">
        <v>650</v>
      </c>
      <c r="P47" s="3" t="s">
        <v>19</v>
      </c>
      <c r="Q47" s="3" t="s">
        <v>22</v>
      </c>
    </row>
    <row r="48" spans="1:17">
      <c r="A48">
        <f t="shared" si="2"/>
        <v>47</v>
      </c>
      <c r="B48" s="1">
        <v>41724</v>
      </c>
      <c r="C48" s="40">
        <v>42740</v>
      </c>
      <c r="D48" s="45"/>
      <c r="E48" t="s">
        <v>5</v>
      </c>
      <c r="F48" t="s">
        <v>6</v>
      </c>
      <c r="H48" t="s">
        <v>39</v>
      </c>
      <c r="I48" t="str">
        <f>VLOOKUP(H48,Table1[#All],7,FALSE)</f>
        <v>South Pyongan Province</v>
      </c>
      <c r="J48" s="3"/>
      <c r="K48">
        <f>VLOOKUP(H48,Table1[],5,FALSE)</f>
        <v>39.412593999999999</v>
      </c>
      <c r="L48">
        <f>VLOOKUP(H48,Table1[],6,FALSE)</f>
        <v>125.89031</v>
      </c>
      <c r="M48" t="s">
        <v>96</v>
      </c>
      <c r="N48" s="3" t="s">
        <v>28</v>
      </c>
      <c r="O48" s="3">
        <v>650</v>
      </c>
      <c r="P48" s="3" t="s">
        <v>19</v>
      </c>
      <c r="Q48" s="3" t="s">
        <v>22</v>
      </c>
    </row>
    <row r="49" spans="1:17">
      <c r="A49">
        <f t="shared" si="2"/>
        <v>48</v>
      </c>
      <c r="B49" s="1">
        <v>41816</v>
      </c>
      <c r="C49" s="40">
        <v>42740</v>
      </c>
      <c r="D49" s="45"/>
      <c r="E49" t="s">
        <v>77</v>
      </c>
      <c r="F49" t="s">
        <v>8</v>
      </c>
      <c r="H49" t="s">
        <v>133</v>
      </c>
      <c r="I49" t="str">
        <f>VLOOKUP(H49,Table1[#All],7,FALSE)</f>
        <v>Kangwon Province, (North Korea)</v>
      </c>
      <c r="J49" s="3"/>
      <c r="K49">
        <f>VLOOKUP(H49,Table1[],5,FALSE)</f>
        <v>39.401670000000003</v>
      </c>
      <c r="L49">
        <f>VLOOKUP(H49,Table1[],6,FALSE)</f>
        <v>127.5369</v>
      </c>
      <c r="M49" t="s">
        <v>96</v>
      </c>
      <c r="N49" s="3" t="s">
        <v>10</v>
      </c>
      <c r="O49" s="3"/>
      <c r="P49" s="3" t="s">
        <v>19</v>
      </c>
      <c r="Q49" s="3" t="s">
        <v>22</v>
      </c>
    </row>
    <row r="50" spans="1:17" ht="32">
      <c r="A50">
        <f t="shared" si="2"/>
        <v>49</v>
      </c>
      <c r="B50" s="1">
        <v>41819</v>
      </c>
      <c r="C50" s="40">
        <v>42970</v>
      </c>
      <c r="D50" s="45"/>
      <c r="E50" t="s">
        <v>14</v>
      </c>
      <c r="F50" t="s">
        <v>8</v>
      </c>
      <c r="H50" t="s">
        <v>119</v>
      </c>
      <c r="I50" t="str">
        <f>VLOOKUP(H50,Table1[#All],7,FALSE)</f>
        <v>Kangwon Province, (North Korea)</v>
      </c>
      <c r="J50" s="4" t="s">
        <v>120</v>
      </c>
      <c r="K50">
        <f>VLOOKUP(H50,Table1[],5,FALSE)</f>
        <v>39.065961999999999</v>
      </c>
      <c r="L50">
        <f>VLOOKUP(H50,Table1[],6,FALSE)</f>
        <v>127.250257</v>
      </c>
      <c r="M50" t="s">
        <v>96</v>
      </c>
      <c r="N50" t="s">
        <v>28</v>
      </c>
      <c r="P50" s="3" t="s">
        <v>19</v>
      </c>
      <c r="Q50" s="3" t="s">
        <v>22</v>
      </c>
    </row>
    <row r="51" spans="1:17" ht="32">
      <c r="A51">
        <f t="shared" si="2"/>
        <v>50</v>
      </c>
      <c r="B51" s="1">
        <v>41819</v>
      </c>
      <c r="C51" s="40">
        <v>42970</v>
      </c>
      <c r="D51" s="45"/>
      <c r="E51" t="s">
        <v>14</v>
      </c>
      <c r="F51" t="s">
        <v>8</v>
      </c>
      <c r="H51" t="s">
        <v>119</v>
      </c>
      <c r="I51" t="str">
        <f>VLOOKUP(H51,Table1[#All],7,FALSE)</f>
        <v>Kangwon Province, (North Korea)</v>
      </c>
      <c r="J51" s="4" t="s">
        <v>120</v>
      </c>
      <c r="K51">
        <f>VLOOKUP(H51,Table1[],5,FALSE)</f>
        <v>39.065961999999999</v>
      </c>
      <c r="L51">
        <f>VLOOKUP(H51,Table1[],6,FALSE)</f>
        <v>127.250257</v>
      </c>
      <c r="M51" t="s">
        <v>96</v>
      </c>
      <c r="N51" t="s">
        <v>28</v>
      </c>
      <c r="P51" s="3" t="s">
        <v>19</v>
      </c>
      <c r="Q51" s="3" t="s">
        <v>22</v>
      </c>
    </row>
    <row r="52" spans="1:17">
      <c r="A52">
        <f t="shared" si="2"/>
        <v>51</v>
      </c>
      <c r="B52" s="1">
        <v>41829</v>
      </c>
      <c r="C52" s="40">
        <v>43068</v>
      </c>
      <c r="D52" s="45"/>
      <c r="E52" t="s">
        <v>14</v>
      </c>
      <c r="F52" t="s">
        <v>8</v>
      </c>
      <c r="H52" t="s">
        <v>76</v>
      </c>
      <c r="I52" t="str">
        <f>VLOOKUP(H52,Table1[#All],7,FALSE)</f>
        <v>Hwangju,  North Hwanghae province</v>
      </c>
      <c r="J52" s="3" t="s">
        <v>10</v>
      </c>
      <c r="K52">
        <f>VLOOKUP(H52,Table1[],5,FALSE)</f>
        <v>38.686833999999998</v>
      </c>
      <c r="L52">
        <f>VLOOKUP(H52,Table1[],6,FALSE)</f>
        <v>125.702005</v>
      </c>
      <c r="M52" t="s">
        <v>96</v>
      </c>
      <c r="N52" t="s">
        <v>40</v>
      </c>
      <c r="O52">
        <v>500</v>
      </c>
      <c r="P52" t="s">
        <v>19</v>
      </c>
      <c r="Q52" t="s">
        <v>22</v>
      </c>
    </row>
    <row r="53" spans="1:17">
      <c r="A53">
        <f t="shared" si="2"/>
        <v>52</v>
      </c>
      <c r="B53" s="1">
        <v>41829</v>
      </c>
      <c r="C53" s="40">
        <v>43068</v>
      </c>
      <c r="D53" s="45"/>
      <c r="E53" t="s">
        <v>14</v>
      </c>
      <c r="F53" t="s">
        <v>8</v>
      </c>
      <c r="H53" t="s">
        <v>76</v>
      </c>
      <c r="I53" t="str">
        <f>VLOOKUP(H53,Table1[#All],7,FALSE)</f>
        <v>Hwangju,  North Hwanghae province</v>
      </c>
      <c r="J53" s="3" t="s">
        <v>10</v>
      </c>
      <c r="K53">
        <f>VLOOKUP(H53,Table1[],5,FALSE)</f>
        <v>38.686833999999998</v>
      </c>
      <c r="L53">
        <f>VLOOKUP(H53,Table1[],6,FALSE)</f>
        <v>125.702005</v>
      </c>
      <c r="M53" t="s">
        <v>96</v>
      </c>
      <c r="N53" t="s">
        <v>40</v>
      </c>
      <c r="O53">
        <v>500</v>
      </c>
      <c r="P53" t="s">
        <v>19</v>
      </c>
      <c r="Q53" t="s">
        <v>22</v>
      </c>
    </row>
    <row r="54" spans="1:17">
      <c r="A54">
        <f t="shared" si="2"/>
        <v>53</v>
      </c>
      <c r="B54" s="1">
        <v>41833</v>
      </c>
      <c r="C54" s="40">
        <v>42740</v>
      </c>
      <c r="D54" s="45"/>
      <c r="E54" t="s">
        <v>14</v>
      </c>
      <c r="F54" t="s">
        <v>8</v>
      </c>
      <c r="H54" t="s">
        <v>75</v>
      </c>
      <c r="I54" t="str">
        <f>VLOOKUP(H54,Table1[#All],7,FALSE)</f>
        <v>North Hwanghae Province</v>
      </c>
      <c r="J54" s="3"/>
      <c r="K54">
        <f>VLOOKUP(H54,Table1[],5,FALSE)</f>
        <v>37.938200000000002</v>
      </c>
      <c r="L54">
        <f>VLOOKUP(H54,Table1[],6,FALSE)</f>
        <v>126.5878</v>
      </c>
      <c r="M54" t="s">
        <v>96</v>
      </c>
      <c r="N54" t="s">
        <v>60</v>
      </c>
      <c r="O54">
        <v>500</v>
      </c>
      <c r="P54" t="s">
        <v>19</v>
      </c>
      <c r="Q54" t="s">
        <v>22</v>
      </c>
    </row>
    <row r="55" spans="1:17">
      <c r="A55">
        <f t="shared" si="2"/>
        <v>54</v>
      </c>
      <c r="B55" s="1">
        <v>41833</v>
      </c>
      <c r="C55" s="40">
        <v>42740</v>
      </c>
      <c r="D55" s="45"/>
      <c r="E55" t="s">
        <v>14</v>
      </c>
      <c r="F55" t="s">
        <v>8</v>
      </c>
      <c r="H55" t="s">
        <v>75</v>
      </c>
      <c r="I55" t="str">
        <f>VLOOKUP(H55,Table1[#All],7,FALSE)</f>
        <v>North Hwanghae Province</v>
      </c>
      <c r="J55" s="3"/>
      <c r="K55">
        <f>VLOOKUP(H55,Table1[],5,FALSE)</f>
        <v>37.938200000000002</v>
      </c>
      <c r="L55">
        <f>VLOOKUP(H55,Table1[],6,FALSE)</f>
        <v>126.5878</v>
      </c>
      <c r="M55" t="s">
        <v>96</v>
      </c>
      <c r="N55" t="s">
        <v>60</v>
      </c>
      <c r="O55">
        <v>500</v>
      </c>
      <c r="P55" t="s">
        <v>19</v>
      </c>
      <c r="Q55" t="s">
        <v>22</v>
      </c>
    </row>
    <row r="56" spans="1:17">
      <c r="A56">
        <f t="shared" si="2"/>
        <v>55</v>
      </c>
      <c r="B56" s="1">
        <v>41846</v>
      </c>
      <c r="C56" s="40">
        <v>42740</v>
      </c>
      <c r="D56" s="45"/>
      <c r="E56" t="s">
        <v>14</v>
      </c>
      <c r="F56" t="s">
        <v>8</v>
      </c>
      <c r="H56" t="s">
        <v>10</v>
      </c>
      <c r="I56" t="str">
        <f>VLOOKUP(H56,Table1[#All],7,FALSE)</f>
        <v>Unknown</v>
      </c>
      <c r="J56" s="3" t="s">
        <v>10</v>
      </c>
      <c r="K56" t="str">
        <f>VLOOKUP(H56,Table1[],5,FALSE)</f>
        <v>Unknown</v>
      </c>
      <c r="L56" t="str">
        <f>VLOOKUP(H56,Table1[],6,FALSE)</f>
        <v>Unknown</v>
      </c>
      <c r="M56" t="s">
        <v>96</v>
      </c>
      <c r="N56" s="3" t="s">
        <v>10</v>
      </c>
      <c r="O56" s="3">
        <v>500</v>
      </c>
      <c r="P56" s="3" t="s">
        <v>19</v>
      </c>
      <c r="Q56" s="3" t="s">
        <v>22</v>
      </c>
    </row>
    <row r="57" spans="1:17">
      <c r="A57">
        <f t="shared" si="2"/>
        <v>56</v>
      </c>
      <c r="B57" s="1">
        <v>41865</v>
      </c>
      <c r="C57" s="40">
        <v>42740</v>
      </c>
      <c r="D57" s="45"/>
      <c r="E57" t="s">
        <v>77</v>
      </c>
      <c r="F57" t="s">
        <v>8</v>
      </c>
      <c r="H57" t="s">
        <v>133</v>
      </c>
      <c r="I57" t="str">
        <f>VLOOKUP(H57,Table1[#All],7,FALSE)</f>
        <v>Kangwon Province, (North Korea)</v>
      </c>
      <c r="J57" s="3"/>
      <c r="K57">
        <f>VLOOKUP(H57,Table1[],5,FALSE)</f>
        <v>39.401670000000003</v>
      </c>
      <c r="L57">
        <f>VLOOKUP(H57,Table1[],6,FALSE)</f>
        <v>127.5369</v>
      </c>
      <c r="M57" t="s">
        <v>96</v>
      </c>
      <c r="N57" s="3" t="s">
        <v>10</v>
      </c>
      <c r="O57" s="3"/>
      <c r="P57" s="3" t="s">
        <v>19</v>
      </c>
      <c r="Q57" s="3" t="s">
        <v>22</v>
      </c>
    </row>
    <row r="58" spans="1:17">
      <c r="A58">
        <f t="shared" si="2"/>
        <v>57</v>
      </c>
      <c r="B58" s="1">
        <v>41883</v>
      </c>
      <c r="C58" s="40">
        <v>42740</v>
      </c>
      <c r="D58" s="45"/>
      <c r="E58" t="s">
        <v>77</v>
      </c>
      <c r="F58" t="s">
        <v>8</v>
      </c>
      <c r="H58" t="s">
        <v>133</v>
      </c>
      <c r="I58" t="str">
        <f>VLOOKUP(H58,Table1[#All],7,FALSE)</f>
        <v>Kangwon Province, (North Korea)</v>
      </c>
      <c r="J58" s="3"/>
      <c r="K58">
        <f>VLOOKUP(H58,Table1[],5,FALSE)</f>
        <v>39.401670000000003</v>
      </c>
      <c r="L58">
        <f>VLOOKUP(H58,Table1[],6,FALSE)</f>
        <v>127.5369</v>
      </c>
      <c r="M58" t="s">
        <v>96</v>
      </c>
      <c r="N58" s="3" t="s">
        <v>10</v>
      </c>
      <c r="O58" s="3"/>
      <c r="P58" s="3" t="s">
        <v>19</v>
      </c>
      <c r="Q58" s="3" t="s">
        <v>22</v>
      </c>
    </row>
    <row r="59" spans="1:17">
      <c r="A59">
        <f t="shared" si="2"/>
        <v>58</v>
      </c>
      <c r="B59" s="1">
        <v>41888</v>
      </c>
      <c r="C59" s="40">
        <v>42740</v>
      </c>
      <c r="D59" s="45"/>
      <c r="E59" t="s">
        <v>77</v>
      </c>
      <c r="F59" t="s">
        <v>8</v>
      </c>
      <c r="H59" t="s">
        <v>133</v>
      </c>
      <c r="I59" t="str">
        <f>VLOOKUP(H59,Table1[#All],7,FALSE)</f>
        <v>Kangwon Province, (North Korea)</v>
      </c>
      <c r="J59" s="3"/>
      <c r="K59">
        <f>VLOOKUP(H59,Table1[],5,FALSE)</f>
        <v>39.401670000000003</v>
      </c>
      <c r="L59">
        <f>VLOOKUP(H59,Table1[],6,FALSE)</f>
        <v>127.5369</v>
      </c>
      <c r="M59" t="s">
        <v>96</v>
      </c>
      <c r="N59" s="3" t="s">
        <v>10</v>
      </c>
      <c r="O59" s="3"/>
      <c r="P59" s="3" t="s">
        <v>19</v>
      </c>
      <c r="Q59" s="3" t="s">
        <v>22</v>
      </c>
    </row>
    <row r="60" spans="1:17">
      <c r="A60">
        <f t="shared" si="2"/>
        <v>59</v>
      </c>
      <c r="B60" s="1">
        <v>42043</v>
      </c>
      <c r="C60" s="40">
        <v>42740</v>
      </c>
      <c r="D60" s="45"/>
      <c r="E60" t="s">
        <v>77</v>
      </c>
      <c r="F60" t="s">
        <v>8</v>
      </c>
      <c r="H60" t="s">
        <v>133</v>
      </c>
      <c r="I60" t="str">
        <f>VLOOKUP(H60,Table1[#All],7,FALSE)</f>
        <v>Kangwon Province, (North Korea)</v>
      </c>
      <c r="J60" s="3"/>
      <c r="K60">
        <f>VLOOKUP(H60,Table1[],5,FALSE)</f>
        <v>39.401670000000003</v>
      </c>
      <c r="L60">
        <f>VLOOKUP(H60,Table1[],6,FALSE)</f>
        <v>127.5369</v>
      </c>
      <c r="M60" t="s">
        <v>96</v>
      </c>
      <c r="N60" s="3" t="s">
        <v>10</v>
      </c>
      <c r="O60" s="3"/>
      <c r="P60" s="3" t="s">
        <v>19</v>
      </c>
      <c r="Q60" s="3" t="s">
        <v>22</v>
      </c>
    </row>
    <row r="61" spans="1:17">
      <c r="A61">
        <f t="shared" si="2"/>
        <v>60</v>
      </c>
      <c r="B61" s="1">
        <v>42043</v>
      </c>
      <c r="C61" s="40">
        <v>42740</v>
      </c>
      <c r="D61" s="45"/>
      <c r="E61" t="s">
        <v>77</v>
      </c>
      <c r="F61" t="s">
        <v>8</v>
      </c>
      <c r="H61" t="s">
        <v>133</v>
      </c>
      <c r="I61" t="str">
        <f>VLOOKUP(H61,Table1[#All],7,FALSE)</f>
        <v>Kangwon Province, (North Korea)</v>
      </c>
      <c r="J61" s="3"/>
      <c r="K61">
        <f>VLOOKUP(H61,Table1[],5,FALSE)</f>
        <v>39.401670000000003</v>
      </c>
      <c r="L61">
        <f>VLOOKUP(H61,Table1[],6,FALSE)</f>
        <v>127.5369</v>
      </c>
      <c r="M61" t="s">
        <v>96</v>
      </c>
      <c r="N61" s="3" t="s">
        <v>10</v>
      </c>
      <c r="O61" s="3"/>
      <c r="P61" s="3" t="s">
        <v>19</v>
      </c>
      <c r="Q61" s="3" t="s">
        <v>22</v>
      </c>
    </row>
    <row r="62" spans="1:17">
      <c r="A62">
        <f t="shared" si="2"/>
        <v>61</v>
      </c>
      <c r="B62" s="1">
        <v>42043</v>
      </c>
      <c r="C62" s="40">
        <v>42740</v>
      </c>
      <c r="D62" s="45"/>
      <c r="E62" t="s">
        <v>77</v>
      </c>
      <c r="F62" t="s">
        <v>8</v>
      </c>
      <c r="H62" t="s">
        <v>133</v>
      </c>
      <c r="I62" t="str">
        <f>VLOOKUP(H62,Table1[#All],7,FALSE)</f>
        <v>Kangwon Province, (North Korea)</v>
      </c>
      <c r="J62" s="3"/>
      <c r="K62">
        <f>VLOOKUP(H62,Table1[],5,FALSE)</f>
        <v>39.401670000000003</v>
      </c>
      <c r="L62">
        <f>VLOOKUP(H62,Table1[],6,FALSE)</f>
        <v>127.5369</v>
      </c>
      <c r="M62" t="s">
        <v>96</v>
      </c>
      <c r="N62" s="3" t="s">
        <v>10</v>
      </c>
      <c r="O62" s="3"/>
      <c r="P62" s="3" t="s">
        <v>19</v>
      </c>
      <c r="Q62" s="3" t="s">
        <v>22</v>
      </c>
    </row>
    <row r="63" spans="1:17">
      <c r="A63">
        <f t="shared" si="2"/>
        <v>62</v>
      </c>
      <c r="B63" s="1">
        <v>42043</v>
      </c>
      <c r="C63" s="40">
        <v>42740</v>
      </c>
      <c r="D63" s="45"/>
      <c r="E63" t="s">
        <v>77</v>
      </c>
      <c r="F63" t="s">
        <v>8</v>
      </c>
      <c r="H63" t="s">
        <v>133</v>
      </c>
      <c r="I63" t="str">
        <f>VLOOKUP(H63,Table1[#All],7,FALSE)</f>
        <v>Kangwon Province, (North Korea)</v>
      </c>
      <c r="J63" s="3"/>
      <c r="K63">
        <f>VLOOKUP(H63,Table1[],5,FALSE)</f>
        <v>39.401670000000003</v>
      </c>
      <c r="L63">
        <f>VLOOKUP(H63,Table1[],6,FALSE)</f>
        <v>127.5369</v>
      </c>
      <c r="M63" t="s">
        <v>96</v>
      </c>
      <c r="N63" s="3" t="s">
        <v>10</v>
      </c>
      <c r="O63" s="3"/>
      <c r="P63" s="3" t="s">
        <v>19</v>
      </c>
      <c r="Q63" s="3" t="s">
        <v>22</v>
      </c>
    </row>
    <row r="64" spans="1:17">
      <c r="A64">
        <f t="shared" si="2"/>
        <v>63</v>
      </c>
      <c r="B64" s="1">
        <v>42043</v>
      </c>
      <c r="C64" s="40">
        <v>42740</v>
      </c>
      <c r="D64" s="45"/>
      <c r="E64" t="s">
        <v>77</v>
      </c>
      <c r="F64" t="s">
        <v>8</v>
      </c>
      <c r="H64" t="s">
        <v>133</v>
      </c>
      <c r="I64" t="str">
        <f>VLOOKUP(H64,Table1[#All],7,FALSE)</f>
        <v>Kangwon Province, (North Korea)</v>
      </c>
      <c r="J64" s="3"/>
      <c r="K64">
        <f>VLOOKUP(H64,Table1[],5,FALSE)</f>
        <v>39.401670000000003</v>
      </c>
      <c r="L64">
        <f>VLOOKUP(H64,Table1[],6,FALSE)</f>
        <v>127.5369</v>
      </c>
      <c r="M64" t="s">
        <v>96</v>
      </c>
      <c r="N64" s="3" t="s">
        <v>10</v>
      </c>
      <c r="O64" s="3"/>
      <c r="P64" s="3" t="s">
        <v>19</v>
      </c>
      <c r="Q64" s="3" t="s">
        <v>22</v>
      </c>
    </row>
    <row r="65" spans="1:17">
      <c r="A65">
        <f t="shared" si="2"/>
        <v>64</v>
      </c>
      <c r="B65" s="1">
        <v>42064</v>
      </c>
      <c r="C65" s="40">
        <v>42741</v>
      </c>
      <c r="D65" s="45"/>
      <c r="E65" t="s">
        <v>14</v>
      </c>
      <c r="F65" t="s">
        <v>8</v>
      </c>
      <c r="H65" t="s">
        <v>41</v>
      </c>
      <c r="I65" t="str">
        <f>VLOOKUP(H65,Table1[#All],7,FALSE)</f>
        <v>South Pyongan Province</v>
      </c>
      <c r="K65">
        <f>VLOOKUP(H65,Table1[],5,FALSE)</f>
        <v>38.752299999999998</v>
      </c>
      <c r="L65">
        <f>VLOOKUP(H65,Table1[],6,FALSE)</f>
        <v>125.32470000000001</v>
      </c>
      <c r="M65" t="s">
        <v>96</v>
      </c>
      <c r="N65" t="s">
        <v>42</v>
      </c>
      <c r="O65">
        <v>490</v>
      </c>
      <c r="P65" t="s">
        <v>19</v>
      </c>
      <c r="Q65" t="s">
        <v>22</v>
      </c>
    </row>
    <row r="66" spans="1:17">
      <c r="A66">
        <f t="shared" si="2"/>
        <v>65</v>
      </c>
      <c r="B66" s="1">
        <v>42064</v>
      </c>
      <c r="C66" s="40">
        <v>42741</v>
      </c>
      <c r="D66" s="45"/>
      <c r="E66" t="s">
        <v>14</v>
      </c>
      <c r="F66" t="s">
        <v>8</v>
      </c>
      <c r="H66" t="s">
        <v>41</v>
      </c>
      <c r="I66" t="str">
        <f>VLOOKUP(H66,Table1[#All],7,FALSE)</f>
        <v>South Pyongan Province</v>
      </c>
      <c r="K66">
        <f>VLOOKUP(H66,Table1[],5,FALSE)</f>
        <v>38.752299999999998</v>
      </c>
      <c r="L66">
        <f>VLOOKUP(H66,Table1[],6,FALSE)</f>
        <v>125.32470000000001</v>
      </c>
      <c r="M66" t="s">
        <v>96</v>
      </c>
      <c r="N66" t="s">
        <v>42</v>
      </c>
      <c r="O66">
        <v>490</v>
      </c>
      <c r="P66" t="s">
        <v>19</v>
      </c>
      <c r="Q66" t="s">
        <v>22</v>
      </c>
    </row>
    <row r="67" spans="1:17">
      <c r="A67">
        <f t="shared" si="2"/>
        <v>66</v>
      </c>
      <c r="B67" s="1">
        <v>42096</v>
      </c>
      <c r="C67" s="40">
        <v>42741</v>
      </c>
      <c r="D67" s="45"/>
      <c r="E67" t="s">
        <v>77</v>
      </c>
      <c r="F67" t="s">
        <v>8</v>
      </c>
      <c r="H67" t="s">
        <v>133</v>
      </c>
      <c r="I67" t="str">
        <f>VLOOKUP(H67,Table1[#All],7,FALSE)</f>
        <v>Kangwon Province, (North Korea)</v>
      </c>
      <c r="J67" s="3"/>
      <c r="K67">
        <f>VLOOKUP(H67,Table1[],5,FALSE)</f>
        <v>39.401670000000003</v>
      </c>
      <c r="L67">
        <f>VLOOKUP(H67,Table1[],6,FALSE)</f>
        <v>127.5369</v>
      </c>
      <c r="M67" t="s">
        <v>96</v>
      </c>
      <c r="N67" t="s">
        <v>10</v>
      </c>
      <c r="P67" t="s">
        <v>19</v>
      </c>
      <c r="Q67" t="s">
        <v>22</v>
      </c>
    </row>
    <row r="68" spans="1:17">
      <c r="A68">
        <f t="shared" si="2"/>
        <v>67</v>
      </c>
      <c r="B68" s="1">
        <v>42097</v>
      </c>
      <c r="C68" s="40">
        <v>42741</v>
      </c>
      <c r="D68" s="45"/>
      <c r="E68" t="s">
        <v>77</v>
      </c>
      <c r="F68" t="s">
        <v>8</v>
      </c>
      <c r="H68" t="s">
        <v>133</v>
      </c>
      <c r="I68" t="str">
        <f>VLOOKUP(H68,Table1[#All],7,FALSE)</f>
        <v>Kangwon Province, (North Korea)</v>
      </c>
      <c r="J68" s="3"/>
      <c r="K68">
        <f>VLOOKUP(H68,Table1[],5,FALSE)</f>
        <v>39.401670000000003</v>
      </c>
      <c r="L68">
        <f>VLOOKUP(H68,Table1[],6,FALSE)</f>
        <v>127.5369</v>
      </c>
      <c r="M68" t="s">
        <v>96</v>
      </c>
      <c r="N68" t="s">
        <v>10</v>
      </c>
      <c r="P68" t="s">
        <v>19</v>
      </c>
      <c r="Q68" t="s">
        <v>22</v>
      </c>
    </row>
    <row r="69" spans="1:17">
      <c r="A69">
        <f t="shared" si="2"/>
        <v>68</v>
      </c>
      <c r="B69" s="1">
        <v>42097</v>
      </c>
      <c r="C69" s="40">
        <v>42741</v>
      </c>
      <c r="D69" s="45"/>
      <c r="E69" t="s">
        <v>77</v>
      </c>
      <c r="F69" t="s">
        <v>8</v>
      </c>
      <c r="H69" t="s">
        <v>133</v>
      </c>
      <c r="I69" t="str">
        <f>VLOOKUP(H69,Table1[#All],7,FALSE)</f>
        <v>Kangwon Province, (North Korea)</v>
      </c>
      <c r="J69" s="3"/>
      <c r="K69">
        <f>VLOOKUP(H69,Table1[],5,FALSE)</f>
        <v>39.401670000000003</v>
      </c>
      <c r="L69">
        <f>VLOOKUP(H69,Table1[],6,FALSE)</f>
        <v>127.5369</v>
      </c>
      <c r="M69" t="s">
        <v>96</v>
      </c>
      <c r="N69" t="s">
        <v>10</v>
      </c>
      <c r="P69" t="s">
        <v>19</v>
      </c>
      <c r="Q69" t="s">
        <v>22</v>
      </c>
    </row>
    <row r="70" spans="1:17">
      <c r="A70">
        <f t="shared" si="2"/>
        <v>69</v>
      </c>
      <c r="B70" s="1">
        <v>42097</v>
      </c>
      <c r="C70" s="40">
        <v>42741</v>
      </c>
      <c r="D70" s="45"/>
      <c r="E70" t="s">
        <v>77</v>
      </c>
      <c r="F70" t="s">
        <v>8</v>
      </c>
      <c r="H70" t="s">
        <v>133</v>
      </c>
      <c r="I70" t="str">
        <f>VLOOKUP(H70,Table1[#All],7,FALSE)</f>
        <v>Kangwon Province, (North Korea)</v>
      </c>
      <c r="J70" s="3"/>
      <c r="K70">
        <f>VLOOKUP(H70,Table1[],5,FALSE)</f>
        <v>39.401670000000003</v>
      </c>
      <c r="L70">
        <f>VLOOKUP(H70,Table1[],6,FALSE)</f>
        <v>127.5369</v>
      </c>
      <c r="M70" t="s">
        <v>96</v>
      </c>
      <c r="N70" t="s">
        <v>10</v>
      </c>
      <c r="P70" t="s">
        <v>19</v>
      </c>
      <c r="Q70" t="s">
        <v>22</v>
      </c>
    </row>
    <row r="71" spans="1:17">
      <c r="A71">
        <f t="shared" si="2"/>
        <v>70</v>
      </c>
      <c r="B71" s="1">
        <v>42097</v>
      </c>
      <c r="C71" s="40">
        <v>42741</v>
      </c>
      <c r="D71" s="45"/>
      <c r="E71" t="s">
        <v>77</v>
      </c>
      <c r="F71" t="s">
        <v>8</v>
      </c>
      <c r="H71" t="s">
        <v>133</v>
      </c>
      <c r="I71" t="str">
        <f>VLOOKUP(H71,Table1[#All],7,FALSE)</f>
        <v>Kangwon Province, (North Korea)</v>
      </c>
      <c r="J71" s="3"/>
      <c r="K71">
        <f>VLOOKUP(H71,Table1[],5,FALSE)</f>
        <v>39.401670000000003</v>
      </c>
      <c r="L71">
        <f>VLOOKUP(H71,Table1[],6,FALSE)</f>
        <v>127.5369</v>
      </c>
      <c r="M71" t="s">
        <v>96</v>
      </c>
      <c r="N71" t="s">
        <v>10</v>
      </c>
      <c r="P71" t="s">
        <v>19</v>
      </c>
      <c r="Q71" t="s">
        <v>22</v>
      </c>
    </row>
    <row r="72" spans="1:17">
      <c r="A72">
        <f t="shared" si="2"/>
        <v>71</v>
      </c>
      <c r="B72" s="1">
        <v>42132</v>
      </c>
      <c r="C72" s="40">
        <v>42741</v>
      </c>
      <c r="D72" s="45"/>
      <c r="E72" t="s">
        <v>162</v>
      </c>
      <c r="F72" t="s">
        <v>43</v>
      </c>
      <c r="H72" t="s">
        <v>44</v>
      </c>
      <c r="I72" t="str">
        <f>VLOOKUP(H72,Table1[#All],7,FALSE)</f>
        <v>South Hamgyong province</v>
      </c>
      <c r="K72">
        <f>VLOOKUP(H72,Table1[],5,FALSE)</f>
        <v>40.036799999999999</v>
      </c>
      <c r="L72">
        <f>VLOOKUP(H72,Table1[],6,FALSE)</f>
        <v>128.18389999999999</v>
      </c>
      <c r="M72" t="s">
        <v>10</v>
      </c>
      <c r="N72" t="s">
        <v>10</v>
      </c>
      <c r="P72" t="s">
        <v>19</v>
      </c>
      <c r="Q72" t="s">
        <v>22</v>
      </c>
    </row>
    <row r="73" spans="1:17">
      <c r="A73">
        <f t="shared" si="2"/>
        <v>72</v>
      </c>
      <c r="B73" s="1">
        <v>42336</v>
      </c>
      <c r="C73" s="40">
        <v>42741</v>
      </c>
      <c r="D73" s="45"/>
      <c r="E73" t="s">
        <v>162</v>
      </c>
      <c r="F73" t="s">
        <v>43</v>
      </c>
      <c r="H73" t="s">
        <v>44</v>
      </c>
      <c r="I73" t="str">
        <f>VLOOKUP(H73,Table1[#All],7,FALSE)</f>
        <v>South Hamgyong province</v>
      </c>
      <c r="K73">
        <f>VLOOKUP(H73,Table1[],5,FALSE)</f>
        <v>40.036799999999999</v>
      </c>
      <c r="L73">
        <f>VLOOKUP(H73,Table1[],6,FALSE)</f>
        <v>128.18389999999999</v>
      </c>
      <c r="M73" t="s">
        <v>38</v>
      </c>
      <c r="N73" t="s">
        <v>38</v>
      </c>
      <c r="P73" t="s">
        <v>19</v>
      </c>
      <c r="Q73" t="s">
        <v>23</v>
      </c>
    </row>
    <row r="74" spans="1:17">
      <c r="A74">
        <f t="shared" si="2"/>
        <v>73</v>
      </c>
      <c r="B74" s="1">
        <v>42359</v>
      </c>
      <c r="C74" s="40">
        <v>42741</v>
      </c>
      <c r="D74" s="45"/>
      <c r="E74" t="s">
        <v>162</v>
      </c>
      <c r="F74" t="s">
        <v>43</v>
      </c>
      <c r="H74" t="s">
        <v>44</v>
      </c>
      <c r="I74" t="str">
        <f>VLOOKUP(H74,Table1[#All],7,FALSE)</f>
        <v>South Hamgyong province</v>
      </c>
      <c r="K74">
        <f>VLOOKUP(H74,Table1[],5,FALSE)</f>
        <v>40.036799999999999</v>
      </c>
      <c r="L74">
        <f>VLOOKUP(H74,Table1[],6,FALSE)</f>
        <v>128.18389999999999</v>
      </c>
      <c r="M74" t="s">
        <v>38</v>
      </c>
      <c r="N74" t="s">
        <v>38</v>
      </c>
      <c r="P74" t="s">
        <v>19</v>
      </c>
      <c r="Q74" t="s">
        <v>23</v>
      </c>
    </row>
    <row r="75" spans="1:17">
      <c r="A75">
        <f t="shared" si="2"/>
        <v>74</v>
      </c>
      <c r="B75" s="1">
        <v>42407</v>
      </c>
      <c r="C75" s="40">
        <v>43067</v>
      </c>
      <c r="D75" s="45">
        <v>2.013888888888889E-2</v>
      </c>
      <c r="E75" t="s">
        <v>36</v>
      </c>
      <c r="F75" t="s">
        <v>21</v>
      </c>
      <c r="H75" t="s">
        <v>25</v>
      </c>
      <c r="I75" t="str">
        <f>VLOOKUP(H75,Table1[#All],7,FALSE)</f>
        <v>Cholsan County, North Pyongan Province</v>
      </c>
      <c r="J75" t="s">
        <v>24</v>
      </c>
      <c r="K75">
        <f>VLOOKUP(H75,Table1[],5,FALSE)</f>
        <v>39.659599999999998</v>
      </c>
      <c r="L75">
        <f>VLOOKUP(H75,Table1[],6,FALSE)</f>
        <v>124.70569999999999</v>
      </c>
      <c r="M75" t="s">
        <v>38</v>
      </c>
      <c r="N75" t="s">
        <v>59</v>
      </c>
      <c r="P75" t="s">
        <v>19</v>
      </c>
      <c r="Q75" t="s">
        <v>22</v>
      </c>
    </row>
    <row r="76" spans="1:17">
      <c r="A76">
        <f t="shared" si="2"/>
        <v>75</v>
      </c>
      <c r="B76" s="1">
        <v>42439</v>
      </c>
      <c r="C76" s="40">
        <v>42741</v>
      </c>
      <c r="D76" s="45"/>
      <c r="E76" t="s">
        <v>14</v>
      </c>
      <c r="F76" t="s">
        <v>8</v>
      </c>
      <c r="H76" t="s">
        <v>76</v>
      </c>
      <c r="I76" t="str">
        <f>VLOOKUP(H76,Table1[#All],7,FALSE)</f>
        <v>Hwangju,  North Hwanghae province</v>
      </c>
      <c r="J76" t="s">
        <v>55</v>
      </c>
      <c r="K76">
        <f>VLOOKUP(H76,Table1[],5,FALSE)</f>
        <v>38.686833999999998</v>
      </c>
      <c r="L76">
        <f>VLOOKUP(H76,Table1[],6,FALSE)</f>
        <v>125.702005</v>
      </c>
      <c r="M76" t="s">
        <v>96</v>
      </c>
      <c r="N76" t="s">
        <v>10</v>
      </c>
      <c r="P76" t="s">
        <v>19</v>
      </c>
      <c r="Q76" t="s">
        <v>22</v>
      </c>
    </row>
    <row r="77" spans="1:17">
      <c r="A77">
        <f t="shared" si="2"/>
        <v>76</v>
      </c>
      <c r="B77" s="1">
        <v>42439</v>
      </c>
      <c r="C77" s="40">
        <v>42741</v>
      </c>
      <c r="D77" s="45"/>
      <c r="E77" t="s">
        <v>14</v>
      </c>
      <c r="F77" t="s">
        <v>8</v>
      </c>
      <c r="H77" t="s">
        <v>76</v>
      </c>
      <c r="I77" t="str">
        <f>VLOOKUP(H77,Table1[#All],7,FALSE)</f>
        <v>Hwangju,  North Hwanghae province</v>
      </c>
      <c r="J77" t="s">
        <v>55</v>
      </c>
      <c r="K77">
        <f>VLOOKUP(H77,Table1[],5,FALSE)</f>
        <v>38.686833999999998</v>
      </c>
      <c r="L77">
        <f>VLOOKUP(H77,Table1[],6,FALSE)</f>
        <v>125.702005</v>
      </c>
      <c r="M77" t="s">
        <v>96</v>
      </c>
      <c r="N77" t="s">
        <v>10</v>
      </c>
      <c r="P77" t="s">
        <v>19</v>
      </c>
      <c r="Q77" t="s">
        <v>22</v>
      </c>
    </row>
    <row r="78" spans="1:17">
      <c r="A78">
        <f t="shared" si="2"/>
        <v>77</v>
      </c>
      <c r="B78" s="1">
        <v>42447</v>
      </c>
      <c r="C78" s="40">
        <v>42741</v>
      </c>
      <c r="D78" s="45"/>
      <c r="E78" t="s">
        <v>5</v>
      </c>
      <c r="F78" t="s">
        <v>6</v>
      </c>
      <c r="H78" t="s">
        <v>39</v>
      </c>
      <c r="I78" t="str">
        <f>VLOOKUP(H78,Table1[#All],7,FALSE)</f>
        <v>South Pyongan Province</v>
      </c>
      <c r="K78">
        <f>VLOOKUP(H78,Table1[],5,FALSE)</f>
        <v>39.412593999999999</v>
      </c>
      <c r="L78">
        <f>VLOOKUP(H78,Table1[],6,FALSE)</f>
        <v>125.89031</v>
      </c>
      <c r="M78" t="s">
        <v>96</v>
      </c>
      <c r="N78" t="s">
        <v>10</v>
      </c>
      <c r="O78">
        <v>800</v>
      </c>
      <c r="P78" t="s">
        <v>19</v>
      </c>
      <c r="Q78" t="s">
        <v>22</v>
      </c>
    </row>
    <row r="79" spans="1:17">
      <c r="A79">
        <f t="shared" si="2"/>
        <v>78</v>
      </c>
      <c r="B79" s="1">
        <v>42447</v>
      </c>
      <c r="C79" s="40">
        <v>42741</v>
      </c>
      <c r="D79" s="45"/>
      <c r="E79" t="s">
        <v>5</v>
      </c>
      <c r="F79" t="s">
        <v>6</v>
      </c>
      <c r="H79" t="s">
        <v>39</v>
      </c>
      <c r="I79" t="str">
        <f>VLOOKUP(H79,Table1[#All],7,FALSE)</f>
        <v>South Pyongan Province</v>
      </c>
      <c r="K79">
        <f>VLOOKUP(H79,Table1[],5,FALSE)</f>
        <v>39.412593999999999</v>
      </c>
      <c r="L79">
        <f>VLOOKUP(H79,Table1[],6,FALSE)</f>
        <v>125.89031</v>
      </c>
      <c r="M79" t="s">
        <v>96</v>
      </c>
      <c r="N79" t="s">
        <v>57</v>
      </c>
      <c r="P79" t="s">
        <v>19</v>
      </c>
      <c r="Q79" t="s">
        <v>23</v>
      </c>
    </row>
    <row r="80" spans="1:17">
      <c r="A80">
        <f t="shared" si="2"/>
        <v>79</v>
      </c>
      <c r="B80" s="1">
        <v>42475</v>
      </c>
      <c r="C80" s="40">
        <v>43067</v>
      </c>
      <c r="D80" s="45">
        <v>0.85625000000000007</v>
      </c>
      <c r="E80" t="s">
        <v>48</v>
      </c>
      <c r="F80" t="s">
        <v>49</v>
      </c>
      <c r="H80" t="s">
        <v>50</v>
      </c>
      <c r="I80" t="str">
        <f>VLOOKUP(H80,Table1[#All],7,FALSE)</f>
        <v>Kangwon Province, (North Korea)</v>
      </c>
      <c r="J80" t="s">
        <v>51</v>
      </c>
      <c r="K80">
        <f>VLOOKUP(H80,Table1[],5,FALSE)</f>
        <v>39.167700000000004</v>
      </c>
      <c r="L80">
        <f>VLOOKUP(H80,Table1[],6,FALSE)</f>
        <v>127.4817</v>
      </c>
      <c r="M80" t="s">
        <v>10</v>
      </c>
      <c r="N80" t="s">
        <v>10</v>
      </c>
      <c r="P80" t="s">
        <v>19</v>
      </c>
      <c r="Q80" t="s">
        <v>23</v>
      </c>
    </row>
    <row r="81" spans="1:17">
      <c r="A81">
        <f t="shared" si="2"/>
        <v>80</v>
      </c>
      <c r="B81" s="1">
        <v>42483</v>
      </c>
      <c r="C81" s="40">
        <v>43067</v>
      </c>
      <c r="D81" s="45">
        <v>0.39513888888888887</v>
      </c>
      <c r="E81" t="s">
        <v>162</v>
      </c>
      <c r="F81" t="s">
        <v>43</v>
      </c>
      <c r="H81" t="s">
        <v>44</v>
      </c>
      <c r="I81" t="str">
        <f>VLOOKUP(H81,Table1[#All],7,FALSE)</f>
        <v>South Hamgyong province</v>
      </c>
      <c r="K81">
        <f>VLOOKUP(H81,Table1[],5,FALSE)</f>
        <v>40.036799999999999</v>
      </c>
      <c r="L81">
        <f>VLOOKUP(H81,Table1[],6,FALSE)</f>
        <v>128.18389999999999</v>
      </c>
      <c r="M81" t="s">
        <v>10</v>
      </c>
      <c r="N81" t="s">
        <v>10</v>
      </c>
      <c r="O81">
        <v>30</v>
      </c>
      <c r="P81" t="s">
        <v>19</v>
      </c>
      <c r="Q81" t="s">
        <v>22</v>
      </c>
    </row>
    <row r="82" spans="1:17">
      <c r="A82">
        <f t="shared" si="2"/>
        <v>81</v>
      </c>
      <c r="B82" s="1">
        <v>42487</v>
      </c>
      <c r="C82" s="40">
        <v>43067</v>
      </c>
      <c r="D82" s="45">
        <v>0.8979166666666667</v>
      </c>
      <c r="E82" t="s">
        <v>48</v>
      </c>
      <c r="F82" t="s">
        <v>49</v>
      </c>
      <c r="H82" t="s">
        <v>50</v>
      </c>
      <c r="I82" t="str">
        <f>VLOOKUP(H82,Table1[#All],7,FALSE)</f>
        <v>Kangwon Province, (North Korea)</v>
      </c>
      <c r="J82" t="s">
        <v>51</v>
      </c>
      <c r="K82">
        <f>VLOOKUP(H82,Table1[],5,FALSE)</f>
        <v>39.167700000000004</v>
      </c>
      <c r="L82">
        <f>VLOOKUP(H82,Table1[],6,FALSE)</f>
        <v>127.4817</v>
      </c>
      <c r="M82" t="s">
        <v>38</v>
      </c>
      <c r="N82" t="s">
        <v>10</v>
      </c>
      <c r="P82" t="s">
        <v>19</v>
      </c>
      <c r="Q82" t="s">
        <v>23</v>
      </c>
    </row>
    <row r="83" spans="1:17">
      <c r="A83">
        <f t="shared" si="2"/>
        <v>82</v>
      </c>
      <c r="B83" s="1">
        <v>42488</v>
      </c>
      <c r="C83" s="40">
        <v>43067</v>
      </c>
      <c r="D83" s="45">
        <v>0.43333333333333335</v>
      </c>
      <c r="E83" t="s">
        <v>48</v>
      </c>
      <c r="F83" t="s">
        <v>49</v>
      </c>
      <c r="H83" t="s">
        <v>50</v>
      </c>
      <c r="I83" t="str">
        <f>VLOOKUP(H83,Table1[#All],7,FALSE)</f>
        <v>Kangwon Province, (North Korea)</v>
      </c>
      <c r="J83" t="s">
        <v>51</v>
      </c>
      <c r="K83">
        <f>VLOOKUP(H83,Table1[],5,FALSE)</f>
        <v>39.167700000000004</v>
      </c>
      <c r="L83">
        <f>VLOOKUP(H83,Table1[],6,FALSE)</f>
        <v>127.4817</v>
      </c>
      <c r="M83" t="s">
        <v>38</v>
      </c>
      <c r="N83" t="s">
        <v>10</v>
      </c>
      <c r="P83" t="s">
        <v>19</v>
      </c>
      <c r="Q83" t="s">
        <v>23</v>
      </c>
    </row>
    <row r="84" spans="1:17">
      <c r="A84">
        <f t="shared" si="2"/>
        <v>83</v>
      </c>
      <c r="B84" s="1">
        <v>42520</v>
      </c>
      <c r="C84" s="40">
        <v>43067</v>
      </c>
      <c r="D84" s="45">
        <v>0.85416666666666663</v>
      </c>
      <c r="E84" t="s">
        <v>48</v>
      </c>
      <c r="F84" t="s">
        <v>49</v>
      </c>
      <c r="H84" t="s">
        <v>50</v>
      </c>
      <c r="I84" t="str">
        <f>VLOOKUP(H84,Table1[#All],7,FALSE)</f>
        <v>Kangwon Province, (North Korea)</v>
      </c>
      <c r="J84" t="s">
        <v>51</v>
      </c>
      <c r="K84">
        <f>VLOOKUP(H84,Table1[],5,FALSE)</f>
        <v>39.167700000000004</v>
      </c>
      <c r="L84">
        <f>VLOOKUP(H84,Table1[],6,FALSE)</f>
        <v>127.4817</v>
      </c>
      <c r="M84" t="s">
        <v>38</v>
      </c>
      <c r="N84" t="s">
        <v>10</v>
      </c>
      <c r="P84" t="s">
        <v>19</v>
      </c>
      <c r="Q84" t="s">
        <v>23</v>
      </c>
    </row>
    <row r="85" spans="1:17">
      <c r="A85">
        <f t="shared" si="2"/>
        <v>84</v>
      </c>
      <c r="B85" s="1">
        <v>42542</v>
      </c>
      <c r="C85" s="40">
        <v>43067</v>
      </c>
      <c r="D85" s="45">
        <v>0.87222222222222223</v>
      </c>
      <c r="E85" t="s">
        <v>48</v>
      </c>
      <c r="F85" t="s">
        <v>49</v>
      </c>
      <c r="H85" t="s">
        <v>50</v>
      </c>
      <c r="I85" t="str">
        <f>VLOOKUP(H85,Table1[#All],7,FALSE)</f>
        <v>Kangwon Province, (North Korea)</v>
      </c>
      <c r="J85" t="s">
        <v>51</v>
      </c>
      <c r="K85">
        <f>VLOOKUP(H85,Table1[],5,FALSE)</f>
        <v>39.167700000000004</v>
      </c>
      <c r="L85">
        <f>VLOOKUP(H85,Table1[],6,FALSE)</f>
        <v>127.4817</v>
      </c>
      <c r="M85" t="s">
        <v>96</v>
      </c>
      <c r="N85" t="s">
        <v>10</v>
      </c>
      <c r="P85" t="s">
        <v>19</v>
      </c>
      <c r="Q85" t="s">
        <v>23</v>
      </c>
    </row>
    <row r="86" spans="1:17">
      <c r="A86">
        <f t="shared" si="2"/>
        <v>85</v>
      </c>
      <c r="B86" s="1">
        <v>42542</v>
      </c>
      <c r="C86" s="40">
        <v>43067</v>
      </c>
      <c r="D86" s="45">
        <v>0.9604166666666667</v>
      </c>
      <c r="E86" t="s">
        <v>48</v>
      </c>
      <c r="F86" t="s">
        <v>49</v>
      </c>
      <c r="H86" t="s">
        <v>50</v>
      </c>
      <c r="I86" t="str">
        <f>VLOOKUP(H86,Table1[#All],7,FALSE)</f>
        <v>Kangwon Province, (North Korea)</v>
      </c>
      <c r="J86" t="s">
        <v>51</v>
      </c>
      <c r="K86">
        <f>VLOOKUP(H86,Table1[],5,FALSE)</f>
        <v>39.167700000000004</v>
      </c>
      <c r="L86">
        <f>VLOOKUP(H86,Table1[],6,FALSE)</f>
        <v>127.4817</v>
      </c>
      <c r="M86" t="s">
        <v>96</v>
      </c>
      <c r="N86" t="s">
        <v>52</v>
      </c>
      <c r="O86">
        <v>400</v>
      </c>
      <c r="P86" t="s">
        <v>19</v>
      </c>
      <c r="Q86" t="s">
        <v>22</v>
      </c>
    </row>
    <row r="87" spans="1:17">
      <c r="A87">
        <f t="shared" si="2"/>
        <v>86</v>
      </c>
      <c r="B87" s="1">
        <v>42560</v>
      </c>
      <c r="C87" s="40">
        <v>43067</v>
      </c>
      <c r="D87" s="45">
        <v>0.10277777777777779</v>
      </c>
      <c r="E87" t="s">
        <v>162</v>
      </c>
      <c r="F87" t="s">
        <v>43</v>
      </c>
      <c r="H87" t="s">
        <v>44</v>
      </c>
      <c r="I87" t="str">
        <f>VLOOKUP(H87,Table1[#All],7,FALSE)</f>
        <v>South Hamgyong province</v>
      </c>
      <c r="K87">
        <f>VLOOKUP(H87,Table1[],5,FALSE)</f>
        <v>40.036799999999999</v>
      </c>
      <c r="L87">
        <f>VLOOKUP(H87,Table1[],6,FALSE)</f>
        <v>128.18389999999999</v>
      </c>
      <c r="M87" t="s">
        <v>96</v>
      </c>
      <c r="N87" t="s">
        <v>47</v>
      </c>
      <c r="P87" t="s">
        <v>19</v>
      </c>
      <c r="Q87" t="s">
        <v>23</v>
      </c>
    </row>
    <row r="88" spans="1:17" ht="32">
      <c r="A88">
        <f t="shared" si="2"/>
        <v>87</v>
      </c>
      <c r="B88" s="1">
        <v>42569</v>
      </c>
      <c r="C88" s="40">
        <v>43067</v>
      </c>
      <c r="D88" s="45">
        <v>0.86388888888888893</v>
      </c>
      <c r="E88" t="s">
        <v>14</v>
      </c>
      <c r="F88" t="s">
        <v>8</v>
      </c>
      <c r="G88" s="29" t="s">
        <v>93</v>
      </c>
      <c r="H88" t="s">
        <v>76</v>
      </c>
      <c r="I88" t="str">
        <f>VLOOKUP(H88,Table1[#All],7,FALSE)</f>
        <v>Hwangju,  North Hwanghae province</v>
      </c>
      <c r="J88" t="s">
        <v>55</v>
      </c>
      <c r="K88">
        <f>VLOOKUP(H88,Table1[],5,FALSE)</f>
        <v>38.686833999999998</v>
      </c>
      <c r="L88">
        <f>VLOOKUP(H88,Table1[],6,FALSE)</f>
        <v>125.702005</v>
      </c>
      <c r="M88" t="s">
        <v>10</v>
      </c>
      <c r="N88" t="s">
        <v>10</v>
      </c>
      <c r="P88" t="s">
        <v>19</v>
      </c>
      <c r="Q88" t="s">
        <v>22</v>
      </c>
    </row>
    <row r="89" spans="1:17" ht="32">
      <c r="A89">
        <f t="shared" si="2"/>
        <v>88</v>
      </c>
      <c r="B89" s="1">
        <v>42569</v>
      </c>
      <c r="C89" s="40">
        <v>43067</v>
      </c>
      <c r="D89" s="45">
        <v>0.87361111111111101</v>
      </c>
      <c r="E89" t="s">
        <v>14</v>
      </c>
      <c r="F89" t="s">
        <v>8</v>
      </c>
      <c r="G89" s="29" t="s">
        <v>93</v>
      </c>
      <c r="H89" t="s">
        <v>76</v>
      </c>
      <c r="I89" t="str">
        <f>VLOOKUP(H89,Table1[#All],7,FALSE)</f>
        <v>Hwangju,  North Hwanghae province</v>
      </c>
      <c r="J89" t="s">
        <v>55</v>
      </c>
      <c r="K89">
        <f>VLOOKUP(H89,Table1[],5,FALSE)</f>
        <v>38.686833999999998</v>
      </c>
      <c r="L89">
        <f>VLOOKUP(H89,Table1[],6,FALSE)</f>
        <v>125.702005</v>
      </c>
      <c r="M89" t="s">
        <v>10</v>
      </c>
      <c r="N89" t="s">
        <v>10</v>
      </c>
      <c r="P89" t="s">
        <v>19</v>
      </c>
      <c r="Q89" t="s">
        <v>22</v>
      </c>
    </row>
    <row r="90" spans="1:17" ht="32">
      <c r="A90">
        <f t="shared" si="2"/>
        <v>89</v>
      </c>
      <c r="B90" s="1">
        <v>42569</v>
      </c>
      <c r="C90" s="40">
        <v>43067</v>
      </c>
      <c r="D90" s="45">
        <v>0.89930555555555547</v>
      </c>
      <c r="E90" t="s">
        <v>5</v>
      </c>
      <c r="F90" t="s">
        <v>6</v>
      </c>
      <c r="G90" s="29" t="s">
        <v>93</v>
      </c>
      <c r="H90" t="s">
        <v>76</v>
      </c>
      <c r="I90" t="str">
        <f>VLOOKUP(H90,Table1[#All],7,FALSE)</f>
        <v>Hwangju,  North Hwanghae province</v>
      </c>
      <c r="J90" t="s">
        <v>55</v>
      </c>
      <c r="K90">
        <f>VLOOKUP(H90,Table1[],5,FALSE)</f>
        <v>38.686833999999998</v>
      </c>
      <c r="L90">
        <f>VLOOKUP(H90,Table1[],6,FALSE)</f>
        <v>125.702005</v>
      </c>
      <c r="M90" t="s">
        <v>96</v>
      </c>
      <c r="N90" t="s">
        <v>10</v>
      </c>
      <c r="O90">
        <v>500</v>
      </c>
      <c r="P90" t="s">
        <v>19</v>
      </c>
      <c r="Q90" t="s">
        <v>22</v>
      </c>
    </row>
    <row r="91" spans="1:17">
      <c r="A91">
        <f t="shared" si="2"/>
        <v>90</v>
      </c>
      <c r="B91" s="1">
        <v>42584</v>
      </c>
      <c r="C91" s="40">
        <v>43067</v>
      </c>
      <c r="D91" s="45">
        <v>0.95347222222222217</v>
      </c>
      <c r="E91" t="s">
        <v>5</v>
      </c>
      <c r="F91" t="s">
        <v>6</v>
      </c>
      <c r="H91" t="s">
        <v>76</v>
      </c>
      <c r="I91" t="str">
        <f>VLOOKUP(H91,Table1[#All],7,FALSE)</f>
        <v>Hwangju,  North Hwanghae province</v>
      </c>
      <c r="J91" t="s">
        <v>55</v>
      </c>
      <c r="K91">
        <f>VLOOKUP(H91,Table1[],5,FALSE)</f>
        <v>38.686833999999998</v>
      </c>
      <c r="L91">
        <f>VLOOKUP(H91,Table1[],6,FALSE)</f>
        <v>125.702005</v>
      </c>
      <c r="M91" t="s">
        <v>96</v>
      </c>
      <c r="N91" t="s">
        <v>10</v>
      </c>
      <c r="O91">
        <v>1000</v>
      </c>
      <c r="P91" t="s">
        <v>19</v>
      </c>
      <c r="Q91" t="s">
        <v>22</v>
      </c>
    </row>
    <row r="92" spans="1:17">
      <c r="A92">
        <f t="shared" si="2"/>
        <v>91</v>
      </c>
      <c r="B92" s="1">
        <v>42584</v>
      </c>
      <c r="C92" s="40">
        <v>43067</v>
      </c>
      <c r="D92" s="45">
        <v>0.95347222222222217</v>
      </c>
      <c r="E92" t="s">
        <v>5</v>
      </c>
      <c r="F92" t="s">
        <v>6</v>
      </c>
      <c r="H92" t="s">
        <v>76</v>
      </c>
      <c r="I92" t="str">
        <f>VLOOKUP(H92,Table1[#All],7,FALSE)</f>
        <v>Hwangju,  North Hwanghae province</v>
      </c>
      <c r="J92" t="s">
        <v>55</v>
      </c>
      <c r="K92">
        <f>VLOOKUP(H92,Table1[],5,FALSE)</f>
        <v>38.686833999999998</v>
      </c>
      <c r="L92">
        <f>VLOOKUP(H92,Table1[],6,FALSE)</f>
        <v>125.702005</v>
      </c>
      <c r="M92" t="s">
        <v>10</v>
      </c>
      <c r="N92" t="s">
        <v>10</v>
      </c>
      <c r="P92" t="s">
        <v>19</v>
      </c>
      <c r="Q92" t="s">
        <v>23</v>
      </c>
    </row>
    <row r="93" spans="1:17">
      <c r="A93">
        <f t="shared" si="2"/>
        <v>92</v>
      </c>
      <c r="B93" s="1">
        <v>42605</v>
      </c>
      <c r="C93" s="40">
        <v>43067</v>
      </c>
      <c r="D93" s="45">
        <v>0.8534722222222223</v>
      </c>
      <c r="E93" t="s">
        <v>162</v>
      </c>
      <c r="F93" t="s">
        <v>43</v>
      </c>
      <c r="H93" t="s">
        <v>44</v>
      </c>
      <c r="I93" t="str">
        <f>VLOOKUP(H93,Table1[#All],7,FALSE)</f>
        <v>South Hamgyong province</v>
      </c>
      <c r="K93">
        <f>VLOOKUP(H93,Table1[],5,FALSE)</f>
        <v>40.036799999999999</v>
      </c>
      <c r="L93">
        <f>VLOOKUP(H93,Table1[],6,FALSE)</f>
        <v>128.18389999999999</v>
      </c>
      <c r="M93" t="s">
        <v>96</v>
      </c>
      <c r="N93" t="s">
        <v>10</v>
      </c>
      <c r="O93">
        <v>500</v>
      </c>
      <c r="P93" t="s">
        <v>19</v>
      </c>
      <c r="Q93" t="s">
        <v>22</v>
      </c>
    </row>
    <row r="94" spans="1:17" ht="32">
      <c r="A94">
        <f t="shared" si="2"/>
        <v>93</v>
      </c>
      <c r="B94" s="1">
        <v>42618</v>
      </c>
      <c r="C94" s="40">
        <v>43067</v>
      </c>
      <c r="D94" s="45">
        <v>0.13402777777777777</v>
      </c>
      <c r="E94" t="s">
        <v>53</v>
      </c>
      <c r="F94" t="s">
        <v>6</v>
      </c>
      <c r="G94" s="29" t="s">
        <v>93</v>
      </c>
      <c r="H94" t="s">
        <v>76</v>
      </c>
      <c r="I94" t="str">
        <f>VLOOKUP(H94,Table1[#All],7,FALSE)</f>
        <v>Hwangju,  North Hwanghae province</v>
      </c>
      <c r="J94" t="s">
        <v>55</v>
      </c>
      <c r="K94">
        <f>VLOOKUP(H94,Table1[],5,FALSE)</f>
        <v>38.686833999999998</v>
      </c>
      <c r="L94">
        <f>VLOOKUP(H94,Table1[],6,FALSE)</f>
        <v>125.702005</v>
      </c>
      <c r="M94" t="s">
        <v>96</v>
      </c>
      <c r="N94" t="s">
        <v>10</v>
      </c>
      <c r="O94">
        <v>1000</v>
      </c>
      <c r="P94" t="s">
        <v>19</v>
      </c>
      <c r="Q94" t="s">
        <v>22</v>
      </c>
    </row>
    <row r="95" spans="1:17" ht="32">
      <c r="A95">
        <f t="shared" si="2"/>
        <v>94</v>
      </c>
      <c r="B95" s="1">
        <v>42618</v>
      </c>
      <c r="C95" s="40">
        <v>43067</v>
      </c>
      <c r="D95" s="45">
        <v>0.13402777777777777</v>
      </c>
      <c r="E95" t="s">
        <v>53</v>
      </c>
      <c r="F95" t="s">
        <v>6</v>
      </c>
      <c r="G95" s="29" t="s">
        <v>93</v>
      </c>
      <c r="H95" t="s">
        <v>76</v>
      </c>
      <c r="I95" t="str">
        <f>VLOOKUP(H95,Table1[#All],7,FALSE)</f>
        <v>Hwangju,  North Hwanghae province</v>
      </c>
      <c r="J95" t="s">
        <v>55</v>
      </c>
      <c r="K95">
        <f>VLOOKUP(H95,Table1[],5,FALSE)</f>
        <v>38.686833999999998</v>
      </c>
      <c r="L95">
        <f>VLOOKUP(H95,Table1[],6,FALSE)</f>
        <v>125.702005</v>
      </c>
      <c r="M95" t="s">
        <v>96</v>
      </c>
      <c r="N95" t="s">
        <v>10</v>
      </c>
      <c r="O95">
        <v>1000</v>
      </c>
      <c r="P95" t="s">
        <v>19</v>
      </c>
      <c r="Q95" t="s">
        <v>22</v>
      </c>
    </row>
    <row r="96" spans="1:17" ht="32">
      <c r="A96">
        <f t="shared" si="2"/>
        <v>95</v>
      </c>
      <c r="B96" s="1">
        <v>42618</v>
      </c>
      <c r="C96" s="40">
        <v>43067</v>
      </c>
      <c r="D96" s="45">
        <v>0.13402777777777777</v>
      </c>
      <c r="E96" t="s">
        <v>53</v>
      </c>
      <c r="F96" t="s">
        <v>6</v>
      </c>
      <c r="G96" s="29" t="s">
        <v>93</v>
      </c>
      <c r="H96" t="s">
        <v>76</v>
      </c>
      <c r="I96" t="str">
        <f>VLOOKUP(H96,Table1[#All],7,FALSE)</f>
        <v>Hwangju,  North Hwanghae province</v>
      </c>
      <c r="J96" t="s">
        <v>55</v>
      </c>
      <c r="K96">
        <f>VLOOKUP(H96,Table1[],5,FALSE)</f>
        <v>38.686833999999998</v>
      </c>
      <c r="L96">
        <f>VLOOKUP(H96,Table1[],6,FALSE)</f>
        <v>125.702005</v>
      </c>
      <c r="M96" t="s">
        <v>96</v>
      </c>
      <c r="N96" t="s">
        <v>10</v>
      </c>
      <c r="O96">
        <v>1000</v>
      </c>
      <c r="P96" t="s">
        <v>19</v>
      </c>
      <c r="Q96" t="s">
        <v>22</v>
      </c>
    </row>
    <row r="97" spans="1:17">
      <c r="A97">
        <f t="shared" si="2"/>
        <v>96</v>
      </c>
      <c r="B97" s="1">
        <v>42657</v>
      </c>
      <c r="C97" s="40">
        <v>43067</v>
      </c>
      <c r="D97" s="45">
        <v>0.7729166666666667</v>
      </c>
      <c r="E97" t="s">
        <v>48</v>
      </c>
      <c r="F97" t="s">
        <v>49</v>
      </c>
      <c r="H97" t="s">
        <v>62</v>
      </c>
      <c r="I97" t="str">
        <f>VLOOKUP(H97,Table1[#All],7,FALSE)</f>
        <v>Kusong, North Pyongan</v>
      </c>
      <c r="J97" t="s">
        <v>63</v>
      </c>
      <c r="K97">
        <f>VLOOKUP(H97,Table1[],5,FALSE)</f>
        <v>39.927472000000002</v>
      </c>
      <c r="L97">
        <f>VLOOKUP(H97,Table1[],6,FALSE)</f>
        <v>125.20788899999999</v>
      </c>
      <c r="M97" t="s">
        <v>10</v>
      </c>
      <c r="N97" t="s">
        <v>10</v>
      </c>
      <c r="P97" t="s">
        <v>19</v>
      </c>
      <c r="Q97" t="s">
        <v>23</v>
      </c>
    </row>
    <row r="98" spans="1:17">
      <c r="A98">
        <f t="shared" ref="A98:A123" si="3">A97+1</f>
        <v>97</v>
      </c>
      <c r="B98" s="1">
        <v>42662</v>
      </c>
      <c r="C98" s="40">
        <v>43067</v>
      </c>
      <c r="D98" s="45">
        <v>0.91666666666666663</v>
      </c>
      <c r="E98" t="s">
        <v>48</v>
      </c>
      <c r="F98" t="s">
        <v>49</v>
      </c>
      <c r="H98" t="s">
        <v>62</v>
      </c>
      <c r="I98" t="str">
        <f>VLOOKUP(H98,Table1[#All],7,FALSE)</f>
        <v>Kusong, North Pyongan</v>
      </c>
      <c r="J98" t="s">
        <v>63</v>
      </c>
      <c r="K98">
        <f>VLOOKUP(H98,Table1[],5,FALSE)</f>
        <v>39.927472000000002</v>
      </c>
      <c r="L98">
        <f>VLOOKUP(H98,Table1[],6,FALSE)</f>
        <v>125.20788899999999</v>
      </c>
      <c r="M98" t="s">
        <v>10</v>
      </c>
      <c r="N98" t="s">
        <v>10</v>
      </c>
      <c r="P98" t="s">
        <v>19</v>
      </c>
      <c r="Q98" t="s">
        <v>23</v>
      </c>
    </row>
    <row r="99" spans="1:17" ht="103.5" customHeight="1">
      <c r="A99">
        <f t="shared" si="3"/>
        <v>98</v>
      </c>
      <c r="B99" s="30">
        <v>42777</v>
      </c>
      <c r="C99" s="40">
        <v>43067</v>
      </c>
      <c r="D99" s="45">
        <v>0.95486111111111116</v>
      </c>
      <c r="E99" s="29" t="s">
        <v>161</v>
      </c>
      <c r="F99" s="29" t="s">
        <v>6</v>
      </c>
      <c r="G99" s="28" t="s">
        <v>89</v>
      </c>
      <c r="H99" s="29" t="s">
        <v>90</v>
      </c>
      <c r="I99" t="str">
        <f>VLOOKUP(H99,Table1[#All],7,FALSE)</f>
        <v>Kusong, North Pyongan</v>
      </c>
      <c r="J99" s="28" t="s">
        <v>89</v>
      </c>
      <c r="K99">
        <f>VLOOKUP(H99,Table1[],5,FALSE)</f>
        <v>40.013249999999999</v>
      </c>
      <c r="L99">
        <f>VLOOKUP(H99,Table1[],6,FALSE)</f>
        <v>125.22302000000001</v>
      </c>
      <c r="M99" t="s">
        <v>96</v>
      </c>
      <c r="N99" s="29" t="s">
        <v>92</v>
      </c>
      <c r="O99" s="29">
        <v>500</v>
      </c>
      <c r="P99" t="s">
        <v>19</v>
      </c>
      <c r="Q99" s="29" t="s">
        <v>22</v>
      </c>
    </row>
    <row r="100" spans="1:17" ht="32">
      <c r="A100">
        <f t="shared" si="3"/>
        <v>99</v>
      </c>
      <c r="B100" s="30">
        <v>42799</v>
      </c>
      <c r="C100" s="40">
        <v>43067</v>
      </c>
      <c r="D100" s="45">
        <v>0.94027777777777777</v>
      </c>
      <c r="E100" s="29" t="s">
        <v>53</v>
      </c>
      <c r="F100" s="29" t="s">
        <v>6</v>
      </c>
      <c r="G100" s="29" t="s">
        <v>93</v>
      </c>
      <c r="H100" s="29" t="s">
        <v>25</v>
      </c>
      <c r="I100" s="9" t="str">
        <f>VLOOKUP(H100,Table1[#All],7,FALSE)</f>
        <v>Cholsan County, North Pyongan Province</v>
      </c>
      <c r="J100" s="9"/>
      <c r="K100" s="9">
        <f>VLOOKUP(H100,Table1[],5,FALSE)</f>
        <v>39.659599999999998</v>
      </c>
      <c r="L100" s="9">
        <f>VLOOKUP(H100,Table1[],6,FALSE)</f>
        <v>124.70569999999999</v>
      </c>
      <c r="M100" t="s">
        <v>96</v>
      </c>
      <c r="N100" s="29" t="s">
        <v>94</v>
      </c>
      <c r="O100" s="29">
        <v>1000</v>
      </c>
      <c r="P100" s="31" t="s">
        <v>19</v>
      </c>
      <c r="Q100" s="32" t="s">
        <v>22</v>
      </c>
    </row>
    <row r="101" spans="1:17" ht="32">
      <c r="A101">
        <f t="shared" si="3"/>
        <v>100</v>
      </c>
      <c r="B101" s="30">
        <v>42799</v>
      </c>
      <c r="C101" s="40">
        <v>43067</v>
      </c>
      <c r="D101" s="45">
        <v>0.94027777777777777</v>
      </c>
      <c r="E101" s="29" t="s">
        <v>53</v>
      </c>
      <c r="F101" s="29" t="s">
        <v>6</v>
      </c>
      <c r="G101" s="29" t="s">
        <v>93</v>
      </c>
      <c r="H101" s="29" t="s">
        <v>25</v>
      </c>
      <c r="I101" s="9" t="str">
        <f>VLOOKUP(H101,Table1[#All],7,FALSE)</f>
        <v>Cholsan County, North Pyongan Province</v>
      </c>
      <c r="J101" s="9"/>
      <c r="K101" s="9">
        <f>VLOOKUP(H101,Table1[],5,FALSE)</f>
        <v>39.659599999999998</v>
      </c>
      <c r="L101" s="9">
        <f>VLOOKUP(H101,Table1[],6,FALSE)</f>
        <v>124.70569999999999</v>
      </c>
      <c r="M101" t="s">
        <v>96</v>
      </c>
      <c r="N101" s="29" t="s">
        <v>94</v>
      </c>
      <c r="O101" s="29">
        <v>1000</v>
      </c>
      <c r="P101" s="31" t="s">
        <v>19</v>
      </c>
      <c r="Q101" s="32" t="s">
        <v>22</v>
      </c>
    </row>
    <row r="102" spans="1:17" ht="32">
      <c r="A102">
        <f t="shared" si="3"/>
        <v>101</v>
      </c>
      <c r="B102" s="30">
        <v>42799</v>
      </c>
      <c r="C102" s="40">
        <v>43067</v>
      </c>
      <c r="D102" s="45">
        <v>0.94027777777777777</v>
      </c>
      <c r="E102" s="29" t="s">
        <v>53</v>
      </c>
      <c r="F102" s="29" t="s">
        <v>6</v>
      </c>
      <c r="G102" s="29" t="s">
        <v>93</v>
      </c>
      <c r="H102" s="29" t="s">
        <v>25</v>
      </c>
      <c r="I102" s="9" t="str">
        <f>VLOOKUP(H102,Table1[#All],7,FALSE)</f>
        <v>Cholsan County, North Pyongan Province</v>
      </c>
      <c r="J102" s="9"/>
      <c r="K102" s="9">
        <f>VLOOKUP(H102,Table1[],5,FALSE)</f>
        <v>39.659599999999998</v>
      </c>
      <c r="L102" s="9">
        <f>VLOOKUP(H102,Table1[],6,FALSE)</f>
        <v>124.70569999999999</v>
      </c>
      <c r="M102" t="s">
        <v>96</v>
      </c>
      <c r="N102" s="29" t="s">
        <v>94</v>
      </c>
      <c r="O102" s="29">
        <v>1000</v>
      </c>
      <c r="P102" s="31" t="s">
        <v>19</v>
      </c>
      <c r="Q102" s="32" t="s">
        <v>22</v>
      </c>
    </row>
    <row r="103" spans="1:17" ht="32">
      <c r="A103" s="9">
        <f t="shared" si="3"/>
        <v>102</v>
      </c>
      <c r="B103" s="30">
        <v>42799</v>
      </c>
      <c r="C103" s="40">
        <v>43067</v>
      </c>
      <c r="D103" s="45">
        <v>0.94027777777777777</v>
      </c>
      <c r="E103" s="29" t="s">
        <v>53</v>
      </c>
      <c r="F103" s="29" t="s">
        <v>6</v>
      </c>
      <c r="G103" s="29" t="s">
        <v>93</v>
      </c>
      <c r="H103" s="29" t="s">
        <v>25</v>
      </c>
      <c r="I103" s="9" t="str">
        <f>VLOOKUP(H103,Table1[#All],7,FALSE)</f>
        <v>Cholsan County, North Pyongan Province</v>
      </c>
      <c r="J103" s="9"/>
      <c r="K103" s="9">
        <f>VLOOKUP(H103,Table1[],5,FALSE)</f>
        <v>39.659599999999998</v>
      </c>
      <c r="L103" s="9">
        <f>VLOOKUP(H103,Table1[],6,FALSE)</f>
        <v>124.70569999999999</v>
      </c>
      <c r="M103" t="s">
        <v>96</v>
      </c>
      <c r="N103" s="29" t="s">
        <v>94</v>
      </c>
      <c r="O103" s="29">
        <v>1000</v>
      </c>
      <c r="P103" s="34" t="s">
        <v>19</v>
      </c>
      <c r="Q103" s="29" t="s">
        <v>22</v>
      </c>
    </row>
    <row r="104" spans="1:17" ht="32">
      <c r="A104" s="9">
        <f>A103+1</f>
        <v>103</v>
      </c>
      <c r="B104" s="30">
        <v>42799</v>
      </c>
      <c r="C104" s="40">
        <v>43550</v>
      </c>
      <c r="D104" s="45">
        <v>0.94027777777777777</v>
      </c>
      <c r="E104" s="29" t="s">
        <v>53</v>
      </c>
      <c r="F104" s="29" t="s">
        <v>6</v>
      </c>
      <c r="G104" s="29" t="s">
        <v>93</v>
      </c>
      <c r="H104" s="29" t="s">
        <v>25</v>
      </c>
      <c r="I104" s="9" t="str">
        <f>VLOOKUP(H104,Table1[#All],7,FALSE)</f>
        <v>Cholsan County, North Pyongan Province</v>
      </c>
      <c r="J104" s="9"/>
      <c r="K104" s="9">
        <f>VLOOKUP(H104,Table1[],5,FALSE)</f>
        <v>39.659599999999998</v>
      </c>
      <c r="L104" s="9">
        <f>VLOOKUP(H104,Table1[],6,FALSE)</f>
        <v>124.70569999999999</v>
      </c>
      <c r="N104" s="29"/>
      <c r="O104" s="29"/>
      <c r="P104" s="34" t="s">
        <v>19</v>
      </c>
      <c r="Q104" s="29" t="s">
        <v>23</v>
      </c>
    </row>
    <row r="105" spans="1:17" ht="16">
      <c r="A105" s="9">
        <f>A104+1</f>
        <v>104</v>
      </c>
      <c r="B105" s="39">
        <v>42815</v>
      </c>
      <c r="C105" s="40">
        <v>43067</v>
      </c>
      <c r="D105" s="45">
        <v>0.91666666666666663</v>
      </c>
      <c r="E105" s="29" t="s">
        <v>10</v>
      </c>
      <c r="F105" s="29" t="s">
        <v>10</v>
      </c>
      <c r="G105" s="28" t="s">
        <v>89</v>
      </c>
      <c r="H105" s="29" t="s">
        <v>50</v>
      </c>
      <c r="I105" s="9" t="str">
        <f>VLOOKUP(H105,Table1[#All],7,FALSE)</f>
        <v>Kangwon Province, (North Korea)</v>
      </c>
      <c r="J105" s="9" t="s">
        <v>51</v>
      </c>
      <c r="K105" s="9">
        <f>VLOOKUP(H105,Table1[],5,FALSE)</f>
        <v>39.167700000000004</v>
      </c>
      <c r="L105" s="9">
        <f>VLOOKUP(H105,Table1[],6,FALSE)</f>
        <v>127.4817</v>
      </c>
      <c r="M105" s="36" t="s">
        <v>38</v>
      </c>
      <c r="N105" s="33" t="s">
        <v>29</v>
      </c>
      <c r="O105" s="37"/>
      <c r="P105" s="31" t="s">
        <v>19</v>
      </c>
      <c r="Q105" s="33" t="s">
        <v>23</v>
      </c>
    </row>
    <row r="106" spans="1:17">
      <c r="A106" s="9">
        <f t="shared" si="3"/>
        <v>105</v>
      </c>
      <c r="B106" s="1">
        <v>42829</v>
      </c>
      <c r="C106" s="40">
        <v>43067</v>
      </c>
      <c r="D106" s="45">
        <v>0.90416666666666667</v>
      </c>
      <c r="E106" t="s">
        <v>102</v>
      </c>
      <c r="F106" t="s">
        <v>49</v>
      </c>
      <c r="G106" t="s">
        <v>89</v>
      </c>
      <c r="H106" t="s">
        <v>44</v>
      </c>
      <c r="I106" t="str">
        <f>VLOOKUP(H106,Table1[#All],7,FALSE)</f>
        <v>South Hamgyong province</v>
      </c>
      <c r="K106">
        <f>VLOOKUP(H106,Table1[],5,FALSE)</f>
        <v>40.036799999999999</v>
      </c>
      <c r="L106">
        <f>VLOOKUP(H106,Table1[],6,FALSE)</f>
        <v>128.18389999999999</v>
      </c>
      <c r="M106" t="s">
        <v>96</v>
      </c>
      <c r="N106" t="s">
        <v>95</v>
      </c>
      <c r="O106">
        <v>60</v>
      </c>
      <c r="P106" s="31" t="s">
        <v>19</v>
      </c>
      <c r="Q106" t="s">
        <v>23</v>
      </c>
    </row>
    <row r="107" spans="1:17" ht="16">
      <c r="A107" s="9">
        <f t="shared" si="3"/>
        <v>106</v>
      </c>
      <c r="B107" s="38">
        <v>42840</v>
      </c>
      <c r="C107" s="40">
        <v>43067</v>
      </c>
      <c r="D107" s="45">
        <v>0.88958333333333339</v>
      </c>
      <c r="E107" s="32" t="s">
        <v>102</v>
      </c>
      <c r="F107" s="32" t="s">
        <v>49</v>
      </c>
      <c r="G107" s="35" t="s">
        <v>89</v>
      </c>
      <c r="H107" s="32" t="s">
        <v>44</v>
      </c>
      <c r="I107" t="str">
        <f>VLOOKUP(H107,Table1[#All],7,FALSE)</f>
        <v>South Hamgyong province</v>
      </c>
      <c r="K107">
        <f>VLOOKUP(H107,Table1[],5,FALSE)</f>
        <v>40.036799999999999</v>
      </c>
      <c r="L107">
        <f>VLOOKUP(H107,Table1[],6,FALSE)</f>
        <v>128.18389999999999</v>
      </c>
      <c r="M107" s="32" t="s">
        <v>38</v>
      </c>
      <c r="N107" s="32" t="s">
        <v>29</v>
      </c>
      <c r="O107" s="32">
        <v>0</v>
      </c>
      <c r="P107" s="31" t="s">
        <v>19</v>
      </c>
      <c r="Q107" s="32" t="s">
        <v>23</v>
      </c>
    </row>
    <row r="108" spans="1:17" ht="16">
      <c r="A108" s="9">
        <f t="shared" si="3"/>
        <v>107</v>
      </c>
      <c r="B108" s="1">
        <v>42853</v>
      </c>
      <c r="C108" s="40">
        <v>43067</v>
      </c>
      <c r="D108" s="45">
        <v>0.85625000000000007</v>
      </c>
      <c r="E108" t="s">
        <v>102</v>
      </c>
      <c r="F108" s="41" t="s">
        <v>49</v>
      </c>
      <c r="G108" s="42"/>
      <c r="H108" t="s">
        <v>100</v>
      </c>
      <c r="I108" t="str">
        <f>VLOOKUP(H108,Table1[#All],7,FALSE)</f>
        <v>South Pyongan Province</v>
      </c>
      <c r="K108">
        <f>VLOOKUP(H108,Table1[],5,FALSE)</f>
        <v>39.504416999999997</v>
      </c>
      <c r="L108">
        <f>VLOOKUP(H108,Table1[],6,FALSE)</f>
        <v>125.964333</v>
      </c>
      <c r="M108" s="41" t="s">
        <v>38</v>
      </c>
      <c r="N108" s="41" t="s">
        <v>101</v>
      </c>
      <c r="O108" s="41"/>
      <c r="P108" s="43" t="s">
        <v>19</v>
      </c>
      <c r="Q108" s="41" t="s">
        <v>23</v>
      </c>
    </row>
    <row r="109" spans="1:17" ht="16">
      <c r="A109" s="9">
        <f t="shared" si="3"/>
        <v>108</v>
      </c>
      <c r="B109" s="1">
        <v>42869</v>
      </c>
      <c r="C109" s="40">
        <v>43067</v>
      </c>
      <c r="D109" s="45">
        <v>0.85277777777777775</v>
      </c>
      <c r="E109" t="s">
        <v>102</v>
      </c>
      <c r="F109" s="41" t="s">
        <v>49</v>
      </c>
      <c r="G109" s="42"/>
      <c r="H109" t="s">
        <v>103</v>
      </c>
      <c r="I109" t="str">
        <f>VLOOKUP(H109,Table1[#All],7,FALSE)</f>
        <v>Kusong, North Pyongan</v>
      </c>
      <c r="K109">
        <f>VLOOKUP(H109,Table1[],5,FALSE)</f>
        <v>40.065899999999999</v>
      </c>
      <c r="L109">
        <f>VLOOKUP(H109,Table1[],6,FALSE)</f>
        <v>125.2099</v>
      </c>
      <c r="M109" s="41" t="s">
        <v>96</v>
      </c>
      <c r="N109" t="s">
        <v>104</v>
      </c>
      <c r="O109">
        <v>787</v>
      </c>
      <c r="P109" s="43" t="s">
        <v>19</v>
      </c>
      <c r="Q109" s="41" t="s">
        <v>22</v>
      </c>
    </row>
    <row r="110" spans="1:17" ht="233.25" customHeight="1">
      <c r="A110" s="9">
        <f t="shared" si="3"/>
        <v>109</v>
      </c>
      <c r="B110" s="1">
        <v>42876</v>
      </c>
      <c r="C110" s="40">
        <v>43067</v>
      </c>
      <c r="D110" s="45">
        <v>0.33263888888888887</v>
      </c>
      <c r="E110" t="s">
        <v>161</v>
      </c>
      <c r="F110" t="s">
        <v>6</v>
      </c>
      <c r="G110" s="42"/>
      <c r="H110" t="s">
        <v>106</v>
      </c>
      <c r="I110" t="str">
        <f>VLOOKUP(H110,Table1[#All],7,FALSE)</f>
        <v>South Pyongan Province</v>
      </c>
      <c r="K110">
        <f>VLOOKUP(H110,Table1[],5,FALSE)</f>
        <v>39.618282999999998</v>
      </c>
      <c r="L110">
        <f>VLOOKUP(H110,Table1[],6,FALSE)</f>
        <v>125.80358510000001</v>
      </c>
      <c r="M110" s="41" t="s">
        <v>96</v>
      </c>
      <c r="N110" t="s">
        <v>105</v>
      </c>
      <c r="O110">
        <v>500</v>
      </c>
      <c r="P110" s="43" t="s">
        <v>19</v>
      </c>
      <c r="Q110" s="41" t="s">
        <v>22</v>
      </c>
    </row>
    <row r="111" spans="1:17" ht="16">
      <c r="A111" s="9">
        <f t="shared" si="3"/>
        <v>110</v>
      </c>
      <c r="B111" s="1">
        <v>42883</v>
      </c>
      <c r="C111" s="40">
        <v>43067</v>
      </c>
      <c r="D111" s="45">
        <v>0.86111111111111116</v>
      </c>
      <c r="E111" t="s">
        <v>107</v>
      </c>
      <c r="F111" t="s">
        <v>8</v>
      </c>
      <c r="G111" s="42"/>
      <c r="H111" s="29" t="s">
        <v>50</v>
      </c>
      <c r="I111" t="str">
        <f>VLOOKUP(H111,Table1[#All],7,FALSE)</f>
        <v>Kangwon Province, (North Korea)</v>
      </c>
      <c r="J111" t="s">
        <v>51</v>
      </c>
      <c r="K111">
        <f>VLOOKUP(H111,Table1[],5,FALSE)</f>
        <v>39.167700000000004</v>
      </c>
      <c r="L111">
        <f>VLOOKUP(H111,Table1[],6,FALSE)</f>
        <v>127.4817</v>
      </c>
      <c r="M111" s="41" t="s">
        <v>96</v>
      </c>
      <c r="N111" t="s">
        <v>60</v>
      </c>
      <c r="O111">
        <v>400</v>
      </c>
      <c r="P111" s="43" t="s">
        <v>19</v>
      </c>
      <c r="Q111" s="41" t="s">
        <v>22</v>
      </c>
    </row>
    <row r="112" spans="1:17" ht="16">
      <c r="A112" s="9">
        <f t="shared" si="3"/>
        <v>111</v>
      </c>
      <c r="B112" s="1">
        <v>42920</v>
      </c>
      <c r="C112" s="40">
        <v>43067</v>
      </c>
      <c r="D112" s="45">
        <v>2.7777777777777776E-2</v>
      </c>
      <c r="E112" t="s">
        <v>108</v>
      </c>
      <c r="F112" t="s">
        <v>109</v>
      </c>
      <c r="G112" s="42"/>
      <c r="H112" s="41" t="s">
        <v>110</v>
      </c>
      <c r="I112" t="str">
        <f>VLOOKUP(H112,Table1[#All],7,FALSE)</f>
        <v>Kusong, North Pyongan</v>
      </c>
      <c r="J112" t="s">
        <v>111</v>
      </c>
      <c r="K112">
        <f>VLOOKUP(H112,Table1[],5,FALSE)</f>
        <v>39.872152999999997</v>
      </c>
      <c r="L112">
        <f>VLOOKUP(H112,Table1[],6,FALSE)</f>
        <v>125.269192</v>
      </c>
      <c r="M112" s="41" t="s">
        <v>96</v>
      </c>
      <c r="N112" t="s">
        <v>112</v>
      </c>
      <c r="O112">
        <v>933</v>
      </c>
      <c r="P112" s="43" t="s">
        <v>19</v>
      </c>
      <c r="Q112" s="41" t="s">
        <v>22</v>
      </c>
    </row>
    <row r="113" spans="1:17" ht="16">
      <c r="A113" s="9">
        <f t="shared" si="3"/>
        <v>112</v>
      </c>
      <c r="B113" s="1">
        <v>42944</v>
      </c>
      <c r="C113" s="40">
        <v>43067</v>
      </c>
      <c r="D113" s="45">
        <v>0.61249999999999993</v>
      </c>
      <c r="E113" t="s">
        <v>108</v>
      </c>
      <c r="F113" t="s">
        <v>109</v>
      </c>
      <c r="G113" s="42"/>
      <c r="H113" s="41" t="s">
        <v>113</v>
      </c>
      <c r="I113" t="str">
        <f>VLOOKUP(H113,Table1[#All],7,FALSE)</f>
        <v>Mup'yong-ni, Chagang province</v>
      </c>
      <c r="J113" t="s">
        <v>115</v>
      </c>
      <c r="K113">
        <f>VLOOKUP(H113,Table1[],5,FALSE)</f>
        <v>40.611207999999998</v>
      </c>
      <c r="L113">
        <f>VLOOKUP(H113,Table1[],6,FALSE)</f>
        <v>126.425743</v>
      </c>
      <c r="M113" s="41" t="s">
        <v>96</v>
      </c>
      <c r="N113" t="s">
        <v>116</v>
      </c>
      <c r="O113">
        <v>998</v>
      </c>
      <c r="P113" s="43" t="s">
        <v>19</v>
      </c>
      <c r="Q113" s="41" t="s">
        <v>22</v>
      </c>
    </row>
    <row r="114" spans="1:17" ht="16">
      <c r="A114" s="9">
        <f t="shared" si="3"/>
        <v>113</v>
      </c>
      <c r="B114" s="1">
        <v>42972</v>
      </c>
      <c r="C114" s="40">
        <v>43067</v>
      </c>
      <c r="D114" s="45">
        <v>0.90902777777777777</v>
      </c>
      <c r="E114" t="s">
        <v>125</v>
      </c>
      <c r="F114" t="s">
        <v>8</v>
      </c>
      <c r="G114" s="42"/>
      <c r="H114" s="41" t="s">
        <v>56</v>
      </c>
      <c r="I114" t="str">
        <f>VLOOKUP(H114,Table1[#All],7,FALSE)</f>
        <v>Kittae Pass, Kangwon Province, (North Korea)</v>
      </c>
      <c r="J114" s="3" t="s">
        <v>61</v>
      </c>
      <c r="K114">
        <f>VLOOKUP(H114,Table1[],5,FALSE)</f>
        <v>38.990830000000003</v>
      </c>
      <c r="L114">
        <f>VLOOKUP(H114,Table1[],6,FALSE)</f>
        <v>127.6236</v>
      </c>
      <c r="M114" s="41" t="s">
        <v>96</v>
      </c>
      <c r="O114">
        <v>250</v>
      </c>
      <c r="P114" s="43" t="s">
        <v>19</v>
      </c>
      <c r="Q114" s="41" t="s">
        <v>22</v>
      </c>
    </row>
    <row r="115" spans="1:17" ht="16">
      <c r="A115" s="9">
        <f t="shared" si="3"/>
        <v>114</v>
      </c>
      <c r="B115" s="1">
        <v>42972</v>
      </c>
      <c r="C115" s="40">
        <v>43067</v>
      </c>
      <c r="D115" s="45">
        <v>0.92152777777777783</v>
      </c>
      <c r="E115" t="s">
        <v>125</v>
      </c>
      <c r="F115" t="s">
        <v>8</v>
      </c>
      <c r="G115" s="42"/>
      <c r="H115" s="41" t="s">
        <v>56</v>
      </c>
      <c r="I115" t="str">
        <f>VLOOKUP(H115,Table1[#All],7,FALSE)</f>
        <v>Kittae Pass, Kangwon Province, (North Korea)</v>
      </c>
      <c r="J115" s="3" t="s">
        <v>61</v>
      </c>
      <c r="K115">
        <f>VLOOKUP(H115,Table1[],5,FALSE)</f>
        <v>38.990830000000003</v>
      </c>
      <c r="L115">
        <f>VLOOKUP(H115,Table1[],6,FALSE)</f>
        <v>127.6236</v>
      </c>
      <c r="M115" s="41" t="s">
        <v>96</v>
      </c>
      <c r="P115" s="43" t="s">
        <v>19</v>
      </c>
      <c r="Q115" s="41" t="s">
        <v>23</v>
      </c>
    </row>
    <row r="116" spans="1:17" ht="16">
      <c r="A116" s="9">
        <f t="shared" si="3"/>
        <v>115</v>
      </c>
      <c r="B116" s="1">
        <v>42972</v>
      </c>
      <c r="C116" s="40">
        <v>43067</v>
      </c>
      <c r="D116" s="45">
        <v>0.92986111111111114</v>
      </c>
      <c r="E116" t="s">
        <v>125</v>
      </c>
      <c r="F116" t="s">
        <v>8</v>
      </c>
      <c r="G116" s="42"/>
      <c r="H116" s="41" t="s">
        <v>56</v>
      </c>
      <c r="I116" t="str">
        <f>VLOOKUP(H116,Table1[#All],7,FALSE)</f>
        <v>Kittae Pass, Kangwon Province, (North Korea)</v>
      </c>
      <c r="J116" s="3" t="s">
        <v>61</v>
      </c>
      <c r="K116">
        <f>VLOOKUP(H116,Table1[],5,FALSE)</f>
        <v>38.990830000000003</v>
      </c>
      <c r="L116">
        <f>VLOOKUP(H116,Table1[],6,FALSE)</f>
        <v>127.6236</v>
      </c>
      <c r="M116" s="41" t="s">
        <v>96</v>
      </c>
      <c r="O116">
        <v>250</v>
      </c>
      <c r="P116" s="43" t="s">
        <v>19</v>
      </c>
      <c r="Q116" s="41" t="s">
        <v>22</v>
      </c>
    </row>
    <row r="117" spans="1:17" ht="16">
      <c r="A117" s="9">
        <f t="shared" si="3"/>
        <v>116</v>
      </c>
      <c r="B117" s="1">
        <v>42975</v>
      </c>
      <c r="C117" s="40">
        <v>43067</v>
      </c>
      <c r="D117" s="45">
        <v>0.87361111111111101</v>
      </c>
      <c r="E117" t="s">
        <v>102</v>
      </c>
      <c r="F117" t="s">
        <v>49</v>
      </c>
      <c r="G117" s="42"/>
      <c r="H117" s="41" t="s">
        <v>121</v>
      </c>
      <c r="I117" t="str">
        <f>VLOOKUP(H117,Table1[#All],7,FALSE)</f>
        <v>Pyongyang, North Korea</v>
      </c>
      <c r="J117" s="3" t="s">
        <v>123</v>
      </c>
      <c r="K117">
        <f>VLOOKUP(H117,Table1[],5,FALSE)</f>
        <v>39.200158999999999</v>
      </c>
      <c r="L117">
        <f>VLOOKUP(H117,Table1[],6,FALSE)</f>
        <v>125.67325599999999</v>
      </c>
      <c r="M117" s="41" t="s">
        <v>35</v>
      </c>
      <c r="N117" t="s">
        <v>92</v>
      </c>
      <c r="O117">
        <v>2700</v>
      </c>
      <c r="P117" s="43" t="s">
        <v>19</v>
      </c>
      <c r="Q117" s="41" t="s">
        <v>10</v>
      </c>
    </row>
    <row r="118" spans="1:17" ht="16">
      <c r="A118" s="9">
        <f t="shared" si="3"/>
        <v>117</v>
      </c>
      <c r="B118" s="1">
        <v>42992</v>
      </c>
      <c r="C118" s="40">
        <v>43067</v>
      </c>
      <c r="D118" s="45">
        <v>0.9145833333333333</v>
      </c>
      <c r="E118" t="s">
        <v>102</v>
      </c>
      <c r="F118" t="s">
        <v>49</v>
      </c>
      <c r="G118" s="42"/>
      <c r="H118" s="41" t="s">
        <v>121</v>
      </c>
      <c r="I118" t="str">
        <f>VLOOKUP(H118,Table1[#All],7,FALSE)</f>
        <v>Pyongyang, North Korea</v>
      </c>
      <c r="J118" s="3" t="s">
        <v>123</v>
      </c>
      <c r="K118">
        <f>VLOOKUP(H118,Table1[],5,FALSE)</f>
        <v>39.200158999999999</v>
      </c>
      <c r="L118">
        <f>VLOOKUP(H118,Table1[],6,FALSE)</f>
        <v>125.67325599999999</v>
      </c>
      <c r="M118" s="41" t="s">
        <v>35</v>
      </c>
      <c r="N118" t="s">
        <v>124</v>
      </c>
      <c r="O118">
        <v>3700</v>
      </c>
      <c r="P118" s="43" t="s">
        <v>19</v>
      </c>
      <c r="Q118" s="41" t="s">
        <v>22</v>
      </c>
    </row>
    <row r="119" spans="1:17" ht="16">
      <c r="A119" s="9">
        <f t="shared" si="3"/>
        <v>118</v>
      </c>
      <c r="B119" s="1">
        <v>43067</v>
      </c>
      <c r="C119" s="44">
        <v>43068</v>
      </c>
      <c r="D119" s="45">
        <v>0.76250000000000007</v>
      </c>
      <c r="E119" t="s">
        <v>127</v>
      </c>
      <c r="F119" t="s">
        <v>109</v>
      </c>
      <c r="G119" s="42"/>
      <c r="H119" t="s">
        <v>129</v>
      </c>
      <c r="I119" t="str">
        <f>VLOOKUP(H119,Table1[#All],7,FALSE)</f>
        <v>Pyongsong, South Pyongan Province</v>
      </c>
      <c r="J119" s="3" t="s">
        <v>131</v>
      </c>
      <c r="K119">
        <f>VLOOKUP(H119,Table1[],5,FALSE)</f>
        <v>39.281999999999996</v>
      </c>
      <c r="L119">
        <f>VLOOKUP(H119,Table1[],6,FALSE)</f>
        <v>125.869</v>
      </c>
      <c r="M119" s="41" t="s">
        <v>96</v>
      </c>
      <c r="N119" t="s">
        <v>128</v>
      </c>
      <c r="O119">
        <v>950</v>
      </c>
      <c r="P119" s="43" t="s">
        <v>19</v>
      </c>
      <c r="Q119" s="41" t="s">
        <v>22</v>
      </c>
    </row>
    <row r="120" spans="1:17" ht="16">
      <c r="A120" s="9">
        <f t="shared" si="3"/>
        <v>119</v>
      </c>
      <c r="B120" s="1">
        <v>43589</v>
      </c>
      <c r="C120" s="44">
        <v>43591</v>
      </c>
      <c r="D120" s="48">
        <v>7.9166666666666663E-2</v>
      </c>
      <c r="E120" t="s">
        <v>132</v>
      </c>
      <c r="F120" t="s">
        <v>8</v>
      </c>
      <c r="G120" s="42"/>
      <c r="H120" t="s">
        <v>133</v>
      </c>
      <c r="I120" t="str">
        <f>VLOOKUP(H120,Table1[#All],7,FALSE)</f>
        <v>Kangwon Province, (North Korea)</v>
      </c>
      <c r="J120" s="3" t="s">
        <v>134</v>
      </c>
      <c r="K120">
        <f>VLOOKUP(H120,Table1[],5,FALSE)</f>
        <v>39.401670000000003</v>
      </c>
      <c r="L120">
        <f>VLOOKUP(H120,Table1[],6,FALSE)</f>
        <v>127.5369</v>
      </c>
      <c r="M120" s="41" t="s">
        <v>96</v>
      </c>
      <c r="O120">
        <v>200</v>
      </c>
      <c r="P120" s="43" t="s">
        <v>19</v>
      </c>
      <c r="Q120" s="41" t="s">
        <v>22</v>
      </c>
    </row>
    <row r="121" spans="1:17" ht="16">
      <c r="A121" s="9">
        <f t="shared" si="3"/>
        <v>120</v>
      </c>
      <c r="B121" s="1">
        <v>43589</v>
      </c>
      <c r="C121" s="44">
        <v>43595</v>
      </c>
      <c r="D121" s="48"/>
      <c r="E121" t="s">
        <v>132</v>
      </c>
      <c r="F121" t="s">
        <v>8</v>
      </c>
      <c r="G121" s="42"/>
      <c r="H121" t="s">
        <v>133</v>
      </c>
      <c r="I121" t="str">
        <f>VLOOKUP(H121,Table1[#All],7,FALSE)</f>
        <v>Kangwon Province, (North Korea)</v>
      </c>
      <c r="J121" s="3" t="s">
        <v>134</v>
      </c>
      <c r="K121">
        <f>VLOOKUP(H121,Table1[],5,FALSE)</f>
        <v>39.401670000000003</v>
      </c>
      <c r="L121">
        <f>VLOOKUP(H121,Table1[],6,FALSE)</f>
        <v>127.5369</v>
      </c>
      <c r="M121" s="41"/>
      <c r="P121" s="43" t="s">
        <v>19</v>
      </c>
      <c r="Q121" s="41" t="s">
        <v>22</v>
      </c>
    </row>
    <row r="122" spans="1:17" ht="16">
      <c r="A122" s="9">
        <f t="shared" si="3"/>
        <v>121</v>
      </c>
      <c r="B122" s="1">
        <v>43594</v>
      </c>
      <c r="C122" s="44">
        <v>43595</v>
      </c>
      <c r="D122" s="48">
        <v>0.31180555555555556</v>
      </c>
      <c r="E122" t="s">
        <v>132</v>
      </c>
      <c r="F122" t="s">
        <v>8</v>
      </c>
      <c r="G122" s="42"/>
      <c r="H122" t="s">
        <v>135</v>
      </c>
      <c r="I122" t="str">
        <f>VLOOKUP(H122,Table1[#All],7,FALSE)</f>
        <v>North Pyongan, North Korea</v>
      </c>
      <c r="J122" s="3" t="s">
        <v>137</v>
      </c>
      <c r="K122">
        <f>VLOOKUP(H122,Table1[],5,FALSE)</f>
        <v>40.029677999999997</v>
      </c>
      <c r="L122">
        <f>VLOOKUP(H122,Table1[],6,FALSE)</f>
        <v>125.22732600000001</v>
      </c>
      <c r="M122" s="41"/>
      <c r="N122" t="s">
        <v>139</v>
      </c>
      <c r="O122">
        <v>420</v>
      </c>
      <c r="P122" s="43" t="s">
        <v>19</v>
      </c>
      <c r="Q122" s="41" t="s">
        <v>22</v>
      </c>
    </row>
    <row r="123" spans="1:17" ht="16">
      <c r="A123" s="9">
        <f t="shared" si="3"/>
        <v>122</v>
      </c>
      <c r="B123" s="1">
        <v>43594</v>
      </c>
      <c r="C123" s="44">
        <v>43595</v>
      </c>
      <c r="D123" s="48">
        <v>0.32569444444444445</v>
      </c>
      <c r="E123" t="s">
        <v>132</v>
      </c>
      <c r="F123" t="s">
        <v>8</v>
      </c>
      <c r="G123" s="42"/>
      <c r="H123" t="s">
        <v>135</v>
      </c>
      <c r="I123" t="str">
        <f>VLOOKUP(H123,Table1[#All],7,FALSE)</f>
        <v>North Pyongan, North Korea</v>
      </c>
      <c r="J123" s="3" t="s">
        <v>137</v>
      </c>
      <c r="K123">
        <f>VLOOKUP(H123,Table1[],5,FALSE)</f>
        <v>40.029677999999997</v>
      </c>
      <c r="L123">
        <f>VLOOKUP(H123,Table1[],6,FALSE)</f>
        <v>125.22732600000001</v>
      </c>
      <c r="M123" s="41"/>
      <c r="P123" s="43" t="s">
        <v>19</v>
      </c>
      <c r="Q123" s="41" t="s">
        <v>22</v>
      </c>
    </row>
    <row r="124" spans="1:17" ht="16">
      <c r="A124">
        <f t="shared" ref="A124:A133" si="4">A123+1</f>
        <v>123</v>
      </c>
      <c r="B124" s="1">
        <v>43670</v>
      </c>
      <c r="C124" s="44">
        <v>43693</v>
      </c>
      <c r="D124" s="48">
        <v>0.8569444444444444</v>
      </c>
      <c r="E124" t="s">
        <v>132</v>
      </c>
      <c r="F124" t="s">
        <v>8</v>
      </c>
      <c r="H124" t="s">
        <v>133</v>
      </c>
      <c r="I124" t="str">
        <f>VLOOKUP(H124,Table1[#All],7,FALSE)</f>
        <v>Kangwon Province, (North Korea)</v>
      </c>
      <c r="J124" t="s">
        <v>138</v>
      </c>
      <c r="K124">
        <f>VLOOKUP(H124,Table1[],5,FALSE)</f>
        <v>39.401670000000003</v>
      </c>
      <c r="L124">
        <f>VLOOKUP(H124,Table1[],6,FALSE)</f>
        <v>127.5369</v>
      </c>
      <c r="M124" s="41" t="s">
        <v>96</v>
      </c>
      <c r="N124" t="s">
        <v>139</v>
      </c>
      <c r="O124">
        <v>430</v>
      </c>
      <c r="P124" s="43" t="s">
        <v>19</v>
      </c>
      <c r="Q124" s="41" t="s">
        <v>22</v>
      </c>
    </row>
    <row r="125" spans="1:17" ht="16">
      <c r="A125">
        <f t="shared" si="4"/>
        <v>124</v>
      </c>
      <c r="B125" s="1">
        <v>43670</v>
      </c>
      <c r="C125" s="44">
        <v>43693</v>
      </c>
      <c r="D125" s="48">
        <v>0.87291666666666667</v>
      </c>
      <c r="E125" t="s">
        <v>132</v>
      </c>
      <c r="F125" t="s">
        <v>8</v>
      </c>
      <c r="H125" t="s">
        <v>133</v>
      </c>
      <c r="I125" t="str">
        <f>VLOOKUP(H125,Table1[#All],7,FALSE)</f>
        <v>Kangwon Province, (North Korea)</v>
      </c>
      <c r="J125" t="s">
        <v>138</v>
      </c>
      <c r="K125">
        <f>VLOOKUP(H125,Table1[],5,FALSE)</f>
        <v>39.401670000000003</v>
      </c>
      <c r="L125">
        <f>VLOOKUP(H125,Table1[],6,FALSE)</f>
        <v>127.5369</v>
      </c>
      <c r="M125" s="41" t="s">
        <v>96</v>
      </c>
      <c r="N125" t="s">
        <v>139</v>
      </c>
      <c r="O125">
        <v>690</v>
      </c>
      <c r="P125" s="43" t="s">
        <v>19</v>
      </c>
      <c r="Q125" s="41" t="s">
        <v>22</v>
      </c>
    </row>
    <row r="126" spans="1:17" ht="16">
      <c r="A126">
        <f t="shared" si="4"/>
        <v>125</v>
      </c>
      <c r="B126" s="1">
        <v>43683</v>
      </c>
      <c r="C126" s="44">
        <v>43693</v>
      </c>
      <c r="D126" s="48"/>
      <c r="E126" t="s">
        <v>132</v>
      </c>
      <c r="F126" t="s">
        <v>8</v>
      </c>
      <c r="H126" t="s">
        <v>140</v>
      </c>
      <c r="I126" t="str">
        <f>VLOOKUP(H126,Table1[#All],7,FALSE)</f>
        <v>Kwail, Kwail-gun, South Hwanghae</v>
      </c>
      <c r="J126" t="s">
        <v>144</v>
      </c>
      <c r="K126">
        <f>VLOOKUP(H126,Table1[],5,FALSE)</f>
        <v>38.421522000000003</v>
      </c>
      <c r="L126">
        <f>VLOOKUP(H126,Table1[],6,FALSE)</f>
        <v>125.024421</v>
      </c>
      <c r="M126" s="41" t="s">
        <v>96</v>
      </c>
      <c r="N126" t="s">
        <v>145</v>
      </c>
      <c r="O126">
        <v>450</v>
      </c>
      <c r="P126" s="43" t="s">
        <v>19</v>
      </c>
      <c r="Q126" s="41" t="s">
        <v>22</v>
      </c>
    </row>
    <row r="127" spans="1:17" ht="16">
      <c r="A127">
        <f t="shared" si="4"/>
        <v>126</v>
      </c>
      <c r="B127" s="1">
        <v>43683</v>
      </c>
      <c r="C127" s="44">
        <v>43693</v>
      </c>
      <c r="D127" s="48"/>
      <c r="E127" t="s">
        <v>132</v>
      </c>
      <c r="F127" t="s">
        <v>8</v>
      </c>
      <c r="H127" t="s">
        <v>140</v>
      </c>
      <c r="I127" t="str">
        <f>VLOOKUP(H127,Table1[#All],7,FALSE)</f>
        <v>Kwail, Kwail-gun, South Hwanghae</v>
      </c>
      <c r="J127" t="s">
        <v>144</v>
      </c>
      <c r="K127">
        <f>VLOOKUP(H127,Table1[],5,FALSE)</f>
        <v>38.421522000000003</v>
      </c>
      <c r="L127">
        <f>VLOOKUP(H127,Table1[],6,FALSE)</f>
        <v>125.024421</v>
      </c>
      <c r="M127" s="41" t="s">
        <v>96</v>
      </c>
      <c r="N127" t="s">
        <v>145</v>
      </c>
      <c r="O127">
        <v>450</v>
      </c>
      <c r="P127" s="43" t="s">
        <v>19</v>
      </c>
      <c r="Q127" s="41" t="s">
        <v>22</v>
      </c>
    </row>
    <row r="128" spans="1:17" ht="16">
      <c r="A128">
        <f t="shared" si="4"/>
        <v>127</v>
      </c>
      <c r="B128" s="1">
        <v>43686</v>
      </c>
      <c r="C128" s="44">
        <v>43693</v>
      </c>
      <c r="D128" s="48">
        <v>0.8569444444444444</v>
      </c>
      <c r="E128" t="s">
        <v>148</v>
      </c>
      <c r="F128" t="s">
        <v>8</v>
      </c>
      <c r="H128" t="s">
        <v>141</v>
      </c>
      <c r="I128" t="str">
        <f>VLOOKUP(H128,Table1[#All],7,FALSE)</f>
        <v>Hamhung, South Hamgyong</v>
      </c>
      <c r="J128" t="s">
        <v>146</v>
      </c>
      <c r="K128">
        <f>VLOOKUP(H128,Table1[],5,FALSE)</f>
        <v>39.811610999999999</v>
      </c>
      <c r="L128">
        <f>VLOOKUP(H128,Table1[],6,FALSE)</f>
        <v>127.66374999999999</v>
      </c>
      <c r="M128" s="41" t="s">
        <v>96</v>
      </c>
      <c r="N128" t="s">
        <v>147</v>
      </c>
      <c r="O128">
        <v>400</v>
      </c>
      <c r="P128" s="43" t="s">
        <v>19</v>
      </c>
      <c r="Q128" s="41" t="s">
        <v>22</v>
      </c>
    </row>
    <row r="129" spans="1:17" ht="16">
      <c r="A129">
        <f t="shared" si="4"/>
        <v>128</v>
      </c>
      <c r="B129" s="1">
        <v>43686</v>
      </c>
      <c r="C129" s="44">
        <v>43693</v>
      </c>
      <c r="D129" s="48">
        <v>0.86805555555555547</v>
      </c>
      <c r="E129" t="s">
        <v>148</v>
      </c>
      <c r="F129" t="s">
        <v>8</v>
      </c>
      <c r="H129" t="s">
        <v>141</v>
      </c>
      <c r="I129" t="str">
        <f>VLOOKUP(H129,Table1[#All],7,FALSE)</f>
        <v>Hamhung, South Hamgyong</v>
      </c>
      <c r="J129" t="s">
        <v>146</v>
      </c>
      <c r="K129">
        <f>VLOOKUP(H129,Table1[],5,FALSE)</f>
        <v>39.811610999999999</v>
      </c>
      <c r="L129">
        <f>VLOOKUP(H129,Table1[],6,FALSE)</f>
        <v>127.66374999999999</v>
      </c>
      <c r="M129" s="41" t="s">
        <v>96</v>
      </c>
      <c r="N129" t="s">
        <v>147</v>
      </c>
      <c r="O129">
        <v>400</v>
      </c>
      <c r="P129" s="43" t="s">
        <v>19</v>
      </c>
      <c r="Q129" s="41" t="s">
        <v>22</v>
      </c>
    </row>
    <row r="130" spans="1:17" ht="16">
      <c r="A130">
        <f t="shared" si="4"/>
        <v>129</v>
      </c>
      <c r="B130" s="1">
        <v>43692</v>
      </c>
      <c r="C130" s="44">
        <v>43696</v>
      </c>
      <c r="D130" s="48">
        <v>0.9590277777777777</v>
      </c>
      <c r="E130" t="s">
        <v>148</v>
      </c>
      <c r="F130" t="s">
        <v>8</v>
      </c>
      <c r="H130" t="s">
        <v>149</v>
      </c>
      <c r="I130" t="str">
        <f>VLOOKUP(H130,Table1[#All],7,FALSE)</f>
        <v>Kangwon Province, (North Korea)</v>
      </c>
      <c r="J130" t="s">
        <v>150</v>
      </c>
      <c r="K130">
        <f>VLOOKUP(H130,Table1[],5,FALSE)</f>
        <v>38.953797000000002</v>
      </c>
      <c r="L130">
        <f>VLOOKUP(H130,Table1[],6,FALSE)</f>
        <v>127.891882</v>
      </c>
      <c r="M130" s="41" t="s">
        <v>96</v>
      </c>
      <c r="N130" t="s">
        <v>46</v>
      </c>
      <c r="O130">
        <v>230</v>
      </c>
      <c r="P130" s="43" t="s">
        <v>19</v>
      </c>
      <c r="Q130" s="41" t="s">
        <v>22</v>
      </c>
    </row>
    <row r="131" spans="1:17" ht="16">
      <c r="A131">
        <f t="shared" si="4"/>
        <v>130</v>
      </c>
      <c r="B131" s="1">
        <v>43692</v>
      </c>
      <c r="C131" s="44">
        <v>43696</v>
      </c>
      <c r="D131" s="48">
        <v>0.96944444444444444</v>
      </c>
      <c r="E131" t="s">
        <v>148</v>
      </c>
      <c r="F131" t="s">
        <v>8</v>
      </c>
      <c r="H131" t="s">
        <v>149</v>
      </c>
      <c r="I131" t="str">
        <f>VLOOKUP(H131,Table1[#All],7,FALSE)</f>
        <v>Kangwon Province, (North Korea)</v>
      </c>
      <c r="J131" t="s">
        <v>150</v>
      </c>
      <c r="K131">
        <f>VLOOKUP(H131,Table1[],5,FALSE)</f>
        <v>38.953797000000002</v>
      </c>
      <c r="L131">
        <f>VLOOKUP(H131,Table1[],6,FALSE)</f>
        <v>127.891882</v>
      </c>
      <c r="M131" s="41" t="s">
        <v>96</v>
      </c>
      <c r="N131" t="s">
        <v>46</v>
      </c>
      <c r="O131">
        <v>230</v>
      </c>
      <c r="P131" s="43" t="s">
        <v>19</v>
      </c>
      <c r="Q131" s="41" t="s">
        <v>22</v>
      </c>
    </row>
    <row r="132" spans="1:17" ht="16">
      <c r="A132">
        <f t="shared" si="4"/>
        <v>131</v>
      </c>
      <c r="B132" s="1">
        <v>43700</v>
      </c>
      <c r="C132" s="44">
        <v>43719</v>
      </c>
      <c r="D132" s="48">
        <v>0.90625</v>
      </c>
      <c r="E132" t="s">
        <v>151</v>
      </c>
      <c r="F132" t="s">
        <v>8</v>
      </c>
      <c r="H132" t="s">
        <v>152</v>
      </c>
      <c r="I132" t="str">
        <f>VLOOKUP(H132,Table1[#All],7,FALSE)</f>
        <v>Sondok, South Hamgyong Province</v>
      </c>
      <c r="J132" t="s">
        <v>156</v>
      </c>
      <c r="K132">
        <f>VLOOKUP(H132,Table1[],5,FALSE)</f>
        <v>39.743699999999997</v>
      </c>
      <c r="L132">
        <f>VLOOKUP(H132,Table1[],6,FALSE)</f>
        <v>127.47320000000001</v>
      </c>
      <c r="M132" s="41" t="s">
        <v>96</v>
      </c>
      <c r="N132" t="s">
        <v>157</v>
      </c>
      <c r="O132">
        <v>380</v>
      </c>
      <c r="P132" s="43" t="s">
        <v>19</v>
      </c>
      <c r="Q132" s="41" t="s">
        <v>22</v>
      </c>
    </row>
    <row r="133" spans="1:17" ht="16">
      <c r="A133">
        <f t="shared" si="4"/>
        <v>132</v>
      </c>
      <c r="B133" s="1">
        <v>43700</v>
      </c>
      <c r="C133" s="44">
        <v>43719</v>
      </c>
      <c r="D133" s="48">
        <v>0.91805555555555562</v>
      </c>
      <c r="E133" t="s">
        <v>151</v>
      </c>
      <c r="F133" t="s">
        <v>8</v>
      </c>
      <c r="H133" t="s">
        <v>152</v>
      </c>
      <c r="I133" t="str">
        <f>VLOOKUP(H133,Table1[#All],7,FALSE)</f>
        <v>Sondok, South Hamgyong Province</v>
      </c>
      <c r="J133" t="s">
        <v>156</v>
      </c>
      <c r="K133">
        <f>VLOOKUP(H133,Table1[],5,FALSE)</f>
        <v>39.743699999999997</v>
      </c>
      <c r="L133">
        <f>VLOOKUP(H133,Table1[],6,FALSE)</f>
        <v>127.47320000000001</v>
      </c>
      <c r="M133" s="41" t="s">
        <v>96</v>
      </c>
      <c r="N133" t="s">
        <v>157</v>
      </c>
      <c r="O133">
        <v>380</v>
      </c>
      <c r="P133" s="43" t="s">
        <v>19</v>
      </c>
      <c r="Q133" s="41" t="s">
        <v>22</v>
      </c>
    </row>
    <row r="134" spans="1:17" ht="16">
      <c r="A134">
        <f t="shared" ref="A134:A141" si="5">A133+1</f>
        <v>133</v>
      </c>
      <c r="B134" s="1">
        <v>43717</v>
      </c>
      <c r="C134" s="44">
        <v>43719</v>
      </c>
      <c r="D134" s="48">
        <v>0.91180555555555554</v>
      </c>
      <c r="E134" t="s">
        <v>151</v>
      </c>
      <c r="F134" t="s">
        <v>8</v>
      </c>
      <c r="H134" t="s">
        <v>154</v>
      </c>
      <c r="I134" t="str">
        <f>VLOOKUP(H134,Table1[#All],7,FALSE)</f>
        <v>Kaechon, South Pyongan Province</v>
      </c>
      <c r="K134">
        <f>VLOOKUP(H134,Table1[],5,FALSE)</f>
        <v>39.752321000000002</v>
      </c>
      <c r="L134">
        <f>VLOOKUP(H134,Table1[],6,FALSE)</f>
        <v>125.899905</v>
      </c>
      <c r="M134" s="41" t="s">
        <v>96</v>
      </c>
      <c r="N134" t="s">
        <v>139</v>
      </c>
      <c r="O134">
        <v>330</v>
      </c>
      <c r="P134" s="43" t="s">
        <v>19</v>
      </c>
      <c r="Q134" s="41" t="s">
        <v>22</v>
      </c>
    </row>
    <row r="135" spans="1:17" ht="16">
      <c r="A135">
        <f t="shared" si="5"/>
        <v>134</v>
      </c>
      <c r="B135" s="1">
        <v>43717</v>
      </c>
      <c r="C135" s="44">
        <v>43719</v>
      </c>
      <c r="D135" s="48">
        <v>0.92499999999999993</v>
      </c>
      <c r="E135" t="s">
        <v>151</v>
      </c>
      <c r="F135" t="s">
        <v>8</v>
      </c>
      <c r="H135" t="s">
        <v>154</v>
      </c>
      <c r="I135" t="str">
        <f>VLOOKUP(H135,Table1[#All],7,FALSE)</f>
        <v>Kaechon, South Pyongan Province</v>
      </c>
      <c r="K135">
        <f>VLOOKUP(H135,Table1[],5,FALSE)</f>
        <v>39.752321000000002</v>
      </c>
      <c r="L135">
        <f>VLOOKUP(H135,Table1[],6,FALSE)</f>
        <v>125.899905</v>
      </c>
      <c r="M135" s="41" t="s">
        <v>96</v>
      </c>
      <c r="N135" t="s">
        <v>139</v>
      </c>
      <c r="O135">
        <v>330</v>
      </c>
      <c r="P135" s="43" t="s">
        <v>19</v>
      </c>
      <c r="Q135" s="41" t="s">
        <v>22</v>
      </c>
    </row>
    <row r="136" spans="1:17" ht="16">
      <c r="A136">
        <f t="shared" si="5"/>
        <v>135</v>
      </c>
      <c r="B136" s="1">
        <v>43717</v>
      </c>
      <c r="C136" s="44">
        <v>43719</v>
      </c>
      <c r="D136" s="48"/>
      <c r="E136" t="s">
        <v>151</v>
      </c>
      <c r="F136" t="s">
        <v>8</v>
      </c>
      <c r="H136" t="s">
        <v>154</v>
      </c>
      <c r="I136" t="str">
        <f>VLOOKUP(H136,Table1[#All],7,FALSE)</f>
        <v>Kaechon, South Pyongan Province</v>
      </c>
      <c r="K136">
        <f>VLOOKUP(H136,Table1[],5,FALSE)</f>
        <v>39.752321000000002</v>
      </c>
      <c r="L136">
        <f>VLOOKUP(H136,Table1[],6,FALSE)</f>
        <v>125.899905</v>
      </c>
      <c r="M136" s="41" t="s">
        <v>96</v>
      </c>
      <c r="P136" s="43" t="s">
        <v>19</v>
      </c>
      <c r="Q136" s="41" t="s">
        <v>23</v>
      </c>
    </row>
    <row r="137" spans="1:17" ht="16">
      <c r="A137">
        <f t="shared" si="5"/>
        <v>136</v>
      </c>
      <c r="B137" s="1">
        <v>43739</v>
      </c>
      <c r="C137" s="44">
        <v>43742</v>
      </c>
      <c r="D137" s="48">
        <v>0.91666666666666663</v>
      </c>
      <c r="E137" t="s">
        <v>158</v>
      </c>
      <c r="F137" t="s">
        <v>43</v>
      </c>
      <c r="H137" t="s">
        <v>159</v>
      </c>
      <c r="I137" t="str">
        <f>VLOOKUP(H137,Table1[#All],7,FALSE)</f>
        <v>Kangwon Province, (North Korea)</v>
      </c>
      <c r="K137">
        <f>VLOOKUP(H137,Table1[],5,FALSE)</f>
        <v>39.26</v>
      </c>
      <c r="L137">
        <f>VLOOKUP(H137,Table1[],6,FALSE)</f>
        <v>127.58</v>
      </c>
      <c r="M137" s="41" t="s">
        <v>96</v>
      </c>
      <c r="N137" t="s">
        <v>160</v>
      </c>
      <c r="O137">
        <v>450</v>
      </c>
      <c r="P137" s="43" t="s">
        <v>19</v>
      </c>
      <c r="Q137" s="41" t="s">
        <v>22</v>
      </c>
    </row>
    <row r="138" spans="1:17" ht="16">
      <c r="A138">
        <f t="shared" si="5"/>
        <v>137</v>
      </c>
      <c r="B138" s="1">
        <v>43769</v>
      </c>
      <c r="C138" s="44">
        <v>43773</v>
      </c>
      <c r="D138" s="48">
        <v>0.31597222222222221</v>
      </c>
      <c r="E138" t="s">
        <v>151</v>
      </c>
      <c r="F138" t="s">
        <v>8</v>
      </c>
      <c r="H138" t="s">
        <v>39</v>
      </c>
      <c r="I138" t="str">
        <f>VLOOKUP(H138,Table1[#All],7,FALSE)</f>
        <v>South Pyongan Province</v>
      </c>
      <c r="K138">
        <f>VLOOKUP(H138,Table1[],5,FALSE)</f>
        <v>39.412593999999999</v>
      </c>
      <c r="L138">
        <f>VLOOKUP(H138,Table1[],6,FALSE)</f>
        <v>125.89031</v>
      </c>
      <c r="M138" s="41" t="s">
        <v>96</v>
      </c>
      <c r="N138" t="s">
        <v>163</v>
      </c>
      <c r="O138">
        <v>370</v>
      </c>
      <c r="P138" s="43" t="s">
        <v>19</v>
      </c>
      <c r="Q138" s="41" t="s">
        <v>22</v>
      </c>
    </row>
    <row r="139" spans="1:17" ht="16">
      <c r="A139">
        <f t="shared" si="5"/>
        <v>138</v>
      </c>
      <c r="B139" s="1">
        <v>43769</v>
      </c>
      <c r="C139" s="44">
        <v>43773</v>
      </c>
      <c r="D139" s="48">
        <v>0.31805555555555554</v>
      </c>
      <c r="E139" t="s">
        <v>151</v>
      </c>
      <c r="F139" t="s">
        <v>8</v>
      </c>
      <c r="H139" t="s">
        <v>39</v>
      </c>
      <c r="I139" t="str">
        <f>VLOOKUP(H139,Table1[#All],7,FALSE)</f>
        <v>South Pyongan Province</v>
      </c>
      <c r="K139">
        <f>VLOOKUP(H139,Table1[],5,FALSE)</f>
        <v>39.412593999999999</v>
      </c>
      <c r="L139">
        <f>VLOOKUP(H139,Table1[],6,FALSE)</f>
        <v>125.89031</v>
      </c>
      <c r="M139" s="41" t="s">
        <v>96</v>
      </c>
      <c r="N139" t="s">
        <v>163</v>
      </c>
      <c r="O139">
        <v>370</v>
      </c>
      <c r="P139" s="43" t="s">
        <v>19</v>
      </c>
      <c r="Q139" s="41" t="s">
        <v>22</v>
      </c>
    </row>
    <row r="140" spans="1:17" ht="16">
      <c r="A140">
        <f t="shared" si="5"/>
        <v>139</v>
      </c>
      <c r="B140" s="1">
        <v>43797</v>
      </c>
      <c r="C140" s="44">
        <v>43801</v>
      </c>
      <c r="D140" s="48">
        <v>0.33263888888888887</v>
      </c>
      <c r="E140" t="s">
        <v>151</v>
      </c>
      <c r="F140" t="s">
        <v>8</v>
      </c>
      <c r="H140" t="s">
        <v>164</v>
      </c>
      <c r="I140" t="str">
        <f>VLOOKUP(H140,Table1[#All],7,FALSE)</f>
        <v>Hamhung, South Hamgyong Province</v>
      </c>
      <c r="K140">
        <f>VLOOKUP(H140,Table1[],5,FALSE)</f>
        <v>39.789380000000001</v>
      </c>
      <c r="L140">
        <f>VLOOKUP(H140,Table1[],6,FALSE)</f>
        <v>127.53993</v>
      </c>
      <c r="M140" s="41" t="s">
        <v>96</v>
      </c>
      <c r="N140" t="s">
        <v>157</v>
      </c>
      <c r="O140">
        <v>380</v>
      </c>
      <c r="P140" s="43" t="s">
        <v>19</v>
      </c>
      <c r="Q140" s="41" t="s">
        <v>22</v>
      </c>
    </row>
    <row r="141" spans="1:17" ht="16">
      <c r="A141">
        <f t="shared" si="5"/>
        <v>140</v>
      </c>
      <c r="B141" s="1">
        <v>43797</v>
      </c>
      <c r="C141" s="44">
        <v>43801</v>
      </c>
      <c r="D141" s="48">
        <v>0.33298611111111115</v>
      </c>
      <c r="E141" t="s">
        <v>151</v>
      </c>
      <c r="F141" t="s">
        <v>8</v>
      </c>
      <c r="H141" t="s">
        <v>164</v>
      </c>
      <c r="I141" t="str">
        <f>VLOOKUP(H141,Table1[#All],7,FALSE)</f>
        <v>Hamhung, South Hamgyong Province</v>
      </c>
      <c r="K141">
        <f>VLOOKUP(H141,Table1[],5,FALSE)</f>
        <v>39.789380000000001</v>
      </c>
      <c r="L141">
        <f>VLOOKUP(H141,Table1[],6,FALSE)</f>
        <v>127.53993</v>
      </c>
      <c r="M141" s="41" t="s">
        <v>96</v>
      </c>
      <c r="N141" t="s">
        <v>157</v>
      </c>
      <c r="O141">
        <v>380</v>
      </c>
      <c r="P141" s="43" t="s">
        <v>19</v>
      </c>
      <c r="Q141" s="41" t="s">
        <v>22</v>
      </c>
    </row>
  </sheetData>
  <pageMargins left="0.7" right="0.7" top="0.75" bottom="0.75" header="0.3" footer="0.3"/>
  <pageSetup orientation="landscape" r:id="rId1"/>
  <ignoredErrors>
    <ignoredError sqref="A2" calculatedColumn="1"/>
  </ignoredErrors>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8"/>
  <sheetViews>
    <sheetView workbookViewId="0">
      <selection activeCell="A4" sqref="A4"/>
    </sheetView>
  </sheetViews>
  <sheetFormatPr baseColWidth="10" defaultColWidth="8.83203125" defaultRowHeight="15"/>
  <cols>
    <col min="1" max="1" width="18.83203125" customWidth="1"/>
    <col min="2" max="2" width="13" customWidth="1"/>
    <col min="3" max="3" width="7.6640625" bestFit="1" customWidth="1"/>
    <col min="4" max="4" width="9.5" bestFit="1" customWidth="1"/>
    <col min="5" max="5" width="11.33203125" customWidth="1"/>
    <col min="6" max="6" width="12.5" bestFit="1" customWidth="1"/>
    <col min="7" max="7" width="5.6640625" customWidth="1"/>
    <col min="8" max="8" width="7.5" customWidth="1"/>
    <col min="9" max="9" width="12" bestFit="1" customWidth="1"/>
    <col min="10" max="10" width="9.5" bestFit="1" customWidth="1"/>
    <col min="11" max="11" width="9.33203125" bestFit="1" customWidth="1"/>
    <col min="12" max="12" width="8" customWidth="1"/>
    <col min="13" max="13" width="8.6640625" customWidth="1"/>
    <col min="14" max="15" width="7" customWidth="1"/>
    <col min="16" max="16" width="7.5" customWidth="1"/>
    <col min="17" max="17" width="12.5" bestFit="1" customWidth="1"/>
    <col min="18" max="18" width="11.5" bestFit="1" customWidth="1"/>
    <col min="19" max="20" width="7" customWidth="1"/>
    <col min="21" max="21" width="9.5" bestFit="1" customWidth="1"/>
    <col min="22" max="22" width="14.5" bestFit="1" customWidth="1"/>
    <col min="23" max="23" width="11.33203125" bestFit="1" customWidth="1"/>
  </cols>
  <sheetData>
    <row r="1" spans="1:5" ht="81" customHeight="1"/>
    <row r="2" spans="1:5">
      <c r="A2" s="6" t="s">
        <v>15</v>
      </c>
      <c r="B2" t="s">
        <v>65</v>
      </c>
    </row>
    <row r="3" spans="1:5">
      <c r="A3" s="6" t="s">
        <v>73</v>
      </c>
      <c r="B3" t="s">
        <v>65</v>
      </c>
    </row>
    <row r="5" spans="1:5">
      <c r="A5" s="6" t="s">
        <v>72</v>
      </c>
      <c r="B5" s="6" t="s">
        <v>71</v>
      </c>
    </row>
    <row r="6" spans="1:5">
      <c r="A6" s="6" t="s">
        <v>67</v>
      </c>
      <c r="B6" t="s">
        <v>23</v>
      </c>
      <c r="C6" t="s">
        <v>22</v>
      </c>
      <c r="D6" t="s">
        <v>10</v>
      </c>
      <c r="E6" s="19" t="s">
        <v>64</v>
      </c>
    </row>
    <row r="7" spans="1:5">
      <c r="A7" s="7" t="s">
        <v>53</v>
      </c>
      <c r="B7" s="8">
        <v>1</v>
      </c>
      <c r="C7" s="8">
        <v>7</v>
      </c>
      <c r="D7" s="8"/>
      <c r="E7" s="20">
        <v>8</v>
      </c>
    </row>
    <row r="8" spans="1:5">
      <c r="A8" s="7" t="s">
        <v>48</v>
      </c>
      <c r="B8" s="8">
        <v>7</v>
      </c>
      <c r="C8" s="8">
        <v>1</v>
      </c>
      <c r="D8" s="8"/>
      <c r="E8" s="20">
        <v>8</v>
      </c>
    </row>
    <row r="9" spans="1:5">
      <c r="A9" s="7" t="s">
        <v>5</v>
      </c>
      <c r="B9" s="8">
        <v>4</v>
      </c>
      <c r="C9" s="8">
        <v>12</v>
      </c>
      <c r="D9" s="8"/>
      <c r="E9" s="20">
        <v>16</v>
      </c>
    </row>
    <row r="10" spans="1:5">
      <c r="A10" s="7" t="s">
        <v>7</v>
      </c>
      <c r="B10" s="8">
        <v>3</v>
      </c>
      <c r="C10" s="8">
        <v>7</v>
      </c>
      <c r="D10" s="8"/>
      <c r="E10" s="20">
        <v>10</v>
      </c>
    </row>
    <row r="11" spans="1:5">
      <c r="A11" s="7" t="s">
        <v>14</v>
      </c>
      <c r="B11" s="8"/>
      <c r="C11" s="8">
        <v>26</v>
      </c>
      <c r="D11" s="8">
        <v>1</v>
      </c>
      <c r="E11" s="20">
        <v>27</v>
      </c>
    </row>
    <row r="12" spans="1:5">
      <c r="A12" s="7" t="s">
        <v>20</v>
      </c>
      <c r="B12" s="8">
        <v>1</v>
      </c>
      <c r="C12" s="8"/>
      <c r="D12" s="8"/>
      <c r="E12" s="20">
        <v>1</v>
      </c>
    </row>
    <row r="13" spans="1:5">
      <c r="A13" s="7" t="s">
        <v>34</v>
      </c>
      <c r="B13" s="8">
        <v>2</v>
      </c>
      <c r="C13" s="8"/>
      <c r="D13" s="8"/>
      <c r="E13" s="20">
        <v>2</v>
      </c>
    </row>
    <row r="14" spans="1:5">
      <c r="A14" s="7" t="s">
        <v>36</v>
      </c>
      <c r="B14" s="8">
        <v>1</v>
      </c>
      <c r="C14" s="8">
        <v>2</v>
      </c>
      <c r="D14" s="8"/>
      <c r="E14" s="20">
        <v>3</v>
      </c>
    </row>
    <row r="15" spans="1:5">
      <c r="A15" s="7" t="s">
        <v>10</v>
      </c>
      <c r="B15" s="8">
        <v>1</v>
      </c>
      <c r="C15" s="8"/>
      <c r="D15" s="8">
        <v>1</v>
      </c>
      <c r="E15" s="20">
        <v>2</v>
      </c>
    </row>
    <row r="16" spans="1:5">
      <c r="A16" s="7" t="s">
        <v>77</v>
      </c>
      <c r="B16" s="8"/>
      <c r="C16" s="8">
        <v>20</v>
      </c>
      <c r="D16" s="8"/>
      <c r="E16" s="20">
        <v>20</v>
      </c>
    </row>
    <row r="17" spans="1:5">
      <c r="A17" s="7" t="s">
        <v>102</v>
      </c>
      <c r="B17" s="8">
        <v>3</v>
      </c>
      <c r="C17" s="8">
        <v>2</v>
      </c>
      <c r="D17" s="8">
        <v>1</v>
      </c>
      <c r="E17" s="20">
        <v>6</v>
      </c>
    </row>
    <row r="18" spans="1:5">
      <c r="A18" s="7" t="s">
        <v>107</v>
      </c>
      <c r="B18" s="8"/>
      <c r="C18" s="8">
        <v>1</v>
      </c>
      <c r="D18" s="8"/>
      <c r="E18" s="20">
        <v>1</v>
      </c>
    </row>
    <row r="19" spans="1:5">
      <c r="A19" s="7" t="s">
        <v>108</v>
      </c>
      <c r="B19" s="8"/>
      <c r="C19" s="8">
        <v>2</v>
      </c>
      <c r="D19" s="8"/>
      <c r="E19" s="20">
        <v>2</v>
      </c>
    </row>
    <row r="20" spans="1:5">
      <c r="A20" s="7" t="s">
        <v>125</v>
      </c>
      <c r="B20" s="8">
        <v>1</v>
      </c>
      <c r="C20" s="8">
        <v>2</v>
      </c>
      <c r="D20" s="8"/>
      <c r="E20" s="20">
        <v>3</v>
      </c>
    </row>
    <row r="21" spans="1:5">
      <c r="A21" s="7" t="s">
        <v>127</v>
      </c>
      <c r="B21" s="8"/>
      <c r="C21" s="8">
        <v>1</v>
      </c>
      <c r="D21" s="8"/>
      <c r="E21" s="20">
        <v>1</v>
      </c>
    </row>
    <row r="22" spans="1:5">
      <c r="A22" s="7" t="s">
        <v>132</v>
      </c>
      <c r="B22" s="8"/>
      <c r="C22" s="8">
        <v>8</v>
      </c>
      <c r="D22" s="8"/>
      <c r="E22" s="20">
        <v>8</v>
      </c>
    </row>
    <row r="23" spans="1:5">
      <c r="A23" s="7" t="s">
        <v>151</v>
      </c>
      <c r="B23" s="8">
        <v>1</v>
      </c>
      <c r="C23" s="8">
        <v>8</v>
      </c>
      <c r="D23" s="8"/>
      <c r="E23" s="20">
        <v>9</v>
      </c>
    </row>
    <row r="24" spans="1:5">
      <c r="A24" s="7" t="s">
        <v>148</v>
      </c>
      <c r="B24" s="8"/>
      <c r="C24" s="8">
        <v>4</v>
      </c>
      <c r="D24" s="8"/>
      <c r="E24" s="20">
        <v>4</v>
      </c>
    </row>
    <row r="25" spans="1:5">
      <c r="A25" s="7" t="s">
        <v>162</v>
      </c>
      <c r="B25" s="8">
        <v>3</v>
      </c>
      <c r="C25" s="8">
        <v>3</v>
      </c>
      <c r="D25" s="8"/>
      <c r="E25" s="20">
        <v>6</v>
      </c>
    </row>
    <row r="26" spans="1:5">
      <c r="A26" s="7" t="s">
        <v>161</v>
      </c>
      <c r="B26" s="8"/>
      <c r="C26" s="8">
        <v>2</v>
      </c>
      <c r="D26" s="8"/>
      <c r="E26" s="20">
        <v>2</v>
      </c>
    </row>
    <row r="27" spans="1:5">
      <c r="A27" s="7" t="s">
        <v>158</v>
      </c>
      <c r="B27" s="8"/>
      <c r="C27" s="8">
        <v>1</v>
      </c>
      <c r="D27" s="8"/>
      <c r="E27" s="20">
        <v>1</v>
      </c>
    </row>
    <row r="28" spans="1:5">
      <c r="A28" s="7" t="s">
        <v>64</v>
      </c>
      <c r="B28" s="8">
        <v>28</v>
      </c>
      <c r="C28" s="8">
        <v>109</v>
      </c>
      <c r="D28" s="8">
        <v>3</v>
      </c>
      <c r="E28" s="20">
        <v>140</v>
      </c>
    </row>
  </sheetData>
  <pageMargins left="0.7" right="0.7" top="0.75" bottom="0.75" header="0.3" footer="0.3"/>
  <pageSetup orientation="portrait"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8"/>
  <sheetViews>
    <sheetView workbookViewId="0">
      <selection activeCell="A4" sqref="A4"/>
    </sheetView>
  </sheetViews>
  <sheetFormatPr baseColWidth="10" defaultColWidth="8.83203125" defaultRowHeight="15"/>
  <cols>
    <col min="1" max="1" width="18.83203125" bestFit="1" customWidth="1"/>
    <col min="2" max="2" width="16.33203125" customWidth="1"/>
    <col min="3" max="3" width="7.6640625" customWidth="1"/>
    <col min="4" max="4" width="9.5" bestFit="1" customWidth="1"/>
    <col min="5" max="5" width="11.33203125" bestFit="1" customWidth="1"/>
  </cols>
  <sheetData>
    <row r="1" spans="1:7" ht="74.25" customHeight="1"/>
    <row r="3" spans="1:7">
      <c r="A3" s="10" t="s">
        <v>15</v>
      </c>
      <c r="B3" s="9" t="s">
        <v>65</v>
      </c>
    </row>
    <row r="5" spans="1:7">
      <c r="A5" s="11" t="s">
        <v>72</v>
      </c>
      <c r="B5" s="11" t="s">
        <v>66</v>
      </c>
      <c r="C5" s="12"/>
      <c r="D5" s="12"/>
      <c r="E5" s="12"/>
    </row>
    <row r="6" spans="1:7">
      <c r="A6" s="13" t="s">
        <v>74</v>
      </c>
      <c r="B6" s="14" t="s">
        <v>23</v>
      </c>
      <c r="C6" s="14" t="s">
        <v>22</v>
      </c>
      <c r="D6" s="14" t="s">
        <v>10</v>
      </c>
      <c r="E6" s="26" t="s">
        <v>64</v>
      </c>
    </row>
    <row r="7" spans="1:7">
      <c r="A7" s="15" t="s">
        <v>53</v>
      </c>
      <c r="B7" s="16">
        <v>1</v>
      </c>
      <c r="C7" s="16">
        <v>7</v>
      </c>
      <c r="D7" s="16"/>
      <c r="E7" s="24">
        <v>8</v>
      </c>
      <c r="G7" s="9"/>
    </row>
    <row r="8" spans="1:7">
      <c r="A8" s="15" t="s">
        <v>48</v>
      </c>
      <c r="B8" s="16">
        <v>7</v>
      </c>
      <c r="C8" s="16">
        <v>1</v>
      </c>
      <c r="D8" s="16"/>
      <c r="E8" s="24">
        <v>8</v>
      </c>
    </row>
    <row r="9" spans="1:7">
      <c r="A9" s="15" t="s">
        <v>5</v>
      </c>
      <c r="B9" s="16">
        <v>4</v>
      </c>
      <c r="C9" s="16">
        <v>12</v>
      </c>
      <c r="D9" s="16"/>
      <c r="E9" s="24">
        <v>16</v>
      </c>
    </row>
    <row r="10" spans="1:7">
      <c r="A10" s="15" t="s">
        <v>7</v>
      </c>
      <c r="B10" s="16">
        <v>3</v>
      </c>
      <c r="C10" s="16">
        <v>7</v>
      </c>
      <c r="D10" s="16"/>
      <c r="E10" s="24">
        <v>10</v>
      </c>
    </row>
    <row r="11" spans="1:7">
      <c r="A11" s="15" t="s">
        <v>14</v>
      </c>
      <c r="B11" s="16"/>
      <c r="C11" s="16">
        <v>26</v>
      </c>
      <c r="D11" s="16">
        <v>1</v>
      </c>
      <c r="E11" s="24">
        <v>27</v>
      </c>
    </row>
    <row r="12" spans="1:7">
      <c r="A12" s="15" t="s">
        <v>20</v>
      </c>
      <c r="B12" s="16">
        <v>1</v>
      </c>
      <c r="C12" s="16"/>
      <c r="D12" s="16"/>
      <c r="E12" s="24">
        <v>1</v>
      </c>
    </row>
    <row r="13" spans="1:7">
      <c r="A13" s="15" t="s">
        <v>34</v>
      </c>
      <c r="B13" s="16">
        <v>2</v>
      </c>
      <c r="C13" s="16"/>
      <c r="D13" s="16"/>
      <c r="E13" s="24">
        <v>2</v>
      </c>
    </row>
    <row r="14" spans="1:7">
      <c r="A14" s="15" t="s">
        <v>36</v>
      </c>
      <c r="B14" s="16">
        <v>1</v>
      </c>
      <c r="C14" s="16">
        <v>2</v>
      </c>
      <c r="D14" s="16"/>
      <c r="E14" s="24">
        <v>3</v>
      </c>
    </row>
    <row r="15" spans="1:7">
      <c r="A15" s="15" t="s">
        <v>10</v>
      </c>
      <c r="B15" s="16">
        <v>1</v>
      </c>
      <c r="C15" s="16"/>
      <c r="D15" s="16">
        <v>1</v>
      </c>
      <c r="E15" s="24">
        <v>2</v>
      </c>
    </row>
    <row r="16" spans="1:7">
      <c r="A16" s="15" t="s">
        <v>77</v>
      </c>
      <c r="B16" s="16"/>
      <c r="C16" s="16">
        <v>20</v>
      </c>
      <c r="D16" s="16"/>
      <c r="E16" s="24">
        <v>20</v>
      </c>
    </row>
    <row r="17" spans="1:5">
      <c r="A17" s="15" t="s">
        <v>102</v>
      </c>
      <c r="B17" s="16">
        <v>3</v>
      </c>
      <c r="C17" s="16">
        <v>2</v>
      </c>
      <c r="D17" s="16">
        <v>1</v>
      </c>
      <c r="E17" s="24">
        <v>6</v>
      </c>
    </row>
    <row r="18" spans="1:5">
      <c r="A18" s="15" t="s">
        <v>107</v>
      </c>
      <c r="B18" s="16"/>
      <c r="C18" s="16">
        <v>1</v>
      </c>
      <c r="D18" s="16"/>
      <c r="E18" s="24">
        <v>1</v>
      </c>
    </row>
    <row r="19" spans="1:5">
      <c r="A19" s="15" t="s">
        <v>108</v>
      </c>
      <c r="B19" s="16"/>
      <c r="C19" s="16">
        <v>2</v>
      </c>
      <c r="D19" s="16"/>
      <c r="E19" s="24">
        <v>2</v>
      </c>
    </row>
    <row r="20" spans="1:5">
      <c r="A20" s="15" t="s">
        <v>125</v>
      </c>
      <c r="B20" s="16">
        <v>1</v>
      </c>
      <c r="C20" s="16">
        <v>2</v>
      </c>
      <c r="D20" s="16"/>
      <c r="E20" s="24">
        <v>3</v>
      </c>
    </row>
    <row r="21" spans="1:5">
      <c r="A21" s="15" t="s">
        <v>127</v>
      </c>
      <c r="B21" s="16"/>
      <c r="C21" s="16">
        <v>1</v>
      </c>
      <c r="D21" s="16"/>
      <c r="E21" s="24">
        <v>1</v>
      </c>
    </row>
    <row r="22" spans="1:5">
      <c r="A22" s="15" t="s">
        <v>132</v>
      </c>
      <c r="B22" s="16"/>
      <c r="C22" s="16">
        <v>8</v>
      </c>
      <c r="D22" s="16"/>
      <c r="E22" s="24">
        <v>8</v>
      </c>
    </row>
    <row r="23" spans="1:5">
      <c r="A23" s="15" t="s">
        <v>151</v>
      </c>
      <c r="B23" s="16">
        <v>1</v>
      </c>
      <c r="C23" s="16">
        <v>8</v>
      </c>
      <c r="D23" s="16"/>
      <c r="E23" s="24">
        <v>9</v>
      </c>
    </row>
    <row r="24" spans="1:5">
      <c r="A24" s="15" t="s">
        <v>148</v>
      </c>
      <c r="B24" s="16"/>
      <c r="C24" s="16">
        <v>4</v>
      </c>
      <c r="D24" s="16"/>
      <c r="E24" s="24">
        <v>4</v>
      </c>
    </row>
    <row r="25" spans="1:5">
      <c r="A25" s="15" t="s">
        <v>162</v>
      </c>
      <c r="B25" s="16">
        <v>3</v>
      </c>
      <c r="C25" s="16">
        <v>3</v>
      </c>
      <c r="D25" s="16"/>
      <c r="E25" s="24">
        <v>6</v>
      </c>
    </row>
    <row r="26" spans="1:5">
      <c r="A26" s="15" t="s">
        <v>161</v>
      </c>
      <c r="B26" s="16"/>
      <c r="C26" s="16">
        <v>2</v>
      </c>
      <c r="D26" s="16"/>
      <c r="E26" s="24">
        <v>2</v>
      </c>
    </row>
    <row r="27" spans="1:5">
      <c r="A27" s="15" t="s">
        <v>158</v>
      </c>
      <c r="B27" s="16"/>
      <c r="C27" s="16">
        <v>1</v>
      </c>
      <c r="D27" s="16"/>
      <c r="E27" s="24">
        <v>1</v>
      </c>
    </row>
    <row r="28" spans="1:5">
      <c r="A28" s="17" t="s">
        <v>64</v>
      </c>
      <c r="B28" s="18">
        <v>28</v>
      </c>
      <c r="C28" s="18">
        <v>109</v>
      </c>
      <c r="D28" s="18">
        <v>3</v>
      </c>
      <c r="E28" s="25">
        <v>140</v>
      </c>
    </row>
  </sheetData>
  <pageMargins left="0.7" right="0.7" top="0.75" bottom="0.75" header="0.3" footer="0.3"/>
  <pageSetup orientation="portrait"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0"/>
  <sheetViews>
    <sheetView workbookViewId="0">
      <selection activeCell="A32" sqref="A32"/>
    </sheetView>
  </sheetViews>
  <sheetFormatPr baseColWidth="10" defaultColWidth="8.83203125" defaultRowHeight="15"/>
  <cols>
    <col min="1" max="1" width="34.6640625" customWidth="1"/>
    <col min="2" max="2" width="18" customWidth="1"/>
    <col min="3" max="3" width="25.1640625" customWidth="1"/>
    <col min="4" max="4" width="18.6640625" customWidth="1"/>
    <col min="5" max="5" width="15.5" customWidth="1"/>
    <col min="6" max="6" width="14.83203125" customWidth="1"/>
    <col min="7" max="7" width="44.5" customWidth="1"/>
    <col min="8" max="11" width="5" customWidth="1"/>
    <col min="12" max="12" width="11.33203125" customWidth="1"/>
    <col min="13" max="13" width="6.6640625" customWidth="1"/>
    <col min="14" max="14" width="6.83203125" customWidth="1"/>
    <col min="15" max="15" width="4.5" customWidth="1"/>
    <col min="16" max="17" width="6.6640625" customWidth="1"/>
    <col min="18" max="18" width="6.83203125" customWidth="1"/>
    <col min="19" max="20" width="6.6640625" customWidth="1"/>
    <col min="21" max="21" width="4.33203125" customWidth="1"/>
    <col min="22" max="22" width="6.83203125" customWidth="1"/>
    <col min="23" max="23" width="4.5" customWidth="1"/>
    <col min="24" max="24" width="6.6640625" customWidth="1"/>
    <col min="25" max="25" width="4.83203125" customWidth="1"/>
    <col min="26" max="26" width="4" customWidth="1"/>
    <col min="27" max="27" width="6.6640625" customWidth="1"/>
    <col min="28" max="28" width="4.5" customWidth="1"/>
    <col min="29" max="29" width="4.33203125" customWidth="1"/>
    <col min="30" max="30" width="6.6640625" customWidth="1"/>
    <col min="31" max="31" width="11.33203125" bestFit="1" customWidth="1"/>
  </cols>
  <sheetData>
    <row r="1" spans="1:12" ht="73.5" customHeight="1"/>
    <row r="2" spans="1:12">
      <c r="A2" t="s">
        <v>73</v>
      </c>
      <c r="B2" t="s">
        <v>68</v>
      </c>
      <c r="C2" t="s">
        <v>69</v>
      </c>
      <c r="D2" s="22" t="s">
        <v>70</v>
      </c>
      <c r="E2" t="s">
        <v>79</v>
      </c>
      <c r="F2" t="s">
        <v>80</v>
      </c>
      <c r="G2" t="s">
        <v>81</v>
      </c>
    </row>
    <row r="3" spans="1:12">
      <c r="A3" t="s">
        <v>13</v>
      </c>
      <c r="B3" s="1">
        <f t="array" ref="B3">MIN(IF('Missile Tests'!$H$2:$H$141=Table1[[#This Row],[Facility]], 'Missile Tests'!$B$2:$B$141))</f>
        <v>30781</v>
      </c>
      <c r="C3" s="1">
        <f t="array" ref="C3">MAX(IF('Missile Tests'!$H$2:$H$141=Table1[[#This Row],[Facility]], 'Missile Tests'!$B$2:$B$141))</f>
        <v>39908</v>
      </c>
      <c r="D3" s="22">
        <f>COUNTIF('Missile Tests'!H:H,Table1[[#This Row],[Facility]])</f>
        <v>17</v>
      </c>
      <c r="E3">
        <v>40.849996599999997</v>
      </c>
      <c r="F3">
        <v>129.666664</v>
      </c>
      <c r="G3" s="8" t="s">
        <v>85</v>
      </c>
    </row>
    <row r="4" spans="1:12">
      <c r="A4" t="s">
        <v>32</v>
      </c>
      <c r="B4" s="1">
        <f t="array" ref="B4">MIN(IF('Missile Tests'!$H$2:$H$141=Table1[[#This Row],[Facility]], 'Missile Tests'!$B$2:$B$141))</f>
        <v>33420</v>
      </c>
      <c r="C4" s="1">
        <f t="array" ref="C4">MAX(IF('Missile Tests'!$H$2:$H$141=Table1[[#This Row],[Facility]], 'Missile Tests'!$B$2:$B$141))</f>
        <v>33420</v>
      </c>
      <c r="D4" s="22">
        <f>COUNTIF('Missile Tests'!H:H,Table1[[#This Row],[Facility]])</f>
        <v>1</v>
      </c>
      <c r="E4">
        <v>38.623330000000003</v>
      </c>
      <c r="F4">
        <v>126.68470000000001</v>
      </c>
      <c r="G4" t="s">
        <v>87</v>
      </c>
    </row>
    <row r="5" spans="1:12">
      <c r="A5" t="s">
        <v>10</v>
      </c>
      <c r="B5" s="1">
        <f t="array" ref="B5">MIN(IF('Missile Tests'!$H$2:$H$141=Table1[[#This Row],[Facility]], 'Missile Tests'!$B$2:$B$141))</f>
        <v>41846</v>
      </c>
      <c r="C5" s="1">
        <f t="array" ref="C5">MAX(IF('Missile Tests'!$H$2:$H$141=Table1[[#This Row],[Facility]], 'Missile Tests'!$B$2:$B$141))</f>
        <v>41846</v>
      </c>
      <c r="D5" s="22">
        <f>COUNTIF('Missile Tests'!H:H,Table1[[#This Row],[Facility]])</f>
        <v>1</v>
      </c>
      <c r="E5" s="21" t="s">
        <v>10</v>
      </c>
      <c r="F5" s="21" t="s">
        <v>10</v>
      </c>
      <c r="G5" s="8" t="s">
        <v>10</v>
      </c>
    </row>
    <row r="6" spans="1:12">
      <c r="A6" t="s">
        <v>56</v>
      </c>
      <c r="B6" s="1">
        <f t="array" ref="B6">MIN(IF('Missile Tests'!$H$2:$H$141=Table1[[#This Row],[Facility]], 'Missile Tests'!$B$2:$B$141))</f>
        <v>38903</v>
      </c>
      <c r="C6" s="1">
        <f t="array" ref="C6">MAX(IF('Missile Tests'!$H$2:$H$141=Table1[[#This Row],[Facility]], 'Missile Tests'!$B$2:$B$141))</f>
        <v>42972</v>
      </c>
      <c r="D6" s="22">
        <f>COUNTIF('Missile Tests'!H:H,Table1[[#This Row],[Facility]])</f>
        <v>20</v>
      </c>
      <c r="E6">
        <v>38.990830000000003</v>
      </c>
      <c r="F6">
        <v>127.6236</v>
      </c>
      <c r="G6" s="3" t="s">
        <v>86</v>
      </c>
    </row>
    <row r="7" spans="1:12">
      <c r="A7" t="s">
        <v>25</v>
      </c>
      <c r="B7" s="1">
        <f t="array" ref="B7">MIN(IF('Missile Tests'!$H$2:$H$141=Table1[[#This Row],[Facility]], 'Missile Tests'!$B$2:$B$141))</f>
        <v>41012</v>
      </c>
      <c r="C7" s="1">
        <f t="array" ref="C7">MAX(IF('Missile Tests'!$H$2:$H$141=Table1[[#This Row],[Facility]], 'Missile Tests'!$B$2:$B$141))</f>
        <v>42799</v>
      </c>
      <c r="D7" s="22">
        <f>COUNTIF('Missile Tests'!H:H,Table1[[#This Row],[Facility]])</f>
        <v>8</v>
      </c>
      <c r="E7">
        <v>39.659599999999998</v>
      </c>
      <c r="F7">
        <v>124.70569999999999</v>
      </c>
      <c r="G7" s="8" t="s">
        <v>84</v>
      </c>
    </row>
    <row r="8" spans="1:12">
      <c r="A8" t="s">
        <v>50</v>
      </c>
      <c r="B8" s="1">
        <f t="array" ref="B8">MIN(IF('Missile Tests'!$H$2:$H$141=Table1[[#This Row],[Facility]], 'Missile Tests'!$B$2:$B$141))</f>
        <v>41701</v>
      </c>
      <c r="C8" s="1">
        <f t="array" ref="C8">MAX(IF('Missile Tests'!$H$2:$H$141=Table1[[#This Row],[Facility]], 'Missile Tests'!$B$2:$B$141))</f>
        <v>42883</v>
      </c>
      <c r="D8" s="22">
        <f>COUNTIF('Missile Tests'!H:H,Table1[[#This Row],[Facility]])</f>
        <v>10</v>
      </c>
      <c r="E8">
        <v>39.167700000000004</v>
      </c>
      <c r="F8">
        <v>127.4817</v>
      </c>
      <c r="G8" s="8" t="s">
        <v>82</v>
      </c>
    </row>
    <row r="9" spans="1:12">
      <c r="A9" t="s">
        <v>39</v>
      </c>
      <c r="B9" s="1">
        <f t="array" ref="B9">MIN(IF('Missile Tests'!$H$2:$H$141=Table1[[#This Row],[Facility]], 'Missile Tests'!$B$2:$B$141))</f>
        <v>41724</v>
      </c>
      <c r="C9" s="1">
        <f t="array" ref="C9">MAX(IF('Missile Tests'!$H$2:$H$141=Table1[[#This Row],[Facility]], 'Missile Tests'!$B$2:$B$141))</f>
        <v>43769</v>
      </c>
      <c r="D9" s="22">
        <f>COUNTIF('Missile Tests'!H:H,Table1[[#This Row],[Facility]])</f>
        <v>6</v>
      </c>
      <c r="E9" s="3">
        <v>39.412593999999999</v>
      </c>
      <c r="F9" s="3">
        <v>125.89031</v>
      </c>
      <c r="G9" s="8" t="s">
        <v>45</v>
      </c>
    </row>
    <row r="10" spans="1:12">
      <c r="A10" t="s">
        <v>133</v>
      </c>
      <c r="B10" s="1">
        <f t="array" ref="B10">MIN(IF('Missile Tests'!$H$2:$H$141=Table1[[#This Row],[Facility]], 'Missile Tests'!$B$2:$B$141))</f>
        <v>41412</v>
      </c>
      <c r="C10" s="1">
        <f t="array" ref="C10">MAX(IF('Missile Tests'!$H$2:$H$141=Table1[[#This Row],[Facility]], 'Missile Tests'!$B$2:$B$141))</f>
        <v>43670</v>
      </c>
      <c r="D10" s="23">
        <f>COUNTIF('Missile Tests'!H:H,Table1[[#This Row],[Facility]])</f>
        <v>24</v>
      </c>
      <c r="E10">
        <v>39.401670000000003</v>
      </c>
      <c r="F10">
        <v>127.5369</v>
      </c>
      <c r="G10" s="8" t="s">
        <v>82</v>
      </c>
    </row>
    <row r="11" spans="1:12">
      <c r="A11" t="s">
        <v>76</v>
      </c>
      <c r="B11" s="1">
        <f t="array" ref="B11">MIN(IF('Missile Tests'!$H$2:$H$141=Table1[[#This Row],[Facility]], 'Missile Tests'!$B$2:$B$141))</f>
        <v>41829</v>
      </c>
      <c r="C11" s="1">
        <f t="array" ref="C11">MAX(IF('Missile Tests'!$H$2:$H$141=Table1[[#This Row],[Facility]], 'Missile Tests'!$B$2:$B$141))</f>
        <v>42618</v>
      </c>
      <c r="D11" s="22">
        <f>COUNTIF('Missile Tests'!H:H,Table1[[#This Row],[Facility]])</f>
        <v>12</v>
      </c>
      <c r="E11">
        <v>38.686833999999998</v>
      </c>
      <c r="F11">
        <v>125.702005</v>
      </c>
      <c r="G11" t="s">
        <v>54</v>
      </c>
      <c r="H11" s="8"/>
      <c r="I11" s="8"/>
      <c r="J11" s="8"/>
      <c r="K11" s="8"/>
      <c r="L11" s="8"/>
    </row>
    <row r="12" spans="1:12">
      <c r="A12" t="s">
        <v>75</v>
      </c>
      <c r="B12" s="1">
        <f t="array" ref="B12">MIN(IF('Missile Tests'!$H$2:$H$141=Table1[[#This Row],[Facility]], 'Missile Tests'!$B$2:$B$141))</f>
        <v>41833</v>
      </c>
      <c r="C12" s="1">
        <f t="array" ref="C12">MAX(IF('Missile Tests'!$H$2:$H$141=Table1[[#This Row],[Facility]], 'Missile Tests'!$B$2:$B$141))</f>
        <v>41833</v>
      </c>
      <c r="D12" s="23">
        <f>COUNTIF('Missile Tests'!H:H,Table1[[#This Row],[Facility]])</f>
        <v>2</v>
      </c>
      <c r="E12">
        <v>37.938200000000002</v>
      </c>
      <c r="F12">
        <v>126.5878</v>
      </c>
      <c r="G12" s="3" t="s">
        <v>58</v>
      </c>
      <c r="H12" s="8"/>
      <c r="I12" s="8"/>
      <c r="J12" s="8"/>
      <c r="K12" s="8"/>
      <c r="L12" s="8"/>
    </row>
    <row r="13" spans="1:12">
      <c r="A13" t="s">
        <v>41</v>
      </c>
      <c r="B13" s="1">
        <f t="array" ref="B13">MIN(IF('Missile Tests'!$H$2:$H$141=Table1[[#This Row],[Facility]], 'Missile Tests'!$B$2:$B$141))</f>
        <v>42064</v>
      </c>
      <c r="C13" s="1">
        <f t="array" ref="C13">MAX(IF('Missile Tests'!$H$2:$H$141=Table1[[#This Row],[Facility]], 'Missile Tests'!$B$2:$B$141))</f>
        <v>42064</v>
      </c>
      <c r="D13" s="22">
        <f>COUNTIF('Missile Tests'!H:H,Table1[[#This Row],[Facility]])</f>
        <v>2</v>
      </c>
      <c r="E13">
        <v>38.752299999999998</v>
      </c>
      <c r="F13">
        <v>125.32470000000001</v>
      </c>
      <c r="G13" s="8" t="s">
        <v>45</v>
      </c>
      <c r="H13" s="8"/>
      <c r="I13" s="8"/>
      <c r="J13" s="8"/>
      <c r="K13" s="8"/>
      <c r="L13" s="8"/>
    </row>
    <row r="14" spans="1:12">
      <c r="A14" t="s">
        <v>44</v>
      </c>
      <c r="B14" s="1">
        <f t="array" ref="B14">MIN(IF('Missile Tests'!$H$2:$H$141=Table1[[#This Row],[Facility]], 'Missile Tests'!$B$2:$B$141))</f>
        <v>42132</v>
      </c>
      <c r="C14" s="1">
        <f t="array" ref="C14">MAX(IF('Missile Tests'!$H$2:$H$141=Table1[[#This Row],[Facility]], 'Missile Tests'!$B$2:$B$141))</f>
        <v>42840</v>
      </c>
      <c r="D14" s="22">
        <f>COUNTIF('Missile Tests'!H:H,Table1[[#This Row],[Facility]])</f>
        <v>8</v>
      </c>
      <c r="E14">
        <v>40.036799999999999</v>
      </c>
      <c r="F14">
        <v>128.18389999999999</v>
      </c>
      <c r="G14" s="8" t="s">
        <v>83</v>
      </c>
      <c r="H14" s="8"/>
      <c r="I14" s="8"/>
      <c r="J14" s="8"/>
      <c r="K14" s="8"/>
      <c r="L14" s="8"/>
    </row>
    <row r="15" spans="1:12">
      <c r="A15" t="s">
        <v>62</v>
      </c>
      <c r="B15" s="1">
        <f t="array" ref="B15">MIN(IF('Missile Tests'!$H$2:$H$141=Table1[[#This Row],[Facility]], 'Missile Tests'!$B$2:$B$141))</f>
        <v>42657</v>
      </c>
      <c r="C15" s="1">
        <f t="array" ref="C15">MAX(IF('Missile Tests'!$H$2:$H$141=Table1[[#This Row],[Facility]], 'Missile Tests'!$B$2:$B$141))</f>
        <v>42662</v>
      </c>
      <c r="D15" s="22">
        <f>COUNTIF('Missile Tests'!H:H,Table1[[#This Row],[Facility]])</f>
        <v>2</v>
      </c>
      <c r="E15">
        <v>39.927472000000002</v>
      </c>
      <c r="F15">
        <v>125.20788899999999</v>
      </c>
      <c r="G15" s="8" t="s">
        <v>91</v>
      </c>
      <c r="H15" s="8"/>
      <c r="I15" s="8"/>
      <c r="J15" s="8"/>
      <c r="K15" s="8"/>
      <c r="L15" s="8"/>
    </row>
    <row r="16" spans="1:12">
      <c r="A16" t="s">
        <v>90</v>
      </c>
      <c r="B16" s="1">
        <f t="array" ref="B16">MIN(IF('Missile Tests'!$H$2:$H$141=Table1[[#This Row],[Facility]], 'Missile Tests'!$B$2:$B$141))</f>
        <v>42777</v>
      </c>
      <c r="C16" s="1">
        <f t="array" ref="C16">MAX(IF('Missile Tests'!$H$2:$H$141=Table1[[#This Row],[Facility]], 'Missile Tests'!$B$2:$B$141))</f>
        <v>42777</v>
      </c>
      <c r="D16" s="22">
        <f>COUNTIF('Missile Tests'!H:H,Table1[[#This Row],[Facility]])</f>
        <v>1</v>
      </c>
      <c r="E16" s="8">
        <v>40.013249999999999</v>
      </c>
      <c r="F16" s="8">
        <v>125.22302000000001</v>
      </c>
      <c r="G16" s="8" t="s">
        <v>91</v>
      </c>
      <c r="H16" s="8"/>
      <c r="I16" s="8"/>
      <c r="J16" s="8"/>
      <c r="K16" s="8"/>
      <c r="L16" s="8"/>
    </row>
    <row r="17" spans="1:12">
      <c r="A17" t="s">
        <v>100</v>
      </c>
      <c r="B17" s="1">
        <f t="array" ref="B17">MIN(IF('Missile Tests'!$H$2:$H$141=Table1[[#This Row],[Facility]], 'Missile Tests'!$B$2:$B$141))</f>
        <v>42853</v>
      </c>
      <c r="C17" s="1">
        <f t="array" ref="C17">MAX(IF('Missile Tests'!$H$2:$H$141=Table1[[#This Row],[Facility]], 'Missile Tests'!$B$2:$B$141))</f>
        <v>42853</v>
      </c>
      <c r="D17" s="22">
        <f>COUNTIF('Missile Tests'!H:H,Table1[[#This Row],[Facility]])</f>
        <v>1</v>
      </c>
      <c r="E17" s="8">
        <v>39.504416999999997</v>
      </c>
      <c r="F17" s="8">
        <v>125.964333</v>
      </c>
      <c r="G17" s="8" t="s">
        <v>45</v>
      </c>
      <c r="H17" s="8"/>
      <c r="I17" s="8"/>
      <c r="J17" s="8"/>
      <c r="K17" s="8"/>
      <c r="L17" s="8"/>
    </row>
    <row r="18" spans="1:12">
      <c r="A18" t="s">
        <v>103</v>
      </c>
      <c r="B18" s="1">
        <f t="array" ref="B18">MIN(IF('Missile Tests'!$H$2:$H$141=Table1[[#This Row],[Facility]], 'Missile Tests'!$B$2:$B$141))</f>
        <v>42869</v>
      </c>
      <c r="C18" s="1">
        <f t="array" ref="C18">MAX(IF('Missile Tests'!$H$2:$H$141=Table1[[#This Row],[Facility]], 'Missile Tests'!$B$2:$B$141))</f>
        <v>42869</v>
      </c>
      <c r="D18" s="22">
        <f>COUNTIF('Missile Tests'!H:H,Table1[[#This Row],[Facility]])</f>
        <v>1</v>
      </c>
      <c r="E18" s="8">
        <v>40.065899999999999</v>
      </c>
      <c r="F18" s="8">
        <v>125.2099</v>
      </c>
      <c r="G18" s="8" t="s">
        <v>91</v>
      </c>
      <c r="H18" s="8"/>
      <c r="I18" s="8"/>
      <c r="J18" s="8"/>
      <c r="K18" s="8"/>
      <c r="L18" s="8"/>
    </row>
    <row r="19" spans="1:12">
      <c r="A19" t="s">
        <v>106</v>
      </c>
      <c r="B19" s="1">
        <f t="array" ref="B19">MIN(IF('Missile Tests'!$H$2:$H$141=Table1[[#This Row],[Facility]], 'Missile Tests'!$B$2:$B$141))</f>
        <v>42876</v>
      </c>
      <c r="C19" s="1">
        <f t="array" ref="C19">MAX(IF('Missile Tests'!$H$2:$H$141=Table1[[#This Row],[Facility]], 'Missile Tests'!$B$2:$B$141))</f>
        <v>42876</v>
      </c>
      <c r="D19" s="22">
        <f>COUNTIF('Missile Tests'!H:H,Table1[[#This Row],[Facility]])</f>
        <v>1</v>
      </c>
      <c r="E19" s="8">
        <v>39.618282999999998</v>
      </c>
      <c r="F19" s="8">
        <v>125.80358510000001</v>
      </c>
      <c r="G19" s="8" t="s">
        <v>45</v>
      </c>
      <c r="H19" s="8"/>
      <c r="I19" s="8"/>
      <c r="J19" s="8"/>
      <c r="K19" s="8"/>
      <c r="L19" s="8"/>
    </row>
    <row r="20" spans="1:12">
      <c r="A20" t="s">
        <v>110</v>
      </c>
      <c r="B20" s="1">
        <f t="array" ref="B20">MIN(IF('Missile Tests'!$H$2:$H$141=Table1[[#This Row],[Facility]], 'Missile Tests'!$B$2:$B$141))</f>
        <v>42920</v>
      </c>
      <c r="C20" s="1">
        <f t="array" ref="C20">MAX(IF('Missile Tests'!$H$2:$H$141=Table1[[#This Row],[Facility]], 'Missile Tests'!$B$2:$B$141))</f>
        <v>42920</v>
      </c>
      <c r="D20" s="22">
        <f>COUNTIF('Missile Tests'!H:H,Table1[[#This Row],[Facility]])</f>
        <v>1</v>
      </c>
      <c r="E20" s="8">
        <v>39.872152999999997</v>
      </c>
      <c r="F20" s="8">
        <v>125.269192</v>
      </c>
      <c r="G20" s="8" t="s">
        <v>91</v>
      </c>
      <c r="H20" s="8"/>
      <c r="I20" s="8"/>
      <c r="J20" s="8"/>
      <c r="K20" s="8"/>
      <c r="L20" s="8"/>
    </row>
    <row r="21" spans="1:12">
      <c r="A21" t="s">
        <v>113</v>
      </c>
      <c r="B21" s="1">
        <f t="array" ref="B21">MIN(IF('Missile Tests'!$H$2:$H$141=Table1[[#This Row],[Facility]], 'Missile Tests'!$B$2:$B$141))</f>
        <v>42944</v>
      </c>
      <c r="C21" s="1">
        <f t="array" ref="C21">MAX(IF('Missile Tests'!$H$2:$H$141=Table1[[#This Row],[Facility]], 'Missile Tests'!$B$2:$B$141))</f>
        <v>42944</v>
      </c>
      <c r="D21" s="22">
        <f>COUNTIF('Missile Tests'!H:H,Table1[[#This Row],[Facility]])</f>
        <v>1</v>
      </c>
      <c r="E21" s="8">
        <v>40.611207999999998</v>
      </c>
      <c r="F21" s="8">
        <v>126.425743</v>
      </c>
      <c r="G21" s="8" t="s">
        <v>114</v>
      </c>
      <c r="H21" s="8"/>
      <c r="I21" s="8"/>
      <c r="J21" s="8"/>
      <c r="K21" s="8"/>
      <c r="L21" s="8"/>
    </row>
    <row r="22" spans="1:12">
      <c r="A22" t="s">
        <v>119</v>
      </c>
      <c r="B22" s="1">
        <f t="array" ref="B22">MIN(IF('Missile Tests'!$H$2:$H$141=Table1[[#This Row],[Facility]], 'Missile Tests'!$B$2:$B$141))</f>
        <v>41819</v>
      </c>
      <c r="C22" s="1">
        <f t="array" ref="C22">MAX(IF('Missile Tests'!$H$2:$H$141=Table1[[#This Row],[Facility]], 'Missile Tests'!$B$2:$B$141))</f>
        <v>41819</v>
      </c>
      <c r="D22" s="22">
        <f>COUNTIF('Missile Tests'!H:H,Table1[[#This Row],[Facility]])</f>
        <v>2</v>
      </c>
      <c r="E22" s="8">
        <v>39.065961999999999</v>
      </c>
      <c r="F22" s="8">
        <v>127.250257</v>
      </c>
      <c r="G22" s="8" t="s">
        <v>82</v>
      </c>
      <c r="H22" s="8"/>
      <c r="I22" s="8"/>
      <c r="J22" s="8"/>
      <c r="K22" s="8"/>
      <c r="L22" s="8"/>
    </row>
    <row r="23" spans="1:12">
      <c r="A23" t="s">
        <v>121</v>
      </c>
      <c r="B23" s="1">
        <f t="array" ref="B23">MIN(IF('Missile Tests'!$H$2:$H$141=Table1[[#This Row],[Facility]], 'Missile Tests'!$B$2:$B$141))</f>
        <v>42975</v>
      </c>
      <c r="C23" s="1">
        <f t="array" ref="C23">MAX(IF('Missile Tests'!$H$2:$H$141=Table1[[#This Row],[Facility]], 'Missile Tests'!$B$2:$B$141))</f>
        <v>42992</v>
      </c>
      <c r="D23" s="22">
        <f>COUNTIF('Missile Tests'!H:H,Table1[[#This Row],[Facility]])</f>
        <v>2</v>
      </c>
      <c r="E23" s="8">
        <v>39.200158999999999</v>
      </c>
      <c r="F23" s="8">
        <v>125.67325599999999</v>
      </c>
      <c r="G23" s="8" t="s">
        <v>122</v>
      </c>
      <c r="H23" s="8"/>
      <c r="I23" s="8"/>
      <c r="J23" s="8"/>
      <c r="K23" s="8"/>
      <c r="L23" s="8"/>
    </row>
    <row r="24" spans="1:12">
      <c r="A24" t="s">
        <v>129</v>
      </c>
      <c r="B24" s="1">
        <f t="array" ref="B24">MIN(IF('Missile Tests'!$H$2:$H$141=Table1[[#This Row],[Facility]], 'Missile Tests'!$B$2:$B$141))</f>
        <v>43067</v>
      </c>
      <c r="C24" s="1">
        <f t="array" ref="C24">MAX(IF('Missile Tests'!$H$2:$H$141=Table1[[#This Row],[Facility]], 'Missile Tests'!$B$2:$B$141))</f>
        <v>43067</v>
      </c>
      <c r="D24" s="22">
        <f>COUNTIF('Missile Tests'!H:H,Table1[[#This Row],[Facility]])</f>
        <v>1</v>
      </c>
      <c r="E24" s="8">
        <v>39.281999999999996</v>
      </c>
      <c r="F24" s="8">
        <v>125.869</v>
      </c>
      <c r="G24" s="8" t="s">
        <v>130</v>
      </c>
      <c r="H24" s="8"/>
      <c r="I24" s="8"/>
      <c r="J24" s="8"/>
      <c r="K24" s="8"/>
      <c r="L24" s="8"/>
    </row>
    <row r="25" spans="1:12">
      <c r="A25" t="s">
        <v>135</v>
      </c>
      <c r="B25" s="1">
        <f t="array" ref="B25">MIN(IF('Missile Tests'!$H$2:$H$141=Table1[[#This Row],[Facility]], 'Missile Tests'!$B$2:$B$141))</f>
        <v>43594</v>
      </c>
      <c r="C25" s="1">
        <f t="array" ref="C25">MAX(IF('Missile Tests'!$H$2:$H$141=Table1[[#This Row],[Facility]], 'Missile Tests'!$B$2:$B$141))</f>
        <v>43594</v>
      </c>
      <c r="D25" s="22">
        <f>COUNTIF('Missile Tests'!H:H,Table1[[#This Row],[Facility]])</f>
        <v>2</v>
      </c>
      <c r="E25" s="8">
        <v>40.029677999999997</v>
      </c>
      <c r="F25" s="8">
        <v>125.22732600000001</v>
      </c>
      <c r="G25" s="8" t="s">
        <v>136</v>
      </c>
      <c r="H25" s="8"/>
      <c r="I25" s="8"/>
      <c r="J25" s="8"/>
      <c r="K25" s="8"/>
      <c r="L25" s="8"/>
    </row>
    <row r="26" spans="1:12">
      <c r="A26" t="s">
        <v>140</v>
      </c>
      <c r="B26" s="1">
        <f t="array" ref="B26">MIN(IF('Missile Tests'!$H$2:$H$141=Table1[[#This Row],[Facility]], 'Missile Tests'!$B$2:$B$141))</f>
        <v>43683</v>
      </c>
      <c r="C26" s="1">
        <f t="array" ref="C26">MAX(IF('Missile Tests'!$H$2:$H$141=Table1[[#This Row],[Facility]], 'Missile Tests'!$B$2:$B$141))</f>
        <v>43683</v>
      </c>
      <c r="D26" s="22">
        <f>COUNTIF('Missile Tests'!H:H,Table1[[#This Row],[Facility]])</f>
        <v>2</v>
      </c>
      <c r="E26" s="8">
        <v>38.421522000000003</v>
      </c>
      <c r="F26" s="8">
        <v>125.024421</v>
      </c>
      <c r="G26" s="8" t="s">
        <v>142</v>
      </c>
      <c r="H26" s="8"/>
      <c r="I26" s="8"/>
      <c r="J26" s="8"/>
      <c r="K26" s="8"/>
      <c r="L26" s="8"/>
    </row>
    <row r="27" spans="1:12">
      <c r="A27" t="s">
        <v>141</v>
      </c>
      <c r="B27" s="1">
        <f t="array" ref="B27">MIN(IF('Missile Tests'!$H$2:$H$141=Table1[[#This Row],[Facility]], 'Missile Tests'!$B$2:$B$141))</f>
        <v>43686</v>
      </c>
      <c r="C27" s="1">
        <f t="array" ref="C27">MAX(IF('Missile Tests'!$H$2:$H$141=Table1[[#This Row],[Facility]], 'Missile Tests'!$B$2:$B$141))</f>
        <v>43686</v>
      </c>
      <c r="D27" s="22">
        <f>COUNTIF('Missile Tests'!H:H,Table1[[#This Row],[Facility]])</f>
        <v>2</v>
      </c>
      <c r="E27" s="8">
        <v>39.811610999999999</v>
      </c>
      <c r="F27" s="8">
        <v>127.66374999999999</v>
      </c>
      <c r="G27" s="8" t="s">
        <v>143</v>
      </c>
      <c r="H27" s="8"/>
      <c r="I27" s="8"/>
      <c r="J27" s="8"/>
      <c r="K27" s="8"/>
      <c r="L27" s="8"/>
    </row>
    <row r="28" spans="1:12">
      <c r="A28" t="s">
        <v>149</v>
      </c>
      <c r="B28" s="1">
        <f t="array" ref="B28">MIN(IF('Missile Tests'!$H$2:$H$141=Table1[[#This Row],[Facility]], 'Missile Tests'!$B$2:$B$141))</f>
        <v>43692</v>
      </c>
      <c r="C28" s="1">
        <f t="array" ref="C28">MAX(IF('Missile Tests'!$H$2:$H$141=Table1[[#This Row],[Facility]], 'Missile Tests'!$B$2:$B$141))</f>
        <v>43692</v>
      </c>
      <c r="D28" s="22">
        <f>COUNTIF('Missile Tests'!H:H,Table1[[#This Row],[Facility]])</f>
        <v>2</v>
      </c>
      <c r="E28" s="8">
        <v>38.953797000000002</v>
      </c>
      <c r="F28" s="8">
        <v>127.891882</v>
      </c>
      <c r="G28" s="8" t="s">
        <v>82</v>
      </c>
      <c r="H28" s="8"/>
      <c r="I28" s="8"/>
      <c r="J28" s="8"/>
      <c r="K28" s="8"/>
      <c r="L28" s="8"/>
    </row>
    <row r="29" spans="1:12">
      <c r="A29" t="s">
        <v>152</v>
      </c>
      <c r="B29" s="1">
        <f t="array" ref="B29">MIN(IF('Missile Tests'!$H$2:$H$141=Table1[[#This Row],[Facility]], 'Missile Tests'!$B$2:$B$141))</f>
        <v>43700</v>
      </c>
      <c r="C29" s="1">
        <f t="array" ref="C29">MAX(IF('Missile Tests'!$H$2:$H$141=Table1[[#This Row],[Facility]], 'Missile Tests'!$B$2:$B$141))</f>
        <v>43700</v>
      </c>
      <c r="D29" s="22">
        <f>COUNTIF('Missile Tests'!H:H,Table1[[#This Row],[Facility]])</f>
        <v>2</v>
      </c>
      <c r="E29" s="8">
        <v>39.743699999999997</v>
      </c>
      <c r="F29" s="8">
        <v>127.47320000000001</v>
      </c>
      <c r="G29" s="8" t="s">
        <v>153</v>
      </c>
      <c r="H29" s="8"/>
      <c r="I29" s="8"/>
      <c r="J29" s="8"/>
      <c r="K29" s="8"/>
      <c r="L29" s="8"/>
    </row>
    <row r="30" spans="1:12">
      <c r="A30" t="s">
        <v>154</v>
      </c>
      <c r="B30" s="1">
        <f t="array" ref="B30">MIN(IF('Missile Tests'!$H$2:$H$141=Table1[[#This Row],[Facility]], 'Missile Tests'!$B$2:$B$141))</f>
        <v>43717</v>
      </c>
      <c r="C30" s="1">
        <f t="array" ref="C30">MAX(IF('Missile Tests'!$H$2:$H$141=Table1[[#This Row],[Facility]], 'Missile Tests'!$B$2:$B$141))</f>
        <v>43717</v>
      </c>
      <c r="D30" s="22">
        <f>COUNTIF('Missile Tests'!H:H,Table1[[#This Row],[Facility]])</f>
        <v>3</v>
      </c>
      <c r="E30" s="8">
        <v>39.752321000000002</v>
      </c>
      <c r="F30" s="8">
        <v>125.899905</v>
      </c>
      <c r="G30" s="8" t="s">
        <v>155</v>
      </c>
      <c r="H30" s="8"/>
      <c r="I30" s="8"/>
      <c r="J30" s="8"/>
      <c r="K30" s="8"/>
      <c r="L30" s="8"/>
    </row>
    <row r="31" spans="1:12">
      <c r="A31" t="s">
        <v>159</v>
      </c>
      <c r="B31" s="1">
        <f t="array" ref="B31">MIN(IF('Missile Tests'!$H$2:$H$141=Table1[[#This Row],[Facility]], 'Missile Tests'!$B$2:$B$141))</f>
        <v>43739</v>
      </c>
      <c r="C31" s="1">
        <f t="array" ref="C31">MAX(IF('Missile Tests'!$H$2:$H$141=Table1[[#This Row],[Facility]], 'Missile Tests'!$B$2:$B$141))</f>
        <v>43739</v>
      </c>
      <c r="D31" s="22">
        <f>COUNTIF('Missile Tests'!H:H,Table1[[#This Row],[Facility]])</f>
        <v>1</v>
      </c>
      <c r="E31" s="8">
        <v>39.26</v>
      </c>
      <c r="F31" s="8">
        <v>127.58</v>
      </c>
      <c r="G31" s="8" t="s">
        <v>82</v>
      </c>
      <c r="H31" s="8"/>
      <c r="I31" s="8"/>
      <c r="J31" s="8"/>
      <c r="K31" s="8"/>
      <c r="L31" s="8"/>
    </row>
    <row r="32" spans="1:12">
      <c r="A32" t="s">
        <v>164</v>
      </c>
      <c r="B32" s="1">
        <f t="array" ref="B32">MIN(IF('Missile Tests'!$H$2:$H$141=Table1[[#This Row],[Facility]], 'Missile Tests'!$B$2:$B$141))</f>
        <v>43797</v>
      </c>
      <c r="C32" s="1">
        <f t="array" ref="C32">MAX(IF('Missile Tests'!$H$2:$H$141=Table1[[#This Row],[Facility]], 'Missile Tests'!$B$2:$B$141))</f>
        <v>43797</v>
      </c>
      <c r="D32" s="22">
        <f>COUNTIF('Missile Tests'!H:H,Table1[[#This Row],[Facility]])</f>
        <v>2</v>
      </c>
      <c r="E32" s="8">
        <v>39.789380000000001</v>
      </c>
      <c r="F32" s="8">
        <v>127.53993</v>
      </c>
      <c r="G32" s="8" t="s">
        <v>165</v>
      </c>
      <c r="H32" s="8"/>
      <c r="I32" s="8"/>
      <c r="J32" s="8"/>
      <c r="K32" s="8"/>
      <c r="L32" s="8"/>
    </row>
    <row r="33" spans="1:12">
      <c r="A33" t="s">
        <v>78</v>
      </c>
      <c r="B33" s="1">
        <f>SUBTOTAL(105,Table1[Date of First Test])</f>
        <v>30781</v>
      </c>
      <c r="C33" s="1">
        <f>SUBTOTAL(104,Table1[Date of Most Recent Test])</f>
        <v>43797</v>
      </c>
      <c r="D33" s="23">
        <f>SUBTOTAL(109,Table1[Number of Tests])</f>
        <v>140</v>
      </c>
      <c r="H33" s="8"/>
      <c r="I33" s="8"/>
      <c r="J33" s="8"/>
      <c r="K33" s="8"/>
      <c r="L33" s="8"/>
    </row>
    <row r="34" spans="1:12">
      <c r="B34" s="7"/>
      <c r="C34" s="8"/>
      <c r="D34" s="8"/>
      <c r="E34" s="8"/>
      <c r="F34" s="8"/>
      <c r="G34" s="8"/>
      <c r="H34" s="8"/>
      <c r="I34" s="8"/>
      <c r="J34" s="8"/>
      <c r="K34" s="8"/>
      <c r="L34" s="8"/>
    </row>
    <row r="35" spans="1:12">
      <c r="B35" s="7"/>
      <c r="C35" s="8"/>
      <c r="D35" s="8"/>
      <c r="E35" s="8"/>
      <c r="F35" s="8"/>
      <c r="G35" s="8"/>
      <c r="H35" s="8"/>
      <c r="I35" s="8"/>
      <c r="J35" s="8"/>
      <c r="K35" s="8"/>
      <c r="L35" s="8"/>
    </row>
    <row r="36" spans="1:12">
      <c r="B36" s="7"/>
      <c r="C36" s="8"/>
      <c r="D36" s="8"/>
      <c r="E36" s="8"/>
      <c r="F36" s="8"/>
      <c r="G36" s="8"/>
      <c r="H36" s="8"/>
      <c r="I36" s="8"/>
      <c r="J36" s="8"/>
      <c r="K36" s="8"/>
      <c r="L36" s="8"/>
    </row>
    <row r="37" spans="1:12">
      <c r="B37" s="7"/>
      <c r="C37" s="8"/>
      <c r="D37" s="8"/>
      <c r="E37" s="8"/>
      <c r="F37" s="8"/>
      <c r="G37" s="8"/>
      <c r="H37" s="8"/>
      <c r="I37" s="8"/>
      <c r="J37" s="8"/>
      <c r="K37" s="8"/>
      <c r="L37" s="8"/>
    </row>
    <row r="38" spans="1:12">
      <c r="B38" s="7"/>
      <c r="C38" s="8"/>
      <c r="D38" s="8"/>
      <c r="E38" s="8"/>
      <c r="F38" s="8"/>
      <c r="G38" s="8"/>
      <c r="H38" s="8"/>
      <c r="I38" s="8"/>
      <c r="J38" s="8"/>
      <c r="K38" s="8"/>
      <c r="L38" s="8"/>
    </row>
    <row r="39" spans="1:12">
      <c r="B39" s="7"/>
      <c r="C39" s="8"/>
      <c r="D39" s="8"/>
      <c r="E39" s="8"/>
      <c r="F39" s="8"/>
      <c r="G39" s="8"/>
      <c r="H39" s="8"/>
      <c r="I39" s="8"/>
      <c r="J39" s="8"/>
      <c r="K39" s="8"/>
      <c r="L39" s="8"/>
    </row>
    <row r="40" spans="1:12">
      <c r="B40" s="7"/>
      <c r="C40" s="8"/>
      <c r="D40" s="8"/>
      <c r="E40" s="8"/>
      <c r="F40" s="8"/>
      <c r="G40" s="8"/>
      <c r="H40" s="8"/>
      <c r="I40" s="8"/>
      <c r="J40" s="8"/>
      <c r="K40" s="8"/>
      <c r="L40" s="8"/>
    </row>
  </sheetData>
  <dataConsolidate/>
  <pageMargins left="0.7" right="0.7" top="0.75" bottom="0.75" header="0.3" footer="0.3"/>
  <pageSetup orientation="portrait" verticalDpi="0" r:id="rId1"/>
  <ignoredErrors>
    <ignoredError sqref="B3:B32" calculatedColumn="1"/>
  </ignoredErrors>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opLeftCell="A27" workbookViewId="0"/>
  </sheetViews>
  <sheetFormatPr baseColWidth="10" defaultColWidth="8.83203125" defaultRowHeight="1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9034CC56E19DE4FB883081D6E9B7C9E" ma:contentTypeVersion="15" ma:contentTypeDescription="Create a new document." ma:contentTypeScope="" ma:versionID="f68589cad95e1d9cbeb824b8b75b2a2f">
  <xsd:schema xmlns:xsd="http://www.w3.org/2001/XMLSchema" xmlns:xs="http://www.w3.org/2001/XMLSchema" xmlns:p="http://schemas.microsoft.com/office/2006/metadata/properties" xmlns:ns1="http://schemas.microsoft.com/sharepoint/v3" xmlns:ns3="f58e5246-e0f2-4431-8520-c00858564643" xmlns:ns4="d13bbc8a-e3d9-48de-8983-1e590a17740a" targetNamespace="http://schemas.microsoft.com/office/2006/metadata/properties" ma:root="true" ma:fieldsID="c5e27fd99c64595edaf50598f21f4aa8" ns1:_="" ns3:_="" ns4:_="">
    <xsd:import namespace="http://schemas.microsoft.com/sharepoint/v3"/>
    <xsd:import namespace="f58e5246-e0f2-4431-8520-c00858564643"/>
    <xsd:import namespace="d13bbc8a-e3d9-48de-8983-1e590a17740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1:_ip_UnifiedCompliancePolicyProperties" minOccurs="0"/>
                <xsd:element ref="ns1:_ip_UnifiedCompliancePolicyUIAction"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8e5246-e0f2-4431-8520-c00858564643"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3bbc8a-e3d9-48de-8983-1e590a17740a"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76755E8-8297-43DB-AC62-3FFE5C8514C8}">
  <ds:schemaRefs>
    <ds:schemaRef ds:uri="http://schemas.microsoft.com/sharepoint/v3/contenttype/forms"/>
  </ds:schemaRefs>
</ds:datastoreItem>
</file>

<file path=customXml/itemProps2.xml><?xml version="1.0" encoding="utf-8"?>
<ds:datastoreItem xmlns:ds="http://schemas.openxmlformats.org/officeDocument/2006/customXml" ds:itemID="{22A9C930-96D1-4971-B3F0-35161F850DC9}">
  <ds:schemaRefs>
    <ds:schemaRef ds:uri="http://schemas.microsoft.com/office/2006/metadata/properties"/>
    <ds:schemaRef ds:uri="http://schemas.microsoft.com/sharepoint/v3"/>
    <ds:schemaRef ds:uri="http://purl.org/dc/terms/"/>
    <ds:schemaRef ds:uri="d13bbc8a-e3d9-48de-8983-1e590a17740a"/>
    <ds:schemaRef ds:uri="http://schemas.microsoft.com/office/2006/documentManagement/types"/>
    <ds:schemaRef ds:uri="http://schemas.microsoft.com/office/infopath/2007/PartnerControls"/>
    <ds:schemaRef ds:uri="http://www.w3.org/XML/1998/namespace"/>
    <ds:schemaRef ds:uri="http://purl.org/dc/elements/1.1/"/>
    <ds:schemaRef ds:uri="http://schemas.openxmlformats.org/package/2006/metadata/core-properties"/>
    <ds:schemaRef ds:uri="f58e5246-e0f2-4431-8520-c00858564643"/>
    <ds:schemaRef ds:uri="http://purl.org/dc/dcmitype/"/>
  </ds:schemaRefs>
</ds:datastoreItem>
</file>

<file path=customXml/itemProps3.xml><?xml version="1.0" encoding="utf-8"?>
<ds:datastoreItem xmlns:ds="http://schemas.openxmlformats.org/officeDocument/2006/customXml" ds:itemID="{9CEA2034-901C-4D71-899C-58E2DC120D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58e5246-e0f2-4431-8520-c00858564643"/>
    <ds:schemaRef ds:uri="d13bbc8a-e3d9-48de-8983-1e590a1774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Missile Tests</vt:lpstr>
      <vt:lpstr>Data Summary</vt:lpstr>
      <vt:lpstr>Missile Summary</vt:lpstr>
      <vt:lpstr>Facilities</vt:lpstr>
      <vt:lpstr>Terms and Definitions</vt:lpstr>
      <vt:lpstr>'Missile Tests'!Criteria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Cotton, Shea M</dc:creator>
  <cp:lastModifiedBy>Sophia Freuden</cp:lastModifiedBy>
  <cp:lastPrinted>2016-11-02T21:33:34Z</cp:lastPrinted>
  <dcterms:created xsi:type="dcterms:W3CDTF">2016-09-09T20:07:59Z</dcterms:created>
  <dcterms:modified xsi:type="dcterms:W3CDTF">2019-12-05T23:44:25Z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0x01010029034CC56E19DE4FB883081D6E9B7C9E</vt:lpwstr>
  </property>
</Properties>
</file>