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D:\DTE-Datathon\Dataset\"/>
    </mc:Choice>
  </mc:AlternateContent>
  <xr:revisionPtr revIDLastSave="0" documentId="13_ncr:1_{418E8E63-84A1-42BB-A687-AB20AC8B435C}" xr6:coauthVersionLast="36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data" sheetId="1" r:id="rId1"/>
    <sheet name="population distribution" sheetId="2" r:id="rId2"/>
    <sheet name="Sheet2" sheetId="4" r:id="rId3"/>
    <sheet name="Sheet1" sheetId="3" r:id="rId4"/>
  </sheets>
  <definedNames>
    <definedName name="_xlnm._FilterDatabase" localSheetId="1" hidden="1">'population distribution'!$A$1:$E$236</definedName>
    <definedName name="Z_94835D04_D966_4448_B29D_63E064533BCB_.wvu.FilterData" localSheetId="0" hidden="1">data!$A$1:$AC$48</definedName>
  </definedNames>
  <calcPr calcId="191029"/>
  <customWorkbookViews>
    <customWorkbookView name="Filter 1" guid="{94835D04-D966-4448-B29D-63E064533BCB}" maximized="1" windowWidth="0" windowHeight="0" activeSheetId="0"/>
  </customWorkbookViews>
  <pivotCaches>
    <pivotCache cacheId="0" r:id="rId5"/>
    <pivotCache cacheId="1" r:id="rId6"/>
  </pivotCaches>
  <fileRecoveryPr repairLoad="1"/>
</workbook>
</file>

<file path=xl/calcChain.xml><?xml version="1.0" encoding="utf-8"?>
<calcChain xmlns="http://schemas.openxmlformats.org/spreadsheetml/2006/main">
  <c r="M5" i="4" l="1"/>
  <c r="M6" i="4"/>
  <c r="M7" i="4"/>
  <c r="M8" i="4"/>
  <c r="M4" i="4"/>
  <c r="L5" i="4"/>
  <c r="L6" i="4"/>
  <c r="L7" i="4"/>
  <c r="L8" i="4"/>
  <c r="L4" i="4"/>
  <c r="K5" i="4" l="1"/>
  <c r="K6" i="4"/>
  <c r="K7" i="4"/>
  <c r="K8" i="4"/>
  <c r="K9" i="4"/>
  <c r="K4" i="4"/>
  <c r="J9" i="4"/>
  <c r="I9" i="4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F2" i="1" s="1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X37" i="1"/>
  <c r="W37" i="1"/>
  <c r="R37" i="1"/>
  <c r="X36" i="1"/>
  <c r="W36" i="1"/>
  <c r="R36" i="1"/>
  <c r="X35" i="1"/>
  <c r="W35" i="1"/>
  <c r="R35" i="1"/>
  <c r="X34" i="1"/>
  <c r="W34" i="1"/>
  <c r="W33" i="1"/>
  <c r="R33" i="1"/>
  <c r="X32" i="1"/>
  <c r="W32" i="1"/>
  <c r="Q32" i="1"/>
  <c r="X31" i="1"/>
  <c r="W31" i="1"/>
  <c r="R31" i="1"/>
  <c r="Q31" i="1"/>
  <c r="X30" i="1"/>
  <c r="W30" i="1"/>
  <c r="R30" i="1"/>
  <c r="X29" i="1"/>
  <c r="W29" i="1"/>
</calcChain>
</file>

<file path=xl/sharedStrings.xml><?xml version="1.0" encoding="utf-8"?>
<sst xmlns="http://schemas.openxmlformats.org/spreadsheetml/2006/main" count="625" uniqueCount="97">
  <si>
    <t>County</t>
  </si>
  <si>
    <t>Rural_ppn</t>
  </si>
  <si>
    <t>Urban_ppn</t>
  </si>
  <si>
    <t>Surface_area</t>
  </si>
  <si>
    <t>PPn_density(people per sq. km)</t>
  </si>
  <si>
    <t>Subcounties</t>
  </si>
  <si>
    <t>Constituencies</t>
  </si>
  <si>
    <t>Wards</t>
  </si>
  <si>
    <t>Contribution of Agriculture forestry and fishing %</t>
  </si>
  <si>
    <t>Contribution to GDP %</t>
  </si>
  <si>
    <t>Health_LV5/6</t>
  </si>
  <si>
    <t>Health_LV4</t>
  </si>
  <si>
    <t>Health_LV3</t>
  </si>
  <si>
    <t>Health_LV2</t>
  </si>
  <si>
    <t>Bed density per 10000 ppn</t>
  </si>
  <si>
    <t>Health worker per 10000 ppn</t>
  </si>
  <si>
    <t>Ppn with primary(%)</t>
  </si>
  <si>
    <t xml:space="preserve">Ppn with secondary% </t>
  </si>
  <si>
    <t>No Primary</t>
  </si>
  <si>
    <t>Number secondary</t>
  </si>
  <si>
    <t>Households with water %</t>
  </si>
  <si>
    <t>Household with Electricity %</t>
  </si>
  <si>
    <t>Rural Access Index%</t>
  </si>
  <si>
    <t>population accessing internet%</t>
  </si>
  <si>
    <t>population owning mobile phones%</t>
  </si>
  <si>
    <t>Baringo</t>
  </si>
  <si>
    <t>Bomet</t>
  </si>
  <si>
    <t>Bungoma</t>
  </si>
  <si>
    <t>Busia</t>
  </si>
  <si>
    <t>Elgeiyo-Marakwet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</si>
  <si>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</si>
  <si>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</si>
  <si>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</si>
  <si>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</si>
  <si>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</si>
  <si>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</si>
  <si>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</si>
  <si>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</si>
  <si>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</si>
  <si>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</si>
  <si>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</si>
  <si>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</si>
  <si>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</si>
  <si>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</si>
  <si>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</si>
  <si>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</si>
  <si>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</si>
  <si>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</si>
  <si>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</si>
  <si>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</si>
  <si>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</si>
  <si>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</si>
  <si>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</si>
  <si>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</si>
  <si>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</si>
  <si>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</si>
  <si>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</si>
  <si>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</si>
  <si>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</si>
  <si>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</si>
  <si>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</si>
  <si>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</si>
  <si>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</si>
  <si>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</si>
  <si>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</si>
  <si>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- Nithi</t>
  </si>
  <si>
    <t>Trans Nzoia</t>
  </si>
  <si>
    <t>Turkana</t>
  </si>
  <si>
    <t>Uasin Gishu</t>
  </si>
  <si>
    <t>Vihiga</t>
  </si>
  <si>
    <t>Wajir</t>
  </si>
  <si>
    <t>West Pokot</t>
  </si>
  <si>
    <t>Cohorts</t>
  </si>
  <si>
    <t xml:space="preserve">Female </t>
  </si>
  <si>
    <t>Male</t>
  </si>
  <si>
    <t>Total</t>
  </si>
  <si>
    <t>0-5</t>
  </si>
  <si>
    <t>15-35</t>
  </si>
  <si>
    <t>36-60</t>
  </si>
  <si>
    <t>61+</t>
  </si>
  <si>
    <t>Total Population</t>
  </si>
  <si>
    <t>Urban/Total</t>
  </si>
  <si>
    <t>Status</t>
  </si>
  <si>
    <t>Row Labels</t>
  </si>
  <si>
    <t>Rural</t>
  </si>
  <si>
    <t>Urban</t>
  </si>
  <si>
    <t>Grand Total</t>
  </si>
  <si>
    <t>Count of County</t>
  </si>
  <si>
    <t>Column Labels</t>
  </si>
  <si>
    <t>COUNTY</t>
  </si>
  <si>
    <t xml:space="preserve">Sum of Female </t>
  </si>
  <si>
    <t>Sum of Male</t>
  </si>
  <si>
    <t>6 to 14</t>
  </si>
  <si>
    <t>Female</t>
  </si>
  <si>
    <t>Male %</t>
  </si>
  <si>
    <t>Female %</t>
  </si>
  <si>
    <t>Age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</si>
</sst>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5" formatCode="0.0"/>
  </numFmts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9"/>
      <color rgb="FF1F1F1F"/>
      <name val="&quot;Google Sans&quot;"/>
    </font>
    <font>
      <sz val="9"/>
      <color rgb="FF1F1F1F"/>
      <name val="&quot;docs-Google Sans&quot;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3" fontId="1" fillId="2" borderId="0" xfId="0" applyNumberFormat="1" applyFont="1" applyFill="1" applyAlignment="1">
      <alignment horizontal="center"/>
    </xf>
    <xf numFmtId="3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3" fontId="1" fillId="0" borderId="0" xfId="0" applyNumberFormat="1" applyFont="1"/>
    <xf numFmtId="0" fontId="2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4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3" fontId="1" fillId="4" borderId="0" xfId="0" applyNumberFormat="1" applyFont="1" applyFill="1" applyAlignment="1">
      <alignment horizontal="center"/>
    </xf>
    <xf numFmtId="3" fontId="1" fillId="4" borderId="0" xfId="0" applyNumberFormat="1" applyFont="1" applyFill="1"/>
    <xf numFmtId="0" fontId="2" fillId="2" borderId="0" xfId="0" applyFont="1" applyFill="1" applyAlignment="1">
      <alignment horizontal="center"/>
    </xf>
    <xf numFmtId="0" fontId="2" fillId="5" borderId="0" xfId="0" applyFont="1" applyFill="1"/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164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 wrapText="1"/>
    </xf>
    <xf numFmtId="9" fontId="1" fillId="0" borderId="0" xfId="1" applyFont="1" applyAlignment="1">
      <alignment horizontal="center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14" fontId="0" fillId="0" borderId="0" xfId="0" applyNumberFormat="1" applyAlignment="1">
      <alignment horizontal="left"/>
    </xf>
    <xf numFmtId="0" fontId="0" fillId="0" borderId="0" xfId="0" applyNumberFormat="1"/>
    <xf numFmtId="14" fontId="5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pyramid of the 2019 Kenya census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Sheet2!$L$3</c:f>
              <c:strCache>
                <c:ptCount val="1"/>
                <c:pt idx="0">
                  <c:v>Male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Sheet2!$H$4:$H$8</c:f>
              <c:strCache>
                <c:ptCount val="5"/>
                <c:pt idx="0">
                  <c:v>0-5</c:v>
                </c:pt>
                <c:pt idx="1">
                  <c:v>6 to 14</c:v>
                </c:pt>
                <c:pt idx="2">
                  <c:v>15-35</c:v>
                </c:pt>
                <c:pt idx="3">
                  <c:v>36-60</c:v>
                </c:pt>
                <c:pt idx="4">
                  <c:v>61+</c:v>
                </c:pt>
              </c:strCache>
            </c:strRef>
          </c:cat>
          <c:val>
            <c:numRef>
              <c:f>Sheet2!$L$4:$L$8</c:f>
              <c:numCache>
                <c:formatCode>0.00</c:formatCode>
                <c:ptCount val="5"/>
                <c:pt idx="0">
                  <c:v>-15.41395315913592</c:v>
                </c:pt>
                <c:pt idx="1">
                  <c:v>-24.17969176295269</c:v>
                </c:pt>
                <c:pt idx="2">
                  <c:v>-36.949336324278505</c:v>
                </c:pt>
                <c:pt idx="3">
                  <c:v>-18.523060238738744</c:v>
                </c:pt>
                <c:pt idx="4">
                  <c:v>-4.9339585148941421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1-452A-B2D6-079D4BA46641}"/>
            </c:ext>
          </c:extLst>
        </c:ser>
        <c:ser>
          <c:idx val="1"/>
          <c:order val="1"/>
          <c:tx>
            <c:strRef>
              <c:f>Sheet2!$M$3</c:f>
              <c:strCache>
                <c:ptCount val="1"/>
                <c:pt idx="0">
                  <c:v>Female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Sheet2!$H$4:$H$8</c:f>
              <c:strCache>
                <c:ptCount val="5"/>
                <c:pt idx="0">
                  <c:v>0-5</c:v>
                </c:pt>
                <c:pt idx="1">
                  <c:v>6 to 14</c:v>
                </c:pt>
                <c:pt idx="2">
                  <c:v>15-35</c:v>
                </c:pt>
                <c:pt idx="3">
                  <c:v>36-60</c:v>
                </c:pt>
                <c:pt idx="4">
                  <c:v>61+</c:v>
                </c:pt>
              </c:strCache>
            </c:strRef>
          </c:cat>
          <c:val>
            <c:numRef>
              <c:f>Sheet2!$M$4:$M$8</c:f>
              <c:numCache>
                <c:formatCode>0.0</c:formatCode>
                <c:ptCount val="5"/>
                <c:pt idx="0">
                  <c:v>14.981440019706934</c:v>
                </c:pt>
                <c:pt idx="1">
                  <c:v>23.403021261417354</c:v>
                </c:pt>
                <c:pt idx="2">
                  <c:v>38.275812756023782</c:v>
                </c:pt>
                <c:pt idx="3">
                  <c:v>17.58326778821494</c:v>
                </c:pt>
                <c:pt idx="4">
                  <c:v>5.7564581746369941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1-452A-B2D6-079D4BA46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3204720"/>
        <c:axId val="2119494640"/>
      </c:barChart>
      <c:catAx>
        <c:axId val="320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94640"/>
        <c:crosses val="autoZero"/>
        <c:auto val="1"/>
        <c:lblAlgn val="ctr"/>
        <c:lblOffset val="100"/>
        <c:noMultiLvlLbl val="0"/>
      </c:catAx>
      <c:valAx>
        <c:axId val="21194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739774</xdr:colOff>
      <xdr:row>9</xdr:row>
      <xdr:rowOff>155574</xdr:rowOff>
    </xdr:from>
    <xdr:to>
      <xdr:col>11</xdr:col>
      <xdr:colOff>412749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CEBE9-84E4-452F-A8B7-ADA3CE45B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au Kamau" refreshedDate="45195.77226539352" createdVersion="8" refreshedVersion="8" minRefreshableVersion="3" recordCount="47" xr:uid="{9AA87779-8E24-455E-8E77-87137FC0CBA5}">
  <cacheSource type="worksheet">
    <worksheetSource ref="A1:AC48" sheet="data"/>
  </cacheSource>
  <cacheFields count="29">
    <cacheField name="Country" numFmtId="0">
      <sharedItems/>
    </cacheField>
    <cacheField name="County" numFmtId="0">
      <sharedItems count="47">
        <s v="Baringo"/>
        <s v="Bomet"/>
        <s v="Bungoma"/>
        <s v="Busia"/>
        <s v="Elgeiyo-Marakwet"/>
        <s v="Embu"/>
        <s v="Garissa"/>
        <s v="Homa Bay"/>
        <s v="Isiolo"/>
        <s v="Kajiado"/>
        <s v="Kakamega"/>
        <s v="Kericho"/>
        <s v="Kiambu"/>
        <s v="Kilifi"/>
        <s v="Kirinyaga"/>
        <s v="Kisii"/>
        <s v="Kisumu"/>
        <s v="Kitui"/>
        <s v="Kwale"/>
        <s v="Laikipia"/>
        <s v="Lamu"/>
        <s v="Machakos"/>
        <s v="Makueni"/>
        <s v="Mandera"/>
        <s v="Marsabit"/>
        <s v="Meru"/>
        <s v="Migori"/>
        <s v="Mombasa"/>
        <s v="Murang'a"/>
        <s v="Nairobi"/>
        <s v="Nakuru"/>
        <s v="Nandi"/>
        <s v="Narok"/>
        <s v="Nyamira"/>
        <s v="Nyandarua"/>
        <s v="Nyeri"/>
        <s v="Samburu"/>
        <s v="Siaya"/>
        <s v="Taita Taveta"/>
        <s v="Tana River"/>
        <s v="Tharaka - Nithi"/>
        <s v="Trans Nzoia"/>
        <s v="Turkana"/>
        <s v="Uasin Gishu"/>
        <s v="Vihiga"/>
        <s v="Wajir"/>
        <s v="West Pokot"/>
      </sharedItems>
    </cacheField>
    <cacheField name="Rural_ppn" numFmtId="0">
      <sharedItems containsSemiMixedTypes="0" containsString="0" containsNumber="1" containsInteger="1" minValue="0" maxValue="1682239"/>
    </cacheField>
    <cacheField name="Urban_ppn" numFmtId="0">
      <sharedItems containsSemiMixedTypes="0" containsString="0" containsNumber="1" containsInteger="1" minValue="8610" maxValue="4397073"/>
    </cacheField>
    <cacheField name="Total Population" numFmtId="3">
      <sharedItems containsSemiMixedTypes="0" containsString="0" containsNumber="1" containsInteger="1" minValue="116182" maxValue="4397073"/>
    </cacheField>
    <cacheField name="Urban/Total" numFmtId="9">
      <sharedItems containsSemiMixedTypes="0" containsString="0" containsNumber="1" minValue="3.1941705331459E-2" maxValue="1"/>
    </cacheField>
    <cacheField name="Status" numFmtId="9">
      <sharedItems count="2">
        <s v="Rural"/>
        <s v="Urban"/>
      </sharedItems>
    </cacheField>
    <cacheField name="Surface_area" numFmtId="0">
      <sharedItems containsSemiMixedTypes="0" containsString="0" containsNumber="1" containsInteger="1" minValue="219" maxValue="70961"/>
    </cacheField>
    <cacheField name="PPn_density(people per sq. km)" numFmtId="0">
      <sharedItems containsSemiMixedTypes="0" containsString="0" containsNumber="1" containsInteger="1" minValue="6" maxValue="6247"/>
    </cacheField>
    <cacheField name="Subcounties" numFmtId="0">
      <sharedItems containsSemiMixedTypes="0" containsString="0" containsNumber="1" containsInteger="1" minValue="2" maxValue="18"/>
    </cacheField>
    <cacheField name="Constituencies" numFmtId="0">
      <sharedItems containsSemiMixedTypes="0" containsString="0" containsNumber="1" containsInteger="1" minValue="2" maxValue="17"/>
    </cacheField>
    <cacheField name="Wards" numFmtId="0">
      <sharedItems containsSemiMixedTypes="0" containsString="0" containsNumber="1" containsInteger="1" minValue="10" maxValue="85"/>
    </cacheField>
    <cacheField name="Contribution of Agriculture forestry and fishing %" numFmtId="0">
      <sharedItems containsSemiMixedTypes="0" containsString="0" containsNumber="1" minValue="13.49" maxValue="69.58"/>
    </cacheField>
    <cacheField name="Contribution to GDP %" numFmtId="0">
      <sharedItems containsSemiMixedTypes="0" containsString="0" containsNumber="1" minValue="0.27" maxValue="27.55"/>
    </cacheField>
    <cacheField name="Health_LV5/6" numFmtId="0">
      <sharedItems containsSemiMixedTypes="0" containsString="0" containsNumber="1" containsInteger="1" minValue="0" maxValue="7"/>
    </cacheField>
    <cacheField name="Health_LV4" numFmtId="0">
      <sharedItems containsSemiMixedTypes="0" containsString="0" containsNumber="1" containsInteger="1" minValue="3" maxValue="97"/>
    </cacheField>
    <cacheField name="Health_LV3" numFmtId="0">
      <sharedItems containsSemiMixedTypes="0" containsString="0" containsNumber="1" containsInteger="1" minValue="7" maxValue="4291"/>
    </cacheField>
    <cacheField name="Health_LV2" numFmtId="0">
      <sharedItems containsSemiMixedTypes="0" containsString="0" containsNumber="1" containsInteger="1" minValue="47" maxValue="771"/>
    </cacheField>
    <cacheField name="Bed density per 10000 ppn" numFmtId="0">
      <sharedItems containsSemiMixedTypes="0" containsString="0" containsNumber="1" containsInteger="1" minValue="5" maxValue="33"/>
    </cacheField>
    <cacheField name="Health worker per 10000 ppn" numFmtId="0">
      <sharedItems containsSemiMixedTypes="0" containsString="0" containsNumber="1" containsInteger="1" minValue="5" maxValue="34"/>
    </cacheField>
    <cacheField name="Ppn with primary(%)" numFmtId="0">
      <sharedItems containsSemiMixedTypes="0" containsString="0" containsNumber="1" minValue="23.1" maxValue="59.9"/>
    </cacheField>
    <cacheField name="Ppn with secondary% " numFmtId="0">
      <sharedItems containsSemiMixedTypes="0" containsString="0" containsNumber="1" minValue="14.4" maxValue="55"/>
    </cacheField>
    <cacheField name="No Primary" numFmtId="0">
      <sharedItems containsSemiMixedTypes="0" containsString="0" containsNumber="1" containsInteger="1" minValue="42" maxValue="1620"/>
    </cacheField>
    <cacheField name="Number secondary" numFmtId="0">
      <sharedItems containsSemiMixedTypes="0" containsString="0" containsNumber="1" containsInteger="1" minValue="24" maxValue="532"/>
    </cacheField>
    <cacheField name="Households with water %" numFmtId="0">
      <sharedItems containsSemiMixedTypes="0" containsString="0" containsNumber="1" minValue="30" maxValue="86"/>
    </cacheField>
    <cacheField name="Household with Electricity %" numFmtId="0">
      <sharedItems containsSemiMixedTypes="0" containsString="0" containsNumber="1" minValue="8.8000000000000007" maxValue="99.5"/>
    </cacheField>
    <cacheField name="Rural Access Index%" numFmtId="0">
      <sharedItems containsSemiMixedTypes="0" containsString="0" containsNumber="1" containsInteger="1" minValue="2" maxValue="98"/>
    </cacheField>
    <cacheField name="population accessing internet%" numFmtId="0">
      <sharedItems containsSemiMixedTypes="0" containsString="0" containsNumber="1" minValue="3.6" maxValue="43"/>
    </cacheField>
    <cacheField name="population owning mobile phones%" numFmtId="0">
      <sharedItems containsSemiMixedTypes="0" containsString="0" containsNumber="1" minValue="16.600000000000001" maxValue="69.0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196.425982754627" createdVersion="6" refreshedVersion="6" minRefreshableVersion="3" recordCount="235" xr:uid="{A59989F9-C64C-4480-ADB0-97A4FAE74A57}">
  <cacheSource type="worksheet">
    <worksheetSource ref="A1:E236" sheet="population distribution"/>
  </cacheSource>
  <cacheFields count="5">
    <cacheField name="County" numFmtId="0">
      <sharedItems/>
    </cacheField>
    <cacheField name="Cohorts" numFmtId="0">
      <sharedItems containsDate="1" containsMixedTypes="1" minDate="2023-06-14T00:00:00" maxDate="2023-06-15T00:00:00" count="5">
        <s v="0-5"/>
        <d v="2023-06-14T00:00:00"/>
        <s v="15-35"/>
        <s v="36-60"/>
        <s v="61+"/>
      </sharedItems>
    </cacheField>
    <cacheField name="Female " numFmtId="0">
      <sharedItems containsSemiMixedTypes="0" containsString="0" containsNumber="1" containsInteger="1" minValue="3754" maxValue="1097131" count="235">
        <n v="56570"/>
        <n v="87839"/>
        <n v="119730"/>
        <n v="48827"/>
        <n v="17461"/>
        <n v="66124"/>
        <n v="114037"/>
        <n v="171935"/>
        <n v="66220"/>
        <n v="23061"/>
        <n v="134859"/>
        <n v="235617"/>
        <n v="306271"/>
        <n v="135035"/>
        <n v="46606"/>
        <n v="69112"/>
        <n v="122441"/>
        <n v="169276"/>
        <n v="76898"/>
        <n v="29670"/>
        <n v="36826"/>
        <n v="58084"/>
        <n v="83616"/>
        <n v="35274"/>
        <n v="13350"/>
        <n v="36154"/>
        <n v="58034"/>
        <n v="107827"/>
        <n v="74576"/>
        <n v="27773"/>
        <n v="67467"/>
        <n v="109241"/>
        <n v="149908"/>
        <n v="47954"/>
        <n v="7773"/>
        <n v="106718"/>
        <n v="181977"/>
        <n v="240582"/>
        <n v="82128"/>
        <n v="42637"/>
        <n v="24490"/>
        <n v="34183"/>
        <n v="47754"/>
        <n v="16937"/>
        <n v="5119"/>
        <n v="92772"/>
        <n v="122622"/>
        <n v="236260"/>
        <n v="92064"/>
        <n v="16976"/>
        <n v="138917"/>
        <n v="256199"/>
        <n v="339313"/>
        <n v="170612"/>
        <n v="65350"/>
        <n v="65733"/>
        <n v="110339"/>
        <n v="179018"/>
        <n v="72828"/>
        <n v="23087"/>
        <n v="162238"/>
        <n v="210703"/>
        <n v="527002"/>
        <n v="267888"/>
        <n v="62605"/>
        <n v="121527"/>
        <n v="184036"/>
        <n v="281638"/>
        <n v="118135"/>
        <n v="44326"/>
        <n v="34082"/>
        <n v="53504"/>
        <n v="105255"/>
        <n v="86888"/>
        <n v="28635"/>
        <n v="87507"/>
        <n v="167376"/>
        <n v="247941"/>
        <n v="114486"/>
        <n v="43721"/>
        <n v="84902"/>
        <n v="142606"/>
        <n v="240025"/>
        <n v="92885"/>
        <n v="34176"/>
        <n v="76426"/>
        <n v="143379"/>
        <n v="202518"/>
        <n v="113421"/>
        <n v="51401"/>
        <n v="78851"/>
        <n v="113044"/>
        <n v="158195"/>
        <n v="67911"/>
        <n v="23674"/>
        <n v="38806"/>
        <n v="57318"/>
        <n v="92491"/>
        <n v="53185"/>
        <n v="17300"/>
        <n v="11042"/>
        <n v="16314"/>
        <n v="24247"/>
        <n v="12455"/>
        <n v="3754"/>
        <n v="87157"/>
        <n v="141836"/>
        <n v="266331"/>
        <n v="156292"/>
        <n v="59569"/>
        <n v="58018"/>
        <n v="111966"/>
        <n v="172667"/>
        <n v="106120"/>
        <n v="49167"/>
        <n v="102319"/>
        <n v="141668"/>
        <n v="142663"/>
        <n v="38986"/>
        <n v="6811"/>
        <n v="41669"/>
        <n v="62758"/>
        <n v="77174"/>
        <n v="26338"/>
        <n v="8278"/>
        <n v="101724"/>
        <n v="167302"/>
        <n v="284097"/>
        <n v="164557"/>
        <n v="60281"/>
        <n v="98902"/>
        <n v="158856"/>
        <n v="215232"/>
        <n v="79267"/>
        <n v="27945"/>
        <n v="87201"/>
        <n v="109716"/>
        <n v="274161"/>
        <n v="110120"/>
        <n v="16836"/>
        <n v="65653"/>
        <n v="103660"/>
        <n v="165268"/>
        <n v="135361"/>
        <n v="62721"/>
        <n v="305599"/>
        <n v="366313"/>
        <n v="1097131"/>
        <n v="393782"/>
        <n v="41482"/>
        <n v="161243"/>
        <n v="242532"/>
        <n v="427854"/>
        <n v="201557"/>
        <n v="51639"/>
        <n v="63563"/>
        <n v="109129"/>
        <n v="170267"/>
        <n v="76404"/>
        <n v="25065"/>
        <n v="114048"/>
        <n v="166317"/>
        <n v="203801"/>
        <n v="75585"/>
        <n v="19050"/>
        <n v="39518"/>
        <n v="78159"/>
        <n v="115601"/>
        <n v="59229"/>
        <n v="22146"/>
        <n v="41534"/>
        <n v="70371"/>
        <n v="108240"/>
        <n v="77650"/>
        <n v="25451"/>
        <n v="43282"/>
        <n v="67592"/>
        <n v="125082"/>
        <n v="106632"/>
        <n v="42252"/>
        <n v="31034"/>
        <n v="43633"/>
        <n v="54464"/>
        <n v="17924"/>
        <n v="6490"/>
        <n v="88900"/>
        <n v="157770"/>
        <n v="214097"/>
        <n v="98433"/>
        <n v="80715"/>
        <n v="22989"/>
        <n v="34603"/>
        <n v="58660"/>
        <n v="36892"/>
        <n v="14182"/>
        <n v="31530"/>
        <n v="43325"/>
        <n v="54019"/>
        <n v="21824"/>
        <n v="6692"/>
        <n v="24355"/>
        <n v="41232"/>
        <n v="69172"/>
        <n v="45013"/>
        <n v="19629"/>
        <n v="78043"/>
        <n v="131668"/>
        <n v="182497"/>
        <n v="83702"/>
        <n v="25293"/>
        <n v="80848"/>
        <n v="122661"/>
        <n v="169172"/>
        <n v="59181"/>
        <n v="17004"/>
        <n v="83138"/>
        <n v="129883"/>
        <n v="244368"/>
        <n v="100807"/>
        <n v="24690"/>
        <n v="39526"/>
        <n v="76292"/>
        <n v="98668"/>
        <n v="59701"/>
        <n v="32133"/>
        <n v="73695"/>
        <n v="113817"/>
        <n v="132577"/>
        <n v="39818"/>
        <n v="5932"/>
        <n v="68078"/>
        <n v="90299"/>
        <n v="106588"/>
        <n v="36407"/>
        <n v="12840"/>
      </sharedItems>
    </cacheField>
    <cacheField name="Male" numFmtId="0">
      <sharedItems containsSemiMixedTypes="0" containsString="0" containsNumber="1" containsInteger="1" minValue="3986" maxValue="989864"/>
    </cacheField>
    <cacheField name="Total" numFmtId="0">
      <sharedItems containsSemiMixedTypes="0" containsString="0" containsNumber="1" containsInteger="1" minValue="7740" maxValue="2086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Kenya"/>
    <x v="0"/>
    <n v="591474"/>
    <n v="75289"/>
    <n v="666763"/>
    <n v="0.11291718346698902"/>
    <x v="0"/>
    <n v="11015"/>
    <n v="61"/>
    <n v="7"/>
    <n v="6"/>
    <n v="30"/>
    <n v="34.380000000000003"/>
    <n v="0.76"/>
    <n v="0"/>
    <n v="9"/>
    <n v="36"/>
    <n v="234"/>
    <n v="10"/>
    <n v="11"/>
    <n v="50.8"/>
    <n v="22.6"/>
    <n v="841"/>
    <n v="183"/>
    <n v="34.700000000000003"/>
    <n v="28.7"/>
    <n v="49"/>
    <n v="8.6"/>
    <n v="35"/>
  </r>
  <r>
    <s v="Kenya"/>
    <x v="1"/>
    <n v="847718"/>
    <n v="27971"/>
    <n v="875689"/>
    <n v="3.1941705331459E-2"/>
    <x v="0"/>
    <n v="2792"/>
    <n v="346"/>
    <n v="5"/>
    <n v="5"/>
    <n v="25"/>
    <n v="53.89"/>
    <n v="1.47"/>
    <n v="0"/>
    <n v="8"/>
    <n v="35"/>
    <n v="150"/>
    <n v="9"/>
    <n v="9"/>
    <n v="55.8"/>
    <n v="20.8"/>
    <n v="968"/>
    <n v="297"/>
    <n v="39.299999999999997"/>
    <n v="22.1"/>
    <n v="95"/>
    <n v="8.1999999999999993"/>
    <n v="40.9"/>
  </r>
  <r>
    <s v="Kenya"/>
    <x v="2"/>
    <n v="1480458"/>
    <n v="190112"/>
    <n v="1670570"/>
    <n v="0.11380067881022644"/>
    <x v="0"/>
    <n v="3032"/>
    <n v="552"/>
    <n v="12"/>
    <n v="9"/>
    <n v="45"/>
    <n v="41.86"/>
    <n v="2.06"/>
    <n v="0"/>
    <n v="20"/>
    <n v="45"/>
    <n v="190"/>
    <n v="10"/>
    <n v="9"/>
    <n v="53.6"/>
    <n v="22.3"/>
    <n v="1115"/>
    <n v="389"/>
    <n v="80.5"/>
    <n v="21.8"/>
    <n v="82"/>
    <n v="7.7"/>
    <n v="36.799999999999997"/>
  </r>
  <r>
    <s v="Kenya"/>
    <x v="3"/>
    <n v="779928"/>
    <n v="113753"/>
    <n v="893681"/>
    <n v="0.1272859107444379"/>
    <x v="0"/>
    <n v="1695"/>
    <n v="527"/>
    <n v="7"/>
    <n v="7"/>
    <n v="35"/>
    <n v="41.86"/>
    <n v="2.06"/>
    <n v="0"/>
    <n v="12"/>
    <n v="23"/>
    <n v="132"/>
    <n v="12"/>
    <n v="12"/>
    <n v="57"/>
    <n v="19.100000000000001"/>
    <n v="568"/>
    <n v="156"/>
    <n v="73.8"/>
    <n v="26.2"/>
    <n v="89"/>
    <n v="8"/>
    <n v="38.4"/>
  </r>
  <r>
    <s v="Kenya"/>
    <x v="4"/>
    <n v="433901"/>
    <n v="20579"/>
    <n v="454480"/>
    <n v="4.528032036613272E-2"/>
    <x v="0"/>
    <n v="3030"/>
    <n v="150"/>
    <n v="4"/>
    <n v="4"/>
    <n v="20"/>
    <n v="66.459999999999994"/>
    <n v="1.1200000000000001"/>
    <n v="0"/>
    <n v="8"/>
    <n v="32"/>
    <n v="99"/>
    <n v="10"/>
    <n v="10"/>
    <n v="53.3"/>
    <n v="21.5"/>
    <n v="467"/>
    <n v="129"/>
    <n v="43.1"/>
    <n v="24.7"/>
    <n v="68"/>
    <n v="5.6"/>
    <n v="37.6"/>
  </r>
  <r>
    <s v="Kenya"/>
    <x v="5"/>
    <n v="532675"/>
    <n v="75924"/>
    <n v="608599"/>
    <n v="0.12475209456472981"/>
    <x v="0"/>
    <n v="2818"/>
    <n v="216"/>
    <n v="6"/>
    <n v="4"/>
    <n v="20"/>
    <n v="26.41"/>
    <n v="1.48"/>
    <n v="1"/>
    <n v="7"/>
    <n v="34"/>
    <n v="176"/>
    <n v="26"/>
    <n v="21"/>
    <n v="52.9"/>
    <n v="25.5"/>
    <n v="519"/>
    <n v="212"/>
    <n v="67.900000000000006"/>
    <n v="47.3"/>
    <n v="86"/>
    <n v="14.7"/>
    <n v="57"/>
  </r>
  <r>
    <s v="Kenya"/>
    <x v="6"/>
    <n v="630463"/>
    <n v="210890"/>
    <n v="841353"/>
    <n v="0.25065578894946594"/>
    <x v="0"/>
    <n v="44175"/>
    <n v="19"/>
    <n v="7"/>
    <n v="6"/>
    <n v="30"/>
    <n v="28.64"/>
    <n v="0.59"/>
    <n v="1"/>
    <n v="20"/>
    <n v="40"/>
    <n v="139"/>
    <n v="8"/>
    <n v="10"/>
    <n v="48.4"/>
    <n v="21.4"/>
    <n v="304"/>
    <n v="86"/>
    <n v="53.7"/>
    <n v="24"/>
    <n v="24"/>
    <n v="7.2"/>
    <n v="30.3"/>
  </r>
  <r>
    <s v="Kenya"/>
    <x v="7"/>
    <n v="1018871"/>
    <n v="113079"/>
    <n v="1131950"/>
    <n v="9.9897521975352274E-2"/>
    <x v="0"/>
    <n v="3183"/>
    <n v="359"/>
    <n v="8"/>
    <n v="8"/>
    <n v="40"/>
    <n v="41.5"/>
    <n v="1.23"/>
    <n v="1"/>
    <n v="25"/>
    <n v="101"/>
    <n v="225"/>
    <n v="16"/>
    <n v="14"/>
    <n v="55"/>
    <n v="19.8"/>
    <n v="1042"/>
    <n v="353"/>
    <n v="51.9"/>
    <n v="18.5"/>
    <n v="72"/>
    <n v="8.9"/>
    <n v="41.1"/>
  </r>
  <r>
    <s v="Kenya"/>
    <x v="8"/>
    <n v="142333"/>
    <n v="125669"/>
    <n v="268002"/>
    <n v="0.4689106797710465"/>
    <x v="1"/>
    <n v="25336"/>
    <n v="11"/>
    <n v="3"/>
    <n v="2"/>
    <n v="10"/>
    <n v="16.579999999999998"/>
    <n v="0.27"/>
    <n v="0"/>
    <n v="4"/>
    <n v="12"/>
    <n v="59"/>
    <n v="16"/>
    <n v="22"/>
    <n v="50"/>
    <n v="22.1"/>
    <n v="163"/>
    <n v="39"/>
    <n v="65.099999999999994"/>
    <n v="40.6"/>
    <n v="36"/>
    <n v="9"/>
    <n v="38.200000000000003"/>
  </r>
  <r>
    <s v="Kenya"/>
    <x v="9"/>
    <n v="495218"/>
    <n v="622622"/>
    <n v="1117840"/>
    <n v="0.55698668861375511"/>
    <x v="1"/>
    <n v="21901"/>
    <n v="51"/>
    <n v="6"/>
    <n v="5"/>
    <n v="25"/>
    <n v="13.49"/>
    <n v="1.53"/>
    <n v="0"/>
    <n v="23"/>
    <n v="62"/>
    <n v="285"/>
    <n v="19"/>
    <n v="25"/>
    <n v="40.700000000000003"/>
    <n v="26.9"/>
    <n v="792"/>
    <n v="172"/>
    <n v="66.400000000000006"/>
    <n v="67.900000000000006"/>
    <n v="44"/>
    <n v="30.1"/>
    <n v="54.6"/>
  </r>
  <r>
    <s v="Kenya"/>
    <x v="10"/>
    <n v="1682239"/>
    <n v="185340"/>
    <n v="1867579"/>
    <n v="9.9240781782189674E-2"/>
    <x v="0"/>
    <n v="3018"/>
    <n v="618"/>
    <n v="13"/>
    <n v="12"/>
    <n v="60"/>
    <n v="38.47"/>
    <n v="2.17"/>
    <n v="1"/>
    <n v="16"/>
    <n v="87"/>
    <n v="240"/>
    <n v="9"/>
    <n v="10"/>
    <n v="56.6"/>
    <n v="20"/>
    <n v="1120"/>
    <n v="443"/>
    <n v="72.3"/>
    <n v="25.2"/>
    <n v="81"/>
    <n v="9.1"/>
    <n v="40.9"/>
  </r>
  <r>
    <s v="Kenya"/>
    <x v="11"/>
    <n v="808239"/>
    <n v="93538"/>
    <n v="901777"/>
    <n v="0.10372630927601835"/>
    <x v="0"/>
    <n v="2158"/>
    <n v="370"/>
    <n v="6"/>
    <n v="6"/>
    <n v="30"/>
    <n v="44.79"/>
    <n v="1.62"/>
    <n v="0"/>
    <n v="16"/>
    <n v="15"/>
    <n v="217"/>
    <n v="17"/>
    <n v="16"/>
    <n v="53.6"/>
    <n v="22.9"/>
    <n v="827"/>
    <n v="158"/>
    <n v="46.7"/>
    <n v="45.1"/>
    <n v="86"/>
    <n v="11.8"/>
    <n v="43.4"/>
  </r>
  <r>
    <s v="Kenya"/>
    <x v="12"/>
    <n v="711450"/>
    <n v="1706285"/>
    <n v="2417735"/>
    <n v="0.70573698110007921"/>
    <x v="1"/>
    <n v="2543"/>
    <n v="952"/>
    <n v="13"/>
    <n v="12"/>
    <n v="60"/>
    <n v="16"/>
    <n v="5.67"/>
    <n v="3"/>
    <n v="32"/>
    <n v="123"/>
    <n v="532"/>
    <n v="20"/>
    <n v="23"/>
    <n v="38.700000000000003"/>
    <n v="32.299999999999997"/>
    <n v="899"/>
    <n v="378"/>
    <n v="86"/>
    <n v="91.9"/>
    <n v="92"/>
    <n v="40"/>
    <n v="66"/>
  </r>
  <r>
    <s v="Kenya"/>
    <x v="13"/>
    <n v="1059899"/>
    <n v="393888"/>
    <n v="1453787"/>
    <n v="0.27093927789971983"/>
    <x v="0"/>
    <n v="12610"/>
    <n v="116"/>
    <n v="9"/>
    <n v="7"/>
    <n v="35"/>
    <n v="19.95"/>
    <n v="2.12"/>
    <n v="0"/>
    <n v="14"/>
    <n v="50"/>
    <n v="301"/>
    <n v="6"/>
    <n v="10"/>
    <n v="56.3"/>
    <n v="16.7"/>
    <n v="842"/>
    <n v="254"/>
    <n v="71"/>
    <n v="38.6"/>
    <n v="35"/>
    <n v="12.1"/>
    <n v="39.4"/>
  </r>
  <r>
    <s v="Kenya"/>
    <x v="14"/>
    <n v="474187"/>
    <n v="136224"/>
    <n v="610411"/>
    <n v="0.22316766899679069"/>
    <x v="0"/>
    <n v="1479"/>
    <n v="413"/>
    <n v="6"/>
    <n v="4"/>
    <n v="20"/>
    <n v="45.41"/>
    <n v="1.32"/>
    <n v="0"/>
    <n v="16"/>
    <n v="49"/>
    <n v="204"/>
    <n v="28"/>
    <n v="22"/>
    <n v="50.9"/>
    <n v="28.8"/>
    <n v="355"/>
    <n v="165"/>
    <n v="67.900000000000006"/>
    <n v="99.5"/>
    <n v="98"/>
    <n v="14"/>
    <n v="61.3"/>
  </r>
  <r>
    <s v="Kenya"/>
    <x v="15"/>
    <n v="1115450"/>
    <n v="151410"/>
    <n v="1266860"/>
    <n v="0.1195159686153166"/>
    <x v="0"/>
    <n v="1318"/>
    <n v="958"/>
    <n v="11"/>
    <n v="9"/>
    <n v="45"/>
    <n v="41.95"/>
    <n v="1.97"/>
    <n v="2"/>
    <n v="37"/>
    <n v="71"/>
    <n v="157"/>
    <n v="21"/>
    <n v="14"/>
    <n v="47.6"/>
    <n v="27.4"/>
    <n v="1107"/>
    <n v="368"/>
    <n v="52.1"/>
    <n v="39.5"/>
    <n v="87"/>
    <n v="9.4"/>
    <n v="43.8"/>
  </r>
  <r>
    <s v="Kenya"/>
    <x v="16"/>
    <n v="714668"/>
    <n v="440906"/>
    <n v="1155574"/>
    <n v="0.38154717915079434"/>
    <x v="0"/>
    <n v="2086"/>
    <n v="554"/>
    <n v="7"/>
    <n v="7"/>
    <n v="35"/>
    <n v="16.190000000000001"/>
    <n v="2.54"/>
    <n v="1"/>
    <n v="44"/>
    <n v="4291"/>
    <n v="185"/>
    <n v="17"/>
    <n v="23"/>
    <n v="49.3"/>
    <n v="24.2"/>
    <n v="821"/>
    <n v="252"/>
    <n v="72.900000000000006"/>
    <n v="52.8"/>
    <n v="90"/>
    <n v="20.5"/>
    <n v="49.4"/>
  </r>
  <r>
    <s v="Kenya"/>
    <x v="17"/>
    <n v="1082168"/>
    <n v="54019"/>
    <n v="1136187"/>
    <n v="4.7544110256498268E-2"/>
    <x v="0"/>
    <n v="30497"/>
    <n v="37"/>
    <n v="18"/>
    <n v="8"/>
    <n v="40"/>
    <n v="33.03"/>
    <n v="1.36"/>
    <n v="0"/>
    <n v="20"/>
    <n v="79"/>
    <n v="313"/>
    <n v="7"/>
    <n v="15"/>
    <n v="59.9"/>
    <n v="17.399999999999999"/>
    <n v="1620"/>
    <n v="494"/>
    <n v="38.5"/>
    <n v="17.2"/>
    <n v="56"/>
    <n v="7.2"/>
    <n v="42.9"/>
  </r>
  <r>
    <s v="Kenya"/>
    <x v="18"/>
    <n v="740389"/>
    <n v="126431"/>
    <n v="866820"/>
    <n v="0.14585611776378024"/>
    <x v="0"/>
    <n v="8270"/>
    <n v="105"/>
    <n v="5"/>
    <n v="4"/>
    <n v="20"/>
    <n v="31.86"/>
    <n v="1.1599999999999999"/>
    <n v="0"/>
    <n v="7"/>
    <n v="21"/>
    <n v="164"/>
    <n v="5"/>
    <n v="8"/>
    <n v="58.5"/>
    <n v="14.4"/>
    <n v="532"/>
    <n v="106"/>
    <n v="56.2"/>
    <n v="31.1"/>
    <n v="63"/>
    <n v="9.9"/>
    <n v="36.700000000000003"/>
  </r>
  <r>
    <s v="Kenya"/>
    <x v="19"/>
    <n v="391200"/>
    <n v="127360"/>
    <n v="518560"/>
    <n v="0.24560320888614626"/>
    <x v="0"/>
    <n v="9462"/>
    <n v="54"/>
    <n v="5"/>
    <n v="3"/>
    <n v="15"/>
    <n v="26.52"/>
    <n v="0.94"/>
    <n v="0"/>
    <n v="13"/>
    <n v="20"/>
    <n v="175"/>
    <n v="15"/>
    <n v="17"/>
    <n v="50.6"/>
    <n v="26.9"/>
    <n v="354"/>
    <n v="135"/>
    <n v="65.099999999999994"/>
    <n v="42.7"/>
    <n v="72"/>
    <n v="17.899999999999999"/>
    <n v="51.5"/>
  </r>
  <r>
    <s v="Kenya"/>
    <x v="20"/>
    <n v="105474"/>
    <n v="38446"/>
    <n v="143920"/>
    <n v="0.26713451917732073"/>
    <x v="0"/>
    <n v="6273"/>
    <n v="23"/>
    <n v="2"/>
    <n v="2"/>
    <n v="10"/>
    <n v="29.43"/>
    <n v="0.34"/>
    <n v="0"/>
    <n v="5"/>
    <n v="7"/>
    <n v="47"/>
    <n v="10"/>
    <n v="25"/>
    <n v="55.9"/>
    <n v="19.399999999999999"/>
    <n v="137"/>
    <n v="24"/>
    <n v="68.8"/>
    <n v="43.6"/>
    <n v="13"/>
    <n v="12.6"/>
    <n v="45.2"/>
  </r>
  <r>
    <s v="Kenya"/>
    <x v="21"/>
    <n v="1007854"/>
    <n v="414078"/>
    <n v="1421932"/>
    <n v="0.29120801838625193"/>
    <x v="0"/>
    <n v="6208"/>
    <n v="235"/>
    <n v="9"/>
    <n v="8"/>
    <n v="40"/>
    <n v="16.63"/>
    <n v="3.17"/>
    <n v="1"/>
    <n v="22"/>
    <n v="68"/>
    <n v="349"/>
    <n v="19"/>
    <n v="18"/>
    <n v="49.3"/>
    <n v="26.8"/>
    <n v="1202"/>
    <n v="460"/>
    <n v="56.6"/>
    <n v="48.2"/>
    <n v="82"/>
    <n v="18.100000000000001"/>
    <n v="56.4"/>
  </r>
  <r>
    <s v="Kenya"/>
    <x v="22"/>
    <n v="910577"/>
    <n v="77076"/>
    <n v="987653"/>
    <n v="7.8039554377903983E-2"/>
    <x v="0"/>
    <n v="8009"/>
    <n v="121"/>
    <n v="9"/>
    <n v="6"/>
    <n v="30"/>
    <n v="27.63"/>
    <n v="1.1599999999999999"/>
    <n v="0"/>
    <n v="19"/>
    <n v="58"/>
    <n v="268"/>
    <n v="12"/>
    <n v="13"/>
    <n v="56.2"/>
    <n v="23.3"/>
    <n v="1041"/>
    <n v="417"/>
    <n v="44.4"/>
    <n v="20.399999999999999"/>
    <n v="73"/>
    <n v="9.9"/>
    <n v="49"/>
  </r>
  <r>
    <s v="Kenya"/>
    <x v="23"/>
    <n v="596990"/>
    <n v="270467"/>
    <n v="867457"/>
    <n v="0.31179297648183135"/>
    <x v="0"/>
    <n v="25991"/>
    <n v="33"/>
    <n v="7"/>
    <n v="6"/>
    <n v="30"/>
    <n v="34.729999999999997"/>
    <n v="0.54"/>
    <n v="1"/>
    <n v="13"/>
    <n v="79"/>
    <n v="98"/>
    <n v="10"/>
    <n v="5"/>
    <n v="54.1"/>
    <n v="18.100000000000001"/>
    <n v="333"/>
    <n v="81"/>
    <n v="36"/>
    <n v="15.8"/>
    <n v="4"/>
    <n v="4.0999999999999996"/>
    <n v="25.3"/>
  </r>
  <r>
    <s v="Kenya"/>
    <x v="24"/>
    <n v="352546"/>
    <n v="107239"/>
    <n v="459785"/>
    <n v="0.23323727394325608"/>
    <x v="0"/>
    <n v="70961"/>
    <n v="6"/>
    <n v="7"/>
    <n v="4"/>
    <n v="20"/>
    <n v="22.57"/>
    <n v="0.6"/>
    <n v="0"/>
    <n v="7"/>
    <n v="32"/>
    <n v="102"/>
    <n v="8"/>
    <n v="14"/>
    <n v="53.2"/>
    <n v="17.8"/>
    <n v="247"/>
    <n v="52"/>
    <n v="46.4"/>
    <n v="21.2"/>
    <n v="5"/>
    <n v="4.7"/>
    <n v="29"/>
  </r>
  <r>
    <s v="Kenya"/>
    <x v="25"/>
    <n v="1406796"/>
    <n v="138918"/>
    <n v="1545714"/>
    <n v="8.9873029551391787E-2"/>
    <x v="0"/>
    <n v="6933"/>
    <n v="221"/>
    <n v="13"/>
    <n v="9"/>
    <n v="45"/>
    <n v="54.92"/>
    <n v="3.37"/>
    <n v="1"/>
    <n v="32"/>
    <n v="56"/>
    <n v="464"/>
    <n v="15"/>
    <n v="19"/>
    <n v="56.9"/>
    <n v="20.5"/>
    <n v="1173"/>
    <n v="400"/>
    <n v="63.4"/>
    <n v="40.6"/>
    <n v="78"/>
    <n v="10.5"/>
    <n v="50.3"/>
  </r>
  <r>
    <s v="Kenya"/>
    <x v="26"/>
    <n v="949236"/>
    <n v="167200"/>
    <n v="1116436"/>
    <n v="0.14976227925290836"/>
    <x v="0"/>
    <n v="2596"/>
    <n v="427"/>
    <n v="8"/>
    <n v="8"/>
    <n v="40"/>
    <n v="38.270000000000003"/>
    <n v="1.1200000000000001"/>
    <n v="0"/>
    <n v="28"/>
    <n v="72"/>
    <n v="215"/>
    <n v="15"/>
    <n v="11"/>
    <n v="55.8"/>
    <n v="18.3"/>
    <n v="931"/>
    <n v="305"/>
    <n v="46.1"/>
    <n v="23.5"/>
    <n v="85"/>
    <n v="9.6999999999999993"/>
    <n v="37.5"/>
  </r>
  <r>
    <s v="Kenya"/>
    <x v="27"/>
    <n v="0"/>
    <n v="1208333"/>
    <n v="1208333"/>
    <n v="1"/>
    <x v="1"/>
    <n v="219"/>
    <n v="5495"/>
    <n v="6"/>
    <n v="6"/>
    <n v="30"/>
    <n v="23.89"/>
    <n v="5"/>
    <n v="1"/>
    <n v="26"/>
    <n v="59"/>
    <n v="243"/>
    <n v="33"/>
    <n v="19"/>
    <n v="42"/>
    <n v="28.5"/>
    <n v="442"/>
    <n v="149"/>
    <n v="56.6"/>
    <n v="86.3"/>
    <n v="95"/>
    <n v="29.2"/>
    <n v="61.8"/>
  </r>
  <r>
    <s v="Kenya"/>
    <x v="28"/>
    <n v="938213"/>
    <n v="118427"/>
    <n v="1056640"/>
    <n v="0.11207885372501514"/>
    <x v="0"/>
    <n v="2559"/>
    <n v="419"/>
    <n v="9"/>
    <n v="7"/>
    <n v="35"/>
    <n v="48.2"/>
    <n v="1.93"/>
    <n v="0"/>
    <n v="17"/>
    <n v="38"/>
    <n v="297"/>
    <n v="7"/>
    <n v="9"/>
    <n v="54.9"/>
    <n v="26.8"/>
    <n v="681"/>
    <n v="340"/>
    <n v="66.099999999999994"/>
    <n v="60.5"/>
    <n v="97"/>
    <n v="12.7"/>
    <n v="57.4"/>
  </r>
  <r>
    <s v="Kenya"/>
    <x v="29"/>
    <n v="0"/>
    <n v="4397073"/>
    <n v="4397073"/>
    <n v="1"/>
    <x v="1"/>
    <n v="6247"/>
    <n v="6247"/>
    <n v="11"/>
    <n v="17"/>
    <n v="85"/>
    <n v="19.3"/>
    <n v="27.55"/>
    <n v="7"/>
    <n v="97"/>
    <n v="240"/>
    <n v="771"/>
    <n v="14"/>
    <n v="26"/>
    <n v="33.299999999999997"/>
    <n v="33.9"/>
    <n v="1105"/>
    <n v="386"/>
    <n v="84.2"/>
    <n v="96.7"/>
    <n v="95"/>
    <n v="43"/>
    <n v="69.099999999999994"/>
  </r>
  <r>
    <s v="Kenya"/>
    <x v="30"/>
    <n v="1115122"/>
    <n v="1047080"/>
    <n v="2162202"/>
    <n v="0.48426557740673626"/>
    <x v="1"/>
    <n v="7495"/>
    <n v="290"/>
    <n v="11"/>
    <n v="11"/>
    <n v="55"/>
    <n v="23.87"/>
    <n v="4.92"/>
    <n v="1"/>
    <n v="47"/>
    <n v="92"/>
    <n v="459"/>
    <n v="15"/>
    <n v="19"/>
    <n v="48.7"/>
    <n v="27.4"/>
    <n v="1136"/>
    <n v="532"/>
    <n v="71.599999999999994"/>
    <n v="64.3"/>
    <n v="61"/>
    <n v="21.4"/>
    <n v="52.7"/>
  </r>
  <r>
    <s v="Kenya"/>
    <x v="31"/>
    <n v="826232"/>
    <n v="59479"/>
    <n v="885711"/>
    <n v="6.7153958796943927E-2"/>
    <x v="0"/>
    <n v="2884"/>
    <n v="310"/>
    <n v="6"/>
    <n v="6"/>
    <n v="30"/>
    <n v="56.94"/>
    <n v="1.5"/>
    <n v="1"/>
    <n v="10"/>
    <n v="30"/>
    <n v="193"/>
    <n v="7"/>
    <n v="9"/>
    <n v="55"/>
    <n v="20.5"/>
    <n v="900"/>
    <n v="246"/>
    <n v="45.8"/>
    <n v="30.7"/>
    <n v="55"/>
    <n v="9.4"/>
    <n v="42.5"/>
  </r>
  <r>
    <s v="Kenya"/>
    <x v="32"/>
    <n v="1057521"/>
    <n v="100352"/>
    <n v="1157873"/>
    <n v="8.6669263382080766E-2"/>
    <x v="0"/>
    <n v="17933"/>
    <n v="65"/>
    <n v="7"/>
    <n v="6"/>
    <n v="30"/>
    <n v="47.68"/>
    <n v="1.67"/>
    <n v="0"/>
    <n v="11"/>
    <n v="48"/>
    <n v="150"/>
    <n v="8"/>
    <n v="6"/>
    <n v="54.8"/>
    <n v="16.3"/>
    <n v="940"/>
    <n v="171"/>
    <n v="30"/>
    <n v="19.899999999999999"/>
    <n v="36"/>
    <n v="7.3"/>
    <n v="34.299999999999997"/>
  </r>
  <r>
    <s v="Kenya"/>
    <x v="33"/>
    <n v="558540"/>
    <n v="47036"/>
    <n v="605576"/>
    <n v="7.7671506136306592E-2"/>
    <x v="0"/>
    <n v="899"/>
    <n v="675"/>
    <n v="5"/>
    <n v="4"/>
    <n v="20"/>
    <n v="48.61"/>
    <n v="1.1499999999999999"/>
    <n v="0"/>
    <n v="11"/>
    <n v="71"/>
    <n v="111"/>
    <n v="13"/>
    <n v="14"/>
    <n v="47.2"/>
    <n v="30.2"/>
    <n v="576"/>
    <n v="197"/>
    <n v="51.5"/>
    <n v="43.2"/>
    <n v="92"/>
    <n v="7.9"/>
    <n v="45.4"/>
  </r>
  <r>
    <s v="Kenya"/>
    <x v="34"/>
    <n v="571754"/>
    <n v="66535"/>
    <n v="638289"/>
    <n v="0.10423961559732348"/>
    <x v="0"/>
    <n v="3245"/>
    <n v="194"/>
    <n v="8"/>
    <n v="5"/>
    <n v="25"/>
    <n v="69.58"/>
    <n v="1.5"/>
    <n v="0"/>
    <n v="5"/>
    <n v="30"/>
    <n v="139"/>
    <n v="12"/>
    <n v="12"/>
    <n v="55"/>
    <n v="26.5"/>
    <n v="488"/>
    <n v="211"/>
    <n v="77.599999999999994"/>
    <n v="41.6"/>
    <n v="88"/>
    <n v="12.7"/>
    <n v="55"/>
  </r>
  <r>
    <s v="Kenya"/>
    <x v="35"/>
    <n v="608409"/>
    <n v="150755"/>
    <n v="759164"/>
    <n v="0.19858028041371825"/>
    <x v="0"/>
    <n v="3337"/>
    <n v="228"/>
    <n v="10"/>
    <n v="6"/>
    <n v="30"/>
    <n v="37.28"/>
    <n v="2.06"/>
    <n v="2"/>
    <n v="11"/>
    <n v="43"/>
    <n v="364"/>
    <n v="21"/>
    <n v="31"/>
    <n v="46.3"/>
    <n v="31.8"/>
    <n v="552"/>
    <n v="242"/>
    <n v="65.099999999999994"/>
    <n v="72"/>
    <n v="94"/>
    <n v="21.4"/>
    <n v="64.099999999999994"/>
  </r>
  <r>
    <s v="Kenya"/>
    <x v="36"/>
    <n v="263195"/>
    <n v="47132"/>
    <n v="310327"/>
    <n v="0.15187850235396855"/>
    <x v="0"/>
    <n v="21022"/>
    <n v="15"/>
    <n v="3"/>
    <n v="3"/>
    <n v="15"/>
    <n v="17.75"/>
    <n v="0.3"/>
    <n v="0"/>
    <n v="4"/>
    <n v="18"/>
    <n v="92"/>
    <n v="18"/>
    <n v="11"/>
    <n v="48.4"/>
    <n v="17.3"/>
    <n v="188"/>
    <n v="24"/>
    <n v="36.700000000000003"/>
    <n v="14.6"/>
    <n v="11"/>
    <n v="6.7"/>
    <n v="27.2"/>
  </r>
  <r>
    <s v="Kenya"/>
    <x v="37"/>
    <n v="907766"/>
    <n v="85417"/>
    <n v="993183"/>
    <n v="8.6003284389684478E-2"/>
    <x v="0"/>
    <n v="2530"/>
    <n v="393"/>
    <n v="6"/>
    <n v="6"/>
    <n v="30"/>
    <n v="36.57"/>
    <n v="1.06"/>
    <n v="0"/>
    <n v="24"/>
    <n v="60"/>
    <n v="257"/>
    <n v="14"/>
    <n v="14"/>
    <n v="58.8"/>
    <n v="19.100000000000001"/>
    <n v="851"/>
    <n v="247"/>
    <n v="55.1"/>
    <n v="48"/>
    <n v="78"/>
    <n v="8.6999999999999993"/>
    <n v="44.1"/>
  </r>
  <r>
    <s v="Kenya"/>
    <x v="38"/>
    <n v="246897"/>
    <n v="93774"/>
    <n v="340671"/>
    <n v="0.27526264343017165"/>
    <x v="0"/>
    <n v="17084"/>
    <n v="20"/>
    <n v="4"/>
    <n v="4"/>
    <n v="20"/>
    <n v="22.96"/>
    <n v="0.65"/>
    <n v="0"/>
    <n v="8"/>
    <n v="20"/>
    <n v="90"/>
    <n v="14"/>
    <n v="19"/>
    <n v="23.1"/>
    <n v="55"/>
    <n v="42"/>
    <n v="39"/>
    <n v="68.7"/>
    <n v="48"/>
    <n v="48"/>
    <n v="16.100000000000001"/>
    <n v="54.9"/>
  </r>
  <r>
    <s v="Kenya"/>
    <x v="39"/>
    <n v="240221"/>
    <n v="75722"/>
    <n v="315943"/>
    <n v="0.23966981385882896"/>
    <x v="0"/>
    <n v="38437"/>
    <n v="8"/>
    <n v="3"/>
    <n v="3"/>
    <n v="15"/>
    <n v="32.51"/>
    <n v="0.28999999999999998"/>
    <n v="0"/>
    <n v="3"/>
    <n v="7"/>
    <n v="77"/>
    <n v="6"/>
    <n v="7"/>
    <n v="53.3"/>
    <n v="15.8"/>
    <n v="203"/>
    <n v="40"/>
    <n v="55"/>
    <n v="26.1"/>
    <n v="11"/>
    <n v="6"/>
    <n v="31.6"/>
  </r>
  <r>
    <s v="Kenya"/>
    <x v="40"/>
    <n v="360434"/>
    <n v="32743"/>
    <n v="393177"/>
    <n v="8.3278014736365549E-2"/>
    <x v="0"/>
    <n v="2639"/>
    <n v="153"/>
    <n v="6"/>
    <n v="3"/>
    <n v="15"/>
    <n v="32.26"/>
    <n v="0.6"/>
    <n v="0"/>
    <n v="12"/>
    <n v="22"/>
    <n v="147"/>
    <n v="24"/>
    <n v="34"/>
    <n v="54.5"/>
    <n v="22.6"/>
    <n v="508"/>
    <n v="157"/>
    <n v="59.1"/>
    <n v="35.299999999999997"/>
    <n v="76"/>
    <n v="12.1"/>
    <n v="51.3"/>
  </r>
  <r>
    <s v="Kenya"/>
    <x v="41"/>
    <n v="811607"/>
    <n v="178734"/>
    <n v="990341"/>
    <n v="0.18047722956032317"/>
    <x v="0"/>
    <n v="2496"/>
    <n v="397"/>
    <n v="5"/>
    <n v="5"/>
    <n v="25"/>
    <n v="39.6"/>
    <n v="1.61"/>
    <n v="1"/>
    <n v="12"/>
    <n v="44"/>
    <n v="138"/>
    <n v="13"/>
    <n v="8"/>
    <n v="53.5"/>
    <n v="22.6"/>
    <n v="621"/>
    <n v="261"/>
    <n v="75.7"/>
    <n v="38.1"/>
    <n v="64"/>
    <n v="11.7"/>
    <n v="40.4"/>
  </r>
  <r>
    <s v="Kenya"/>
    <x v="42"/>
    <n v="786185"/>
    <n v="140791"/>
    <n v="926976"/>
    <n v="0.15188203362330849"/>
    <x v="0"/>
    <n v="68680"/>
    <n v="14"/>
    <n v="7"/>
    <n v="6"/>
    <n v="30"/>
    <n v="31.86"/>
    <n v="1.1000000000000001"/>
    <n v="0"/>
    <n v="6"/>
    <n v="29"/>
    <n v="232"/>
    <n v="19"/>
    <n v="7"/>
    <n v="51.1"/>
    <n v="17.399999999999999"/>
    <n v="469"/>
    <n v="63"/>
    <n v="48.2"/>
    <n v="8.8000000000000007"/>
    <n v="16"/>
    <n v="4.8"/>
    <n v="16.600000000000001"/>
  </r>
  <r>
    <s v="Kenya"/>
    <x v="43"/>
    <n v="652981"/>
    <n v="510205"/>
    <n v="1163186"/>
    <n v="0.43862718430242453"/>
    <x v="1"/>
    <n v="3345"/>
    <n v="343"/>
    <n v="6"/>
    <n v="6"/>
    <n v="30"/>
    <n v="24.37"/>
    <n v="2.39"/>
    <n v="1"/>
    <n v="22"/>
    <n v="43"/>
    <n v="192"/>
    <n v="28"/>
    <n v="28"/>
    <n v="45.6"/>
    <n v="27.1"/>
    <n v="845"/>
    <n v="248"/>
    <n v="82"/>
    <n v="97"/>
    <n v="60"/>
    <n v="20.9"/>
    <n v="51.4"/>
  </r>
  <r>
    <s v="Kenya"/>
    <x v="44"/>
    <n v="531629"/>
    <n v="58384"/>
    <n v="590013"/>
    <n v="9.8953751866484294E-2"/>
    <x v="0"/>
    <n v="564"/>
    <n v="1047"/>
    <n v="6"/>
    <n v="5"/>
    <n v="25"/>
    <n v="41.16"/>
    <n v="0.83"/>
    <n v="0"/>
    <n v="10"/>
    <n v="24"/>
    <n v="98"/>
    <n v="11"/>
    <n v="12"/>
    <n v="56.1"/>
    <n v="21.4"/>
    <n v="452"/>
    <n v="162"/>
    <n v="68.3"/>
    <n v="38.6"/>
    <n v="87"/>
    <n v="9.3000000000000007"/>
    <n v="43.1"/>
  </r>
  <r>
    <s v="Kenya"/>
    <x v="45"/>
    <n v="604089"/>
    <n v="177174"/>
    <n v="781263"/>
    <n v="0.22677894639833193"/>
    <x v="0"/>
    <n v="56686"/>
    <n v="14"/>
    <n v="8"/>
    <n v="6"/>
    <n v="30"/>
    <n v="34.64"/>
    <n v="0.51"/>
    <n v="0"/>
    <n v="14"/>
    <n v="42"/>
    <n v="96"/>
    <n v="7"/>
    <n v="6"/>
    <n v="53.4"/>
    <n v="18.5"/>
    <n v="306"/>
    <n v="51"/>
    <n v="49.2"/>
    <n v="14.6"/>
    <n v="2"/>
    <n v="3.9"/>
    <n v="27.9"/>
  </r>
  <r>
    <s v="Kenya"/>
    <x v="46"/>
    <n v="107572"/>
    <n v="8610"/>
    <n v="116182"/>
    <n v="7.410786524590729E-2"/>
    <x v="0"/>
    <n v="9169"/>
    <n v="68"/>
    <n v="5"/>
    <n v="4"/>
    <n v="20"/>
    <n v="37.159999999999997"/>
    <n v="0.73"/>
    <n v="0"/>
    <n v="5"/>
    <n v="9"/>
    <n v="149"/>
    <n v="8"/>
    <n v="9"/>
    <n v="55"/>
    <n v="14.8"/>
    <n v="690"/>
    <n v="159"/>
    <n v="31.2"/>
    <n v="11.9"/>
    <n v="43"/>
    <n v="3.6"/>
    <n v="21.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s v="Baringo"/>
    <x v="0"/>
    <x v="0"/>
    <n v="59209"/>
    <n v="115779"/>
  </r>
  <r>
    <s v="Baringo"/>
    <x v="1"/>
    <x v="1"/>
    <n v="92560"/>
    <n v="180399"/>
  </r>
  <r>
    <s v="Baringo"/>
    <x v="2"/>
    <x v="2"/>
    <n v="120206"/>
    <n v="239936"/>
  </r>
  <r>
    <s v="Baringo"/>
    <x v="3"/>
    <x v="3"/>
    <n v="48837"/>
    <n v="97664"/>
  </r>
  <r>
    <s v="Baringo"/>
    <x v="4"/>
    <x v="4"/>
    <n v="15509"/>
    <n v="32970"/>
  </r>
  <r>
    <s v="Bomet"/>
    <x v="0"/>
    <x v="5"/>
    <n v="68700"/>
    <n v="134824"/>
  </r>
  <r>
    <s v="Bomet"/>
    <x v="1"/>
    <x v="6"/>
    <n v="115923"/>
    <n v="229960"/>
  </r>
  <r>
    <s v="Bomet"/>
    <x v="2"/>
    <x v="7"/>
    <n v="160513"/>
    <n v="332448"/>
  </r>
  <r>
    <s v="Bomet"/>
    <x v="3"/>
    <x v="8"/>
    <n v="70210"/>
    <n v="136430"/>
  </r>
  <r>
    <s v="Bomet"/>
    <x v="4"/>
    <x v="9"/>
    <n v="18938"/>
    <n v="41999"/>
  </r>
  <r>
    <s v="Bungoma"/>
    <x v="0"/>
    <x v="10"/>
    <n v="134544"/>
    <n v="269403"/>
  </r>
  <r>
    <s v="Bungoma"/>
    <x v="1"/>
    <x v="11"/>
    <n v="234416"/>
    <n v="470033"/>
  </r>
  <r>
    <s v="Bungoma"/>
    <x v="2"/>
    <x v="12"/>
    <n v="280574"/>
    <n v="586845"/>
  </r>
  <r>
    <s v="Bungoma"/>
    <x v="3"/>
    <x v="13"/>
    <n v="126049"/>
    <n v="261084"/>
  </r>
  <r>
    <s v="Bungoma"/>
    <x v="4"/>
    <x v="14"/>
    <n v="36556"/>
    <n v="83162"/>
  </r>
  <r>
    <s v="Busia"/>
    <x v="0"/>
    <x v="15"/>
    <n v="68241"/>
    <n v="137353"/>
  </r>
  <r>
    <s v="Busia"/>
    <x v="1"/>
    <x v="16"/>
    <n v="119727"/>
    <n v="242168"/>
  </r>
  <r>
    <s v="Busia"/>
    <x v="2"/>
    <x v="17"/>
    <n v="149382"/>
    <n v="318658"/>
  </r>
  <r>
    <s v="Busia"/>
    <x v="3"/>
    <x v="18"/>
    <n v="67222"/>
    <n v="144120"/>
  </r>
  <r>
    <s v="Busia"/>
    <x v="4"/>
    <x v="19"/>
    <n v="21675"/>
    <n v="51345"/>
  </r>
  <r>
    <s v="Elgeiyo-Marakwet"/>
    <x v="0"/>
    <x v="20"/>
    <n v="37240"/>
    <n v="74066"/>
  </r>
  <r>
    <s v="Elgeiyo-Marakwet"/>
    <x v="1"/>
    <x v="21"/>
    <n v="59024"/>
    <n v="117108"/>
  </r>
  <r>
    <s v="Elgeiyo-Marakwet"/>
    <x v="2"/>
    <x v="22"/>
    <n v="83265"/>
    <n v="166881"/>
  </r>
  <r>
    <s v="Elgeiyo-Marakwet"/>
    <x v="3"/>
    <x v="23"/>
    <n v="36306"/>
    <n v="71580"/>
  </r>
  <r>
    <s v="Elgeiyo-Marakwet"/>
    <x v="4"/>
    <x v="24"/>
    <n v="11482"/>
    <n v="24832"/>
  </r>
  <r>
    <s v="Embu"/>
    <x v="0"/>
    <x v="25"/>
    <n v="37189"/>
    <n v="73343"/>
  </r>
  <r>
    <s v="Embu"/>
    <x v="1"/>
    <x v="26"/>
    <n v="59007"/>
    <n v="117041"/>
  </r>
  <r>
    <s v="Embu"/>
    <x v="2"/>
    <x v="27"/>
    <n v="111092"/>
    <n v="218919"/>
  </r>
  <r>
    <s v="Embu"/>
    <x v="3"/>
    <x v="28"/>
    <n v="75337"/>
    <n v="149913"/>
  </r>
  <r>
    <s v="Embu"/>
    <x v="4"/>
    <x v="29"/>
    <n v="21579"/>
    <n v="49352"/>
  </r>
  <r>
    <s v="Garissa"/>
    <x v="0"/>
    <x v="30"/>
    <n v="71046"/>
    <n v="138513"/>
  </r>
  <r>
    <s v="Garissa"/>
    <x v="1"/>
    <x v="31"/>
    <n v="135741"/>
    <n v="244982"/>
  </r>
  <r>
    <s v="Garissa"/>
    <x v="2"/>
    <x v="32"/>
    <n v="183243"/>
    <n v="333151"/>
  </r>
  <r>
    <s v="Garissa"/>
    <x v="3"/>
    <x v="33"/>
    <n v="58388"/>
    <n v="106342"/>
  </r>
  <r>
    <s v="Garissa"/>
    <x v="4"/>
    <x v="34"/>
    <n v="10553"/>
    <n v="18326"/>
  </r>
  <r>
    <s v="Homa Bay"/>
    <x v="0"/>
    <x v="35"/>
    <n v="105064"/>
    <n v="211782"/>
  </r>
  <r>
    <s v="Homa Bay"/>
    <x v="1"/>
    <x v="36"/>
    <n v="174031"/>
    <n v="356008"/>
  </r>
  <r>
    <s v="Homa Bay"/>
    <x v="2"/>
    <x v="37"/>
    <n v="202176"/>
    <n v="442758"/>
  </r>
  <r>
    <s v="Homa Bay"/>
    <x v="3"/>
    <x v="38"/>
    <n v="76467"/>
    <n v="158595"/>
  </r>
  <r>
    <s v="Homa Bay"/>
    <x v="4"/>
    <x v="39"/>
    <n v="37574"/>
    <n v="80211"/>
  </r>
  <r>
    <s v="Isiolo"/>
    <x v="0"/>
    <x v="40"/>
    <n v="24960"/>
    <n v="49450"/>
  </r>
  <r>
    <s v="Isiolo"/>
    <x v="1"/>
    <x v="41"/>
    <n v="37043"/>
    <n v="71226"/>
  </r>
  <r>
    <s v="Isiolo"/>
    <x v="2"/>
    <x v="42"/>
    <n v="51892"/>
    <n v="99646"/>
  </r>
  <r>
    <s v="Isiolo"/>
    <x v="3"/>
    <x v="43"/>
    <n v="20103"/>
    <n v="37040"/>
  </r>
  <r>
    <s v="Isiolo"/>
    <x v="4"/>
    <x v="44"/>
    <n v="5511"/>
    <n v="10630"/>
  </r>
  <r>
    <s v="Kajiado"/>
    <x v="0"/>
    <x v="45"/>
    <n v="94706"/>
    <n v="187478"/>
  </r>
  <r>
    <s v="Kajiado"/>
    <x v="1"/>
    <x v="46"/>
    <n v="121455"/>
    <n v="244077"/>
  </r>
  <r>
    <s v="Kajiado"/>
    <x v="2"/>
    <x v="47"/>
    <n v="220002"/>
    <n v="456262"/>
  </r>
  <r>
    <s v="Kajiado"/>
    <x v="3"/>
    <x v="48"/>
    <n v="104956"/>
    <n v="197020"/>
  </r>
  <r>
    <s v="Kajiado"/>
    <x v="4"/>
    <x v="49"/>
    <n v="15966"/>
    <n v="32942"/>
  </r>
  <r>
    <s v="Kakamega"/>
    <x v="0"/>
    <x v="50"/>
    <n v="138271"/>
    <n v="277188"/>
  </r>
  <r>
    <s v="Kakamega"/>
    <x v="1"/>
    <x v="51"/>
    <n v="253294"/>
    <n v="509493"/>
  </r>
  <r>
    <s v="Kakamega"/>
    <x v="2"/>
    <x v="52"/>
    <n v="302263"/>
    <n v="641576"/>
  </r>
  <r>
    <s v="Kakamega"/>
    <x v="3"/>
    <x v="53"/>
    <n v="151106"/>
    <n v="321718"/>
  </r>
  <r>
    <s v="Kakamega"/>
    <x v="4"/>
    <x v="54"/>
    <n v="52183"/>
    <n v="117533"/>
  </r>
  <r>
    <s v="Kericho"/>
    <x v="0"/>
    <x v="55"/>
    <n v="67033"/>
    <n v="132766"/>
  </r>
  <r>
    <s v="Kericho"/>
    <x v="1"/>
    <x v="56"/>
    <n v="111695"/>
    <n v="222034"/>
  </r>
  <r>
    <s v="Kericho"/>
    <x v="2"/>
    <x v="57"/>
    <n v="170872"/>
    <n v="349890"/>
  </r>
  <r>
    <s v="Kericho"/>
    <x v="3"/>
    <x v="58"/>
    <n v="79965"/>
    <n v="152793"/>
  </r>
  <r>
    <s v="Kericho"/>
    <x v="4"/>
    <x v="59"/>
    <n v="21166"/>
    <n v="44253"/>
  </r>
  <r>
    <s v="Kiambu"/>
    <x v="0"/>
    <x v="60"/>
    <n v="164943"/>
    <n v="327181"/>
  </r>
  <r>
    <s v="Kiambu"/>
    <x v="1"/>
    <x v="61"/>
    <n v="206387"/>
    <n v="417090"/>
  </r>
  <r>
    <s v="Kiambu"/>
    <x v="2"/>
    <x v="62"/>
    <n v="483018"/>
    <n v="1010020"/>
  </r>
  <r>
    <s v="Kiambu"/>
    <x v="3"/>
    <x v="63"/>
    <n v="278595"/>
    <n v="546483"/>
  </r>
  <r>
    <s v="Kiambu"/>
    <x v="4"/>
    <x v="64"/>
    <n v="51173"/>
    <n v="113778"/>
  </r>
  <r>
    <s v="Kilifi"/>
    <x v="0"/>
    <x v="65"/>
    <n v="122824"/>
    <n v="244351"/>
  </r>
  <r>
    <s v="Kilifi"/>
    <x v="1"/>
    <x v="66"/>
    <n v="185401"/>
    <n v="369437"/>
  </r>
  <r>
    <s v="Kilifi"/>
    <x v="2"/>
    <x v="67"/>
    <n v="252809"/>
    <n v="534447"/>
  </r>
  <r>
    <s v="Kilifi"/>
    <x v="3"/>
    <x v="68"/>
    <n v="110581"/>
    <n v="228716"/>
  </r>
  <r>
    <s v="Kilifi"/>
    <x v="4"/>
    <x v="69"/>
    <n v="32468"/>
    <n v="76794"/>
  </r>
  <r>
    <s v="Kirinyaga"/>
    <x v="0"/>
    <x v="70"/>
    <n v="34456"/>
    <n v="68538"/>
  </r>
  <r>
    <s v="Kirinyaga"/>
    <x v="1"/>
    <x v="71"/>
    <n v="53730"/>
    <n v="107234"/>
  </r>
  <r>
    <s v="Kirinyaga"/>
    <x v="2"/>
    <x v="72"/>
    <n v="103674"/>
    <n v="208929"/>
  </r>
  <r>
    <s v="Kirinyaga"/>
    <x v="3"/>
    <x v="73"/>
    <n v="88056"/>
    <n v="174944"/>
  </r>
  <r>
    <s v="Kirinyaga"/>
    <x v="4"/>
    <x v="74"/>
    <n v="22091"/>
    <n v="50726"/>
  </r>
  <r>
    <s v="Kisii"/>
    <x v="0"/>
    <x v="75"/>
    <n v="87631"/>
    <n v="175138"/>
  </r>
  <r>
    <s v="Kisii"/>
    <x v="1"/>
    <x v="76"/>
    <n v="168329"/>
    <n v="335705"/>
  </r>
  <r>
    <s v="Kisii"/>
    <x v="2"/>
    <x v="77"/>
    <n v="207744"/>
    <n v="455685"/>
  </r>
  <r>
    <s v="Kisii"/>
    <x v="3"/>
    <x v="78"/>
    <n v="106744"/>
    <n v="221230"/>
  </r>
  <r>
    <s v="Kisii"/>
    <x v="4"/>
    <x v="79"/>
    <n v="35321"/>
    <n v="79042"/>
  </r>
  <r>
    <s v="Kisumu"/>
    <x v="0"/>
    <x v="80"/>
    <n v="84555"/>
    <n v="169457"/>
  </r>
  <r>
    <s v="Kisumu"/>
    <x v="1"/>
    <x v="81"/>
    <n v="141195"/>
    <n v="283801"/>
  </r>
  <r>
    <s v="Kisumu"/>
    <x v="2"/>
    <x v="82"/>
    <n v="212839"/>
    <n v="452864"/>
  </r>
  <r>
    <s v="Kisumu"/>
    <x v="3"/>
    <x v="83"/>
    <n v="95509"/>
    <n v="188394"/>
  </r>
  <r>
    <s v="Kisumu"/>
    <x v="4"/>
    <x v="84"/>
    <n v="25832"/>
    <n v="60008"/>
  </r>
  <r>
    <s v="Kitui"/>
    <x v="0"/>
    <x v="85"/>
    <n v="77697"/>
    <n v="154123"/>
  </r>
  <r>
    <s v="Kitui"/>
    <x v="1"/>
    <x v="86"/>
    <n v="146606"/>
    <n v="289985"/>
  </r>
  <r>
    <s v="Kitui"/>
    <x v="2"/>
    <x v="87"/>
    <n v="188954"/>
    <n v="391472"/>
  </r>
  <r>
    <s v="Kitui"/>
    <x v="3"/>
    <x v="88"/>
    <n v="97420"/>
    <n v="210841"/>
  </r>
  <r>
    <s v="Kitui"/>
    <x v="4"/>
    <x v="89"/>
    <n v="38322"/>
    <n v="89723"/>
  </r>
  <r>
    <s v="Kwale"/>
    <x v="0"/>
    <x v="90"/>
    <n v="80146"/>
    <n v="158997"/>
  </r>
  <r>
    <s v="Kwale"/>
    <x v="1"/>
    <x v="91"/>
    <n v="115280"/>
    <n v="228324"/>
  </r>
  <r>
    <s v="Kwale"/>
    <x v="2"/>
    <x v="92"/>
    <n v="140922"/>
    <n v="299117"/>
  </r>
  <r>
    <s v="Kwale"/>
    <x v="3"/>
    <x v="93"/>
    <n v="68337"/>
    <n v="136248"/>
  </r>
  <r>
    <s v="Kwale"/>
    <x v="4"/>
    <x v="94"/>
    <n v="20430"/>
    <n v="44104"/>
  </r>
  <r>
    <s v="Laikipia"/>
    <x v="0"/>
    <x v="95"/>
    <n v="39689"/>
    <n v="78495"/>
  </r>
  <r>
    <s v="Laikipia"/>
    <x v="1"/>
    <x v="96"/>
    <n v="59269"/>
    <n v="116587"/>
  </r>
  <r>
    <s v="Laikipia"/>
    <x v="2"/>
    <x v="97"/>
    <n v="90845"/>
    <n v="183336"/>
  </r>
  <r>
    <s v="Laikipia"/>
    <x v="3"/>
    <x v="98"/>
    <n v="54604"/>
    <n v="107789"/>
  </r>
  <r>
    <s v="Laikipia"/>
    <x v="4"/>
    <x v="99"/>
    <n v="15030"/>
    <n v="32330"/>
  </r>
  <r>
    <s v="Lamu"/>
    <x v="0"/>
    <x v="100"/>
    <n v="11618"/>
    <n v="22660"/>
  </r>
  <r>
    <s v="Lamu"/>
    <x v="1"/>
    <x v="101"/>
    <n v="16983"/>
    <n v="33297"/>
  </r>
  <r>
    <s v="Lamu"/>
    <x v="2"/>
    <x v="102"/>
    <n v="28468"/>
    <n v="52715"/>
  </r>
  <r>
    <s v="Lamu"/>
    <x v="3"/>
    <x v="103"/>
    <n v="15045"/>
    <n v="27500"/>
  </r>
  <r>
    <s v="Lamu"/>
    <x v="4"/>
    <x v="104"/>
    <n v="3986"/>
    <n v="7740"/>
  </r>
  <r>
    <s v="Machakos"/>
    <x v="0"/>
    <x v="105"/>
    <n v="89250"/>
    <n v="176407"/>
  </r>
  <r>
    <s v="Machakos"/>
    <x v="1"/>
    <x v="106"/>
    <n v="145390"/>
    <n v="287226"/>
  </r>
  <r>
    <s v="Machakos"/>
    <x v="2"/>
    <x v="107"/>
    <n v="267184"/>
    <n v="533515"/>
  </r>
  <r>
    <s v="Machakos"/>
    <x v="3"/>
    <x v="108"/>
    <n v="162199"/>
    <n v="318491"/>
  </r>
  <r>
    <s v="Machakos"/>
    <x v="4"/>
    <x v="109"/>
    <n v="46672"/>
    <n v="106241"/>
  </r>
  <r>
    <s v="Makueni"/>
    <x v="0"/>
    <x v="110"/>
    <n v="59558"/>
    <n v="117576"/>
  </r>
  <r>
    <s v="Makueni"/>
    <x v="1"/>
    <x v="111"/>
    <n v="114678"/>
    <n v="226644"/>
  </r>
  <r>
    <s v="Makueni"/>
    <x v="2"/>
    <x v="112"/>
    <n v="177083"/>
    <n v="349750"/>
  </r>
  <r>
    <s v="Makueni"/>
    <x v="3"/>
    <x v="113"/>
    <n v="101191"/>
    <n v="207311"/>
  </r>
  <r>
    <s v="Makueni"/>
    <x v="4"/>
    <x v="114"/>
    <n v="37177"/>
    <n v="86344"/>
  </r>
  <r>
    <s v="Mandera"/>
    <x v="0"/>
    <x v="115"/>
    <n v="88487"/>
    <n v="190806"/>
  </r>
  <r>
    <s v="Mandera"/>
    <x v="1"/>
    <x v="116"/>
    <n v="143252"/>
    <n v="284920"/>
  </r>
  <r>
    <s v="Mandera"/>
    <x v="2"/>
    <x v="117"/>
    <n v="148379"/>
    <n v="291042"/>
  </r>
  <r>
    <s v="Mandera"/>
    <x v="3"/>
    <x v="118"/>
    <n v="45339"/>
    <n v="84325"/>
  </r>
  <r>
    <s v="Mandera"/>
    <x v="4"/>
    <x v="119"/>
    <n v="9516"/>
    <n v="16327"/>
  </r>
  <r>
    <s v="Marsabit"/>
    <x v="0"/>
    <x v="120"/>
    <n v="43228"/>
    <n v="84897"/>
  </r>
  <r>
    <s v="Marsabit"/>
    <x v="1"/>
    <x v="121"/>
    <n v="68152"/>
    <n v="130910"/>
  </r>
  <r>
    <s v="Marsabit"/>
    <x v="2"/>
    <x v="122"/>
    <n v="91839"/>
    <n v="169013"/>
  </r>
  <r>
    <s v="Marsabit"/>
    <x v="3"/>
    <x v="123"/>
    <n v="31389"/>
    <n v="57727"/>
  </r>
  <r>
    <s v="Marsabit"/>
    <x v="4"/>
    <x v="124"/>
    <n v="8936"/>
    <n v="17214"/>
  </r>
  <r>
    <s v="Meru"/>
    <x v="0"/>
    <x v="125"/>
    <n v="103007"/>
    <n v="204731"/>
  </r>
  <r>
    <s v="Meru"/>
    <x v="1"/>
    <x v="126"/>
    <n v="168201"/>
    <n v="335503"/>
  </r>
  <r>
    <s v="Meru"/>
    <x v="2"/>
    <x v="127"/>
    <n v="277151"/>
    <n v="561248"/>
  </r>
  <r>
    <s v="Meru"/>
    <x v="3"/>
    <x v="128"/>
    <n v="170239"/>
    <n v="334796"/>
  </r>
  <r>
    <s v="Meru"/>
    <x v="4"/>
    <x v="129"/>
    <n v="49084"/>
    <n v="109365"/>
  </r>
  <r>
    <s v="Migori"/>
    <x v="0"/>
    <x v="130"/>
    <n v="97728"/>
    <n v="196630"/>
  </r>
  <r>
    <s v="Migori"/>
    <x v="1"/>
    <x v="131"/>
    <n v="157292"/>
    <n v="316148"/>
  </r>
  <r>
    <s v="Migori"/>
    <x v="2"/>
    <x v="132"/>
    <n v="187578"/>
    <n v="402810"/>
  </r>
  <r>
    <s v="Migori"/>
    <x v="3"/>
    <x v="133"/>
    <n v="73509"/>
    <n v="152776"/>
  </r>
  <r>
    <s v="Migori"/>
    <x v="4"/>
    <x v="134"/>
    <n v="20075"/>
    <n v="48020"/>
  </r>
  <r>
    <s v="Mombasa"/>
    <x v="0"/>
    <x v="135"/>
    <n v="88576"/>
    <n v="175777"/>
  </r>
  <r>
    <s v="Mombasa"/>
    <x v="1"/>
    <x v="136"/>
    <n v="107820"/>
    <n v="217536"/>
  </r>
  <r>
    <s v="Mombasa"/>
    <x v="2"/>
    <x v="137"/>
    <n v="255190"/>
    <n v="529351"/>
  </r>
  <r>
    <s v="Mombasa"/>
    <x v="3"/>
    <x v="138"/>
    <n v="141461"/>
    <n v="251581"/>
  </r>
  <r>
    <s v="Mombasa"/>
    <x v="4"/>
    <x v="139"/>
    <n v="17196"/>
    <n v="34032"/>
  </r>
  <r>
    <s v="Murang'a"/>
    <x v="0"/>
    <x v="140"/>
    <n v="66894"/>
    <n v="132547"/>
  </r>
  <r>
    <s v="Murang'a"/>
    <x v="1"/>
    <x v="141"/>
    <n v="106316"/>
    <n v="209976"/>
  </r>
  <r>
    <s v="Murang'a"/>
    <x v="2"/>
    <x v="142"/>
    <n v="169225"/>
    <n v="334493"/>
  </r>
  <r>
    <s v="Murang'a"/>
    <x v="3"/>
    <x v="143"/>
    <n v="132863"/>
    <n v="268224"/>
  </r>
  <r>
    <s v="Murang'a"/>
    <x v="4"/>
    <x v="144"/>
    <n v="48634"/>
    <n v="111355"/>
  </r>
  <r>
    <s v="Nairobi"/>
    <x v="0"/>
    <x v="145"/>
    <n v="309302"/>
    <n v="614901"/>
  </r>
  <r>
    <s v="Nairobi"/>
    <x v="1"/>
    <x v="146"/>
    <n v="355035"/>
    <n v="721348"/>
  </r>
  <r>
    <s v="Nairobi"/>
    <x v="2"/>
    <x v="147"/>
    <n v="989864"/>
    <n v="2086995"/>
  </r>
  <r>
    <s v="Nairobi"/>
    <x v="3"/>
    <x v="148"/>
    <n v="491395"/>
    <n v="885177"/>
  </r>
  <r>
    <s v="Nairobi"/>
    <x v="4"/>
    <x v="149"/>
    <n v="46782"/>
    <n v="88264"/>
  </r>
  <r>
    <s v="Nakuru"/>
    <x v="0"/>
    <x v="150"/>
    <n v="164963"/>
    <n v="326206"/>
  </r>
  <r>
    <s v="Nakuru"/>
    <x v="1"/>
    <x v="151"/>
    <n v="246577"/>
    <n v="489109"/>
  </r>
  <r>
    <s v="Nakuru"/>
    <x v="2"/>
    <x v="152"/>
    <n v="409042"/>
    <n v="836896"/>
  </r>
  <r>
    <s v="Nakuru"/>
    <x v="3"/>
    <x v="153"/>
    <n v="211188"/>
    <n v="412745"/>
  </r>
  <r>
    <s v="Nakuru"/>
    <x v="4"/>
    <x v="154"/>
    <n v="45471"/>
    <n v="97110"/>
  </r>
  <r>
    <s v="Nandi"/>
    <x v="0"/>
    <x v="155"/>
    <n v="64520"/>
    <n v="128083"/>
  </r>
  <r>
    <s v="Nandi"/>
    <x v="1"/>
    <x v="156"/>
    <n v="111005"/>
    <n v="220134"/>
  </r>
  <r>
    <s v="Nandi"/>
    <x v="2"/>
    <x v="157"/>
    <n v="162791"/>
    <n v="333058"/>
  </r>
  <r>
    <s v="Nandi"/>
    <x v="3"/>
    <x v="158"/>
    <n v="80414"/>
    <n v="156818"/>
  </r>
  <r>
    <s v="Nandi"/>
    <x v="4"/>
    <x v="159"/>
    <n v="22529"/>
    <n v="47594"/>
  </r>
  <r>
    <s v="Narok"/>
    <x v="0"/>
    <x v="160"/>
    <n v="115735"/>
    <n v="229783"/>
  </r>
  <r>
    <s v="Narok"/>
    <x v="1"/>
    <x v="161"/>
    <n v="170250"/>
    <n v="336567"/>
  </r>
  <r>
    <s v="Narok"/>
    <x v="2"/>
    <x v="162"/>
    <n v="195182"/>
    <n v="398983"/>
  </r>
  <r>
    <s v="Narok"/>
    <x v="3"/>
    <x v="163"/>
    <n v="79951"/>
    <n v="155536"/>
  </r>
  <r>
    <s v="Narok"/>
    <x v="4"/>
    <x v="164"/>
    <n v="17917"/>
    <n v="36967"/>
  </r>
  <r>
    <s v="Nyamira"/>
    <x v="0"/>
    <x v="165"/>
    <n v="39541"/>
    <n v="79059"/>
  </r>
  <r>
    <s v="Nyamira"/>
    <x v="1"/>
    <x v="166"/>
    <n v="79486"/>
    <n v="157645"/>
  </r>
  <r>
    <s v="Nyamira"/>
    <x v="2"/>
    <x v="167"/>
    <n v="95872"/>
    <n v="211473"/>
  </r>
  <r>
    <s v="Nyamira"/>
    <x v="3"/>
    <x v="168"/>
    <n v="56862"/>
    <n v="116091"/>
  </r>
  <r>
    <s v="Nyamira"/>
    <x v="4"/>
    <x v="169"/>
    <n v="19145"/>
    <n v="41291"/>
  </r>
  <r>
    <s v="Nyandarua"/>
    <x v="0"/>
    <x v="170"/>
    <n v="42670"/>
    <n v="84204"/>
  </r>
  <r>
    <s v="Nyandarua"/>
    <x v="1"/>
    <x v="171"/>
    <n v="73189"/>
    <n v="143560"/>
  </r>
  <r>
    <s v="Nyandarua"/>
    <x v="2"/>
    <x v="172"/>
    <n v="107175"/>
    <n v="215415"/>
  </r>
  <r>
    <s v="Nyandarua"/>
    <x v="3"/>
    <x v="173"/>
    <n v="71647"/>
    <n v="149297"/>
  </r>
  <r>
    <s v="Nyandarua"/>
    <x v="4"/>
    <x v="174"/>
    <n v="20337"/>
    <n v="45788"/>
  </r>
  <r>
    <s v="Nyeri"/>
    <x v="0"/>
    <x v="175"/>
    <n v="44358"/>
    <n v="87640"/>
  </r>
  <r>
    <s v="Nyeri"/>
    <x v="1"/>
    <x v="176"/>
    <n v="69467"/>
    <n v="137059"/>
  </r>
  <r>
    <s v="Nyeri"/>
    <x v="2"/>
    <x v="177"/>
    <n v="124648"/>
    <n v="249730"/>
  </r>
  <r>
    <s v="Nyeri"/>
    <x v="3"/>
    <x v="178"/>
    <n v="102682"/>
    <n v="209314"/>
  </r>
  <r>
    <s v="Nyeri"/>
    <x v="4"/>
    <x v="179"/>
    <n v="33128"/>
    <n v="75380"/>
  </r>
  <r>
    <s v="Samburu"/>
    <x v="0"/>
    <x v="180"/>
    <n v="31442"/>
    <n v="62476"/>
  </r>
  <r>
    <s v="Samburu"/>
    <x v="1"/>
    <x v="181"/>
    <n v="45878"/>
    <n v="89511"/>
  </r>
  <r>
    <s v="Samburu"/>
    <x v="2"/>
    <x v="182"/>
    <n v="55817"/>
    <n v="110281"/>
  </r>
  <r>
    <s v="Samburu"/>
    <x v="3"/>
    <x v="183"/>
    <n v="18215"/>
    <n v="36139"/>
  </r>
  <r>
    <s v="Samburu"/>
    <x v="4"/>
    <x v="184"/>
    <n v="5421"/>
    <n v="11911"/>
  </r>
  <r>
    <s v="Siaya"/>
    <x v="0"/>
    <x v="185"/>
    <n v="85805"/>
    <n v="174705"/>
  </r>
  <r>
    <s v="Siaya"/>
    <x v="1"/>
    <x v="186"/>
    <n v="148624"/>
    <n v="306394"/>
  </r>
  <r>
    <s v="Siaya"/>
    <x v="2"/>
    <x v="187"/>
    <n v="181272"/>
    <n v="395369"/>
  </r>
  <r>
    <s v="Siaya"/>
    <x v="3"/>
    <x v="188"/>
    <n v="91114"/>
    <n v="189547"/>
  </r>
  <r>
    <s v="Siaya"/>
    <x v="4"/>
    <x v="189"/>
    <n v="70741"/>
    <n v="151456"/>
  </r>
  <r>
    <s v="Taita Taveta"/>
    <x v="0"/>
    <x v="190"/>
    <n v="23186"/>
    <n v="46175"/>
  </r>
  <r>
    <s v="Taita Taveta"/>
    <x v="1"/>
    <x v="191"/>
    <n v="35104"/>
    <n v="69707"/>
  </r>
  <r>
    <s v="Taita Taveta"/>
    <x v="2"/>
    <x v="192"/>
    <n v="61783"/>
    <n v="120443"/>
  </r>
  <r>
    <s v="Taita Taveta"/>
    <x v="3"/>
    <x v="193"/>
    <n v="41084"/>
    <n v="77976"/>
  </r>
  <r>
    <s v="Taita Taveta"/>
    <x v="4"/>
    <x v="194"/>
    <n v="12178"/>
    <n v="26360"/>
  </r>
  <r>
    <s v="Tana River"/>
    <x v="0"/>
    <x v="195"/>
    <n v="32969"/>
    <n v="64499"/>
  </r>
  <r>
    <s v="Tana River"/>
    <x v="1"/>
    <x v="196"/>
    <n v="45013"/>
    <n v="88338"/>
  </r>
  <r>
    <s v="Tana River"/>
    <x v="2"/>
    <x v="197"/>
    <n v="51164"/>
    <n v="105183"/>
  </r>
  <r>
    <s v="Tana River"/>
    <x v="3"/>
    <x v="198"/>
    <n v="22892"/>
    <n v="44716"/>
  </r>
  <r>
    <s v="Tana River"/>
    <x v="4"/>
    <x v="199"/>
    <n v="6507"/>
    <n v="13199"/>
  </r>
  <r>
    <s v="Tharaka - Nithi"/>
    <x v="0"/>
    <x v="200"/>
    <n v="24441"/>
    <n v="48796"/>
  </r>
  <r>
    <s v="Tharaka - Nithi"/>
    <x v="1"/>
    <x v="201"/>
    <n v="41682"/>
    <n v="82914"/>
  </r>
  <r>
    <s v="Tharaka - Nithi"/>
    <x v="2"/>
    <x v="202"/>
    <n v="66506"/>
    <n v="135678"/>
  </r>
  <r>
    <s v="Tharaka - Nithi"/>
    <x v="3"/>
    <x v="203"/>
    <n v="45118"/>
    <n v="90131"/>
  </r>
  <r>
    <s v="Tharaka - Nithi"/>
    <x v="4"/>
    <x v="204"/>
    <n v="16012"/>
    <n v="35641"/>
  </r>
  <r>
    <s v="Trans Nzoia"/>
    <x v="0"/>
    <x v="205"/>
    <n v="79607"/>
    <n v="157650"/>
  </r>
  <r>
    <s v="Trans Nzoia"/>
    <x v="1"/>
    <x v="206"/>
    <n v="132510"/>
    <n v="264178"/>
  </r>
  <r>
    <s v="Trans Nzoia"/>
    <x v="2"/>
    <x v="207"/>
    <n v="172822"/>
    <n v="355319"/>
  </r>
  <r>
    <s v="Trans Nzoia"/>
    <x v="3"/>
    <x v="208"/>
    <n v="81848"/>
    <n v="165550"/>
  </r>
  <r>
    <s v="Trans Nzoia"/>
    <x v="4"/>
    <x v="209"/>
    <n v="22319"/>
    <n v="47612"/>
  </r>
  <r>
    <s v="Turkana"/>
    <x v="0"/>
    <x v="210"/>
    <n v="82391"/>
    <n v="163239"/>
  </r>
  <r>
    <s v="Turkana"/>
    <x v="1"/>
    <x v="211"/>
    <n v="132912"/>
    <n v="255573"/>
  </r>
  <r>
    <s v="Turkana"/>
    <x v="2"/>
    <x v="212"/>
    <n v="191455"/>
    <n v="360627"/>
  </r>
  <r>
    <s v="Turkana"/>
    <x v="3"/>
    <x v="213"/>
    <n v="58264"/>
    <n v="117445"/>
  </r>
  <r>
    <s v="Turkana"/>
    <x v="4"/>
    <x v="214"/>
    <n v="13064"/>
    <n v="30068"/>
  </r>
  <r>
    <s v="Uasin Gishu"/>
    <x v="0"/>
    <x v="215"/>
    <n v="84345"/>
    <n v="167483"/>
  </r>
  <r>
    <s v="Uasin Gishu"/>
    <x v="1"/>
    <x v="216"/>
    <n v="130269"/>
    <n v="260152"/>
  </r>
  <r>
    <s v="Uasin Gishu"/>
    <x v="2"/>
    <x v="217"/>
    <n v="234643"/>
    <n v="479011"/>
  </r>
  <r>
    <s v="Uasin Gishu"/>
    <x v="3"/>
    <x v="218"/>
    <n v="108933"/>
    <n v="209740"/>
  </r>
  <r>
    <s v="Uasin Gishu"/>
    <x v="4"/>
    <x v="219"/>
    <n v="22070"/>
    <n v="46760"/>
  </r>
  <r>
    <s v="Vihiga"/>
    <x v="0"/>
    <x v="220"/>
    <n v="39330"/>
    <n v="78856"/>
  </r>
  <r>
    <s v="Vihiga"/>
    <x v="1"/>
    <x v="221"/>
    <n v="75273"/>
    <n v="151565"/>
  </r>
  <r>
    <s v="Vihiga"/>
    <x v="2"/>
    <x v="222"/>
    <n v="91237"/>
    <n v="189905"/>
  </r>
  <r>
    <s v="Vihiga"/>
    <x v="3"/>
    <x v="223"/>
    <n v="51974"/>
    <n v="111675"/>
  </r>
  <r>
    <s v="Vihiga"/>
    <x v="4"/>
    <x v="224"/>
    <n v="25858"/>
    <n v="57991"/>
  </r>
  <r>
    <s v="Wajir"/>
    <x v="0"/>
    <x v="225"/>
    <n v="74079"/>
    <n v="147774"/>
  </r>
  <r>
    <s v="Wajir"/>
    <x v="1"/>
    <x v="226"/>
    <n v="131048"/>
    <n v="244865"/>
  </r>
  <r>
    <s v="Wajir"/>
    <x v="2"/>
    <x v="227"/>
    <n v="147647"/>
    <n v="280224"/>
  </r>
  <r>
    <s v="Wajir"/>
    <x v="3"/>
    <x v="228"/>
    <n v="53085"/>
    <n v="92903"/>
  </r>
  <r>
    <s v="Wajir"/>
    <x v="4"/>
    <x v="229"/>
    <n v="9514"/>
    <n v="15446"/>
  </r>
  <r>
    <s v="West Pokot"/>
    <x v="0"/>
    <x v="230"/>
    <n v="68754"/>
    <n v="136832"/>
  </r>
  <r>
    <s v="West Pokot"/>
    <x v="1"/>
    <x v="231"/>
    <n v="90356"/>
    <n v="180655"/>
  </r>
  <r>
    <s v="West Pokot"/>
    <x v="2"/>
    <x v="232"/>
    <n v="101659"/>
    <n v="208247"/>
  </r>
  <r>
    <s v="West Pokot"/>
    <x v="3"/>
    <x v="233"/>
    <n v="36259"/>
    <n v="72666"/>
  </r>
  <r>
    <s v="West Pokot"/>
    <x v="4"/>
    <x v="234"/>
    <n v="9983"/>
    <n v="228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4731E-AC1D-440B-9F77-09BEBD50AC8E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/>
  <pivotFields count="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236">
        <item x="104"/>
        <item x="44"/>
        <item x="229"/>
        <item x="184"/>
        <item x="199"/>
        <item x="119"/>
        <item x="34"/>
        <item x="124"/>
        <item x="100"/>
        <item x="103"/>
        <item x="234"/>
        <item x="24"/>
        <item x="194"/>
        <item x="101"/>
        <item x="139"/>
        <item x="43"/>
        <item x="49"/>
        <item x="214"/>
        <item x="99"/>
        <item x="4"/>
        <item x="183"/>
        <item x="164"/>
        <item x="204"/>
        <item x="198"/>
        <item x="169"/>
        <item x="190"/>
        <item x="9"/>
        <item x="59"/>
        <item x="94"/>
        <item x="102"/>
        <item x="200"/>
        <item x="40"/>
        <item x="219"/>
        <item x="159"/>
        <item x="209"/>
        <item x="174"/>
        <item x="123"/>
        <item x="29"/>
        <item x="134"/>
        <item x="74"/>
        <item x="19"/>
        <item x="180"/>
        <item x="195"/>
        <item x="224"/>
        <item x="70"/>
        <item x="84"/>
        <item x="41"/>
        <item x="191"/>
        <item x="23"/>
        <item x="25"/>
        <item x="233"/>
        <item x="20"/>
        <item x="193"/>
        <item x="95"/>
        <item x="118"/>
        <item x="165"/>
        <item x="220"/>
        <item x="228"/>
        <item x="201"/>
        <item x="149"/>
        <item x="170"/>
        <item x="120"/>
        <item x="179"/>
        <item x="39"/>
        <item x="175"/>
        <item x="196"/>
        <item x="181"/>
        <item x="79"/>
        <item x="69"/>
        <item x="203"/>
        <item x="14"/>
        <item x="42"/>
        <item x="33"/>
        <item x="3"/>
        <item x="114"/>
        <item x="89"/>
        <item x="154"/>
        <item x="98"/>
        <item x="71"/>
        <item x="197"/>
        <item x="182"/>
        <item x="0"/>
        <item x="96"/>
        <item x="110"/>
        <item x="26"/>
        <item x="21"/>
        <item x="192"/>
        <item x="213"/>
        <item x="168"/>
        <item x="109"/>
        <item x="223"/>
        <item x="129"/>
        <item x="64"/>
        <item x="144"/>
        <item x="121"/>
        <item x="155"/>
        <item x="54"/>
        <item x="140"/>
        <item x="55"/>
        <item x="5"/>
        <item x="8"/>
        <item x="30"/>
        <item x="176"/>
        <item x="93"/>
        <item x="230"/>
        <item x="15"/>
        <item x="202"/>
        <item x="171"/>
        <item x="58"/>
        <item x="225"/>
        <item x="28"/>
        <item x="163"/>
        <item x="221"/>
        <item x="158"/>
        <item x="85"/>
        <item x="18"/>
        <item x="122"/>
        <item x="173"/>
        <item x="205"/>
        <item x="166"/>
        <item x="90"/>
        <item x="133"/>
        <item x="189"/>
        <item x="210"/>
        <item x="38"/>
        <item x="215"/>
        <item x="22"/>
        <item x="208"/>
        <item x="80"/>
        <item x="73"/>
        <item x="105"/>
        <item x="135"/>
        <item x="75"/>
        <item x="1"/>
        <item x="185"/>
        <item x="231"/>
        <item x="48"/>
        <item x="97"/>
        <item x="45"/>
        <item x="83"/>
        <item x="188"/>
        <item x="222"/>
        <item x="130"/>
        <item x="218"/>
        <item x="125"/>
        <item x="115"/>
        <item x="141"/>
        <item x="72"/>
        <item x="113"/>
        <item x="232"/>
        <item x="178"/>
        <item x="35"/>
        <item x="27"/>
        <item x="172"/>
        <item x="156"/>
        <item x="31"/>
        <item x="136"/>
        <item x="138"/>
        <item x="56"/>
        <item x="111"/>
        <item x="91"/>
        <item x="88"/>
        <item x="226"/>
        <item x="6"/>
        <item x="160"/>
        <item x="78"/>
        <item x="167"/>
        <item x="68"/>
        <item x="2"/>
        <item x="65"/>
        <item x="16"/>
        <item x="46"/>
        <item x="211"/>
        <item x="177"/>
        <item x="216"/>
        <item x="206"/>
        <item x="227"/>
        <item x="10"/>
        <item x="13"/>
        <item x="143"/>
        <item x="50"/>
        <item x="116"/>
        <item x="106"/>
        <item x="81"/>
        <item x="117"/>
        <item x="86"/>
        <item x="32"/>
        <item x="108"/>
        <item x="186"/>
        <item x="92"/>
        <item x="131"/>
        <item x="150"/>
        <item x="60"/>
        <item x="128"/>
        <item x="142"/>
        <item x="161"/>
        <item x="126"/>
        <item x="76"/>
        <item x="212"/>
        <item x="17"/>
        <item x="157"/>
        <item x="53"/>
        <item x="7"/>
        <item x="112"/>
        <item x="57"/>
        <item x="36"/>
        <item x="207"/>
        <item x="66"/>
        <item x="153"/>
        <item x="87"/>
        <item x="162"/>
        <item x="61"/>
        <item x="187"/>
        <item x="132"/>
        <item x="11"/>
        <item x="47"/>
        <item x="82"/>
        <item x="37"/>
        <item x="151"/>
        <item x="217"/>
        <item x="77"/>
        <item x="51"/>
        <item x="107"/>
        <item x="63"/>
        <item x="137"/>
        <item x="67"/>
        <item x="127"/>
        <item x="145"/>
        <item x="12"/>
        <item x="52"/>
        <item x="146"/>
        <item x="148"/>
        <item x="152"/>
        <item x="62"/>
        <item x="147"/>
        <item t="default"/>
      </items>
    </pivotField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male " fld="2" baseField="0" baseItem="0"/>
    <dataField name="Sum of Ma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6ADEC-2704-42EB-813A-FE6DD83CC3B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2" firstHeaderRow="1" firstDataRow="2" firstDataCol="1"/>
  <pivotFields count="29">
    <pivotField showAll="0"/>
    <pivotField axis="axisRow" dataField="1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numFmtId="3" showAll="0"/>
    <pivotField numFmtId="9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Coun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0" sqref="B10"/>
    </sheetView>
  </sheetViews>
  <sheetFormatPr defaultColWidth="12.6328125" defaultRowHeight="15.75" customHeight="1"/>
  <cols>
    <col min="6" max="7" width="12.6328125" style="31"/>
    <col min="9" max="9" width="18.08984375" customWidth="1"/>
    <col min="13" max="13" width="13.90625" customWidth="1"/>
    <col min="14" max="14" width="19" customWidth="1"/>
    <col min="19" max="19" width="19.08984375" customWidth="1"/>
    <col min="20" max="20" width="17.453125" customWidth="1"/>
    <col min="24" max="25" width="15.08984375" customWidth="1"/>
    <col min="26" max="26" width="20" customWidth="1"/>
    <col min="27" max="27" width="15.36328125" customWidth="1"/>
    <col min="28" max="28" width="19.08984375" customWidth="1"/>
  </cols>
  <sheetData>
    <row r="1" spans="1:31" ht="26.25" customHeight="1">
      <c r="A1" s="1" t="s">
        <v>89</v>
      </c>
      <c r="B1" s="1" t="s">
        <v>0</v>
      </c>
      <c r="C1" s="2" t="s">
        <v>1</v>
      </c>
      <c r="D1" s="2" t="s">
        <v>2</v>
      </c>
      <c r="E1" s="2" t="s">
        <v>80</v>
      </c>
      <c r="F1" s="29" t="s">
        <v>81</v>
      </c>
      <c r="G1" s="29" t="s">
        <v>82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/>
      <c r="AE1" s="1"/>
    </row>
    <row r="2" spans="1:31" ht="14.5">
      <c r="A2" s="3" t="s">
        <v>25</v>
      </c>
      <c r="B2" s="3" t="s">
        <v>25</v>
      </c>
      <c r="C2" s="4">
        <v>591474</v>
      </c>
      <c r="D2" s="4">
        <v>75289</v>
      </c>
      <c r="E2" s="4">
        <f>C2+D2</f>
        <v>666763</v>
      </c>
      <c r="F2" s="30">
        <f>D2/E2</f>
        <v>0.11291718346698902</v>
      </c>
      <c r="G2" s="30" t="str">
        <f>IF(F2&gt;0.4,"Urban","Rural")</f>
        <v>Rural</v>
      </c>
      <c r="H2" s="4">
        <v>11015</v>
      </c>
      <c r="I2" s="5">
        <v>61</v>
      </c>
      <c r="J2" s="5">
        <v>7</v>
      </c>
      <c r="K2" s="5">
        <v>6</v>
      </c>
      <c r="L2" s="5">
        <v>30</v>
      </c>
      <c r="M2" s="5">
        <v>34.380000000000003</v>
      </c>
      <c r="N2" s="5">
        <v>0.76</v>
      </c>
      <c r="O2" s="5">
        <v>0</v>
      </c>
      <c r="P2" s="5">
        <v>9</v>
      </c>
      <c r="Q2" s="5">
        <v>36</v>
      </c>
      <c r="R2" s="5">
        <v>234</v>
      </c>
      <c r="S2" s="5">
        <v>10</v>
      </c>
      <c r="T2" s="5">
        <v>11</v>
      </c>
      <c r="U2" s="5">
        <v>50.8</v>
      </c>
      <c r="V2" s="5">
        <v>22.6</v>
      </c>
      <c r="W2" s="5">
        <v>841</v>
      </c>
      <c r="X2" s="5">
        <v>183</v>
      </c>
      <c r="Y2" s="5">
        <v>34.700000000000003</v>
      </c>
      <c r="Z2" s="5">
        <v>28.7</v>
      </c>
      <c r="AA2" s="5">
        <v>49</v>
      </c>
      <c r="AB2" s="5">
        <v>8.6</v>
      </c>
      <c r="AC2" s="5">
        <v>35</v>
      </c>
      <c r="AD2" s="5"/>
    </row>
    <row r="3" spans="1:31" ht="14.5">
      <c r="A3" s="3" t="s">
        <v>26</v>
      </c>
      <c r="B3" s="3" t="s">
        <v>26</v>
      </c>
      <c r="C3" s="4">
        <v>847718</v>
      </c>
      <c r="D3" s="4">
        <v>27971</v>
      </c>
      <c r="E3" s="4">
        <f t="shared" ref="E3:E48" si="0">C3+D3</f>
        <v>875689</v>
      </c>
      <c r="F3" s="30">
        <f t="shared" ref="F3:F48" si="1">D3/E3</f>
        <v>3.1941705331459E-2</v>
      </c>
      <c r="G3" s="30" t="str">
        <f t="shared" ref="G3:G48" si="2">IF(F3&gt;0.4,"Urban","Rural")</f>
        <v>Rural</v>
      </c>
      <c r="H3" s="4">
        <v>2792</v>
      </c>
      <c r="I3" s="5">
        <v>346</v>
      </c>
      <c r="J3" s="5">
        <v>5</v>
      </c>
      <c r="K3" s="5">
        <v>5</v>
      </c>
      <c r="L3" s="5">
        <v>25</v>
      </c>
      <c r="M3" s="5">
        <v>53.89</v>
      </c>
      <c r="N3" s="5">
        <v>1.47</v>
      </c>
      <c r="O3" s="5">
        <v>0</v>
      </c>
      <c r="P3" s="5">
        <v>8</v>
      </c>
      <c r="Q3" s="5">
        <v>35</v>
      </c>
      <c r="R3" s="5">
        <v>150</v>
      </c>
      <c r="S3" s="5">
        <v>9</v>
      </c>
      <c r="T3" s="5">
        <v>9</v>
      </c>
      <c r="U3" s="5">
        <v>55.8</v>
      </c>
      <c r="V3" s="5">
        <v>20.8</v>
      </c>
      <c r="W3" s="5">
        <v>968</v>
      </c>
      <c r="X3" s="5">
        <v>297</v>
      </c>
      <c r="Y3" s="5">
        <v>39.299999999999997</v>
      </c>
      <c r="Z3" s="5">
        <v>22.1</v>
      </c>
      <c r="AA3" s="5">
        <v>95</v>
      </c>
      <c r="AB3" s="5">
        <v>8.1999999999999993</v>
      </c>
      <c r="AC3" s="5">
        <v>40.9</v>
      </c>
      <c r="AD3" s="5"/>
    </row>
    <row r="4" spans="1:31" ht="14.5">
      <c r="A4" s="3" t="s">
        <v>27</v>
      </c>
      <c r="B4" s="3" t="s">
        <v>27</v>
      </c>
      <c r="C4" s="4">
        <v>1480458</v>
      </c>
      <c r="D4" s="4">
        <v>190112</v>
      </c>
      <c r="E4" s="4">
        <f t="shared" si="0"/>
        <v>1670570</v>
      </c>
      <c r="F4" s="30">
        <f t="shared" si="1"/>
        <v>0.11380067881022644</v>
      </c>
      <c r="G4" s="30" t="str">
        <f t="shared" si="2"/>
        <v>Rural</v>
      </c>
      <c r="H4" s="4">
        <v>3032</v>
      </c>
      <c r="I4" s="5">
        <v>552</v>
      </c>
      <c r="J4" s="5">
        <v>12</v>
      </c>
      <c r="K4" s="5">
        <v>9</v>
      </c>
      <c r="L4" s="5">
        <v>45</v>
      </c>
      <c r="M4" s="5">
        <v>41.86</v>
      </c>
      <c r="N4" s="5">
        <v>2.06</v>
      </c>
      <c r="O4" s="5">
        <v>0</v>
      </c>
      <c r="P4" s="5">
        <v>20</v>
      </c>
      <c r="Q4" s="5">
        <v>45</v>
      </c>
      <c r="R4" s="5">
        <v>190</v>
      </c>
      <c r="S4" s="5">
        <v>10</v>
      </c>
      <c r="T4" s="5">
        <v>9</v>
      </c>
      <c r="U4" s="5">
        <v>53.6</v>
      </c>
      <c r="V4" s="5">
        <v>22.3</v>
      </c>
      <c r="W4" s="5">
        <v>1115</v>
      </c>
      <c r="X4" s="5">
        <v>389</v>
      </c>
      <c r="Y4" s="5">
        <v>80.5</v>
      </c>
      <c r="Z4" s="5">
        <v>21.8</v>
      </c>
      <c r="AA4" s="5">
        <v>82</v>
      </c>
      <c r="AB4" s="5">
        <v>7.7</v>
      </c>
      <c r="AC4" s="5">
        <v>36.799999999999997</v>
      </c>
      <c r="AD4" s="5"/>
    </row>
    <row r="5" spans="1:31" ht="14.5">
      <c r="A5" s="3" t="s">
        <v>28</v>
      </c>
      <c r="B5" s="3" t="s">
        <v>28</v>
      </c>
      <c r="C5" s="4">
        <v>779928</v>
      </c>
      <c r="D5" s="4">
        <v>113753</v>
      </c>
      <c r="E5" s="4">
        <f t="shared" si="0"/>
        <v>893681</v>
      </c>
      <c r="F5" s="30">
        <f t="shared" si="1"/>
        <v>0.1272859107444379</v>
      </c>
      <c r="G5" s="30" t="str">
        <f t="shared" si="2"/>
        <v>Rural</v>
      </c>
      <c r="H5" s="4">
        <v>1695</v>
      </c>
      <c r="I5" s="5">
        <v>527</v>
      </c>
      <c r="J5" s="5">
        <v>7</v>
      </c>
      <c r="K5" s="5">
        <v>7</v>
      </c>
      <c r="L5" s="5">
        <v>35</v>
      </c>
      <c r="M5" s="5">
        <v>41.86</v>
      </c>
      <c r="N5" s="5">
        <v>2.06</v>
      </c>
      <c r="O5" s="5">
        <v>0</v>
      </c>
      <c r="P5" s="5">
        <v>12</v>
      </c>
      <c r="Q5" s="5">
        <v>23</v>
      </c>
      <c r="R5" s="5">
        <v>132</v>
      </c>
      <c r="S5" s="5">
        <v>12</v>
      </c>
      <c r="T5" s="5">
        <v>12</v>
      </c>
      <c r="U5" s="5">
        <v>57</v>
      </c>
      <c r="V5" s="5">
        <v>19.100000000000001</v>
      </c>
      <c r="W5" s="5">
        <v>568</v>
      </c>
      <c r="X5" s="5">
        <v>156</v>
      </c>
      <c r="Y5" s="5">
        <v>73.8</v>
      </c>
      <c r="Z5" s="5">
        <v>26.2</v>
      </c>
      <c r="AA5" s="5">
        <v>89</v>
      </c>
      <c r="AB5" s="5">
        <v>8</v>
      </c>
      <c r="AC5" s="5">
        <v>38.4</v>
      </c>
      <c r="AD5" s="5"/>
    </row>
    <row r="6" spans="1:31" ht="14.5">
      <c r="A6" s="3" t="s">
        <v>29</v>
      </c>
      <c r="B6" s="3" t="s">
        <v>29</v>
      </c>
      <c r="C6" s="4">
        <v>433901</v>
      </c>
      <c r="D6" s="4">
        <v>20579</v>
      </c>
      <c r="E6" s="4">
        <f t="shared" si="0"/>
        <v>454480</v>
      </c>
      <c r="F6" s="30">
        <f t="shared" si="1"/>
        <v>4.528032036613272E-2</v>
      </c>
      <c r="G6" s="30" t="str">
        <f t="shared" si="2"/>
        <v>Rural</v>
      </c>
      <c r="H6" s="4">
        <v>3030</v>
      </c>
      <c r="I6" s="5">
        <v>150</v>
      </c>
      <c r="J6" s="5">
        <v>4</v>
      </c>
      <c r="K6" s="5">
        <v>4</v>
      </c>
      <c r="L6" s="5">
        <v>20</v>
      </c>
      <c r="M6" s="5">
        <v>66.459999999999994</v>
      </c>
      <c r="N6" s="5">
        <v>1.1200000000000001</v>
      </c>
      <c r="O6" s="5">
        <v>0</v>
      </c>
      <c r="P6" s="5">
        <v>8</v>
      </c>
      <c r="Q6" s="5">
        <v>32</v>
      </c>
      <c r="R6" s="5">
        <v>99</v>
      </c>
      <c r="S6" s="5">
        <v>10</v>
      </c>
      <c r="T6" s="5">
        <v>10</v>
      </c>
      <c r="U6" s="5">
        <v>53.3</v>
      </c>
      <c r="V6" s="5">
        <v>21.5</v>
      </c>
      <c r="W6" s="5">
        <v>467</v>
      </c>
      <c r="X6" s="5">
        <v>129</v>
      </c>
      <c r="Y6" s="5">
        <v>43.1</v>
      </c>
      <c r="Z6" s="5">
        <v>24.7</v>
      </c>
      <c r="AA6" s="5">
        <v>68</v>
      </c>
      <c r="AB6" s="5">
        <v>5.6</v>
      </c>
      <c r="AC6" s="5">
        <v>37.6</v>
      </c>
      <c r="AD6" s="5"/>
    </row>
    <row r="7" spans="1:31" ht="14.5">
      <c r="A7" s="3" t="s">
        <v>30</v>
      </c>
      <c r="B7" s="3" t="s">
        <v>30</v>
      </c>
      <c r="C7" s="4">
        <v>532675</v>
      </c>
      <c r="D7" s="4">
        <v>75924</v>
      </c>
      <c r="E7" s="4">
        <f t="shared" si="0"/>
        <v>608599</v>
      </c>
      <c r="F7" s="30">
        <f t="shared" si="1"/>
        <v>0.12475209456472981</v>
      </c>
      <c r="G7" s="30" t="str">
        <f t="shared" si="2"/>
        <v>Rural</v>
      </c>
      <c r="H7" s="4">
        <v>2818</v>
      </c>
      <c r="I7" s="5">
        <v>216</v>
      </c>
      <c r="J7" s="5">
        <v>6</v>
      </c>
      <c r="K7" s="5">
        <v>4</v>
      </c>
      <c r="L7" s="5">
        <v>20</v>
      </c>
      <c r="M7" s="5">
        <v>26.41</v>
      </c>
      <c r="N7" s="5">
        <v>1.48</v>
      </c>
      <c r="O7" s="5">
        <v>1</v>
      </c>
      <c r="P7" s="5">
        <v>7</v>
      </c>
      <c r="Q7" s="5">
        <v>34</v>
      </c>
      <c r="R7" s="5">
        <v>176</v>
      </c>
      <c r="S7" s="5">
        <v>26</v>
      </c>
      <c r="T7" s="5">
        <v>21</v>
      </c>
      <c r="U7" s="5">
        <v>52.9</v>
      </c>
      <c r="V7" s="5">
        <v>25.5</v>
      </c>
      <c r="W7" s="5">
        <v>519</v>
      </c>
      <c r="X7" s="5">
        <v>212</v>
      </c>
      <c r="Y7" s="5">
        <v>67.900000000000006</v>
      </c>
      <c r="Z7" s="5">
        <v>47.3</v>
      </c>
      <c r="AA7" s="5">
        <v>86</v>
      </c>
      <c r="AB7" s="5">
        <v>14.7</v>
      </c>
      <c r="AC7" s="5">
        <v>57</v>
      </c>
      <c r="AD7" s="5"/>
    </row>
    <row r="8" spans="1:31" ht="14.5">
      <c r="A8" s="6" t="s">
        <v>31</v>
      </c>
      <c r="B8" s="6" t="s">
        <v>31</v>
      </c>
      <c r="C8" s="7">
        <v>630463</v>
      </c>
      <c r="D8" s="7">
        <v>210890</v>
      </c>
      <c r="E8" s="4">
        <f t="shared" si="0"/>
        <v>841353</v>
      </c>
      <c r="F8" s="30">
        <f t="shared" si="1"/>
        <v>0.25065578894946594</v>
      </c>
      <c r="G8" s="30" t="str">
        <f t="shared" si="2"/>
        <v>Rural</v>
      </c>
      <c r="H8" s="8">
        <v>44175</v>
      </c>
      <c r="I8" s="9">
        <v>19</v>
      </c>
      <c r="J8" s="9">
        <v>7</v>
      </c>
      <c r="K8" s="9">
        <v>6</v>
      </c>
      <c r="L8" s="9">
        <v>30</v>
      </c>
      <c r="M8" s="9">
        <v>28.64</v>
      </c>
      <c r="N8" s="9">
        <v>0.59</v>
      </c>
      <c r="O8" s="9">
        <v>1</v>
      </c>
      <c r="P8" s="9">
        <v>20</v>
      </c>
      <c r="Q8" s="9">
        <v>40</v>
      </c>
      <c r="R8" s="9">
        <v>139</v>
      </c>
      <c r="S8" s="9">
        <v>8</v>
      </c>
      <c r="T8" s="9">
        <v>10</v>
      </c>
      <c r="U8" s="9">
        <v>48.4</v>
      </c>
      <c r="V8" s="9">
        <v>21.4</v>
      </c>
      <c r="W8" s="9">
        <v>304</v>
      </c>
      <c r="X8" s="9">
        <v>86</v>
      </c>
      <c r="Y8" s="9">
        <v>53.7</v>
      </c>
      <c r="Z8" s="9">
        <v>24</v>
      </c>
      <c r="AA8" s="9">
        <v>24</v>
      </c>
      <c r="AB8" s="9">
        <v>7.2</v>
      </c>
      <c r="AC8" s="9">
        <v>30.3</v>
      </c>
      <c r="AD8" s="9"/>
      <c r="AE8" s="10"/>
    </row>
    <row r="9" spans="1:31" ht="14.5">
      <c r="A9" s="3" t="s">
        <v>32</v>
      </c>
      <c r="B9" s="3" t="s">
        <v>32</v>
      </c>
      <c r="C9" s="11">
        <v>1018871</v>
      </c>
      <c r="D9" s="11">
        <v>113079</v>
      </c>
      <c r="E9" s="4">
        <f t="shared" si="0"/>
        <v>1131950</v>
      </c>
      <c r="F9" s="30">
        <f t="shared" si="1"/>
        <v>9.9897521975352274E-2</v>
      </c>
      <c r="G9" s="30" t="str">
        <f t="shared" si="2"/>
        <v>Rural</v>
      </c>
      <c r="H9" s="11">
        <v>3183</v>
      </c>
      <c r="I9" s="5">
        <v>359</v>
      </c>
      <c r="J9" s="5">
        <v>8</v>
      </c>
      <c r="K9" s="5">
        <v>8</v>
      </c>
      <c r="L9" s="5">
        <v>40</v>
      </c>
      <c r="M9" s="5">
        <v>41.5</v>
      </c>
      <c r="N9" s="5">
        <v>1.23</v>
      </c>
      <c r="O9" s="5">
        <v>1</v>
      </c>
      <c r="P9" s="5">
        <v>25</v>
      </c>
      <c r="Q9" s="5">
        <v>101</v>
      </c>
      <c r="R9" s="5">
        <v>225</v>
      </c>
      <c r="S9" s="5">
        <v>16</v>
      </c>
      <c r="T9" s="5">
        <v>14</v>
      </c>
      <c r="U9" s="5">
        <v>55</v>
      </c>
      <c r="V9" s="5">
        <v>19.8</v>
      </c>
      <c r="W9" s="5">
        <v>1042</v>
      </c>
      <c r="X9" s="5">
        <v>353</v>
      </c>
      <c r="Y9" s="5">
        <v>51.9</v>
      </c>
      <c r="Z9" s="5">
        <v>18.5</v>
      </c>
      <c r="AA9" s="5">
        <v>72</v>
      </c>
      <c r="AB9" s="5">
        <v>8.9</v>
      </c>
      <c r="AC9" s="5">
        <v>41.1</v>
      </c>
      <c r="AD9" s="5"/>
    </row>
    <row r="10" spans="1:31" ht="14.5">
      <c r="A10" s="3" t="s">
        <v>33</v>
      </c>
      <c r="B10" s="3" t="s">
        <v>33</v>
      </c>
      <c r="C10" s="11">
        <v>142333</v>
      </c>
      <c r="D10" s="11">
        <v>125669</v>
      </c>
      <c r="E10" s="4">
        <f t="shared" si="0"/>
        <v>268002</v>
      </c>
      <c r="F10" s="30">
        <f t="shared" si="1"/>
        <v>0.4689106797710465</v>
      </c>
      <c r="G10" s="30" t="str">
        <f t="shared" si="2"/>
        <v>Urban</v>
      </c>
      <c r="H10" s="11">
        <v>25336</v>
      </c>
      <c r="I10" s="5">
        <v>11</v>
      </c>
      <c r="J10" s="5">
        <v>3</v>
      </c>
      <c r="K10" s="5">
        <v>2</v>
      </c>
      <c r="L10" s="5">
        <v>10</v>
      </c>
      <c r="M10" s="5">
        <v>16.579999999999998</v>
      </c>
      <c r="N10" s="5">
        <v>0.27</v>
      </c>
      <c r="O10" s="5">
        <v>0</v>
      </c>
      <c r="P10" s="5">
        <v>4</v>
      </c>
      <c r="Q10" s="5">
        <v>12</v>
      </c>
      <c r="R10" s="5">
        <v>59</v>
      </c>
      <c r="S10" s="5">
        <v>16</v>
      </c>
      <c r="T10" s="5">
        <v>22</v>
      </c>
      <c r="U10" s="5">
        <v>50</v>
      </c>
      <c r="V10" s="5">
        <v>22.1</v>
      </c>
      <c r="W10" s="5">
        <v>163</v>
      </c>
      <c r="X10" s="5">
        <v>39</v>
      </c>
      <c r="Y10" s="5">
        <v>65.099999999999994</v>
      </c>
      <c r="Z10" s="5">
        <v>40.6</v>
      </c>
      <c r="AA10" s="5">
        <v>36</v>
      </c>
      <c r="AB10" s="5">
        <v>9</v>
      </c>
      <c r="AC10" s="5">
        <v>38.200000000000003</v>
      </c>
      <c r="AD10" s="5"/>
    </row>
    <row r="11" spans="1:31" ht="14.5">
      <c r="A11" s="3" t="s">
        <v>34</v>
      </c>
      <c r="B11" s="3" t="s">
        <v>34</v>
      </c>
      <c r="C11" s="11">
        <v>495218</v>
      </c>
      <c r="D11" s="11">
        <v>622622</v>
      </c>
      <c r="E11" s="4">
        <f t="shared" si="0"/>
        <v>1117840</v>
      </c>
      <c r="F11" s="30">
        <f t="shared" si="1"/>
        <v>0.55698668861375511</v>
      </c>
      <c r="G11" s="30" t="str">
        <f t="shared" si="2"/>
        <v>Urban</v>
      </c>
      <c r="H11" s="11">
        <v>21901</v>
      </c>
      <c r="I11" s="5">
        <v>51</v>
      </c>
      <c r="J11" s="5">
        <v>6</v>
      </c>
      <c r="K11" s="5">
        <v>5</v>
      </c>
      <c r="L11" s="5">
        <v>25</v>
      </c>
      <c r="M11" s="5">
        <v>13.49</v>
      </c>
      <c r="N11" s="5">
        <v>1.53</v>
      </c>
      <c r="O11" s="5">
        <v>0</v>
      </c>
      <c r="P11" s="5">
        <v>23</v>
      </c>
      <c r="Q11" s="5">
        <v>62</v>
      </c>
      <c r="R11" s="5">
        <v>285</v>
      </c>
      <c r="S11" s="5">
        <v>19</v>
      </c>
      <c r="T11" s="5">
        <v>25</v>
      </c>
      <c r="U11" s="5">
        <v>40.700000000000003</v>
      </c>
      <c r="V11" s="5">
        <v>26.9</v>
      </c>
      <c r="W11" s="5">
        <v>792</v>
      </c>
      <c r="X11" s="5">
        <v>172</v>
      </c>
      <c r="Y11" s="5">
        <v>66.400000000000006</v>
      </c>
      <c r="Z11" s="5">
        <v>67.900000000000006</v>
      </c>
      <c r="AA11" s="5">
        <v>44</v>
      </c>
      <c r="AB11" s="5">
        <v>30.1</v>
      </c>
      <c r="AC11" s="5">
        <v>54.6</v>
      </c>
      <c r="AD11" s="5"/>
    </row>
    <row r="12" spans="1:31" ht="14.5">
      <c r="A12" s="6" t="s">
        <v>35</v>
      </c>
      <c r="B12" s="6" t="s">
        <v>35</v>
      </c>
      <c r="C12" s="8">
        <v>1682239</v>
      </c>
      <c r="D12" s="8">
        <v>185340</v>
      </c>
      <c r="E12" s="4">
        <f t="shared" si="0"/>
        <v>1867579</v>
      </c>
      <c r="F12" s="30">
        <f t="shared" si="1"/>
        <v>9.9240781782189674E-2</v>
      </c>
      <c r="G12" s="30" t="str">
        <f t="shared" si="2"/>
        <v>Rural</v>
      </c>
      <c r="H12" s="7">
        <v>3018</v>
      </c>
      <c r="I12" s="9">
        <v>618</v>
      </c>
      <c r="J12" s="9">
        <v>13</v>
      </c>
      <c r="K12" s="9">
        <v>12</v>
      </c>
      <c r="L12" s="9">
        <v>60</v>
      </c>
      <c r="M12" s="9">
        <v>38.47</v>
      </c>
      <c r="N12" s="9">
        <v>2.17</v>
      </c>
      <c r="O12" s="9">
        <v>1</v>
      </c>
      <c r="P12" s="9">
        <v>16</v>
      </c>
      <c r="Q12" s="9">
        <v>87</v>
      </c>
      <c r="R12" s="9">
        <v>240</v>
      </c>
      <c r="S12" s="9">
        <v>9</v>
      </c>
      <c r="T12" s="9">
        <v>10</v>
      </c>
      <c r="U12" s="9">
        <v>56.6</v>
      </c>
      <c r="V12" s="9">
        <v>20</v>
      </c>
      <c r="W12" s="9">
        <v>1120</v>
      </c>
      <c r="X12" s="9">
        <v>443</v>
      </c>
      <c r="Y12" s="9">
        <v>72.3</v>
      </c>
      <c r="Z12" s="9">
        <v>25.2</v>
      </c>
      <c r="AA12" s="9">
        <v>81</v>
      </c>
      <c r="AB12" s="9">
        <v>9.1</v>
      </c>
      <c r="AC12" s="9">
        <v>40.9</v>
      </c>
      <c r="AD12" s="9"/>
      <c r="AE12" s="10"/>
    </row>
    <row r="13" spans="1:31" ht="14.5">
      <c r="A13" s="3" t="s">
        <v>36</v>
      </c>
      <c r="B13" s="3" t="s">
        <v>36</v>
      </c>
      <c r="C13" s="11">
        <v>808239</v>
      </c>
      <c r="D13" s="11">
        <v>93538</v>
      </c>
      <c r="E13" s="4">
        <f t="shared" si="0"/>
        <v>901777</v>
      </c>
      <c r="F13" s="30">
        <f t="shared" si="1"/>
        <v>0.10372630927601835</v>
      </c>
      <c r="G13" s="30" t="str">
        <f t="shared" si="2"/>
        <v>Rural</v>
      </c>
      <c r="H13" s="5">
        <v>2158</v>
      </c>
      <c r="I13" s="5">
        <v>370</v>
      </c>
      <c r="J13" s="5">
        <v>6</v>
      </c>
      <c r="K13" s="5">
        <v>6</v>
      </c>
      <c r="L13" s="5">
        <v>30</v>
      </c>
      <c r="M13" s="5">
        <v>44.79</v>
      </c>
      <c r="N13" s="5">
        <v>1.62</v>
      </c>
      <c r="O13" s="5">
        <v>0</v>
      </c>
      <c r="P13" s="5">
        <v>16</v>
      </c>
      <c r="Q13" s="5">
        <v>15</v>
      </c>
      <c r="R13" s="5">
        <v>217</v>
      </c>
      <c r="S13" s="5">
        <v>17</v>
      </c>
      <c r="T13" s="5">
        <v>16</v>
      </c>
      <c r="U13" s="5">
        <v>53.6</v>
      </c>
      <c r="V13" s="5">
        <v>22.9</v>
      </c>
      <c r="W13" s="5">
        <v>827</v>
      </c>
      <c r="X13" s="5">
        <v>158</v>
      </c>
      <c r="Y13" s="5">
        <v>46.7</v>
      </c>
      <c r="Z13" s="5">
        <v>45.1</v>
      </c>
      <c r="AA13" s="5">
        <v>86</v>
      </c>
      <c r="AB13" s="5">
        <v>11.8</v>
      </c>
      <c r="AC13" s="5">
        <v>43.4</v>
      </c>
      <c r="AD13" s="5"/>
    </row>
    <row r="14" spans="1:31" ht="14.5">
      <c r="A14" s="6" t="s">
        <v>37</v>
      </c>
      <c r="B14" s="6" t="s">
        <v>37</v>
      </c>
      <c r="C14" s="5">
        <v>711450</v>
      </c>
      <c r="D14" s="5">
        <v>1706285</v>
      </c>
      <c r="E14" s="4">
        <f t="shared" si="0"/>
        <v>2417735</v>
      </c>
      <c r="F14" s="30">
        <f t="shared" si="1"/>
        <v>0.70573698110007921</v>
      </c>
      <c r="G14" s="30" t="str">
        <f t="shared" si="2"/>
        <v>Urban</v>
      </c>
      <c r="H14" s="5">
        <v>2543</v>
      </c>
      <c r="I14" s="5">
        <v>952</v>
      </c>
      <c r="J14" s="5">
        <v>13</v>
      </c>
      <c r="K14" s="5">
        <v>12</v>
      </c>
      <c r="L14" s="5">
        <v>60</v>
      </c>
      <c r="M14" s="5">
        <v>16</v>
      </c>
      <c r="N14" s="5">
        <v>5.67</v>
      </c>
      <c r="O14" s="5">
        <v>3</v>
      </c>
      <c r="P14" s="5">
        <v>32</v>
      </c>
      <c r="Q14" s="5">
        <v>123</v>
      </c>
      <c r="R14" s="5">
        <v>532</v>
      </c>
      <c r="S14" s="5">
        <v>20</v>
      </c>
      <c r="T14" s="5">
        <v>23</v>
      </c>
      <c r="U14" s="5">
        <v>38.700000000000003</v>
      </c>
      <c r="V14" s="5">
        <v>32.299999999999997</v>
      </c>
      <c r="W14" s="5">
        <v>899</v>
      </c>
      <c r="X14" s="5">
        <v>378</v>
      </c>
      <c r="Y14" s="5">
        <v>86</v>
      </c>
      <c r="Z14" s="5">
        <v>91.9</v>
      </c>
      <c r="AA14" s="5">
        <v>92</v>
      </c>
      <c r="AB14" s="5">
        <v>40</v>
      </c>
      <c r="AC14" s="5">
        <v>66</v>
      </c>
      <c r="AD14" s="5"/>
    </row>
    <row r="15" spans="1:31" ht="14.5">
      <c r="A15" s="6" t="s">
        <v>38</v>
      </c>
      <c r="B15" s="6" t="s">
        <v>38</v>
      </c>
      <c r="C15" s="5">
        <v>1059899</v>
      </c>
      <c r="D15" s="5">
        <v>393888</v>
      </c>
      <c r="E15" s="4">
        <f t="shared" si="0"/>
        <v>1453787</v>
      </c>
      <c r="F15" s="30">
        <f t="shared" si="1"/>
        <v>0.27093927789971983</v>
      </c>
      <c r="G15" s="30" t="str">
        <f t="shared" si="2"/>
        <v>Rural</v>
      </c>
      <c r="H15" s="5">
        <v>12610</v>
      </c>
      <c r="I15" s="5">
        <v>116</v>
      </c>
      <c r="J15" s="5">
        <v>9</v>
      </c>
      <c r="K15" s="5">
        <v>7</v>
      </c>
      <c r="L15" s="5">
        <v>35</v>
      </c>
      <c r="M15" s="5">
        <v>19.95</v>
      </c>
      <c r="N15" s="5">
        <v>2.12</v>
      </c>
      <c r="O15" s="5">
        <v>0</v>
      </c>
      <c r="P15" s="5">
        <v>14</v>
      </c>
      <c r="Q15" s="5">
        <v>50</v>
      </c>
      <c r="R15" s="5">
        <v>301</v>
      </c>
      <c r="S15" s="5">
        <v>6</v>
      </c>
      <c r="T15" s="5">
        <v>10</v>
      </c>
      <c r="U15" s="5">
        <v>56.3</v>
      </c>
      <c r="V15" s="5">
        <v>16.7</v>
      </c>
      <c r="W15" s="5">
        <v>842</v>
      </c>
      <c r="X15" s="5">
        <v>254</v>
      </c>
      <c r="Y15" s="5">
        <v>71</v>
      </c>
      <c r="Z15" s="5">
        <v>38.6</v>
      </c>
      <c r="AA15" s="5">
        <v>35</v>
      </c>
      <c r="AB15" s="5">
        <v>12.1</v>
      </c>
      <c r="AC15" s="5">
        <v>39.4</v>
      </c>
      <c r="AD15" s="5"/>
    </row>
    <row r="16" spans="1:31" ht="14.5">
      <c r="A16" s="6" t="s">
        <v>39</v>
      </c>
      <c r="B16" s="6" t="s">
        <v>39</v>
      </c>
      <c r="C16" s="5">
        <v>474187</v>
      </c>
      <c r="D16" s="5">
        <v>136224</v>
      </c>
      <c r="E16" s="4">
        <f t="shared" si="0"/>
        <v>610411</v>
      </c>
      <c r="F16" s="30">
        <f t="shared" si="1"/>
        <v>0.22316766899679069</v>
      </c>
      <c r="G16" s="30" t="str">
        <f t="shared" si="2"/>
        <v>Rural</v>
      </c>
      <c r="H16" s="5">
        <v>1479</v>
      </c>
      <c r="I16" s="5">
        <v>413</v>
      </c>
      <c r="J16" s="5">
        <v>6</v>
      </c>
      <c r="K16" s="5">
        <v>4</v>
      </c>
      <c r="L16" s="5">
        <v>20</v>
      </c>
      <c r="M16" s="5">
        <v>45.41</v>
      </c>
      <c r="N16" s="5">
        <v>1.32</v>
      </c>
      <c r="O16" s="5">
        <v>0</v>
      </c>
      <c r="P16" s="5">
        <v>16</v>
      </c>
      <c r="Q16" s="5">
        <v>49</v>
      </c>
      <c r="R16" s="5">
        <v>204</v>
      </c>
      <c r="S16" s="5">
        <v>28</v>
      </c>
      <c r="T16" s="5">
        <v>22</v>
      </c>
      <c r="U16" s="5">
        <v>50.9</v>
      </c>
      <c r="V16" s="5">
        <v>28.8</v>
      </c>
      <c r="W16" s="5">
        <v>355</v>
      </c>
      <c r="X16" s="5">
        <v>165</v>
      </c>
      <c r="Y16" s="5">
        <v>67.900000000000006</v>
      </c>
      <c r="Z16" s="5">
        <v>99.5</v>
      </c>
      <c r="AA16" s="5">
        <v>98</v>
      </c>
      <c r="AB16" s="5">
        <v>14</v>
      </c>
      <c r="AC16" s="5">
        <v>61.3</v>
      </c>
      <c r="AD16" s="5"/>
    </row>
    <row r="17" spans="1:31" ht="14.5">
      <c r="A17" s="6" t="s">
        <v>40</v>
      </c>
      <c r="B17" s="6" t="s">
        <v>40</v>
      </c>
      <c r="C17" s="5">
        <v>1115450</v>
      </c>
      <c r="D17" s="5">
        <v>151410</v>
      </c>
      <c r="E17" s="4">
        <f t="shared" si="0"/>
        <v>1266860</v>
      </c>
      <c r="F17" s="30">
        <f t="shared" si="1"/>
        <v>0.1195159686153166</v>
      </c>
      <c r="G17" s="30" t="str">
        <f t="shared" si="2"/>
        <v>Rural</v>
      </c>
      <c r="H17" s="5">
        <v>1318</v>
      </c>
      <c r="I17" s="5">
        <v>958</v>
      </c>
      <c r="J17" s="5">
        <v>11</v>
      </c>
      <c r="K17" s="5">
        <v>9</v>
      </c>
      <c r="L17" s="5">
        <v>45</v>
      </c>
      <c r="M17" s="5">
        <v>41.95</v>
      </c>
      <c r="N17" s="5">
        <v>1.97</v>
      </c>
      <c r="O17" s="5">
        <v>2</v>
      </c>
      <c r="P17" s="5">
        <v>37</v>
      </c>
      <c r="Q17" s="5">
        <v>71</v>
      </c>
      <c r="R17" s="5">
        <v>157</v>
      </c>
      <c r="S17" s="5">
        <v>21</v>
      </c>
      <c r="T17" s="5">
        <v>14</v>
      </c>
      <c r="U17" s="5">
        <v>47.6</v>
      </c>
      <c r="V17" s="5">
        <v>27.4</v>
      </c>
      <c r="W17" s="5">
        <v>1107</v>
      </c>
      <c r="X17" s="5">
        <v>368</v>
      </c>
      <c r="Y17" s="5">
        <v>52.1</v>
      </c>
      <c r="Z17" s="5">
        <v>39.5</v>
      </c>
      <c r="AA17" s="5">
        <v>87</v>
      </c>
      <c r="AB17" s="5">
        <v>9.4</v>
      </c>
      <c r="AC17" s="5">
        <v>43.8</v>
      </c>
      <c r="AD17" s="5"/>
    </row>
    <row r="18" spans="1:31" ht="14.5">
      <c r="A18" s="12" t="s">
        <v>41</v>
      </c>
      <c r="B18" s="12" t="s">
        <v>41</v>
      </c>
      <c r="C18" s="13">
        <v>714668</v>
      </c>
      <c r="D18" s="13">
        <v>440906</v>
      </c>
      <c r="E18" s="4">
        <f t="shared" si="0"/>
        <v>1155574</v>
      </c>
      <c r="F18" s="30">
        <f t="shared" si="1"/>
        <v>0.38154717915079434</v>
      </c>
      <c r="G18" s="30" t="str">
        <f t="shared" si="2"/>
        <v>Rural</v>
      </c>
      <c r="H18" s="13">
        <v>2086</v>
      </c>
      <c r="I18" s="13">
        <v>554</v>
      </c>
      <c r="J18" s="13">
        <v>7</v>
      </c>
      <c r="K18" s="13">
        <v>7</v>
      </c>
      <c r="L18" s="13">
        <v>35</v>
      </c>
      <c r="M18" s="13">
        <v>16.190000000000001</v>
      </c>
      <c r="N18" s="13">
        <v>2.54</v>
      </c>
      <c r="O18" s="13">
        <v>1</v>
      </c>
      <c r="P18" s="13">
        <v>44</v>
      </c>
      <c r="Q18" s="13">
        <v>4291</v>
      </c>
      <c r="R18" s="13">
        <v>185</v>
      </c>
      <c r="S18" s="13">
        <v>17</v>
      </c>
      <c r="T18" s="13">
        <v>23</v>
      </c>
      <c r="U18" s="13">
        <v>49.3</v>
      </c>
      <c r="V18" s="13">
        <v>24.2</v>
      </c>
      <c r="W18" s="13">
        <v>821</v>
      </c>
      <c r="X18" s="13">
        <v>252</v>
      </c>
      <c r="Y18" s="13">
        <v>72.900000000000006</v>
      </c>
      <c r="Z18" s="13">
        <v>52.8</v>
      </c>
      <c r="AA18" s="13">
        <v>90</v>
      </c>
      <c r="AB18" s="13">
        <v>20.5</v>
      </c>
      <c r="AC18" s="13">
        <v>49.4</v>
      </c>
      <c r="AD18" s="13"/>
      <c r="AE18" s="14"/>
    </row>
    <row r="19" spans="1:31" ht="14.5">
      <c r="A19" s="6" t="s">
        <v>42</v>
      </c>
      <c r="B19" s="6" t="s">
        <v>42</v>
      </c>
      <c r="C19" s="5">
        <v>1082168</v>
      </c>
      <c r="D19" s="5">
        <v>54019</v>
      </c>
      <c r="E19" s="4">
        <f t="shared" si="0"/>
        <v>1136187</v>
      </c>
      <c r="F19" s="30">
        <f t="shared" si="1"/>
        <v>4.7544110256498268E-2</v>
      </c>
      <c r="G19" s="30" t="str">
        <f t="shared" si="2"/>
        <v>Rural</v>
      </c>
      <c r="H19" s="5">
        <v>30497</v>
      </c>
      <c r="I19" s="5">
        <v>37</v>
      </c>
      <c r="J19" s="5">
        <v>18</v>
      </c>
      <c r="K19" s="5">
        <v>8</v>
      </c>
      <c r="L19" s="5">
        <v>40</v>
      </c>
      <c r="M19" s="5">
        <v>33.03</v>
      </c>
      <c r="N19" s="5">
        <v>1.36</v>
      </c>
      <c r="O19" s="5">
        <v>0</v>
      </c>
      <c r="P19" s="5">
        <v>20</v>
      </c>
      <c r="Q19" s="5">
        <v>79</v>
      </c>
      <c r="R19" s="5">
        <v>313</v>
      </c>
      <c r="S19" s="5">
        <v>7</v>
      </c>
      <c r="T19" s="5">
        <v>15</v>
      </c>
      <c r="U19" s="5">
        <v>59.9</v>
      </c>
      <c r="V19" s="5">
        <v>17.399999999999999</v>
      </c>
      <c r="W19" s="5">
        <v>1620</v>
      </c>
      <c r="X19" s="5">
        <v>494</v>
      </c>
      <c r="Y19" s="5">
        <v>38.5</v>
      </c>
      <c r="Z19" s="5">
        <v>17.2</v>
      </c>
      <c r="AA19" s="5">
        <v>56</v>
      </c>
      <c r="AB19" s="5">
        <v>7.2</v>
      </c>
      <c r="AC19" s="5">
        <v>42.9</v>
      </c>
      <c r="AD19" s="5"/>
    </row>
    <row r="20" spans="1:31" ht="14.5">
      <c r="A20" s="6" t="s">
        <v>43</v>
      </c>
      <c r="B20" s="6" t="s">
        <v>43</v>
      </c>
      <c r="C20" s="5">
        <v>740389</v>
      </c>
      <c r="D20" s="5">
        <v>126431</v>
      </c>
      <c r="E20" s="4">
        <f t="shared" si="0"/>
        <v>866820</v>
      </c>
      <c r="F20" s="30">
        <f t="shared" si="1"/>
        <v>0.14585611776378024</v>
      </c>
      <c r="G20" s="30" t="str">
        <f t="shared" si="2"/>
        <v>Rural</v>
      </c>
      <c r="H20" s="5">
        <v>8270</v>
      </c>
      <c r="I20" s="5">
        <v>105</v>
      </c>
      <c r="J20" s="5">
        <v>5</v>
      </c>
      <c r="K20" s="5">
        <v>4</v>
      </c>
      <c r="L20" s="5">
        <v>20</v>
      </c>
      <c r="M20" s="5">
        <v>31.86</v>
      </c>
      <c r="N20" s="5">
        <v>1.1599999999999999</v>
      </c>
      <c r="O20" s="5">
        <v>0</v>
      </c>
      <c r="P20" s="5">
        <v>7</v>
      </c>
      <c r="Q20" s="5">
        <v>21</v>
      </c>
      <c r="R20" s="5">
        <v>164</v>
      </c>
      <c r="S20" s="5">
        <v>5</v>
      </c>
      <c r="T20" s="5">
        <v>8</v>
      </c>
      <c r="U20" s="5">
        <v>58.5</v>
      </c>
      <c r="V20" s="5">
        <v>14.4</v>
      </c>
      <c r="W20" s="5">
        <v>532</v>
      </c>
      <c r="X20" s="5">
        <v>106</v>
      </c>
      <c r="Y20" s="5">
        <v>56.2</v>
      </c>
      <c r="Z20" s="5">
        <v>31.1</v>
      </c>
      <c r="AA20" s="5">
        <v>63</v>
      </c>
      <c r="AB20" s="5">
        <v>9.9</v>
      </c>
      <c r="AC20" s="5">
        <v>36.700000000000003</v>
      </c>
      <c r="AD20" s="5"/>
    </row>
    <row r="21" spans="1:31" ht="14.5">
      <c r="A21" s="6" t="s">
        <v>44</v>
      </c>
      <c r="B21" s="6" t="s">
        <v>44</v>
      </c>
      <c r="C21" s="5">
        <v>391200</v>
      </c>
      <c r="D21" s="5">
        <v>127360</v>
      </c>
      <c r="E21" s="4">
        <f t="shared" si="0"/>
        <v>518560</v>
      </c>
      <c r="F21" s="30">
        <f t="shared" si="1"/>
        <v>0.24560320888614626</v>
      </c>
      <c r="G21" s="30" t="str">
        <f t="shared" si="2"/>
        <v>Rural</v>
      </c>
      <c r="H21" s="5">
        <v>9462</v>
      </c>
      <c r="I21" s="5">
        <v>54</v>
      </c>
      <c r="J21" s="5">
        <v>5</v>
      </c>
      <c r="K21" s="5">
        <v>3</v>
      </c>
      <c r="L21" s="5">
        <v>15</v>
      </c>
      <c r="M21" s="5">
        <v>26.52</v>
      </c>
      <c r="N21" s="5">
        <v>0.94</v>
      </c>
      <c r="O21" s="5">
        <v>0</v>
      </c>
      <c r="P21" s="5">
        <v>13</v>
      </c>
      <c r="Q21" s="5">
        <v>20</v>
      </c>
      <c r="R21" s="5">
        <v>175</v>
      </c>
      <c r="S21" s="5">
        <v>15</v>
      </c>
      <c r="T21" s="5">
        <v>17</v>
      </c>
      <c r="U21" s="5">
        <v>50.6</v>
      </c>
      <c r="V21" s="5">
        <v>26.9</v>
      </c>
      <c r="W21" s="5">
        <v>354</v>
      </c>
      <c r="X21" s="5">
        <v>135</v>
      </c>
      <c r="Y21" s="5">
        <v>65.099999999999994</v>
      </c>
      <c r="Z21" s="5">
        <v>42.7</v>
      </c>
      <c r="AA21" s="5">
        <v>72</v>
      </c>
      <c r="AB21" s="5">
        <v>17.899999999999999</v>
      </c>
      <c r="AC21" s="5">
        <v>51.5</v>
      </c>
      <c r="AD21" s="5"/>
    </row>
    <row r="22" spans="1:31" ht="14.5">
      <c r="A22" s="6" t="s">
        <v>45</v>
      </c>
      <c r="B22" s="6" t="s">
        <v>45</v>
      </c>
      <c r="C22" s="5">
        <v>105474</v>
      </c>
      <c r="D22" s="5">
        <v>38446</v>
      </c>
      <c r="E22" s="4">
        <f t="shared" si="0"/>
        <v>143920</v>
      </c>
      <c r="F22" s="30">
        <f t="shared" si="1"/>
        <v>0.26713451917732073</v>
      </c>
      <c r="G22" s="30" t="str">
        <f t="shared" si="2"/>
        <v>Rural</v>
      </c>
      <c r="H22" s="5">
        <v>6273</v>
      </c>
      <c r="I22" s="5">
        <v>23</v>
      </c>
      <c r="J22" s="5">
        <v>2</v>
      </c>
      <c r="K22" s="5">
        <v>2</v>
      </c>
      <c r="L22" s="5">
        <v>10</v>
      </c>
      <c r="M22" s="5">
        <v>29.43</v>
      </c>
      <c r="N22" s="5">
        <v>0.34</v>
      </c>
      <c r="O22" s="5">
        <v>0</v>
      </c>
      <c r="P22" s="5">
        <v>5</v>
      </c>
      <c r="Q22" s="5">
        <v>7</v>
      </c>
      <c r="R22" s="5">
        <v>47</v>
      </c>
      <c r="S22" s="5">
        <v>10</v>
      </c>
      <c r="T22" s="5">
        <v>25</v>
      </c>
      <c r="U22" s="5">
        <v>55.9</v>
      </c>
      <c r="V22" s="5">
        <v>19.399999999999999</v>
      </c>
      <c r="W22" s="5">
        <v>137</v>
      </c>
      <c r="X22" s="5">
        <v>24</v>
      </c>
      <c r="Y22" s="5">
        <v>68.8</v>
      </c>
      <c r="Z22" s="5">
        <v>43.6</v>
      </c>
      <c r="AA22" s="5">
        <v>13</v>
      </c>
      <c r="AB22" s="5">
        <v>12.6</v>
      </c>
      <c r="AC22" s="5">
        <v>45.2</v>
      </c>
      <c r="AD22" s="5"/>
    </row>
    <row r="23" spans="1:31" ht="14.5">
      <c r="A23" s="6" t="s">
        <v>46</v>
      </c>
      <c r="B23" s="6" t="s">
        <v>46</v>
      </c>
      <c r="C23" s="9">
        <v>1007854</v>
      </c>
      <c r="D23" s="9">
        <v>414078</v>
      </c>
      <c r="E23" s="4">
        <f t="shared" si="0"/>
        <v>1421932</v>
      </c>
      <c r="F23" s="30">
        <f t="shared" si="1"/>
        <v>0.29120801838625193</v>
      </c>
      <c r="G23" s="30" t="str">
        <f t="shared" si="2"/>
        <v>Rural</v>
      </c>
      <c r="H23" s="9">
        <v>6208</v>
      </c>
      <c r="I23" s="9">
        <v>235</v>
      </c>
      <c r="J23" s="9">
        <v>9</v>
      </c>
      <c r="K23" s="9">
        <v>8</v>
      </c>
      <c r="L23" s="9">
        <v>40</v>
      </c>
      <c r="M23" s="9">
        <v>16.63</v>
      </c>
      <c r="N23" s="9">
        <v>3.17</v>
      </c>
      <c r="O23" s="9">
        <v>1</v>
      </c>
      <c r="P23" s="9">
        <v>22</v>
      </c>
      <c r="Q23" s="9">
        <v>68</v>
      </c>
      <c r="R23" s="9">
        <v>349</v>
      </c>
      <c r="S23" s="9">
        <v>19</v>
      </c>
      <c r="T23" s="9">
        <v>18</v>
      </c>
      <c r="U23" s="9">
        <v>49.3</v>
      </c>
      <c r="V23" s="9">
        <v>26.8</v>
      </c>
      <c r="W23" s="9">
        <v>1202</v>
      </c>
      <c r="X23" s="9">
        <v>460</v>
      </c>
      <c r="Y23" s="9">
        <v>56.6</v>
      </c>
      <c r="Z23" s="9">
        <v>48.2</v>
      </c>
      <c r="AA23" s="9">
        <v>82</v>
      </c>
      <c r="AB23" s="9">
        <v>18.100000000000001</v>
      </c>
      <c r="AC23" s="9">
        <v>56.4</v>
      </c>
      <c r="AD23" s="9"/>
      <c r="AE23" s="10"/>
    </row>
    <row r="24" spans="1:31" ht="14.5">
      <c r="A24" s="15" t="s">
        <v>47</v>
      </c>
      <c r="B24" s="15" t="s">
        <v>47</v>
      </c>
      <c r="C24" s="16">
        <v>910577</v>
      </c>
      <c r="D24" s="16">
        <v>77076</v>
      </c>
      <c r="E24" s="4">
        <f t="shared" si="0"/>
        <v>987653</v>
      </c>
      <c r="F24" s="30">
        <f t="shared" si="1"/>
        <v>7.8039554377903983E-2</v>
      </c>
      <c r="G24" s="30" t="str">
        <f t="shared" si="2"/>
        <v>Rural</v>
      </c>
      <c r="H24" s="16">
        <v>8009</v>
      </c>
      <c r="I24" s="16">
        <v>121</v>
      </c>
      <c r="J24" s="16">
        <v>9</v>
      </c>
      <c r="K24" s="16">
        <v>6</v>
      </c>
      <c r="L24" s="16">
        <v>30</v>
      </c>
      <c r="M24" s="16">
        <v>27.63</v>
      </c>
      <c r="N24" s="16">
        <v>1.1599999999999999</v>
      </c>
      <c r="O24" s="16">
        <v>0</v>
      </c>
      <c r="P24" s="16">
        <v>19</v>
      </c>
      <c r="Q24" s="16">
        <v>58</v>
      </c>
      <c r="R24" s="16">
        <v>268</v>
      </c>
      <c r="S24" s="16">
        <v>12</v>
      </c>
      <c r="T24" s="16">
        <v>13</v>
      </c>
      <c r="U24" s="16">
        <v>56.2</v>
      </c>
      <c r="V24" s="16">
        <v>23.3</v>
      </c>
      <c r="W24" s="16">
        <v>1041</v>
      </c>
      <c r="X24" s="16">
        <v>417</v>
      </c>
      <c r="Y24" s="16">
        <v>44.4</v>
      </c>
      <c r="Z24" s="16">
        <v>20.399999999999999</v>
      </c>
      <c r="AA24" s="16">
        <v>73</v>
      </c>
      <c r="AB24" s="16">
        <v>9.9</v>
      </c>
      <c r="AC24" s="16">
        <v>49</v>
      </c>
      <c r="AD24" s="16"/>
      <c r="AE24" s="17"/>
    </row>
    <row r="25" spans="1:31" ht="14.5">
      <c r="A25" s="15" t="s">
        <v>48</v>
      </c>
      <c r="B25" s="15" t="s">
        <v>48</v>
      </c>
      <c r="C25" s="16">
        <v>596990</v>
      </c>
      <c r="D25" s="16">
        <v>270467</v>
      </c>
      <c r="E25" s="4">
        <f t="shared" si="0"/>
        <v>867457</v>
      </c>
      <c r="F25" s="30">
        <f t="shared" si="1"/>
        <v>0.31179297648183135</v>
      </c>
      <c r="G25" s="30" t="str">
        <f t="shared" si="2"/>
        <v>Rural</v>
      </c>
      <c r="H25" s="16">
        <v>25991</v>
      </c>
      <c r="I25" s="16">
        <v>33</v>
      </c>
      <c r="J25" s="16">
        <v>7</v>
      </c>
      <c r="K25" s="16">
        <v>6</v>
      </c>
      <c r="L25" s="16">
        <v>30</v>
      </c>
      <c r="M25" s="16">
        <v>34.729999999999997</v>
      </c>
      <c r="N25" s="16">
        <v>0.54</v>
      </c>
      <c r="O25" s="16">
        <v>1</v>
      </c>
      <c r="P25" s="16">
        <v>13</v>
      </c>
      <c r="Q25" s="16">
        <v>79</v>
      </c>
      <c r="R25" s="16">
        <v>98</v>
      </c>
      <c r="S25" s="16">
        <v>10</v>
      </c>
      <c r="T25" s="16">
        <v>5</v>
      </c>
      <c r="U25" s="16">
        <v>54.1</v>
      </c>
      <c r="V25" s="16">
        <v>18.100000000000001</v>
      </c>
      <c r="W25" s="16">
        <v>333</v>
      </c>
      <c r="X25" s="16">
        <v>81</v>
      </c>
      <c r="Y25" s="16">
        <v>36</v>
      </c>
      <c r="Z25" s="16">
        <v>15.8</v>
      </c>
      <c r="AA25" s="16">
        <v>4</v>
      </c>
      <c r="AB25" s="16">
        <v>4.0999999999999996</v>
      </c>
      <c r="AC25" s="16">
        <v>25.3</v>
      </c>
      <c r="AD25" s="16"/>
      <c r="AE25" s="17"/>
    </row>
    <row r="26" spans="1:31" ht="14.5">
      <c r="A26" s="15" t="s">
        <v>49</v>
      </c>
      <c r="B26" s="15" t="s">
        <v>49</v>
      </c>
      <c r="C26" s="18">
        <v>352546</v>
      </c>
      <c r="D26" s="18">
        <v>107239</v>
      </c>
      <c r="E26" s="4">
        <f t="shared" si="0"/>
        <v>459785</v>
      </c>
      <c r="F26" s="30">
        <f t="shared" si="1"/>
        <v>0.23323727394325608</v>
      </c>
      <c r="G26" s="30" t="str">
        <f t="shared" si="2"/>
        <v>Rural</v>
      </c>
      <c r="H26" s="18">
        <v>70961</v>
      </c>
      <c r="I26" s="16">
        <v>6</v>
      </c>
      <c r="J26" s="16">
        <v>7</v>
      </c>
      <c r="K26" s="16">
        <v>4</v>
      </c>
      <c r="L26" s="16">
        <v>20</v>
      </c>
      <c r="M26" s="16">
        <v>22.57</v>
      </c>
      <c r="N26" s="16">
        <v>0.6</v>
      </c>
      <c r="O26" s="16">
        <v>0</v>
      </c>
      <c r="P26" s="16">
        <v>7</v>
      </c>
      <c r="Q26" s="16">
        <v>32</v>
      </c>
      <c r="R26" s="16">
        <v>102</v>
      </c>
      <c r="S26" s="16">
        <v>8</v>
      </c>
      <c r="T26" s="16">
        <v>14</v>
      </c>
      <c r="U26" s="16">
        <v>53.2</v>
      </c>
      <c r="V26" s="16">
        <v>17.8</v>
      </c>
      <c r="W26" s="16">
        <v>247</v>
      </c>
      <c r="X26" s="16">
        <v>52</v>
      </c>
      <c r="Y26" s="16">
        <v>46.4</v>
      </c>
      <c r="Z26" s="16">
        <v>21.2</v>
      </c>
      <c r="AA26" s="16">
        <v>5</v>
      </c>
      <c r="AB26" s="16">
        <v>4.7</v>
      </c>
      <c r="AC26" s="16">
        <v>29</v>
      </c>
      <c r="AD26" s="16"/>
      <c r="AE26" s="17"/>
    </row>
    <row r="27" spans="1:31" ht="14.5">
      <c r="A27" s="15" t="s">
        <v>50</v>
      </c>
      <c r="B27" s="15" t="s">
        <v>50</v>
      </c>
      <c r="C27" s="18">
        <v>1406796</v>
      </c>
      <c r="D27" s="18">
        <v>138918</v>
      </c>
      <c r="E27" s="4">
        <f t="shared" si="0"/>
        <v>1545714</v>
      </c>
      <c r="F27" s="30">
        <f t="shared" si="1"/>
        <v>8.9873029551391787E-2</v>
      </c>
      <c r="G27" s="30" t="str">
        <f t="shared" si="2"/>
        <v>Rural</v>
      </c>
      <c r="H27" s="18">
        <v>6933</v>
      </c>
      <c r="I27" s="16">
        <v>221</v>
      </c>
      <c r="J27" s="16">
        <v>13</v>
      </c>
      <c r="K27" s="16">
        <v>9</v>
      </c>
      <c r="L27" s="16">
        <v>45</v>
      </c>
      <c r="M27" s="16">
        <v>54.92</v>
      </c>
      <c r="N27" s="16">
        <v>3.37</v>
      </c>
      <c r="O27" s="16">
        <v>1</v>
      </c>
      <c r="P27" s="16">
        <v>32</v>
      </c>
      <c r="Q27" s="16">
        <v>56</v>
      </c>
      <c r="R27" s="16">
        <v>464</v>
      </c>
      <c r="S27" s="16">
        <v>15</v>
      </c>
      <c r="T27" s="16">
        <v>19</v>
      </c>
      <c r="U27" s="16">
        <v>56.9</v>
      </c>
      <c r="V27" s="16">
        <v>20.5</v>
      </c>
      <c r="W27" s="16">
        <v>1173</v>
      </c>
      <c r="X27" s="16">
        <v>400</v>
      </c>
      <c r="Y27" s="16">
        <v>63.4</v>
      </c>
      <c r="Z27" s="16">
        <v>40.6</v>
      </c>
      <c r="AA27" s="16">
        <v>78</v>
      </c>
      <c r="AB27" s="16">
        <v>10.5</v>
      </c>
      <c r="AC27" s="16">
        <v>50.3</v>
      </c>
      <c r="AD27" s="16"/>
      <c r="AE27" s="17"/>
    </row>
    <row r="28" spans="1:31" ht="14.5">
      <c r="A28" s="15" t="s">
        <v>51</v>
      </c>
      <c r="B28" s="15" t="s">
        <v>51</v>
      </c>
      <c r="C28" s="18">
        <v>949236</v>
      </c>
      <c r="D28" s="18">
        <v>167200</v>
      </c>
      <c r="E28" s="4">
        <f t="shared" si="0"/>
        <v>1116436</v>
      </c>
      <c r="F28" s="30">
        <f t="shared" si="1"/>
        <v>0.14976227925290836</v>
      </c>
      <c r="G28" s="30" t="str">
        <f t="shared" si="2"/>
        <v>Rural</v>
      </c>
      <c r="H28" s="18">
        <v>2596</v>
      </c>
      <c r="I28" s="16">
        <v>427</v>
      </c>
      <c r="J28" s="16">
        <v>8</v>
      </c>
      <c r="K28" s="16">
        <v>8</v>
      </c>
      <c r="L28" s="16">
        <v>40</v>
      </c>
      <c r="M28" s="16">
        <v>38.270000000000003</v>
      </c>
      <c r="N28" s="16">
        <v>1.1200000000000001</v>
      </c>
      <c r="O28" s="16">
        <v>0</v>
      </c>
      <c r="P28" s="16">
        <v>28</v>
      </c>
      <c r="Q28" s="16">
        <v>72</v>
      </c>
      <c r="R28" s="16">
        <v>215</v>
      </c>
      <c r="S28" s="16">
        <v>15</v>
      </c>
      <c r="T28" s="16">
        <v>11</v>
      </c>
      <c r="U28" s="16">
        <v>55.8</v>
      </c>
      <c r="V28" s="16">
        <v>18.3</v>
      </c>
      <c r="W28" s="16">
        <v>931</v>
      </c>
      <c r="X28" s="16">
        <v>305</v>
      </c>
      <c r="Y28" s="16">
        <v>46.1</v>
      </c>
      <c r="Z28" s="16">
        <v>23.5</v>
      </c>
      <c r="AA28" s="16">
        <v>85</v>
      </c>
      <c r="AB28" s="16">
        <v>9.6999999999999993</v>
      </c>
      <c r="AC28" s="16">
        <v>37.5</v>
      </c>
      <c r="AD28" s="16"/>
      <c r="AE28" s="17"/>
    </row>
    <row r="29" spans="1:31" ht="14.5">
      <c r="A29" s="15" t="s">
        <v>52</v>
      </c>
      <c r="B29" s="15" t="s">
        <v>52</v>
      </c>
      <c r="C29" s="16">
        <v>0</v>
      </c>
      <c r="D29" s="18">
        <v>1208333</v>
      </c>
      <c r="E29" s="4">
        <f t="shared" si="0"/>
        <v>1208333</v>
      </c>
      <c r="F29" s="30">
        <f t="shared" si="1"/>
        <v>1</v>
      </c>
      <c r="G29" s="30" t="str">
        <f t="shared" si="2"/>
        <v>Urban</v>
      </c>
      <c r="H29" s="16">
        <v>219</v>
      </c>
      <c r="I29" s="18">
        <v>5495</v>
      </c>
      <c r="J29" s="16">
        <v>6</v>
      </c>
      <c r="K29" s="16">
        <v>6</v>
      </c>
      <c r="L29" s="16">
        <v>30</v>
      </c>
      <c r="M29" s="16">
        <v>23.89</v>
      </c>
      <c r="N29" s="16">
        <v>5</v>
      </c>
      <c r="O29" s="16">
        <v>1</v>
      </c>
      <c r="P29" s="16">
        <v>26</v>
      </c>
      <c r="Q29" s="16">
        <v>59</v>
      </c>
      <c r="R29" s="16">
        <v>243</v>
      </c>
      <c r="S29" s="16">
        <v>33</v>
      </c>
      <c r="T29" s="16">
        <v>19</v>
      </c>
      <c r="U29" s="16">
        <v>42</v>
      </c>
      <c r="V29" s="16">
        <v>28.5</v>
      </c>
      <c r="W29" s="16">
        <f>93+349</f>
        <v>442</v>
      </c>
      <c r="X29" s="16">
        <f>48+101</f>
        <v>149</v>
      </c>
      <c r="Y29" s="16">
        <v>56.6</v>
      </c>
      <c r="Z29" s="16">
        <v>86.3</v>
      </c>
      <c r="AA29" s="16">
        <v>95</v>
      </c>
      <c r="AB29" s="16">
        <v>29.2</v>
      </c>
      <c r="AC29" s="16">
        <v>61.8</v>
      </c>
      <c r="AD29" s="16"/>
      <c r="AE29" s="17"/>
    </row>
    <row r="30" spans="1:31" ht="14.5">
      <c r="A30" s="15" t="s">
        <v>53</v>
      </c>
      <c r="B30" s="15" t="s">
        <v>53</v>
      </c>
      <c r="C30" s="18">
        <v>938213</v>
      </c>
      <c r="D30" s="18">
        <v>118427</v>
      </c>
      <c r="E30" s="4">
        <f t="shared" si="0"/>
        <v>1056640</v>
      </c>
      <c r="F30" s="30">
        <f t="shared" si="1"/>
        <v>0.11207885372501514</v>
      </c>
      <c r="G30" s="30" t="str">
        <f t="shared" si="2"/>
        <v>Rural</v>
      </c>
      <c r="H30" s="18">
        <v>2559</v>
      </c>
      <c r="I30" s="16">
        <v>419</v>
      </c>
      <c r="J30" s="16">
        <v>9</v>
      </c>
      <c r="K30" s="16">
        <v>7</v>
      </c>
      <c r="L30" s="16">
        <v>35</v>
      </c>
      <c r="M30" s="16">
        <v>48.2</v>
      </c>
      <c r="N30" s="16">
        <v>1.93</v>
      </c>
      <c r="O30" s="16">
        <v>0</v>
      </c>
      <c r="P30" s="16">
        <v>17</v>
      </c>
      <c r="Q30" s="16">
        <v>38</v>
      </c>
      <c r="R30" s="16">
        <f>116+181</f>
        <v>297</v>
      </c>
      <c r="S30" s="16">
        <v>7</v>
      </c>
      <c r="T30" s="16">
        <v>9</v>
      </c>
      <c r="U30" s="16">
        <v>54.9</v>
      </c>
      <c r="V30" s="16">
        <v>26.8</v>
      </c>
      <c r="W30" s="16">
        <f>511+170</f>
        <v>681</v>
      </c>
      <c r="X30" s="16">
        <f>340</f>
        <v>340</v>
      </c>
      <c r="Y30" s="16">
        <v>66.099999999999994</v>
      </c>
      <c r="Z30" s="16">
        <v>60.5</v>
      </c>
      <c r="AA30" s="16">
        <v>97</v>
      </c>
      <c r="AB30" s="16">
        <v>12.7</v>
      </c>
      <c r="AC30" s="16">
        <v>57.4</v>
      </c>
      <c r="AD30" s="16"/>
      <c r="AE30" s="17"/>
    </row>
    <row r="31" spans="1:31" ht="14.5">
      <c r="A31" s="15" t="s">
        <v>54</v>
      </c>
      <c r="B31" s="15" t="s">
        <v>54</v>
      </c>
      <c r="C31" s="16">
        <v>0</v>
      </c>
      <c r="D31" s="19">
        <v>4397073</v>
      </c>
      <c r="E31" s="4">
        <f t="shared" si="0"/>
        <v>4397073</v>
      </c>
      <c r="F31" s="30">
        <f t="shared" si="1"/>
        <v>1</v>
      </c>
      <c r="G31" s="30" t="str">
        <f t="shared" si="2"/>
        <v>Urban</v>
      </c>
      <c r="H31" s="19">
        <v>6247</v>
      </c>
      <c r="I31" s="19">
        <v>6247</v>
      </c>
      <c r="J31" s="16">
        <v>11</v>
      </c>
      <c r="K31" s="16">
        <v>17</v>
      </c>
      <c r="L31" s="16">
        <v>85</v>
      </c>
      <c r="M31" s="16">
        <v>19.3</v>
      </c>
      <c r="N31" s="16">
        <v>27.55</v>
      </c>
      <c r="O31" s="16">
        <v>7</v>
      </c>
      <c r="P31" s="16">
        <v>97</v>
      </c>
      <c r="Q31" s="16">
        <f>196+44</f>
        <v>240</v>
      </c>
      <c r="R31" s="16">
        <f>87+684</f>
        <v>771</v>
      </c>
      <c r="S31" s="16">
        <v>14</v>
      </c>
      <c r="T31" s="16">
        <v>26</v>
      </c>
      <c r="U31" s="17">
        <v>33.299999999999997</v>
      </c>
      <c r="V31" s="17">
        <v>33.9</v>
      </c>
      <c r="W31" s="16">
        <f>198+907</f>
        <v>1105</v>
      </c>
      <c r="X31" s="16">
        <f>103+283</f>
        <v>386</v>
      </c>
      <c r="Y31" s="17">
        <v>84.2</v>
      </c>
      <c r="Z31" s="17">
        <v>96.7</v>
      </c>
      <c r="AA31" s="17">
        <v>95</v>
      </c>
      <c r="AB31" s="17">
        <v>43</v>
      </c>
      <c r="AC31" s="17">
        <v>69.099999999999994</v>
      </c>
      <c r="AD31" s="16"/>
      <c r="AE31" s="17"/>
    </row>
    <row r="32" spans="1:31" ht="14.5">
      <c r="A32" s="15" t="s">
        <v>55</v>
      </c>
      <c r="B32" s="15" t="s">
        <v>55</v>
      </c>
      <c r="C32" s="19">
        <v>1115122</v>
      </c>
      <c r="D32" s="19">
        <v>1047080</v>
      </c>
      <c r="E32" s="4">
        <f t="shared" si="0"/>
        <v>2162202</v>
      </c>
      <c r="F32" s="30">
        <f t="shared" si="1"/>
        <v>0.48426557740673626</v>
      </c>
      <c r="G32" s="30" t="str">
        <f t="shared" si="2"/>
        <v>Urban</v>
      </c>
      <c r="H32" s="19">
        <v>7495</v>
      </c>
      <c r="I32" s="17">
        <v>290</v>
      </c>
      <c r="J32" s="16">
        <v>11</v>
      </c>
      <c r="K32" s="16">
        <v>11</v>
      </c>
      <c r="L32" s="16">
        <v>55</v>
      </c>
      <c r="M32" s="16">
        <v>23.87</v>
      </c>
      <c r="N32" s="16">
        <v>4.92</v>
      </c>
      <c r="O32" s="16">
        <v>1</v>
      </c>
      <c r="P32" s="16">
        <v>47</v>
      </c>
      <c r="Q32" s="16">
        <f>26+66</f>
        <v>92</v>
      </c>
      <c r="R32" s="16">
        <v>459</v>
      </c>
      <c r="S32" s="16">
        <v>15</v>
      </c>
      <c r="T32" s="16">
        <v>19</v>
      </c>
      <c r="U32" s="16">
        <v>48.7</v>
      </c>
      <c r="V32" s="16">
        <v>27.4</v>
      </c>
      <c r="W32" s="16">
        <f>727+409</f>
        <v>1136</v>
      </c>
      <c r="X32" s="16">
        <f>347+185</f>
        <v>532</v>
      </c>
      <c r="Y32" s="16">
        <v>71.599999999999994</v>
      </c>
      <c r="Z32" s="16">
        <v>64.3</v>
      </c>
      <c r="AA32" s="16">
        <v>61</v>
      </c>
      <c r="AB32" s="16">
        <v>21.4</v>
      </c>
      <c r="AC32" s="16">
        <v>52.7</v>
      </c>
      <c r="AD32" s="16"/>
      <c r="AE32" s="17"/>
    </row>
    <row r="33" spans="1:31" ht="14.5">
      <c r="A33" s="15" t="s">
        <v>56</v>
      </c>
      <c r="B33" s="15" t="s">
        <v>56</v>
      </c>
      <c r="C33" s="19">
        <v>826232</v>
      </c>
      <c r="D33" s="19">
        <v>59479</v>
      </c>
      <c r="E33" s="4">
        <f t="shared" si="0"/>
        <v>885711</v>
      </c>
      <c r="F33" s="30">
        <f t="shared" si="1"/>
        <v>6.7153958796943927E-2</v>
      </c>
      <c r="G33" s="30" t="str">
        <f t="shared" si="2"/>
        <v>Rural</v>
      </c>
      <c r="H33" s="19">
        <v>2884</v>
      </c>
      <c r="I33" s="17">
        <v>310</v>
      </c>
      <c r="J33" s="16">
        <v>6</v>
      </c>
      <c r="K33" s="16">
        <v>6</v>
      </c>
      <c r="L33" s="16">
        <v>30</v>
      </c>
      <c r="M33" s="16">
        <v>56.94</v>
      </c>
      <c r="N33" s="16">
        <v>1.5</v>
      </c>
      <c r="O33" s="16">
        <v>1</v>
      </c>
      <c r="P33" s="16">
        <v>10</v>
      </c>
      <c r="Q33" s="16">
        <v>30</v>
      </c>
      <c r="R33" s="16">
        <f>128+65</f>
        <v>193</v>
      </c>
      <c r="S33" s="16">
        <v>7</v>
      </c>
      <c r="T33" s="16">
        <v>9</v>
      </c>
      <c r="U33" s="16">
        <v>55</v>
      </c>
      <c r="V33" s="16">
        <v>20.5</v>
      </c>
      <c r="W33" s="16">
        <f>756+144</f>
        <v>900</v>
      </c>
      <c r="X33" s="16">
        <v>246</v>
      </c>
      <c r="Y33" s="16">
        <v>45.8</v>
      </c>
      <c r="Z33" s="16">
        <v>30.7</v>
      </c>
      <c r="AA33" s="16">
        <v>55</v>
      </c>
      <c r="AB33" s="16">
        <v>9.4</v>
      </c>
      <c r="AC33" s="16">
        <v>42.5</v>
      </c>
      <c r="AD33" s="16"/>
      <c r="AE33" s="17"/>
    </row>
    <row r="34" spans="1:31" ht="14.5">
      <c r="A34" s="15" t="s">
        <v>57</v>
      </c>
      <c r="B34" s="15" t="s">
        <v>57</v>
      </c>
      <c r="C34" s="19">
        <v>1057521</v>
      </c>
      <c r="D34" s="19">
        <v>100352</v>
      </c>
      <c r="E34" s="4">
        <f t="shared" si="0"/>
        <v>1157873</v>
      </c>
      <c r="F34" s="30">
        <f t="shared" si="1"/>
        <v>8.6669263382080766E-2</v>
      </c>
      <c r="G34" s="30" t="str">
        <f t="shared" si="2"/>
        <v>Rural</v>
      </c>
      <c r="H34" s="19">
        <v>17933</v>
      </c>
      <c r="I34" s="17">
        <v>65</v>
      </c>
      <c r="J34" s="16">
        <v>7</v>
      </c>
      <c r="K34" s="16">
        <v>6</v>
      </c>
      <c r="L34" s="16">
        <v>30</v>
      </c>
      <c r="M34" s="16">
        <v>47.68</v>
      </c>
      <c r="N34" s="16">
        <v>1.67</v>
      </c>
      <c r="O34" s="16">
        <v>0</v>
      </c>
      <c r="P34" s="16">
        <v>11</v>
      </c>
      <c r="Q34" s="16">
        <v>48</v>
      </c>
      <c r="R34" s="16">
        <v>150</v>
      </c>
      <c r="S34" s="16">
        <v>8</v>
      </c>
      <c r="T34" s="16">
        <v>6</v>
      </c>
      <c r="U34" s="17">
        <v>54.8</v>
      </c>
      <c r="V34" s="17">
        <v>16.3</v>
      </c>
      <c r="W34" s="16">
        <f>728+212</f>
        <v>940</v>
      </c>
      <c r="X34" s="16">
        <f>158+13</f>
        <v>171</v>
      </c>
      <c r="Y34" s="16">
        <v>30</v>
      </c>
      <c r="Z34" s="16">
        <v>19.899999999999999</v>
      </c>
      <c r="AA34" s="16">
        <v>36</v>
      </c>
      <c r="AB34" s="16">
        <v>7.3</v>
      </c>
      <c r="AC34" s="16">
        <v>34.299999999999997</v>
      </c>
      <c r="AD34" s="16"/>
      <c r="AE34" s="17"/>
    </row>
    <row r="35" spans="1:31" ht="14.5">
      <c r="A35" s="15" t="s">
        <v>58</v>
      </c>
      <c r="B35" s="15" t="s">
        <v>58</v>
      </c>
      <c r="C35" s="19">
        <v>558540</v>
      </c>
      <c r="D35" s="19">
        <v>47036</v>
      </c>
      <c r="E35" s="4">
        <f t="shared" si="0"/>
        <v>605576</v>
      </c>
      <c r="F35" s="30">
        <f t="shared" si="1"/>
        <v>7.7671506136306592E-2</v>
      </c>
      <c r="G35" s="30" t="str">
        <f t="shared" si="2"/>
        <v>Rural</v>
      </c>
      <c r="H35" s="17">
        <v>899</v>
      </c>
      <c r="I35" s="17">
        <v>675</v>
      </c>
      <c r="J35" s="16">
        <v>5</v>
      </c>
      <c r="K35" s="16">
        <v>4</v>
      </c>
      <c r="L35" s="16">
        <v>20</v>
      </c>
      <c r="M35" s="16">
        <v>48.61</v>
      </c>
      <c r="N35" s="16">
        <v>1.1499999999999999</v>
      </c>
      <c r="O35" s="16">
        <v>0</v>
      </c>
      <c r="P35" s="16">
        <v>11</v>
      </c>
      <c r="Q35" s="16">
        <v>71</v>
      </c>
      <c r="R35" s="16">
        <f>68+43</f>
        <v>111</v>
      </c>
      <c r="S35" s="16">
        <v>13</v>
      </c>
      <c r="T35" s="16">
        <v>14</v>
      </c>
      <c r="U35" s="17">
        <v>47.2</v>
      </c>
      <c r="V35" s="17">
        <v>30.2</v>
      </c>
      <c r="W35" s="16">
        <f>411+165</f>
        <v>576</v>
      </c>
      <c r="X35" s="16">
        <f>197</f>
        <v>197</v>
      </c>
      <c r="Y35" s="16">
        <v>51.5</v>
      </c>
      <c r="Z35" s="16">
        <v>43.2</v>
      </c>
      <c r="AA35" s="16">
        <v>92</v>
      </c>
      <c r="AB35" s="16">
        <v>7.9</v>
      </c>
      <c r="AC35" s="16">
        <v>45.4</v>
      </c>
      <c r="AD35" s="16"/>
      <c r="AE35" s="17"/>
    </row>
    <row r="36" spans="1:31" ht="14.5">
      <c r="A36" s="15" t="s">
        <v>59</v>
      </c>
      <c r="B36" s="15" t="s">
        <v>59</v>
      </c>
      <c r="C36" s="19">
        <v>571754</v>
      </c>
      <c r="D36" s="19">
        <v>66535</v>
      </c>
      <c r="E36" s="4">
        <f t="shared" si="0"/>
        <v>638289</v>
      </c>
      <c r="F36" s="30">
        <f t="shared" si="1"/>
        <v>0.10423961559732348</v>
      </c>
      <c r="G36" s="30" t="str">
        <f t="shared" si="2"/>
        <v>Rural</v>
      </c>
      <c r="H36" s="19">
        <v>3245</v>
      </c>
      <c r="I36" s="17">
        <v>194</v>
      </c>
      <c r="J36" s="16">
        <v>8</v>
      </c>
      <c r="K36" s="16">
        <v>5</v>
      </c>
      <c r="L36" s="16">
        <v>25</v>
      </c>
      <c r="M36" s="16">
        <v>69.58</v>
      </c>
      <c r="N36" s="16">
        <v>1.5</v>
      </c>
      <c r="O36" s="16">
        <v>0</v>
      </c>
      <c r="P36" s="16">
        <v>5</v>
      </c>
      <c r="Q36" s="16">
        <v>30</v>
      </c>
      <c r="R36" s="16">
        <f>56+83</f>
        <v>139</v>
      </c>
      <c r="S36" s="16">
        <v>12</v>
      </c>
      <c r="T36" s="16">
        <v>12</v>
      </c>
      <c r="U36" s="16">
        <v>55</v>
      </c>
      <c r="V36" s="16">
        <v>26.5</v>
      </c>
      <c r="W36" s="16">
        <f>350+138</f>
        <v>488</v>
      </c>
      <c r="X36" s="16">
        <f>170+41</f>
        <v>211</v>
      </c>
      <c r="Y36" s="16">
        <v>77.599999999999994</v>
      </c>
      <c r="Z36" s="16">
        <v>41.6</v>
      </c>
      <c r="AA36" s="16">
        <v>88</v>
      </c>
      <c r="AB36" s="16">
        <v>12.7</v>
      </c>
      <c r="AC36" s="16">
        <v>55</v>
      </c>
      <c r="AD36" s="16"/>
      <c r="AE36" s="17"/>
    </row>
    <row r="37" spans="1:31" ht="14.5">
      <c r="A37" s="15" t="s">
        <v>60</v>
      </c>
      <c r="B37" s="15" t="s">
        <v>60</v>
      </c>
      <c r="C37" s="19">
        <v>608409</v>
      </c>
      <c r="D37" s="19">
        <v>150755</v>
      </c>
      <c r="E37" s="4">
        <f t="shared" si="0"/>
        <v>759164</v>
      </c>
      <c r="F37" s="30">
        <f t="shared" si="1"/>
        <v>0.19858028041371825</v>
      </c>
      <c r="G37" s="30" t="str">
        <f t="shared" si="2"/>
        <v>Rural</v>
      </c>
      <c r="H37" s="19">
        <v>3337</v>
      </c>
      <c r="I37" s="17">
        <v>228</v>
      </c>
      <c r="J37" s="16">
        <v>10</v>
      </c>
      <c r="K37" s="16">
        <v>6</v>
      </c>
      <c r="L37" s="16">
        <v>30</v>
      </c>
      <c r="M37" s="16">
        <v>37.28</v>
      </c>
      <c r="N37" s="16">
        <v>2.06</v>
      </c>
      <c r="O37" s="16">
        <v>2</v>
      </c>
      <c r="P37" s="16">
        <v>11</v>
      </c>
      <c r="Q37" s="16">
        <v>43</v>
      </c>
      <c r="R37" s="16">
        <f>110+254</f>
        <v>364</v>
      </c>
      <c r="S37" s="16">
        <v>21</v>
      </c>
      <c r="T37" s="16">
        <v>31</v>
      </c>
      <c r="U37" s="16">
        <v>46.3</v>
      </c>
      <c r="V37" s="16">
        <v>31.8</v>
      </c>
      <c r="W37" s="16">
        <f>390+162</f>
        <v>552</v>
      </c>
      <c r="X37" s="16">
        <f>221+21</f>
        <v>242</v>
      </c>
      <c r="Y37" s="16">
        <v>65.099999999999994</v>
      </c>
      <c r="Z37" s="16">
        <v>72</v>
      </c>
      <c r="AA37" s="16">
        <v>94</v>
      </c>
      <c r="AB37" s="16">
        <v>21.4</v>
      </c>
      <c r="AC37" s="16">
        <v>64.099999999999994</v>
      </c>
      <c r="AD37" s="16"/>
      <c r="AE37" s="17"/>
    </row>
    <row r="38" spans="1:31" ht="14.5">
      <c r="A38" s="6" t="s">
        <v>61</v>
      </c>
      <c r="B38" s="6" t="s">
        <v>61</v>
      </c>
      <c r="C38" s="20">
        <v>263195</v>
      </c>
      <c r="D38" s="20">
        <v>47132</v>
      </c>
      <c r="E38" s="4">
        <f t="shared" si="0"/>
        <v>310327</v>
      </c>
      <c r="F38" s="30">
        <f t="shared" si="1"/>
        <v>0.15187850235396855</v>
      </c>
      <c r="G38" s="30" t="str">
        <f t="shared" si="2"/>
        <v>Rural</v>
      </c>
      <c r="H38" s="7">
        <v>21022</v>
      </c>
      <c r="I38" s="9">
        <v>15</v>
      </c>
      <c r="J38" s="9">
        <v>3</v>
      </c>
      <c r="K38" s="9">
        <v>3</v>
      </c>
      <c r="L38" s="9">
        <v>15</v>
      </c>
      <c r="M38" s="9">
        <v>17.75</v>
      </c>
      <c r="N38" s="9">
        <v>0.3</v>
      </c>
      <c r="O38" s="9">
        <v>0</v>
      </c>
      <c r="P38" s="9">
        <v>4</v>
      </c>
      <c r="Q38" s="9">
        <v>18</v>
      </c>
      <c r="R38" s="9">
        <v>92</v>
      </c>
      <c r="S38" s="9">
        <v>18</v>
      </c>
      <c r="T38" s="9">
        <v>11</v>
      </c>
      <c r="U38" s="9">
        <v>48.4</v>
      </c>
      <c r="V38" s="9">
        <v>17.3</v>
      </c>
      <c r="W38" s="9">
        <v>188</v>
      </c>
      <c r="X38" s="9">
        <v>24</v>
      </c>
      <c r="Y38" s="9">
        <v>36.700000000000003</v>
      </c>
      <c r="Z38" s="9">
        <v>14.6</v>
      </c>
      <c r="AA38" s="9">
        <v>11</v>
      </c>
      <c r="AB38" s="9">
        <v>6.7</v>
      </c>
      <c r="AC38" s="9">
        <v>27.2</v>
      </c>
      <c r="AD38" s="9"/>
      <c r="AE38" s="10"/>
    </row>
    <row r="39" spans="1:31" ht="14.5">
      <c r="A39" s="21" t="s">
        <v>62</v>
      </c>
      <c r="B39" s="21" t="s">
        <v>62</v>
      </c>
      <c r="C39" s="22">
        <v>907766</v>
      </c>
      <c r="D39" s="22">
        <v>85417</v>
      </c>
      <c r="E39" s="4">
        <f t="shared" si="0"/>
        <v>993183</v>
      </c>
      <c r="F39" s="30">
        <f t="shared" si="1"/>
        <v>8.6003284389684478E-2</v>
      </c>
      <c r="G39" s="30" t="str">
        <f t="shared" si="2"/>
        <v>Rural</v>
      </c>
      <c r="H39" s="4">
        <v>2530</v>
      </c>
      <c r="I39" s="5">
        <v>393</v>
      </c>
      <c r="J39" s="23">
        <v>6</v>
      </c>
      <c r="K39" s="23">
        <v>6</v>
      </c>
      <c r="L39" s="23">
        <v>30</v>
      </c>
      <c r="M39" s="23">
        <v>36.57</v>
      </c>
      <c r="N39" s="23">
        <v>1.06</v>
      </c>
      <c r="O39" s="23">
        <v>0</v>
      </c>
      <c r="P39" s="23">
        <v>24</v>
      </c>
      <c r="Q39" s="23">
        <v>60</v>
      </c>
      <c r="R39" s="23">
        <v>257</v>
      </c>
      <c r="S39" s="23">
        <v>14</v>
      </c>
      <c r="T39" s="23">
        <v>14</v>
      </c>
      <c r="U39" s="23">
        <v>58.8</v>
      </c>
      <c r="V39" s="23">
        <v>19.100000000000001</v>
      </c>
      <c r="W39" s="23">
        <v>851</v>
      </c>
      <c r="X39" s="23">
        <v>247</v>
      </c>
      <c r="Y39" s="23">
        <v>55.1</v>
      </c>
      <c r="Z39" s="23">
        <v>48</v>
      </c>
      <c r="AA39" s="23">
        <v>78</v>
      </c>
      <c r="AB39" s="23">
        <v>8.6999999999999993</v>
      </c>
      <c r="AC39" s="23">
        <v>44.1</v>
      </c>
      <c r="AD39" s="23"/>
      <c r="AE39" s="24"/>
    </row>
    <row r="40" spans="1:31" ht="14.5">
      <c r="A40" s="21" t="s">
        <v>63</v>
      </c>
      <c r="B40" s="21" t="s">
        <v>63</v>
      </c>
      <c r="C40" s="11">
        <v>246897</v>
      </c>
      <c r="D40" s="11">
        <v>93774</v>
      </c>
      <c r="E40" s="4">
        <f t="shared" si="0"/>
        <v>340671</v>
      </c>
      <c r="F40" s="30">
        <f t="shared" si="1"/>
        <v>0.27526264343017165</v>
      </c>
      <c r="G40" s="30" t="str">
        <f t="shared" si="2"/>
        <v>Rural</v>
      </c>
      <c r="H40" s="11">
        <v>17084</v>
      </c>
      <c r="I40" s="5">
        <v>20</v>
      </c>
      <c r="J40" s="23">
        <v>4</v>
      </c>
      <c r="K40" s="23">
        <v>4</v>
      </c>
      <c r="L40" s="23">
        <v>20</v>
      </c>
      <c r="M40" s="23">
        <v>22.96</v>
      </c>
      <c r="N40" s="23">
        <v>0.65</v>
      </c>
      <c r="O40" s="23">
        <v>0</v>
      </c>
      <c r="P40" s="23">
        <v>8</v>
      </c>
      <c r="Q40" s="23">
        <v>20</v>
      </c>
      <c r="R40" s="23">
        <v>90</v>
      </c>
      <c r="S40" s="23">
        <v>14</v>
      </c>
      <c r="T40" s="23">
        <v>19</v>
      </c>
      <c r="U40" s="23">
        <v>23.1</v>
      </c>
      <c r="V40" s="23">
        <v>55</v>
      </c>
      <c r="W40" s="23">
        <v>42</v>
      </c>
      <c r="X40" s="23">
        <v>39</v>
      </c>
      <c r="Y40" s="23">
        <v>68.7</v>
      </c>
      <c r="Z40" s="23">
        <v>48</v>
      </c>
      <c r="AA40" s="23">
        <v>48</v>
      </c>
      <c r="AB40" s="23">
        <v>16.100000000000001</v>
      </c>
      <c r="AC40" s="23">
        <v>54.9</v>
      </c>
      <c r="AD40" s="23"/>
      <c r="AE40" s="24"/>
    </row>
    <row r="41" spans="1:31" ht="14.5">
      <c r="A41" s="6" t="s">
        <v>64</v>
      </c>
      <c r="B41" s="6" t="s">
        <v>64</v>
      </c>
      <c r="C41" s="20">
        <v>240221</v>
      </c>
      <c r="D41" s="20">
        <v>75722</v>
      </c>
      <c r="E41" s="4">
        <f t="shared" si="0"/>
        <v>315943</v>
      </c>
      <c r="F41" s="30">
        <f t="shared" si="1"/>
        <v>0.23966981385882896</v>
      </c>
      <c r="G41" s="30" t="str">
        <f t="shared" si="2"/>
        <v>Rural</v>
      </c>
      <c r="H41" s="8">
        <v>38437</v>
      </c>
      <c r="I41" s="9">
        <v>8</v>
      </c>
      <c r="J41" s="9">
        <v>3</v>
      </c>
      <c r="K41" s="9">
        <v>3</v>
      </c>
      <c r="L41" s="9">
        <v>15</v>
      </c>
      <c r="M41" s="9">
        <v>32.51</v>
      </c>
      <c r="N41" s="9">
        <v>0.28999999999999998</v>
      </c>
      <c r="O41" s="9">
        <v>0</v>
      </c>
      <c r="P41" s="9">
        <v>3</v>
      </c>
      <c r="Q41" s="9">
        <v>7</v>
      </c>
      <c r="R41" s="9">
        <v>77</v>
      </c>
      <c r="S41" s="9">
        <v>6</v>
      </c>
      <c r="T41" s="9">
        <v>7</v>
      </c>
      <c r="U41" s="9">
        <v>53.3</v>
      </c>
      <c r="V41" s="9">
        <v>15.8</v>
      </c>
      <c r="W41" s="10">
        <v>203</v>
      </c>
      <c r="X41" s="9">
        <v>40</v>
      </c>
      <c r="Y41" s="9">
        <v>55</v>
      </c>
      <c r="Z41" s="9">
        <v>26.1</v>
      </c>
      <c r="AA41" s="9">
        <v>11</v>
      </c>
      <c r="AB41" s="9">
        <v>6</v>
      </c>
      <c r="AC41" s="9">
        <v>31.6</v>
      </c>
      <c r="AD41" s="9"/>
      <c r="AE41" s="10"/>
    </row>
    <row r="42" spans="1:31" ht="14.5">
      <c r="A42" s="21" t="s">
        <v>65</v>
      </c>
      <c r="B42" s="21" t="s">
        <v>65</v>
      </c>
      <c r="C42" s="22">
        <v>360434</v>
      </c>
      <c r="D42" s="22">
        <v>32743</v>
      </c>
      <c r="E42" s="4">
        <f t="shared" si="0"/>
        <v>393177</v>
      </c>
      <c r="F42" s="30">
        <f t="shared" si="1"/>
        <v>8.3278014736365549E-2</v>
      </c>
      <c r="G42" s="30" t="str">
        <f t="shared" si="2"/>
        <v>Rural</v>
      </c>
      <c r="H42" s="23">
        <v>2639</v>
      </c>
      <c r="I42" s="23">
        <v>153</v>
      </c>
      <c r="J42" s="23">
        <v>6</v>
      </c>
      <c r="K42" s="23">
        <v>3</v>
      </c>
      <c r="L42" s="23">
        <v>15</v>
      </c>
      <c r="M42" s="23">
        <v>32.26</v>
      </c>
      <c r="N42" s="23">
        <v>0.6</v>
      </c>
      <c r="O42" s="23">
        <v>0</v>
      </c>
      <c r="P42" s="23">
        <v>12</v>
      </c>
      <c r="Q42" s="23">
        <v>22</v>
      </c>
      <c r="R42" s="23">
        <v>147</v>
      </c>
      <c r="S42" s="23">
        <v>24</v>
      </c>
      <c r="T42" s="23">
        <v>34</v>
      </c>
      <c r="U42" s="23">
        <v>54.5</v>
      </c>
      <c r="V42" s="23">
        <v>22.6</v>
      </c>
      <c r="W42" s="23">
        <v>508</v>
      </c>
      <c r="X42" s="23">
        <v>157</v>
      </c>
      <c r="Y42" s="23">
        <v>59.1</v>
      </c>
      <c r="Z42" s="23">
        <v>35.299999999999997</v>
      </c>
      <c r="AA42" s="23">
        <v>76</v>
      </c>
      <c r="AB42" s="23">
        <v>12.1</v>
      </c>
      <c r="AC42" s="23">
        <v>51.3</v>
      </c>
      <c r="AD42" s="23"/>
      <c r="AE42" s="24"/>
    </row>
    <row r="43" spans="1:31" ht="14.5">
      <c r="A43" s="21" t="s">
        <v>66</v>
      </c>
      <c r="B43" s="21" t="s">
        <v>66</v>
      </c>
      <c r="C43" s="22">
        <v>811607</v>
      </c>
      <c r="D43" s="22">
        <v>178734</v>
      </c>
      <c r="E43" s="4">
        <f t="shared" si="0"/>
        <v>990341</v>
      </c>
      <c r="F43" s="30">
        <f t="shared" si="1"/>
        <v>0.18047722956032317</v>
      </c>
      <c r="G43" s="30" t="str">
        <f t="shared" si="2"/>
        <v>Rural</v>
      </c>
      <c r="H43" s="23">
        <v>2496</v>
      </c>
      <c r="I43" s="23">
        <v>397</v>
      </c>
      <c r="J43" s="23">
        <v>5</v>
      </c>
      <c r="K43" s="23">
        <v>5</v>
      </c>
      <c r="L43" s="23">
        <v>25</v>
      </c>
      <c r="M43" s="23">
        <v>39.6</v>
      </c>
      <c r="N43" s="23">
        <v>1.61</v>
      </c>
      <c r="O43" s="23">
        <v>1</v>
      </c>
      <c r="P43" s="23">
        <v>12</v>
      </c>
      <c r="Q43" s="23">
        <v>44</v>
      </c>
      <c r="R43" s="23">
        <v>138</v>
      </c>
      <c r="S43" s="23">
        <v>13</v>
      </c>
      <c r="T43" s="23">
        <v>8</v>
      </c>
      <c r="U43" s="23">
        <v>53.5</v>
      </c>
      <c r="V43" s="23">
        <v>22.6</v>
      </c>
      <c r="W43" s="23">
        <v>621</v>
      </c>
      <c r="X43" s="23">
        <v>261</v>
      </c>
      <c r="Y43" s="23">
        <v>75.7</v>
      </c>
      <c r="Z43" s="23">
        <v>38.1</v>
      </c>
      <c r="AA43" s="23">
        <v>64</v>
      </c>
      <c r="AB43" s="23">
        <v>11.7</v>
      </c>
      <c r="AC43" s="23">
        <v>40.4</v>
      </c>
      <c r="AD43" s="23"/>
      <c r="AE43" s="24"/>
    </row>
    <row r="44" spans="1:31" ht="14.5">
      <c r="A44" s="21" t="s">
        <v>67</v>
      </c>
      <c r="B44" s="21" t="s">
        <v>67</v>
      </c>
      <c r="C44" s="22">
        <v>786185</v>
      </c>
      <c r="D44" s="22">
        <v>140791</v>
      </c>
      <c r="E44" s="4">
        <f t="shared" si="0"/>
        <v>926976</v>
      </c>
      <c r="F44" s="30">
        <f t="shared" si="1"/>
        <v>0.15188203362330849</v>
      </c>
      <c r="G44" s="30" t="str">
        <f t="shared" si="2"/>
        <v>Rural</v>
      </c>
      <c r="H44" s="23">
        <v>68680</v>
      </c>
      <c r="I44" s="23">
        <v>14</v>
      </c>
      <c r="J44" s="23">
        <v>7</v>
      </c>
      <c r="K44" s="23">
        <v>6</v>
      </c>
      <c r="L44" s="23">
        <v>30</v>
      </c>
      <c r="M44" s="23">
        <v>31.86</v>
      </c>
      <c r="N44" s="23">
        <v>1.1000000000000001</v>
      </c>
      <c r="O44" s="23">
        <v>0</v>
      </c>
      <c r="P44" s="23">
        <v>6</v>
      </c>
      <c r="Q44" s="23">
        <v>29</v>
      </c>
      <c r="R44" s="23">
        <v>232</v>
      </c>
      <c r="S44" s="23">
        <v>19</v>
      </c>
      <c r="T44" s="23">
        <v>7</v>
      </c>
      <c r="U44" s="23">
        <v>51.1</v>
      </c>
      <c r="V44" s="23">
        <v>17.399999999999999</v>
      </c>
      <c r="W44" s="23">
        <v>469</v>
      </c>
      <c r="X44" s="23">
        <v>63</v>
      </c>
      <c r="Y44" s="23">
        <v>48.2</v>
      </c>
      <c r="Z44" s="23">
        <v>8.8000000000000007</v>
      </c>
      <c r="AA44" s="23">
        <v>16</v>
      </c>
      <c r="AB44" s="23">
        <v>4.8</v>
      </c>
      <c r="AC44" s="23">
        <v>16.600000000000001</v>
      </c>
      <c r="AD44" s="23"/>
      <c r="AE44" s="24"/>
    </row>
    <row r="45" spans="1:31" ht="14.5">
      <c r="A45" s="21" t="s">
        <v>68</v>
      </c>
      <c r="B45" s="21" t="s">
        <v>68</v>
      </c>
      <c r="C45" s="22">
        <v>652981</v>
      </c>
      <c r="D45" s="22">
        <v>510205</v>
      </c>
      <c r="E45" s="4">
        <f t="shared" si="0"/>
        <v>1163186</v>
      </c>
      <c r="F45" s="30">
        <f t="shared" si="1"/>
        <v>0.43862718430242453</v>
      </c>
      <c r="G45" s="30" t="str">
        <f t="shared" si="2"/>
        <v>Urban</v>
      </c>
      <c r="H45" s="23">
        <v>3345</v>
      </c>
      <c r="I45" s="23">
        <v>343</v>
      </c>
      <c r="J45" s="23">
        <v>6</v>
      </c>
      <c r="K45" s="23">
        <v>6</v>
      </c>
      <c r="L45" s="23">
        <v>30</v>
      </c>
      <c r="M45" s="23">
        <v>24.37</v>
      </c>
      <c r="N45" s="23">
        <v>2.39</v>
      </c>
      <c r="O45" s="23">
        <v>1</v>
      </c>
      <c r="P45" s="23">
        <v>22</v>
      </c>
      <c r="Q45" s="23">
        <v>43</v>
      </c>
      <c r="R45" s="23">
        <v>192</v>
      </c>
      <c r="S45" s="23">
        <v>28</v>
      </c>
      <c r="T45" s="23">
        <v>28</v>
      </c>
      <c r="U45" s="23">
        <v>45.6</v>
      </c>
      <c r="V45" s="23">
        <v>27.1</v>
      </c>
      <c r="W45" s="23">
        <v>845</v>
      </c>
      <c r="X45" s="23">
        <v>248</v>
      </c>
      <c r="Y45" s="23">
        <v>82</v>
      </c>
      <c r="Z45" s="23">
        <v>97</v>
      </c>
      <c r="AA45" s="23">
        <v>60</v>
      </c>
      <c r="AB45" s="23">
        <v>20.9</v>
      </c>
      <c r="AC45" s="23">
        <v>51.4</v>
      </c>
      <c r="AD45" s="23"/>
      <c r="AE45" s="24"/>
    </row>
    <row r="46" spans="1:31" ht="14.5">
      <c r="A46" s="21" t="s">
        <v>69</v>
      </c>
      <c r="B46" s="21" t="s">
        <v>69</v>
      </c>
      <c r="C46" s="22">
        <v>531629</v>
      </c>
      <c r="D46" s="22">
        <v>58384</v>
      </c>
      <c r="E46" s="4">
        <f t="shared" si="0"/>
        <v>590013</v>
      </c>
      <c r="F46" s="30">
        <f t="shared" si="1"/>
        <v>9.8953751866484294E-2</v>
      </c>
      <c r="G46" s="30" t="str">
        <f t="shared" si="2"/>
        <v>Rural</v>
      </c>
      <c r="H46" s="23">
        <v>564</v>
      </c>
      <c r="I46" s="23">
        <v>1047</v>
      </c>
      <c r="J46" s="23">
        <v>6</v>
      </c>
      <c r="K46" s="23">
        <v>5</v>
      </c>
      <c r="L46" s="23">
        <v>25</v>
      </c>
      <c r="M46" s="23">
        <v>41.16</v>
      </c>
      <c r="N46" s="23">
        <v>0.83</v>
      </c>
      <c r="O46" s="23">
        <v>0</v>
      </c>
      <c r="P46" s="23">
        <v>10</v>
      </c>
      <c r="Q46" s="23">
        <v>24</v>
      </c>
      <c r="R46" s="23">
        <v>98</v>
      </c>
      <c r="S46" s="23">
        <v>11</v>
      </c>
      <c r="T46" s="23">
        <v>12</v>
      </c>
      <c r="U46" s="23">
        <v>56.1</v>
      </c>
      <c r="V46" s="23">
        <v>21.4</v>
      </c>
      <c r="W46" s="23">
        <v>452</v>
      </c>
      <c r="X46" s="23">
        <v>162</v>
      </c>
      <c r="Y46" s="23">
        <v>68.3</v>
      </c>
      <c r="Z46" s="23">
        <v>38.6</v>
      </c>
      <c r="AA46" s="23">
        <v>87</v>
      </c>
      <c r="AB46" s="23">
        <v>9.3000000000000007</v>
      </c>
      <c r="AC46" s="23">
        <v>43.1</v>
      </c>
      <c r="AD46" s="23"/>
      <c r="AE46" s="24"/>
    </row>
    <row r="47" spans="1:31" ht="14.5">
      <c r="A47" s="21" t="s">
        <v>70</v>
      </c>
      <c r="B47" s="21" t="s">
        <v>70</v>
      </c>
      <c r="C47" s="22">
        <v>604089</v>
      </c>
      <c r="D47" s="22">
        <v>177174</v>
      </c>
      <c r="E47" s="4">
        <f t="shared" si="0"/>
        <v>781263</v>
      </c>
      <c r="F47" s="30">
        <f t="shared" si="1"/>
        <v>0.22677894639833193</v>
      </c>
      <c r="G47" s="30" t="str">
        <f t="shared" si="2"/>
        <v>Rural</v>
      </c>
      <c r="H47" s="23">
        <v>56686</v>
      </c>
      <c r="I47" s="23">
        <v>14</v>
      </c>
      <c r="J47" s="23">
        <v>8</v>
      </c>
      <c r="K47" s="23">
        <v>6</v>
      </c>
      <c r="L47" s="23">
        <v>30</v>
      </c>
      <c r="M47" s="23">
        <v>34.64</v>
      </c>
      <c r="N47" s="23">
        <v>0.51</v>
      </c>
      <c r="O47" s="23">
        <v>0</v>
      </c>
      <c r="P47" s="23">
        <v>14</v>
      </c>
      <c r="Q47" s="23">
        <v>42</v>
      </c>
      <c r="R47" s="23">
        <v>96</v>
      </c>
      <c r="S47" s="23">
        <v>7</v>
      </c>
      <c r="T47" s="23">
        <v>6</v>
      </c>
      <c r="U47" s="23">
        <v>53.4</v>
      </c>
      <c r="V47" s="23">
        <v>18.5</v>
      </c>
      <c r="W47" s="23">
        <v>306</v>
      </c>
      <c r="X47" s="23">
        <v>51</v>
      </c>
      <c r="Y47" s="23">
        <v>49.2</v>
      </c>
      <c r="Z47" s="23">
        <v>14.6</v>
      </c>
      <c r="AA47" s="23">
        <v>2</v>
      </c>
      <c r="AB47" s="23">
        <v>3.9</v>
      </c>
      <c r="AC47" s="23">
        <v>27.9</v>
      </c>
      <c r="AD47" s="23"/>
      <c r="AE47" s="24"/>
    </row>
    <row r="48" spans="1:31" ht="12.5">
      <c r="A48" s="25" t="s">
        <v>71</v>
      </c>
      <c r="B48" s="25" t="s">
        <v>71</v>
      </c>
      <c r="C48" s="11">
        <v>107572</v>
      </c>
      <c r="D48" s="11">
        <v>8610</v>
      </c>
      <c r="E48" s="4">
        <f t="shared" si="0"/>
        <v>116182</v>
      </c>
      <c r="F48" s="30">
        <f t="shared" si="1"/>
        <v>7.410786524590729E-2</v>
      </c>
      <c r="G48" s="30" t="str">
        <f t="shared" si="2"/>
        <v>Rural</v>
      </c>
      <c r="H48" s="11">
        <v>9169</v>
      </c>
      <c r="I48" s="25">
        <v>68</v>
      </c>
      <c r="J48" s="5">
        <v>5</v>
      </c>
      <c r="K48" s="5">
        <v>4</v>
      </c>
      <c r="L48" s="5">
        <v>20</v>
      </c>
      <c r="M48" s="5">
        <v>37.159999999999997</v>
      </c>
      <c r="N48" s="5">
        <v>0.73</v>
      </c>
      <c r="O48" s="5">
        <v>0</v>
      </c>
      <c r="P48" s="5">
        <v>5</v>
      </c>
      <c r="Q48" s="5">
        <v>9</v>
      </c>
      <c r="R48" s="5">
        <v>149</v>
      </c>
      <c r="S48" s="5">
        <v>8</v>
      </c>
      <c r="T48" s="5">
        <v>9</v>
      </c>
      <c r="U48" s="5">
        <v>55</v>
      </c>
      <c r="V48" s="5">
        <v>14.8</v>
      </c>
      <c r="W48" s="5">
        <v>690</v>
      </c>
      <c r="X48" s="5">
        <v>159</v>
      </c>
      <c r="Y48" s="5">
        <v>31.2</v>
      </c>
      <c r="Z48" s="5">
        <v>11.9</v>
      </c>
      <c r="AA48" s="5">
        <v>43</v>
      </c>
      <c r="AB48" s="5">
        <v>3.6</v>
      </c>
      <c r="AC48" s="5">
        <v>21.1</v>
      </c>
      <c r="AD48" s="5"/>
    </row>
    <row r="49" spans="3:30" ht="12.5">
      <c r="C49" s="5"/>
      <c r="D49" s="5"/>
      <c r="E49" s="5"/>
      <c r="F49" s="30"/>
      <c r="G49" s="30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3:30" ht="12.5">
      <c r="C50" s="5"/>
      <c r="D50" s="5"/>
      <c r="E50" s="5"/>
      <c r="F50" s="30"/>
      <c r="G50" s="30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3:30" ht="12.5">
      <c r="C51" s="5"/>
      <c r="D51" s="5"/>
      <c r="E51" s="5"/>
      <c r="F51" s="30"/>
      <c r="G51" s="30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3:30" ht="12.5">
      <c r="C52" s="5"/>
      <c r="D52" s="5"/>
      <c r="E52" s="5"/>
      <c r="F52" s="30"/>
      <c r="G52" s="30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3:30" ht="12.5">
      <c r="C53" s="5"/>
      <c r="D53" s="5"/>
      <c r="E53" s="5"/>
      <c r="F53" s="30"/>
      <c r="G53" s="30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3:30" ht="12.5">
      <c r="C54" s="5"/>
      <c r="D54" s="5"/>
      <c r="E54" s="5"/>
      <c r="F54" s="30"/>
      <c r="G54" s="30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3:30" ht="12.5">
      <c r="C55" s="5"/>
      <c r="D55" s="5"/>
      <c r="E55" s="5"/>
      <c r="F55" s="30"/>
      <c r="G55" s="30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3:30" ht="12.5">
      <c r="C56" s="5"/>
      <c r="D56" s="5"/>
      <c r="E56" s="5"/>
      <c r="F56" s="30"/>
      <c r="G56" s="30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3:30" ht="12.5">
      <c r="C57" s="5"/>
      <c r="D57" s="5"/>
      <c r="E57" s="5"/>
      <c r="F57" s="30"/>
      <c r="G57" s="30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3:30" ht="12.5">
      <c r="C58" s="5"/>
      <c r="D58" s="5"/>
      <c r="E58" s="5"/>
      <c r="F58" s="30"/>
      <c r="G58" s="30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3:30" ht="12.5">
      <c r="C59" s="5"/>
      <c r="D59" s="5"/>
      <c r="E59" s="5"/>
      <c r="F59" s="30"/>
      <c r="G59" s="30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3:30" ht="12.5">
      <c r="C60" s="5"/>
      <c r="D60" s="5"/>
      <c r="E60" s="5"/>
      <c r="F60" s="30"/>
      <c r="G60" s="30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3:30" ht="12.5">
      <c r="C61" s="5"/>
      <c r="D61" s="5"/>
      <c r="E61" s="5"/>
      <c r="F61" s="30"/>
      <c r="G61" s="30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3:30" ht="12.5">
      <c r="C62" s="5"/>
      <c r="D62" s="5"/>
      <c r="E62" s="5"/>
      <c r="F62" s="30"/>
      <c r="G62" s="30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3:30" ht="12.5">
      <c r="C63" s="5"/>
      <c r="D63" s="5"/>
      <c r="E63" s="5"/>
      <c r="F63" s="30"/>
      <c r="G63" s="30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3:30" ht="12.5">
      <c r="C64" s="5"/>
      <c r="D64" s="5"/>
      <c r="E64" s="5"/>
      <c r="F64" s="30"/>
      <c r="G64" s="30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3:30" ht="12.5">
      <c r="C65" s="5"/>
      <c r="D65" s="5"/>
      <c r="E65" s="5"/>
      <c r="F65" s="30"/>
      <c r="G65" s="30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3:30" ht="12.5">
      <c r="C66" s="5"/>
      <c r="D66" s="5"/>
      <c r="E66" s="5"/>
      <c r="F66" s="30"/>
      <c r="G66" s="30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3:30" ht="12.5">
      <c r="C67" s="5"/>
      <c r="D67" s="5"/>
      <c r="E67" s="5"/>
      <c r="F67" s="30"/>
      <c r="G67" s="30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3:30" ht="12.5">
      <c r="C68" s="5"/>
      <c r="D68" s="5"/>
      <c r="E68" s="5"/>
      <c r="F68" s="30"/>
      <c r="G68" s="30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3:30" ht="12.5">
      <c r="C69" s="5"/>
      <c r="D69" s="5"/>
      <c r="E69" s="5"/>
      <c r="F69" s="30"/>
      <c r="G69" s="30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3:30" ht="12.5">
      <c r="C70" s="5"/>
      <c r="D70" s="5"/>
      <c r="E70" s="5"/>
      <c r="F70" s="30"/>
      <c r="G70" s="30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3:30" ht="12.5">
      <c r="C71" s="5"/>
      <c r="D71" s="5"/>
      <c r="E71" s="5"/>
      <c r="F71" s="30"/>
      <c r="G71" s="30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3:30" ht="12.5">
      <c r="C72" s="5"/>
      <c r="D72" s="5"/>
      <c r="E72" s="5"/>
      <c r="F72" s="30"/>
      <c r="G72" s="30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3:30" ht="12.5">
      <c r="C73" s="5"/>
      <c r="D73" s="5"/>
      <c r="E73" s="5"/>
      <c r="F73" s="30"/>
      <c r="G73" s="30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3:30" ht="12.5">
      <c r="C74" s="5"/>
      <c r="D74" s="5"/>
      <c r="E74" s="5"/>
      <c r="F74" s="30"/>
      <c r="G74" s="30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3:30" ht="12.5">
      <c r="C75" s="5"/>
      <c r="D75" s="5"/>
      <c r="E75" s="5"/>
      <c r="F75" s="30"/>
      <c r="G75" s="30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3:30" ht="12.5">
      <c r="C76" s="5"/>
      <c r="D76" s="5"/>
      <c r="E76" s="5"/>
      <c r="F76" s="30"/>
      <c r="G76" s="30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3:30" ht="12.5">
      <c r="C77" s="5"/>
      <c r="D77" s="5"/>
      <c r="E77" s="5"/>
      <c r="F77" s="30"/>
      <c r="G77" s="30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3:30" ht="12.5">
      <c r="C78" s="5"/>
      <c r="D78" s="5"/>
      <c r="E78" s="5"/>
      <c r="F78" s="30"/>
      <c r="G78" s="30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3:30" ht="12.5">
      <c r="C79" s="5"/>
      <c r="D79" s="5"/>
      <c r="E79" s="5"/>
      <c r="F79" s="30"/>
      <c r="G79" s="30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3:30" ht="12.5">
      <c r="C80" s="5"/>
      <c r="D80" s="5"/>
      <c r="E80" s="5"/>
      <c r="F80" s="30"/>
      <c r="G80" s="30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3:30" ht="12.5">
      <c r="C81" s="5"/>
      <c r="D81" s="5"/>
      <c r="E81" s="5"/>
      <c r="F81" s="30"/>
      <c r="G81" s="30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3:30" ht="12.5">
      <c r="C82" s="5"/>
      <c r="D82" s="5"/>
      <c r="E82" s="5"/>
      <c r="F82" s="30"/>
      <c r="G82" s="30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3:30" ht="12.5">
      <c r="C83" s="5"/>
      <c r="D83" s="5"/>
      <c r="E83" s="5"/>
      <c r="F83" s="30"/>
      <c r="G83" s="30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3:30" ht="12.5">
      <c r="C84" s="5"/>
      <c r="D84" s="5"/>
      <c r="E84" s="5"/>
      <c r="F84" s="30"/>
      <c r="G84" s="30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3:30" ht="12.5">
      <c r="C85" s="5"/>
      <c r="D85" s="5"/>
      <c r="E85" s="5"/>
      <c r="F85" s="30"/>
      <c r="G85" s="30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3:30" ht="12.5">
      <c r="C86" s="5"/>
      <c r="D86" s="5"/>
      <c r="E86" s="5"/>
      <c r="F86" s="30"/>
      <c r="G86" s="30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3:30" ht="12.5">
      <c r="C87" s="5"/>
      <c r="D87" s="5"/>
      <c r="E87" s="5"/>
      <c r="F87" s="30"/>
      <c r="G87" s="30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3:30" ht="12.5">
      <c r="C88" s="5"/>
      <c r="D88" s="5"/>
      <c r="E88" s="5"/>
      <c r="F88" s="30"/>
      <c r="G88" s="30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3:30" ht="12.5">
      <c r="C89" s="5"/>
      <c r="D89" s="5"/>
      <c r="E89" s="5"/>
      <c r="F89" s="30"/>
      <c r="G89" s="30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3:30" ht="12.5">
      <c r="C90" s="5"/>
      <c r="D90" s="5"/>
      <c r="E90" s="5"/>
      <c r="F90" s="30"/>
      <c r="G90" s="30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3:30" ht="12.5">
      <c r="C91" s="5"/>
      <c r="D91" s="5"/>
      <c r="E91" s="5"/>
      <c r="F91" s="30"/>
      <c r="G91" s="30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3:30" ht="12.5">
      <c r="C92" s="5"/>
      <c r="D92" s="5"/>
      <c r="E92" s="5"/>
      <c r="F92" s="30"/>
      <c r="G92" s="30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3:30" ht="12.5">
      <c r="C93" s="5"/>
      <c r="D93" s="5"/>
      <c r="E93" s="5"/>
      <c r="F93" s="30"/>
      <c r="G93" s="30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3:30" ht="12.5">
      <c r="C94" s="5"/>
      <c r="D94" s="5"/>
      <c r="E94" s="5"/>
      <c r="F94" s="30"/>
      <c r="G94" s="30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3:30" ht="12.5">
      <c r="C95" s="5"/>
      <c r="D95" s="5"/>
      <c r="E95" s="5"/>
      <c r="F95" s="30"/>
      <c r="G95" s="30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3:30" ht="12.5">
      <c r="C96" s="5"/>
      <c r="D96" s="5"/>
      <c r="E96" s="5"/>
      <c r="F96" s="30"/>
      <c r="G96" s="30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3:30" ht="12.5">
      <c r="C97" s="5"/>
      <c r="D97" s="5"/>
      <c r="E97" s="5"/>
      <c r="F97" s="30"/>
      <c r="G97" s="30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3:30" ht="12.5">
      <c r="C98" s="5"/>
      <c r="D98" s="5"/>
      <c r="E98" s="5"/>
      <c r="F98" s="30"/>
      <c r="G98" s="30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3:30" ht="12.5">
      <c r="C99" s="5"/>
      <c r="D99" s="5"/>
      <c r="E99" s="5"/>
      <c r="F99" s="30"/>
      <c r="G99" s="30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3:30" ht="12.5">
      <c r="C100" s="5"/>
      <c r="D100" s="5"/>
      <c r="E100" s="5"/>
      <c r="F100" s="30"/>
      <c r="G100" s="30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3:30" ht="12.5">
      <c r="C101" s="5"/>
      <c r="D101" s="5"/>
      <c r="E101" s="5"/>
      <c r="F101" s="30"/>
      <c r="G101" s="30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3:30" ht="12.5">
      <c r="C102" s="5"/>
      <c r="D102" s="5"/>
      <c r="E102" s="5"/>
      <c r="F102" s="30"/>
      <c r="G102" s="30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3:30" ht="12.5">
      <c r="C103" s="5"/>
      <c r="D103" s="5"/>
      <c r="E103" s="5"/>
      <c r="F103" s="30"/>
      <c r="G103" s="30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3:30" ht="12.5">
      <c r="C104" s="5"/>
      <c r="D104" s="5"/>
      <c r="E104" s="5"/>
      <c r="F104" s="30"/>
      <c r="G104" s="30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3:30" ht="12.5">
      <c r="C105" s="5"/>
      <c r="D105" s="5"/>
      <c r="E105" s="5"/>
      <c r="F105" s="30"/>
      <c r="G105" s="30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3:30" ht="12.5">
      <c r="C106" s="5"/>
      <c r="D106" s="5"/>
      <c r="E106" s="5"/>
      <c r="F106" s="30"/>
      <c r="G106" s="30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3:30" ht="12.5">
      <c r="C107" s="5"/>
      <c r="D107" s="5"/>
      <c r="E107" s="5"/>
      <c r="F107" s="30"/>
      <c r="G107" s="30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3:30" ht="12.5">
      <c r="C108" s="5"/>
      <c r="D108" s="5"/>
      <c r="E108" s="5"/>
      <c r="F108" s="30"/>
      <c r="G108" s="30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3:30" ht="12.5">
      <c r="C109" s="5"/>
      <c r="D109" s="5"/>
      <c r="E109" s="5"/>
      <c r="F109" s="30"/>
      <c r="G109" s="30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3:30" ht="12.5">
      <c r="C110" s="5"/>
      <c r="D110" s="5"/>
      <c r="E110" s="5"/>
      <c r="F110" s="30"/>
      <c r="G110" s="30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3:30" ht="12.5">
      <c r="C111" s="5"/>
      <c r="D111" s="5"/>
      <c r="E111" s="5"/>
      <c r="F111" s="30"/>
      <c r="G111" s="30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3:30" ht="12.5">
      <c r="C112" s="5"/>
      <c r="D112" s="5"/>
      <c r="E112" s="5"/>
      <c r="F112" s="30"/>
      <c r="G112" s="30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3:30" ht="12.5">
      <c r="C113" s="5"/>
      <c r="D113" s="5"/>
      <c r="E113" s="5"/>
      <c r="F113" s="30"/>
      <c r="G113" s="30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3:30" ht="12.5">
      <c r="C114" s="5"/>
      <c r="D114" s="5"/>
      <c r="E114" s="5"/>
      <c r="F114" s="30"/>
      <c r="G114" s="30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3:30" ht="12.5">
      <c r="C115" s="5"/>
      <c r="D115" s="5"/>
      <c r="E115" s="5"/>
      <c r="F115" s="30"/>
      <c r="G115" s="30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3:30" ht="12.5">
      <c r="C116" s="5"/>
      <c r="D116" s="5"/>
      <c r="E116" s="5"/>
      <c r="F116" s="30"/>
      <c r="G116" s="30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3:30" ht="12.5">
      <c r="C117" s="5"/>
      <c r="D117" s="5"/>
      <c r="E117" s="5"/>
      <c r="F117" s="30"/>
      <c r="G117" s="30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3:30" ht="12.5">
      <c r="C118" s="5"/>
      <c r="D118" s="5"/>
      <c r="E118" s="5"/>
      <c r="F118" s="30"/>
      <c r="G118" s="30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3:30" ht="12.5">
      <c r="C119" s="5"/>
      <c r="D119" s="5"/>
      <c r="E119" s="5"/>
      <c r="F119" s="30"/>
      <c r="G119" s="30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3:30" ht="12.5">
      <c r="C120" s="5"/>
      <c r="D120" s="5"/>
      <c r="E120" s="5"/>
      <c r="F120" s="30"/>
      <c r="G120" s="30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3:30" ht="12.5">
      <c r="C121" s="5"/>
      <c r="D121" s="5"/>
      <c r="E121" s="5"/>
      <c r="F121" s="30"/>
      <c r="G121" s="30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3:30" ht="12.5">
      <c r="C122" s="5"/>
      <c r="D122" s="5"/>
      <c r="E122" s="5"/>
      <c r="F122" s="30"/>
      <c r="G122" s="30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3:30" ht="12.5">
      <c r="C123" s="5"/>
      <c r="D123" s="5"/>
      <c r="E123" s="5"/>
      <c r="F123" s="30"/>
      <c r="G123" s="30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3:30" ht="12.5">
      <c r="C124" s="5"/>
      <c r="D124" s="5"/>
      <c r="E124" s="5"/>
      <c r="F124" s="30"/>
      <c r="G124" s="30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3:30" ht="12.5">
      <c r="C125" s="5"/>
      <c r="D125" s="5"/>
      <c r="E125" s="5"/>
      <c r="F125" s="30"/>
      <c r="G125" s="30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3:30" ht="12.5">
      <c r="C126" s="5"/>
      <c r="D126" s="5"/>
      <c r="E126" s="5"/>
      <c r="F126" s="30"/>
      <c r="G126" s="30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3:30" ht="12.5">
      <c r="C127" s="5"/>
      <c r="D127" s="5"/>
      <c r="E127" s="5"/>
      <c r="F127" s="30"/>
      <c r="G127" s="30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3:30" ht="12.5">
      <c r="C128" s="5"/>
      <c r="D128" s="5"/>
      <c r="E128" s="5"/>
      <c r="F128" s="30"/>
      <c r="G128" s="30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3:30" ht="12.5">
      <c r="C129" s="5"/>
      <c r="D129" s="5"/>
      <c r="E129" s="5"/>
      <c r="F129" s="30"/>
      <c r="G129" s="30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3:30" ht="12.5">
      <c r="C130" s="5"/>
      <c r="D130" s="5"/>
      <c r="E130" s="5"/>
      <c r="F130" s="30"/>
      <c r="G130" s="30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3:30" ht="12.5">
      <c r="C131" s="5"/>
      <c r="D131" s="5"/>
      <c r="E131" s="5"/>
      <c r="F131" s="30"/>
      <c r="G131" s="30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3:30" ht="12.5">
      <c r="C132" s="5"/>
      <c r="D132" s="5"/>
      <c r="E132" s="5"/>
      <c r="F132" s="30"/>
      <c r="G132" s="30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3:30" ht="12.5">
      <c r="C133" s="5"/>
      <c r="D133" s="5"/>
      <c r="E133" s="5"/>
      <c r="F133" s="30"/>
      <c r="G133" s="30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3:30" ht="12.5">
      <c r="C134" s="5"/>
      <c r="D134" s="5"/>
      <c r="E134" s="5"/>
      <c r="F134" s="30"/>
      <c r="G134" s="30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3:30" ht="12.5">
      <c r="C135" s="5"/>
      <c r="D135" s="5"/>
      <c r="E135" s="5"/>
      <c r="F135" s="30"/>
      <c r="G135" s="30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3:30" ht="12.5">
      <c r="C136" s="5"/>
      <c r="D136" s="5"/>
      <c r="E136" s="5"/>
      <c r="F136" s="30"/>
      <c r="G136" s="30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3:30" ht="12.5">
      <c r="C137" s="5"/>
      <c r="D137" s="5"/>
      <c r="E137" s="5"/>
      <c r="F137" s="30"/>
      <c r="G137" s="30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3:30" ht="12.5">
      <c r="C138" s="5"/>
      <c r="D138" s="5"/>
      <c r="E138" s="5"/>
      <c r="F138" s="30"/>
      <c r="G138" s="30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3:30" ht="12.5">
      <c r="C139" s="5"/>
      <c r="D139" s="5"/>
      <c r="E139" s="5"/>
      <c r="F139" s="30"/>
      <c r="G139" s="30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3:30" ht="12.5">
      <c r="C140" s="5"/>
      <c r="D140" s="5"/>
      <c r="E140" s="5"/>
      <c r="F140" s="30"/>
      <c r="G140" s="30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3:30" ht="12.5">
      <c r="C141" s="5"/>
      <c r="D141" s="5"/>
      <c r="E141" s="5"/>
      <c r="F141" s="30"/>
      <c r="G141" s="30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3:30" ht="12.5">
      <c r="C142" s="5"/>
      <c r="D142" s="5"/>
      <c r="E142" s="5"/>
      <c r="F142" s="30"/>
      <c r="G142" s="30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3:30" ht="12.5">
      <c r="C143" s="5"/>
      <c r="D143" s="5"/>
      <c r="E143" s="5"/>
      <c r="F143" s="30"/>
      <c r="G143" s="30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3:30" ht="12.5">
      <c r="C144" s="5"/>
      <c r="D144" s="5"/>
      <c r="E144" s="5"/>
      <c r="F144" s="30"/>
      <c r="G144" s="30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3:30" ht="12.5">
      <c r="C145" s="5"/>
      <c r="D145" s="5"/>
      <c r="E145" s="5"/>
      <c r="F145" s="30"/>
      <c r="G145" s="30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3:30" ht="12.5">
      <c r="C146" s="5"/>
      <c r="D146" s="5"/>
      <c r="E146" s="5"/>
      <c r="F146" s="30"/>
      <c r="G146" s="30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3:30" ht="12.5">
      <c r="C147" s="5"/>
      <c r="D147" s="5"/>
      <c r="E147" s="5"/>
      <c r="F147" s="30"/>
      <c r="G147" s="30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3:30" ht="12.5">
      <c r="C148" s="5"/>
      <c r="D148" s="5"/>
      <c r="E148" s="5"/>
      <c r="F148" s="30"/>
      <c r="G148" s="30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3:30" ht="12.5">
      <c r="C149" s="5"/>
      <c r="D149" s="5"/>
      <c r="E149" s="5"/>
      <c r="F149" s="30"/>
      <c r="G149" s="30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3:30" ht="12.5">
      <c r="C150" s="5"/>
      <c r="D150" s="5"/>
      <c r="E150" s="5"/>
      <c r="F150" s="30"/>
      <c r="G150" s="30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3:30" ht="12.5">
      <c r="C151" s="5"/>
      <c r="D151" s="5"/>
      <c r="E151" s="5"/>
      <c r="F151" s="30"/>
      <c r="G151" s="30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3:30" ht="12.5">
      <c r="C152" s="5"/>
      <c r="D152" s="5"/>
      <c r="E152" s="5"/>
      <c r="F152" s="30"/>
      <c r="G152" s="30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3:30" ht="12.5">
      <c r="C153" s="5"/>
      <c r="D153" s="5"/>
      <c r="E153" s="5"/>
      <c r="F153" s="30"/>
      <c r="G153" s="30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3:30" ht="12.5">
      <c r="C154" s="5"/>
      <c r="D154" s="5"/>
      <c r="E154" s="5"/>
      <c r="F154" s="30"/>
      <c r="G154" s="30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3:30" ht="12.5">
      <c r="C155" s="5"/>
      <c r="D155" s="5"/>
      <c r="E155" s="5"/>
      <c r="F155" s="30"/>
      <c r="G155" s="30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3:30" ht="12.5">
      <c r="C156" s="5"/>
      <c r="D156" s="5"/>
      <c r="E156" s="5"/>
      <c r="F156" s="30"/>
      <c r="G156" s="30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3:30" ht="12.5">
      <c r="C157" s="5"/>
      <c r="D157" s="5"/>
      <c r="E157" s="5"/>
      <c r="F157" s="30"/>
      <c r="G157" s="30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3:30" ht="12.5">
      <c r="C158" s="5"/>
      <c r="D158" s="5"/>
      <c r="E158" s="5"/>
      <c r="F158" s="30"/>
      <c r="G158" s="30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3:30" ht="12.5">
      <c r="C159" s="5"/>
      <c r="D159" s="5"/>
      <c r="E159" s="5"/>
      <c r="F159" s="30"/>
      <c r="G159" s="30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3:30" ht="12.5">
      <c r="C160" s="5"/>
      <c r="D160" s="5"/>
      <c r="E160" s="5"/>
      <c r="F160" s="30"/>
      <c r="G160" s="30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3:30" ht="12.5">
      <c r="C161" s="5"/>
      <c r="D161" s="5"/>
      <c r="E161" s="5"/>
      <c r="F161" s="30"/>
      <c r="G161" s="30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3:30" ht="12.5">
      <c r="C162" s="5"/>
      <c r="D162" s="5"/>
      <c r="E162" s="5"/>
      <c r="F162" s="30"/>
      <c r="G162" s="30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3:30" ht="12.5">
      <c r="C163" s="5"/>
      <c r="D163" s="5"/>
      <c r="E163" s="5"/>
      <c r="F163" s="30"/>
      <c r="G163" s="30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3:30" ht="12.5">
      <c r="C164" s="5"/>
      <c r="D164" s="5"/>
      <c r="E164" s="5"/>
      <c r="F164" s="30"/>
      <c r="G164" s="30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3:30" ht="12.5">
      <c r="C165" s="5"/>
      <c r="D165" s="5"/>
      <c r="E165" s="5"/>
      <c r="F165" s="30"/>
      <c r="G165" s="30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3:30" ht="12.5">
      <c r="C166" s="5"/>
      <c r="D166" s="5"/>
      <c r="E166" s="5"/>
      <c r="F166" s="30"/>
      <c r="G166" s="30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3:30" ht="12.5">
      <c r="C167" s="5"/>
      <c r="D167" s="5"/>
      <c r="E167" s="5"/>
      <c r="F167" s="30"/>
      <c r="G167" s="30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3:30" ht="12.5">
      <c r="C168" s="5"/>
      <c r="D168" s="5"/>
      <c r="E168" s="5"/>
      <c r="F168" s="30"/>
      <c r="G168" s="30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3:30" ht="12.5">
      <c r="C169" s="5"/>
      <c r="D169" s="5"/>
      <c r="E169" s="5"/>
      <c r="F169" s="30"/>
      <c r="G169" s="30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3:30" ht="12.5">
      <c r="C170" s="5"/>
      <c r="D170" s="5"/>
      <c r="E170" s="5"/>
      <c r="F170" s="30"/>
      <c r="G170" s="30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3:30" ht="12.5">
      <c r="C171" s="5"/>
      <c r="D171" s="5"/>
      <c r="E171" s="5"/>
      <c r="F171" s="30"/>
      <c r="G171" s="30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3:30" ht="12.5">
      <c r="C172" s="5"/>
      <c r="D172" s="5"/>
      <c r="E172" s="5"/>
      <c r="F172" s="30"/>
      <c r="G172" s="30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3:30" ht="12.5">
      <c r="C173" s="5"/>
      <c r="D173" s="5"/>
      <c r="E173" s="5"/>
      <c r="F173" s="30"/>
      <c r="G173" s="30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3:30" ht="12.5">
      <c r="C174" s="5"/>
      <c r="D174" s="5"/>
      <c r="E174" s="5"/>
      <c r="F174" s="30"/>
      <c r="G174" s="30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3:30" ht="12.5">
      <c r="C175" s="5"/>
      <c r="D175" s="5"/>
      <c r="E175" s="5"/>
      <c r="F175" s="30"/>
      <c r="G175" s="30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3:30" ht="12.5">
      <c r="C176" s="5"/>
      <c r="D176" s="5"/>
      <c r="E176" s="5"/>
      <c r="F176" s="30"/>
      <c r="G176" s="30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3:30" ht="12.5">
      <c r="C177" s="5"/>
      <c r="D177" s="5"/>
      <c r="E177" s="5"/>
      <c r="F177" s="30"/>
      <c r="G177" s="30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3:30" ht="12.5">
      <c r="C178" s="5"/>
      <c r="D178" s="5"/>
      <c r="E178" s="5"/>
      <c r="F178" s="30"/>
      <c r="G178" s="30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3:30" ht="12.5">
      <c r="C179" s="5"/>
      <c r="D179" s="5"/>
      <c r="E179" s="5"/>
      <c r="F179" s="30"/>
      <c r="G179" s="30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3:30" ht="12.5">
      <c r="C180" s="5"/>
      <c r="D180" s="5"/>
      <c r="E180" s="5"/>
      <c r="F180" s="30"/>
      <c r="G180" s="30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3:30" ht="12.5">
      <c r="C181" s="5"/>
      <c r="D181" s="5"/>
      <c r="E181" s="5"/>
      <c r="F181" s="30"/>
      <c r="G181" s="30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3:30" ht="12.5">
      <c r="C182" s="5"/>
      <c r="D182" s="5"/>
      <c r="E182" s="5"/>
      <c r="F182" s="30"/>
      <c r="G182" s="30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3:30" ht="12.5">
      <c r="C183" s="5"/>
      <c r="D183" s="5"/>
      <c r="E183" s="5"/>
      <c r="F183" s="30"/>
      <c r="G183" s="30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3:30" ht="12.5">
      <c r="C184" s="5"/>
      <c r="D184" s="5"/>
      <c r="E184" s="5"/>
      <c r="F184" s="30"/>
      <c r="G184" s="30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3:30" ht="12.5">
      <c r="C185" s="5"/>
      <c r="D185" s="5"/>
      <c r="E185" s="5"/>
      <c r="F185" s="30"/>
      <c r="G185" s="30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3:30" ht="12.5">
      <c r="C186" s="5"/>
      <c r="D186" s="5"/>
      <c r="E186" s="5"/>
      <c r="F186" s="30"/>
      <c r="G186" s="30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3:30" ht="12.5">
      <c r="C187" s="5"/>
      <c r="D187" s="5"/>
      <c r="E187" s="5"/>
      <c r="F187" s="30"/>
      <c r="G187" s="30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3:30" ht="12.5">
      <c r="C188" s="5"/>
      <c r="D188" s="5"/>
      <c r="E188" s="5"/>
      <c r="F188" s="30"/>
      <c r="G188" s="30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3:30" ht="12.5">
      <c r="C189" s="5"/>
      <c r="D189" s="5"/>
      <c r="E189" s="5"/>
      <c r="F189" s="30"/>
      <c r="G189" s="30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3:30" ht="12.5">
      <c r="C190" s="5"/>
      <c r="D190" s="5"/>
      <c r="E190" s="5"/>
      <c r="F190" s="30"/>
      <c r="G190" s="30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3:30" ht="12.5">
      <c r="C191" s="5"/>
      <c r="D191" s="5"/>
      <c r="E191" s="5"/>
      <c r="F191" s="30"/>
      <c r="G191" s="30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3:30" ht="12.5">
      <c r="C192" s="5"/>
      <c r="D192" s="5"/>
      <c r="E192" s="5"/>
      <c r="F192" s="30"/>
      <c r="G192" s="30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3:30" ht="12.5">
      <c r="C193" s="5"/>
      <c r="D193" s="5"/>
      <c r="E193" s="5"/>
      <c r="F193" s="30"/>
      <c r="G193" s="30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3:30" ht="12.5">
      <c r="C194" s="5"/>
      <c r="D194" s="5"/>
      <c r="E194" s="5"/>
      <c r="F194" s="30"/>
      <c r="G194" s="30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3:30" ht="12.5">
      <c r="C195" s="5"/>
      <c r="D195" s="5"/>
      <c r="E195" s="5"/>
      <c r="F195" s="30"/>
      <c r="G195" s="30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3:30" ht="12.5">
      <c r="C196" s="5"/>
      <c r="D196" s="5"/>
      <c r="E196" s="5"/>
      <c r="F196" s="30"/>
      <c r="G196" s="30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3:30" ht="12.5">
      <c r="C197" s="5"/>
      <c r="D197" s="5"/>
      <c r="E197" s="5"/>
      <c r="F197" s="30"/>
      <c r="G197" s="30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3:30" ht="12.5">
      <c r="C198" s="5"/>
      <c r="D198" s="5"/>
      <c r="E198" s="5"/>
      <c r="F198" s="30"/>
      <c r="G198" s="30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3:30" ht="12.5">
      <c r="C199" s="5"/>
      <c r="D199" s="5"/>
      <c r="E199" s="5"/>
      <c r="F199" s="30"/>
      <c r="G199" s="30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3:30" ht="12.5">
      <c r="C200" s="5"/>
      <c r="D200" s="5"/>
      <c r="E200" s="5"/>
      <c r="F200" s="30"/>
      <c r="G200" s="30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3:30" ht="12.5">
      <c r="C201" s="5"/>
      <c r="D201" s="5"/>
      <c r="E201" s="5"/>
      <c r="F201" s="30"/>
      <c r="G201" s="30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3:30" ht="12.5">
      <c r="C202" s="5"/>
      <c r="D202" s="5"/>
      <c r="E202" s="5"/>
      <c r="F202" s="30"/>
      <c r="G202" s="30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3:30" ht="12.5">
      <c r="C203" s="5"/>
      <c r="D203" s="5"/>
      <c r="E203" s="5"/>
      <c r="F203" s="30"/>
      <c r="G203" s="30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3:30" ht="12.5">
      <c r="C204" s="5"/>
      <c r="D204" s="5"/>
      <c r="E204" s="5"/>
      <c r="F204" s="30"/>
      <c r="G204" s="30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3:30" ht="12.5">
      <c r="C205" s="5"/>
      <c r="D205" s="5"/>
      <c r="E205" s="5"/>
      <c r="F205" s="30"/>
      <c r="G205" s="30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3:30" ht="12.5">
      <c r="C206" s="5"/>
      <c r="D206" s="5"/>
      <c r="E206" s="5"/>
      <c r="F206" s="30"/>
      <c r="G206" s="30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3:30" ht="12.5">
      <c r="C207" s="5"/>
      <c r="D207" s="5"/>
      <c r="E207" s="5"/>
      <c r="F207" s="30"/>
      <c r="G207" s="30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3:30" ht="12.5">
      <c r="C208" s="5"/>
      <c r="D208" s="5"/>
      <c r="E208" s="5"/>
      <c r="F208" s="30"/>
      <c r="G208" s="30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3:30" ht="12.5">
      <c r="C209" s="5"/>
      <c r="D209" s="5"/>
      <c r="E209" s="5"/>
      <c r="F209" s="30"/>
      <c r="G209" s="30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3:30" ht="12.5">
      <c r="C210" s="5"/>
      <c r="D210" s="5"/>
      <c r="E210" s="5"/>
      <c r="F210" s="30"/>
      <c r="G210" s="30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3:30" ht="12.5">
      <c r="C211" s="5"/>
      <c r="D211" s="5"/>
      <c r="E211" s="5"/>
      <c r="F211" s="30"/>
      <c r="G211" s="30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3:30" ht="12.5">
      <c r="C212" s="5"/>
      <c r="D212" s="5"/>
      <c r="E212" s="5"/>
      <c r="F212" s="30"/>
      <c r="G212" s="30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3:30" ht="12.5">
      <c r="C213" s="5"/>
      <c r="D213" s="5"/>
      <c r="E213" s="5"/>
      <c r="F213" s="30"/>
      <c r="G213" s="30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3:30" ht="12.5">
      <c r="C214" s="5"/>
      <c r="D214" s="5"/>
      <c r="E214" s="5"/>
      <c r="F214" s="30"/>
      <c r="G214" s="30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3:30" ht="12.5">
      <c r="C215" s="5"/>
      <c r="D215" s="5"/>
      <c r="E215" s="5"/>
      <c r="F215" s="30"/>
      <c r="G215" s="30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3:30" ht="12.5">
      <c r="C216" s="5"/>
      <c r="D216" s="5"/>
      <c r="E216" s="5"/>
      <c r="F216" s="30"/>
      <c r="G216" s="30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3:30" ht="12.5">
      <c r="C217" s="5"/>
      <c r="D217" s="5"/>
      <c r="E217" s="5"/>
      <c r="F217" s="30"/>
      <c r="G217" s="30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3:30" ht="12.5">
      <c r="C218" s="5"/>
      <c r="D218" s="5"/>
      <c r="E218" s="5"/>
      <c r="F218" s="30"/>
      <c r="G218" s="30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3:30" ht="12.5">
      <c r="C219" s="5"/>
      <c r="D219" s="5"/>
      <c r="E219" s="5"/>
      <c r="F219" s="30"/>
      <c r="G219" s="30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3:30" ht="12.5">
      <c r="C220" s="5"/>
      <c r="D220" s="5"/>
      <c r="E220" s="5"/>
      <c r="F220" s="30"/>
      <c r="G220" s="30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3:30" ht="12.5">
      <c r="C221" s="5"/>
      <c r="D221" s="5"/>
      <c r="E221" s="5"/>
      <c r="F221" s="30"/>
      <c r="G221" s="30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3:30" ht="12.5">
      <c r="C222" s="5"/>
      <c r="D222" s="5"/>
      <c r="E222" s="5"/>
      <c r="F222" s="30"/>
      <c r="G222" s="30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3:30" ht="12.5">
      <c r="C223" s="5"/>
      <c r="D223" s="5"/>
      <c r="E223" s="5"/>
      <c r="F223" s="30"/>
      <c r="G223" s="30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3:30" ht="12.5">
      <c r="C224" s="5"/>
      <c r="D224" s="5"/>
      <c r="E224" s="5"/>
      <c r="F224" s="30"/>
      <c r="G224" s="30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3:30" ht="12.5">
      <c r="C225" s="5"/>
      <c r="D225" s="5"/>
      <c r="E225" s="5"/>
      <c r="F225" s="30"/>
      <c r="G225" s="30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3:30" ht="12.5">
      <c r="C226" s="5"/>
      <c r="D226" s="5"/>
      <c r="E226" s="5"/>
      <c r="F226" s="30"/>
      <c r="G226" s="30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3:30" ht="12.5">
      <c r="C227" s="5"/>
      <c r="D227" s="5"/>
      <c r="E227" s="5"/>
      <c r="F227" s="30"/>
      <c r="G227" s="30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3:30" ht="12.5">
      <c r="C228" s="5"/>
      <c r="D228" s="5"/>
      <c r="E228" s="5"/>
      <c r="F228" s="30"/>
      <c r="G228" s="30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3:30" ht="12.5">
      <c r="C229" s="5"/>
      <c r="D229" s="5"/>
      <c r="E229" s="5"/>
      <c r="F229" s="30"/>
      <c r="G229" s="30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3:30" ht="12.5">
      <c r="C230" s="5"/>
      <c r="D230" s="5"/>
      <c r="E230" s="5"/>
      <c r="F230" s="30"/>
      <c r="G230" s="30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3:30" ht="12.5">
      <c r="C231" s="5"/>
      <c r="D231" s="5"/>
      <c r="E231" s="5"/>
      <c r="F231" s="30"/>
      <c r="G231" s="30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3:30" ht="12.5">
      <c r="C232" s="5"/>
      <c r="D232" s="5"/>
      <c r="E232" s="5"/>
      <c r="F232" s="30"/>
      <c r="G232" s="30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3:30" ht="12.5">
      <c r="C233" s="5"/>
      <c r="D233" s="5"/>
      <c r="E233" s="5"/>
      <c r="F233" s="30"/>
      <c r="G233" s="30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3:30" ht="12.5">
      <c r="C234" s="5"/>
      <c r="D234" s="5"/>
      <c r="E234" s="5"/>
      <c r="F234" s="30"/>
      <c r="G234" s="30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3:30" ht="12.5">
      <c r="C235" s="5"/>
      <c r="D235" s="5"/>
      <c r="E235" s="5"/>
      <c r="F235" s="30"/>
      <c r="G235" s="30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3:30" ht="12.5">
      <c r="C236" s="5"/>
      <c r="D236" s="5"/>
      <c r="E236" s="5"/>
      <c r="F236" s="30"/>
      <c r="G236" s="30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3:30" ht="12.5">
      <c r="C237" s="5"/>
      <c r="D237" s="5"/>
      <c r="E237" s="5"/>
      <c r="F237" s="30"/>
      <c r="G237" s="30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3:30" ht="12.5">
      <c r="C238" s="5"/>
      <c r="D238" s="5"/>
      <c r="E238" s="5"/>
      <c r="F238" s="30"/>
      <c r="G238" s="30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3:30" ht="12.5">
      <c r="C239" s="5"/>
      <c r="D239" s="5"/>
      <c r="E239" s="5"/>
      <c r="F239" s="30"/>
      <c r="G239" s="30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3:30" ht="12.5">
      <c r="C240" s="5"/>
      <c r="D240" s="5"/>
      <c r="E240" s="5"/>
      <c r="F240" s="30"/>
      <c r="G240" s="30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3:30" ht="12.5">
      <c r="C241" s="5"/>
      <c r="D241" s="5"/>
      <c r="E241" s="5"/>
      <c r="F241" s="30"/>
      <c r="G241" s="30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3:30" ht="12.5">
      <c r="C242" s="5"/>
      <c r="D242" s="5"/>
      <c r="E242" s="5"/>
      <c r="F242" s="30"/>
      <c r="G242" s="30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3:30" ht="12.5">
      <c r="C243" s="5"/>
      <c r="D243" s="5"/>
      <c r="E243" s="5"/>
      <c r="F243" s="30"/>
      <c r="G243" s="30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3:30" ht="12.5">
      <c r="C244" s="5"/>
      <c r="D244" s="5"/>
      <c r="E244" s="5"/>
      <c r="F244" s="30"/>
      <c r="G244" s="30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3:30" ht="12.5">
      <c r="C245" s="5"/>
      <c r="D245" s="5"/>
      <c r="E245" s="5"/>
      <c r="F245" s="30"/>
      <c r="G245" s="30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3:30" ht="12.5">
      <c r="C246" s="5"/>
      <c r="D246" s="5"/>
      <c r="E246" s="5"/>
      <c r="F246" s="30"/>
      <c r="G246" s="30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3:30" ht="12.5">
      <c r="C247" s="5"/>
      <c r="D247" s="5"/>
      <c r="E247" s="5"/>
      <c r="F247" s="30"/>
      <c r="G247" s="30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3:30" ht="12.5">
      <c r="C248" s="5"/>
      <c r="D248" s="5"/>
      <c r="E248" s="5"/>
      <c r="F248" s="30"/>
      <c r="G248" s="30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3:30" ht="12.5">
      <c r="C249" s="5"/>
      <c r="D249" s="5"/>
      <c r="E249" s="5"/>
      <c r="F249" s="30"/>
      <c r="G249" s="30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3:30" ht="12.5">
      <c r="C250" s="5"/>
      <c r="D250" s="5"/>
      <c r="E250" s="5"/>
      <c r="F250" s="30"/>
      <c r="G250" s="30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3:30" ht="12.5">
      <c r="C251" s="5"/>
      <c r="D251" s="5"/>
      <c r="E251" s="5"/>
      <c r="F251" s="30"/>
      <c r="G251" s="30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3:30" ht="12.5">
      <c r="C252" s="5"/>
      <c r="D252" s="5"/>
      <c r="E252" s="5"/>
      <c r="F252" s="30"/>
      <c r="G252" s="30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3:30" ht="12.5">
      <c r="C253" s="5"/>
      <c r="D253" s="5"/>
      <c r="E253" s="5"/>
      <c r="F253" s="30"/>
      <c r="G253" s="30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3:30" ht="12.5">
      <c r="C254" s="5"/>
      <c r="D254" s="5"/>
      <c r="E254" s="5"/>
      <c r="F254" s="30"/>
      <c r="G254" s="30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3:30" ht="12.5">
      <c r="C255" s="5"/>
      <c r="D255" s="5"/>
      <c r="E255" s="5"/>
      <c r="F255" s="30"/>
      <c r="G255" s="30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3:30" ht="12.5">
      <c r="C256" s="5"/>
      <c r="D256" s="5"/>
      <c r="E256" s="5"/>
      <c r="F256" s="30"/>
      <c r="G256" s="30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3:30" ht="12.5">
      <c r="C257" s="5"/>
      <c r="D257" s="5"/>
      <c r="E257" s="5"/>
      <c r="F257" s="30"/>
      <c r="G257" s="30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3:30" ht="12.5">
      <c r="C258" s="5"/>
      <c r="D258" s="5"/>
      <c r="E258" s="5"/>
      <c r="F258" s="30"/>
      <c r="G258" s="30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3:30" ht="12.5">
      <c r="C259" s="5"/>
      <c r="D259" s="5"/>
      <c r="E259" s="5"/>
      <c r="F259" s="30"/>
      <c r="G259" s="30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3:30" ht="12.5">
      <c r="C260" s="5"/>
      <c r="D260" s="5"/>
      <c r="E260" s="5"/>
      <c r="F260" s="30"/>
      <c r="G260" s="30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3:30" ht="12.5">
      <c r="C261" s="5"/>
      <c r="D261" s="5"/>
      <c r="E261" s="5"/>
      <c r="F261" s="30"/>
      <c r="G261" s="30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3:30" ht="12.5">
      <c r="C262" s="5"/>
      <c r="D262" s="5"/>
      <c r="E262" s="5"/>
      <c r="F262" s="30"/>
      <c r="G262" s="30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3:30" ht="12.5">
      <c r="C263" s="5"/>
      <c r="D263" s="5"/>
      <c r="E263" s="5"/>
      <c r="F263" s="30"/>
      <c r="G263" s="30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3:30" ht="12.5">
      <c r="C264" s="5"/>
      <c r="D264" s="5"/>
      <c r="E264" s="5"/>
      <c r="F264" s="30"/>
      <c r="G264" s="30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3:30" ht="12.5">
      <c r="C265" s="5"/>
      <c r="D265" s="5"/>
      <c r="E265" s="5"/>
      <c r="F265" s="30"/>
      <c r="G265" s="30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3:30" ht="12.5">
      <c r="C266" s="5"/>
      <c r="D266" s="5"/>
      <c r="E266" s="5"/>
      <c r="F266" s="30"/>
      <c r="G266" s="30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3:30" ht="12.5">
      <c r="C267" s="5"/>
      <c r="D267" s="5"/>
      <c r="E267" s="5"/>
      <c r="F267" s="30"/>
      <c r="G267" s="30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3:30" ht="12.5">
      <c r="C268" s="5"/>
      <c r="D268" s="5"/>
      <c r="E268" s="5"/>
      <c r="F268" s="30"/>
      <c r="G268" s="30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3:30" ht="12.5">
      <c r="C269" s="5"/>
      <c r="D269" s="5"/>
      <c r="E269" s="5"/>
      <c r="F269" s="30"/>
      <c r="G269" s="30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3:30" ht="12.5">
      <c r="C270" s="5"/>
      <c r="D270" s="5"/>
      <c r="E270" s="5"/>
      <c r="F270" s="30"/>
      <c r="G270" s="30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3:30" ht="12.5">
      <c r="C271" s="5"/>
      <c r="D271" s="5"/>
      <c r="E271" s="5"/>
      <c r="F271" s="30"/>
      <c r="G271" s="30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3:30" ht="12.5">
      <c r="C272" s="5"/>
      <c r="D272" s="5"/>
      <c r="E272" s="5"/>
      <c r="F272" s="30"/>
      <c r="G272" s="30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3:30" ht="12.5">
      <c r="C273" s="5"/>
      <c r="D273" s="5"/>
      <c r="E273" s="5"/>
      <c r="F273" s="30"/>
      <c r="G273" s="30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3:30" ht="12.5">
      <c r="C274" s="5"/>
      <c r="D274" s="5"/>
      <c r="E274" s="5"/>
      <c r="F274" s="30"/>
      <c r="G274" s="30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3:30" ht="12.5">
      <c r="C275" s="5"/>
      <c r="D275" s="5"/>
      <c r="E275" s="5"/>
      <c r="F275" s="30"/>
      <c r="G275" s="30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3:30" ht="12.5">
      <c r="C276" s="5"/>
      <c r="D276" s="5"/>
      <c r="E276" s="5"/>
      <c r="F276" s="30"/>
      <c r="G276" s="30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3:30" ht="12.5">
      <c r="C277" s="5"/>
      <c r="D277" s="5"/>
      <c r="E277" s="5"/>
      <c r="F277" s="30"/>
      <c r="G277" s="30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3:30" ht="12.5">
      <c r="C278" s="5"/>
      <c r="D278" s="5"/>
      <c r="E278" s="5"/>
      <c r="F278" s="30"/>
      <c r="G278" s="30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3:30" ht="12.5">
      <c r="C279" s="5"/>
      <c r="D279" s="5"/>
      <c r="E279" s="5"/>
      <c r="F279" s="30"/>
      <c r="G279" s="30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3:30" ht="12.5">
      <c r="C280" s="5"/>
      <c r="D280" s="5"/>
      <c r="E280" s="5"/>
      <c r="F280" s="30"/>
      <c r="G280" s="30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3:30" ht="12.5">
      <c r="C281" s="5"/>
      <c r="D281" s="5"/>
      <c r="E281" s="5"/>
      <c r="F281" s="30"/>
      <c r="G281" s="30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3:30" ht="12.5">
      <c r="C282" s="5"/>
      <c r="D282" s="5"/>
      <c r="E282" s="5"/>
      <c r="F282" s="30"/>
      <c r="G282" s="30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3:30" ht="12.5">
      <c r="C283" s="5"/>
      <c r="D283" s="5"/>
      <c r="E283" s="5"/>
      <c r="F283" s="30"/>
      <c r="G283" s="30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3:30" ht="12.5">
      <c r="C284" s="5"/>
      <c r="D284" s="5"/>
      <c r="E284" s="5"/>
      <c r="F284" s="30"/>
      <c r="G284" s="30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3:30" ht="12.5">
      <c r="C285" s="5"/>
      <c r="D285" s="5"/>
      <c r="E285" s="5"/>
      <c r="F285" s="30"/>
      <c r="G285" s="30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3:30" ht="12.5">
      <c r="C286" s="5"/>
      <c r="D286" s="5"/>
      <c r="E286" s="5"/>
      <c r="F286" s="30"/>
      <c r="G286" s="30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3:30" ht="12.5">
      <c r="C287" s="5"/>
      <c r="D287" s="5"/>
      <c r="E287" s="5"/>
      <c r="F287" s="30"/>
      <c r="G287" s="30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3:30" ht="12.5">
      <c r="C288" s="5"/>
      <c r="D288" s="5"/>
      <c r="E288" s="5"/>
      <c r="F288" s="30"/>
      <c r="G288" s="30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3:30" ht="12.5">
      <c r="C289" s="5"/>
      <c r="D289" s="5"/>
      <c r="E289" s="5"/>
      <c r="F289" s="30"/>
      <c r="G289" s="30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3:30" ht="12.5">
      <c r="C290" s="5"/>
      <c r="D290" s="5"/>
      <c r="E290" s="5"/>
      <c r="F290" s="30"/>
      <c r="G290" s="30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3:30" ht="12.5">
      <c r="C291" s="5"/>
      <c r="D291" s="5"/>
      <c r="E291" s="5"/>
      <c r="F291" s="30"/>
      <c r="G291" s="30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3:30" ht="12.5">
      <c r="C292" s="5"/>
      <c r="D292" s="5"/>
      <c r="E292" s="5"/>
      <c r="F292" s="30"/>
      <c r="G292" s="30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3:30" ht="12.5">
      <c r="C293" s="5"/>
      <c r="D293" s="5"/>
      <c r="E293" s="5"/>
      <c r="F293" s="30"/>
      <c r="G293" s="30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3:30" ht="12.5">
      <c r="C294" s="5"/>
      <c r="D294" s="5"/>
      <c r="E294" s="5"/>
      <c r="F294" s="30"/>
      <c r="G294" s="30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3:30" ht="12.5">
      <c r="C295" s="5"/>
      <c r="D295" s="5"/>
      <c r="E295" s="5"/>
      <c r="F295" s="30"/>
      <c r="G295" s="30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3:30" ht="12.5">
      <c r="C296" s="5"/>
      <c r="D296" s="5"/>
      <c r="E296" s="5"/>
      <c r="F296" s="30"/>
      <c r="G296" s="30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3:30" ht="12.5">
      <c r="C297" s="5"/>
      <c r="D297" s="5"/>
      <c r="E297" s="5"/>
      <c r="F297" s="30"/>
      <c r="G297" s="30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3:30" ht="12.5">
      <c r="C298" s="5"/>
      <c r="D298" s="5"/>
      <c r="E298" s="5"/>
      <c r="F298" s="30"/>
      <c r="G298" s="30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3:30" ht="12.5">
      <c r="C299" s="5"/>
      <c r="D299" s="5"/>
      <c r="E299" s="5"/>
      <c r="F299" s="30"/>
      <c r="G299" s="30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3:30" ht="12.5">
      <c r="C300" s="5"/>
      <c r="D300" s="5"/>
      <c r="E300" s="5"/>
      <c r="F300" s="30"/>
      <c r="G300" s="30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3:30" ht="12.5">
      <c r="C301" s="5"/>
      <c r="D301" s="5"/>
      <c r="E301" s="5"/>
      <c r="F301" s="30"/>
      <c r="G301" s="30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3:30" ht="12.5">
      <c r="C302" s="5"/>
      <c r="D302" s="5"/>
      <c r="E302" s="5"/>
      <c r="F302" s="30"/>
      <c r="G302" s="30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3:30" ht="12.5">
      <c r="C303" s="5"/>
      <c r="D303" s="5"/>
      <c r="E303" s="5"/>
      <c r="F303" s="30"/>
      <c r="G303" s="30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3:30" ht="12.5">
      <c r="C304" s="5"/>
      <c r="D304" s="5"/>
      <c r="E304" s="5"/>
      <c r="F304" s="30"/>
      <c r="G304" s="30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3:30" ht="12.5">
      <c r="C305" s="5"/>
      <c r="D305" s="5"/>
      <c r="E305" s="5"/>
      <c r="F305" s="30"/>
      <c r="G305" s="30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3:30" ht="12.5">
      <c r="C306" s="5"/>
      <c r="D306" s="5"/>
      <c r="E306" s="5"/>
      <c r="F306" s="30"/>
      <c r="G306" s="30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3:30" ht="12.5">
      <c r="C307" s="5"/>
      <c r="D307" s="5"/>
      <c r="E307" s="5"/>
      <c r="F307" s="30"/>
      <c r="G307" s="30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3:30" ht="12.5">
      <c r="C308" s="5"/>
      <c r="D308" s="5"/>
      <c r="E308" s="5"/>
      <c r="F308" s="30"/>
      <c r="G308" s="30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3:30" ht="12.5">
      <c r="C309" s="5"/>
      <c r="D309" s="5"/>
      <c r="E309" s="5"/>
      <c r="F309" s="30"/>
      <c r="G309" s="30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3:30" ht="12.5">
      <c r="C310" s="5"/>
      <c r="D310" s="5"/>
      <c r="E310" s="5"/>
      <c r="F310" s="30"/>
      <c r="G310" s="30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3:30" ht="12.5">
      <c r="C311" s="5"/>
      <c r="D311" s="5"/>
      <c r="E311" s="5"/>
      <c r="F311" s="30"/>
      <c r="G311" s="30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3:30" ht="12.5">
      <c r="C312" s="5"/>
      <c r="D312" s="5"/>
      <c r="E312" s="5"/>
      <c r="F312" s="30"/>
      <c r="G312" s="30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3:30" ht="12.5">
      <c r="C313" s="5"/>
      <c r="D313" s="5"/>
      <c r="E313" s="5"/>
      <c r="F313" s="30"/>
      <c r="G313" s="30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3:30" ht="12.5">
      <c r="C314" s="5"/>
      <c r="D314" s="5"/>
      <c r="E314" s="5"/>
      <c r="F314" s="30"/>
      <c r="G314" s="30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3:30" ht="12.5">
      <c r="C315" s="5"/>
      <c r="D315" s="5"/>
      <c r="E315" s="5"/>
      <c r="F315" s="30"/>
      <c r="G315" s="30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3:30" ht="12.5">
      <c r="C316" s="5"/>
      <c r="D316" s="5"/>
      <c r="E316" s="5"/>
      <c r="F316" s="30"/>
      <c r="G316" s="30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3:30" ht="12.5">
      <c r="C317" s="5"/>
      <c r="D317" s="5"/>
      <c r="E317" s="5"/>
      <c r="F317" s="30"/>
      <c r="G317" s="30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3:30" ht="12.5">
      <c r="C318" s="5"/>
      <c r="D318" s="5"/>
      <c r="E318" s="5"/>
      <c r="F318" s="30"/>
      <c r="G318" s="30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3:30" ht="12.5">
      <c r="C319" s="5"/>
      <c r="D319" s="5"/>
      <c r="E319" s="5"/>
      <c r="F319" s="30"/>
      <c r="G319" s="30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3:30" ht="12.5">
      <c r="C320" s="5"/>
      <c r="D320" s="5"/>
      <c r="E320" s="5"/>
      <c r="F320" s="30"/>
      <c r="G320" s="30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3:30" ht="12.5">
      <c r="C321" s="5"/>
      <c r="D321" s="5"/>
      <c r="E321" s="5"/>
      <c r="F321" s="30"/>
      <c r="G321" s="30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3:30" ht="12.5">
      <c r="C322" s="5"/>
      <c r="D322" s="5"/>
      <c r="E322" s="5"/>
      <c r="F322" s="30"/>
      <c r="G322" s="30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3:30" ht="12.5">
      <c r="C323" s="5"/>
      <c r="D323" s="5"/>
      <c r="E323" s="5"/>
      <c r="F323" s="30"/>
      <c r="G323" s="30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3:30" ht="12.5">
      <c r="C324" s="5"/>
      <c r="D324" s="5"/>
      <c r="E324" s="5"/>
      <c r="F324" s="30"/>
      <c r="G324" s="30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3:30" ht="12.5">
      <c r="C325" s="5"/>
      <c r="D325" s="5"/>
      <c r="E325" s="5"/>
      <c r="F325" s="30"/>
      <c r="G325" s="30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3:30" ht="12.5">
      <c r="C326" s="5"/>
      <c r="D326" s="5"/>
      <c r="E326" s="5"/>
      <c r="F326" s="30"/>
      <c r="G326" s="30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3:30" ht="12.5">
      <c r="C327" s="5"/>
      <c r="D327" s="5"/>
      <c r="E327" s="5"/>
      <c r="F327" s="30"/>
      <c r="G327" s="30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3:30" ht="12.5">
      <c r="C328" s="5"/>
      <c r="D328" s="5"/>
      <c r="E328" s="5"/>
      <c r="F328" s="30"/>
      <c r="G328" s="30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3:30" ht="12.5">
      <c r="C329" s="5"/>
      <c r="D329" s="5"/>
      <c r="E329" s="5"/>
      <c r="F329" s="30"/>
      <c r="G329" s="30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3:30" ht="12.5">
      <c r="C330" s="5"/>
      <c r="D330" s="5"/>
      <c r="E330" s="5"/>
      <c r="F330" s="30"/>
      <c r="G330" s="30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3:30" ht="12.5">
      <c r="C331" s="5"/>
      <c r="D331" s="5"/>
      <c r="E331" s="5"/>
      <c r="F331" s="30"/>
      <c r="G331" s="30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3:30" ht="12.5">
      <c r="C332" s="5"/>
      <c r="D332" s="5"/>
      <c r="E332" s="5"/>
      <c r="F332" s="30"/>
      <c r="G332" s="30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3:30" ht="12.5">
      <c r="C333" s="5"/>
      <c r="D333" s="5"/>
      <c r="E333" s="5"/>
      <c r="F333" s="30"/>
      <c r="G333" s="30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3:30" ht="12.5">
      <c r="C334" s="5"/>
      <c r="D334" s="5"/>
      <c r="E334" s="5"/>
      <c r="F334" s="30"/>
      <c r="G334" s="30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3:30" ht="12.5">
      <c r="C335" s="5"/>
      <c r="D335" s="5"/>
      <c r="E335" s="5"/>
      <c r="F335" s="30"/>
      <c r="G335" s="30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3:30" ht="12.5">
      <c r="C336" s="5"/>
      <c r="D336" s="5"/>
      <c r="E336" s="5"/>
      <c r="F336" s="30"/>
      <c r="G336" s="30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3:30" ht="12.5">
      <c r="C337" s="5"/>
      <c r="D337" s="5"/>
      <c r="E337" s="5"/>
      <c r="F337" s="30"/>
      <c r="G337" s="30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3:30" ht="12.5">
      <c r="C338" s="5"/>
      <c r="D338" s="5"/>
      <c r="E338" s="5"/>
      <c r="F338" s="30"/>
      <c r="G338" s="30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3:30" ht="12.5">
      <c r="C339" s="5"/>
      <c r="D339" s="5"/>
      <c r="E339" s="5"/>
      <c r="F339" s="30"/>
      <c r="G339" s="30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3:30" ht="12.5">
      <c r="C340" s="5"/>
      <c r="D340" s="5"/>
      <c r="E340" s="5"/>
      <c r="F340" s="30"/>
      <c r="G340" s="30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3:30" ht="12.5">
      <c r="C341" s="5"/>
      <c r="D341" s="5"/>
      <c r="E341" s="5"/>
      <c r="F341" s="30"/>
      <c r="G341" s="30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3:30" ht="12.5">
      <c r="C342" s="5"/>
      <c r="D342" s="5"/>
      <c r="E342" s="5"/>
      <c r="F342" s="30"/>
      <c r="G342" s="30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3:30" ht="12.5">
      <c r="C343" s="5"/>
      <c r="D343" s="5"/>
      <c r="E343" s="5"/>
      <c r="F343" s="30"/>
      <c r="G343" s="30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3:30" ht="12.5">
      <c r="C344" s="5"/>
      <c r="D344" s="5"/>
      <c r="E344" s="5"/>
      <c r="F344" s="30"/>
      <c r="G344" s="30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3:30" ht="12.5">
      <c r="C345" s="5"/>
      <c r="D345" s="5"/>
      <c r="E345" s="5"/>
      <c r="F345" s="30"/>
      <c r="G345" s="30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3:30" ht="12.5">
      <c r="C346" s="5"/>
      <c r="D346" s="5"/>
      <c r="E346" s="5"/>
      <c r="F346" s="30"/>
      <c r="G346" s="30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3:30" ht="12.5">
      <c r="C347" s="5"/>
      <c r="D347" s="5"/>
      <c r="E347" s="5"/>
      <c r="F347" s="30"/>
      <c r="G347" s="30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3:30" ht="12.5">
      <c r="C348" s="5"/>
      <c r="D348" s="5"/>
      <c r="E348" s="5"/>
      <c r="F348" s="30"/>
      <c r="G348" s="30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3:30" ht="12.5">
      <c r="C349" s="5"/>
      <c r="D349" s="5"/>
      <c r="E349" s="5"/>
      <c r="F349" s="30"/>
      <c r="G349" s="30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3:30" ht="12.5">
      <c r="C350" s="5"/>
      <c r="D350" s="5"/>
      <c r="E350" s="5"/>
      <c r="F350" s="30"/>
      <c r="G350" s="30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3:30" ht="12.5">
      <c r="C351" s="5"/>
      <c r="D351" s="5"/>
      <c r="E351" s="5"/>
      <c r="F351" s="30"/>
      <c r="G351" s="30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3:30" ht="12.5">
      <c r="C352" s="5"/>
      <c r="D352" s="5"/>
      <c r="E352" s="5"/>
      <c r="F352" s="30"/>
      <c r="G352" s="30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3:30" ht="12.5">
      <c r="C353" s="5"/>
      <c r="D353" s="5"/>
      <c r="E353" s="5"/>
      <c r="F353" s="30"/>
      <c r="G353" s="30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3:30" ht="12.5">
      <c r="C354" s="5"/>
      <c r="D354" s="5"/>
      <c r="E354" s="5"/>
      <c r="F354" s="30"/>
      <c r="G354" s="30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3:30" ht="12.5">
      <c r="C355" s="5"/>
      <c r="D355" s="5"/>
      <c r="E355" s="5"/>
      <c r="F355" s="30"/>
      <c r="G355" s="30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3:30" ht="12.5">
      <c r="C356" s="5"/>
      <c r="D356" s="5"/>
      <c r="E356" s="5"/>
      <c r="F356" s="30"/>
      <c r="G356" s="30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3:30" ht="12.5">
      <c r="C357" s="5"/>
      <c r="D357" s="5"/>
      <c r="E357" s="5"/>
      <c r="F357" s="30"/>
      <c r="G357" s="30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3:30" ht="12.5">
      <c r="C358" s="5"/>
      <c r="D358" s="5"/>
      <c r="E358" s="5"/>
      <c r="F358" s="30"/>
      <c r="G358" s="30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3:30" ht="12.5">
      <c r="C359" s="5"/>
      <c r="D359" s="5"/>
      <c r="E359" s="5"/>
      <c r="F359" s="30"/>
      <c r="G359" s="30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3:30" ht="12.5">
      <c r="C360" s="5"/>
      <c r="D360" s="5"/>
      <c r="E360" s="5"/>
      <c r="F360" s="30"/>
      <c r="G360" s="30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3:30" ht="12.5">
      <c r="C361" s="5"/>
      <c r="D361" s="5"/>
      <c r="E361" s="5"/>
      <c r="F361" s="30"/>
      <c r="G361" s="30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3:30" ht="12.5">
      <c r="C362" s="5"/>
      <c r="D362" s="5"/>
      <c r="E362" s="5"/>
      <c r="F362" s="30"/>
      <c r="G362" s="30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3:30" ht="12.5">
      <c r="C363" s="5"/>
      <c r="D363" s="5"/>
      <c r="E363" s="5"/>
      <c r="F363" s="30"/>
      <c r="G363" s="30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3:30" ht="12.5">
      <c r="C364" s="5"/>
      <c r="D364" s="5"/>
      <c r="E364" s="5"/>
      <c r="F364" s="30"/>
      <c r="G364" s="30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3:30" ht="12.5">
      <c r="C365" s="5"/>
      <c r="D365" s="5"/>
      <c r="E365" s="5"/>
      <c r="F365" s="30"/>
      <c r="G365" s="30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3:30" ht="12.5">
      <c r="C366" s="5"/>
      <c r="D366" s="5"/>
      <c r="E366" s="5"/>
      <c r="F366" s="30"/>
      <c r="G366" s="30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3:30" ht="12.5">
      <c r="C367" s="5"/>
      <c r="D367" s="5"/>
      <c r="E367" s="5"/>
      <c r="F367" s="30"/>
      <c r="G367" s="30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3:30" ht="12.5">
      <c r="C368" s="5"/>
      <c r="D368" s="5"/>
      <c r="E368" s="5"/>
      <c r="F368" s="30"/>
      <c r="G368" s="30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3:30" ht="12.5">
      <c r="C369" s="5"/>
      <c r="D369" s="5"/>
      <c r="E369" s="5"/>
      <c r="F369" s="30"/>
      <c r="G369" s="30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3:30" ht="12.5">
      <c r="C370" s="5"/>
      <c r="D370" s="5"/>
      <c r="E370" s="5"/>
      <c r="F370" s="30"/>
      <c r="G370" s="30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3:30" ht="12.5">
      <c r="C371" s="5"/>
      <c r="D371" s="5"/>
      <c r="E371" s="5"/>
      <c r="F371" s="30"/>
      <c r="G371" s="30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3:30" ht="12.5">
      <c r="C372" s="5"/>
      <c r="D372" s="5"/>
      <c r="E372" s="5"/>
      <c r="F372" s="30"/>
      <c r="G372" s="30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3:30" ht="12.5">
      <c r="C373" s="5"/>
      <c r="D373" s="5"/>
      <c r="E373" s="5"/>
      <c r="F373" s="30"/>
      <c r="G373" s="30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3:30" ht="12.5">
      <c r="C374" s="5"/>
      <c r="D374" s="5"/>
      <c r="E374" s="5"/>
      <c r="F374" s="30"/>
      <c r="G374" s="30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3:30" ht="12.5">
      <c r="C375" s="5"/>
      <c r="D375" s="5"/>
      <c r="E375" s="5"/>
      <c r="F375" s="30"/>
      <c r="G375" s="30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3:30" ht="12.5">
      <c r="C376" s="5"/>
      <c r="D376" s="5"/>
      <c r="E376" s="5"/>
      <c r="F376" s="30"/>
      <c r="G376" s="30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3:30" ht="12.5">
      <c r="C377" s="5"/>
      <c r="D377" s="5"/>
      <c r="E377" s="5"/>
      <c r="F377" s="30"/>
      <c r="G377" s="30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3:30" ht="12.5">
      <c r="C378" s="5"/>
      <c r="D378" s="5"/>
      <c r="E378" s="5"/>
      <c r="F378" s="30"/>
      <c r="G378" s="30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3:30" ht="12.5">
      <c r="C379" s="5"/>
      <c r="D379" s="5"/>
      <c r="E379" s="5"/>
      <c r="F379" s="30"/>
      <c r="G379" s="30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3:30" ht="12.5">
      <c r="C380" s="5"/>
      <c r="D380" s="5"/>
      <c r="E380" s="5"/>
      <c r="F380" s="30"/>
      <c r="G380" s="30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3:30" ht="12.5">
      <c r="C381" s="5"/>
      <c r="D381" s="5"/>
      <c r="E381" s="5"/>
      <c r="F381" s="30"/>
      <c r="G381" s="30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3:30" ht="12.5">
      <c r="C382" s="5"/>
      <c r="D382" s="5"/>
      <c r="E382" s="5"/>
      <c r="F382" s="30"/>
      <c r="G382" s="30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3:30" ht="12.5">
      <c r="C383" s="5"/>
      <c r="D383" s="5"/>
      <c r="E383" s="5"/>
      <c r="F383" s="30"/>
      <c r="G383" s="30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3:30" ht="12.5">
      <c r="C384" s="5"/>
      <c r="D384" s="5"/>
      <c r="E384" s="5"/>
      <c r="F384" s="30"/>
      <c r="G384" s="30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3:30" ht="12.5">
      <c r="C385" s="5"/>
      <c r="D385" s="5"/>
      <c r="E385" s="5"/>
      <c r="F385" s="30"/>
      <c r="G385" s="30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3:30" ht="12.5">
      <c r="C386" s="5"/>
      <c r="D386" s="5"/>
      <c r="E386" s="5"/>
      <c r="F386" s="30"/>
      <c r="G386" s="30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3:30" ht="12.5">
      <c r="C387" s="5"/>
      <c r="D387" s="5"/>
      <c r="E387" s="5"/>
      <c r="F387" s="30"/>
      <c r="G387" s="30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3:30" ht="12.5">
      <c r="C388" s="5"/>
      <c r="D388" s="5"/>
      <c r="E388" s="5"/>
      <c r="F388" s="30"/>
      <c r="G388" s="30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3:30" ht="12.5">
      <c r="C389" s="5"/>
      <c r="D389" s="5"/>
      <c r="E389" s="5"/>
      <c r="F389" s="30"/>
      <c r="G389" s="30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3:30" ht="12.5">
      <c r="C390" s="5"/>
      <c r="D390" s="5"/>
      <c r="E390" s="5"/>
      <c r="F390" s="30"/>
      <c r="G390" s="30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3:30" ht="12.5">
      <c r="C391" s="5"/>
      <c r="D391" s="5"/>
      <c r="E391" s="5"/>
      <c r="F391" s="30"/>
      <c r="G391" s="30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3:30" ht="12.5">
      <c r="C392" s="5"/>
      <c r="D392" s="5"/>
      <c r="E392" s="5"/>
      <c r="F392" s="30"/>
      <c r="G392" s="30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3:30" ht="12.5">
      <c r="C393" s="5"/>
      <c r="D393" s="5"/>
      <c r="E393" s="5"/>
      <c r="F393" s="30"/>
      <c r="G393" s="30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3:30" ht="12.5">
      <c r="C394" s="5"/>
      <c r="D394" s="5"/>
      <c r="E394" s="5"/>
      <c r="F394" s="30"/>
      <c r="G394" s="30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3:30" ht="12.5">
      <c r="C395" s="5"/>
      <c r="D395" s="5"/>
      <c r="E395" s="5"/>
      <c r="F395" s="30"/>
      <c r="G395" s="30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3:30" ht="12.5">
      <c r="C396" s="5"/>
      <c r="D396" s="5"/>
      <c r="E396" s="5"/>
      <c r="F396" s="30"/>
      <c r="G396" s="30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3:30" ht="12.5">
      <c r="C397" s="5"/>
      <c r="D397" s="5"/>
      <c r="E397" s="5"/>
      <c r="F397" s="30"/>
      <c r="G397" s="30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3:30" ht="12.5">
      <c r="C398" s="5"/>
      <c r="D398" s="5"/>
      <c r="E398" s="5"/>
      <c r="F398" s="30"/>
      <c r="G398" s="30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3:30" ht="12.5">
      <c r="C399" s="5"/>
      <c r="D399" s="5"/>
      <c r="E399" s="5"/>
      <c r="F399" s="30"/>
      <c r="G399" s="30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3:30" ht="12.5">
      <c r="C400" s="5"/>
      <c r="D400" s="5"/>
      <c r="E400" s="5"/>
      <c r="F400" s="30"/>
      <c r="G400" s="30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3:30" ht="12.5">
      <c r="C401" s="5"/>
      <c r="D401" s="5"/>
      <c r="E401" s="5"/>
      <c r="F401" s="30"/>
      <c r="G401" s="30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3:30" ht="12.5">
      <c r="C402" s="5"/>
      <c r="D402" s="5"/>
      <c r="E402" s="5"/>
      <c r="F402" s="30"/>
      <c r="G402" s="30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3:30" ht="12.5">
      <c r="C403" s="5"/>
      <c r="D403" s="5"/>
      <c r="E403" s="5"/>
      <c r="F403" s="30"/>
      <c r="G403" s="30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3:30" ht="12.5">
      <c r="C404" s="5"/>
      <c r="D404" s="5"/>
      <c r="E404" s="5"/>
      <c r="F404" s="30"/>
      <c r="G404" s="30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3:30" ht="12.5">
      <c r="C405" s="5"/>
      <c r="D405" s="5"/>
      <c r="E405" s="5"/>
      <c r="F405" s="30"/>
      <c r="G405" s="30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3:30" ht="12.5">
      <c r="C406" s="5"/>
      <c r="D406" s="5"/>
      <c r="E406" s="5"/>
      <c r="F406" s="30"/>
      <c r="G406" s="30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3:30" ht="12.5">
      <c r="C407" s="5"/>
      <c r="D407" s="5"/>
      <c r="E407" s="5"/>
      <c r="F407" s="30"/>
      <c r="G407" s="30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3:30" ht="12.5">
      <c r="C408" s="5"/>
      <c r="D408" s="5"/>
      <c r="E408" s="5"/>
      <c r="F408" s="30"/>
      <c r="G408" s="30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3:30" ht="12.5">
      <c r="C409" s="5"/>
      <c r="D409" s="5"/>
      <c r="E409" s="5"/>
      <c r="F409" s="30"/>
      <c r="G409" s="30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3:30" ht="12.5">
      <c r="C410" s="5"/>
      <c r="D410" s="5"/>
      <c r="E410" s="5"/>
      <c r="F410" s="30"/>
      <c r="G410" s="30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3:30" ht="12.5">
      <c r="C411" s="5"/>
      <c r="D411" s="5"/>
      <c r="E411" s="5"/>
      <c r="F411" s="30"/>
      <c r="G411" s="30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3:30" ht="12.5">
      <c r="C412" s="5"/>
      <c r="D412" s="5"/>
      <c r="E412" s="5"/>
      <c r="F412" s="30"/>
      <c r="G412" s="30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3:30" ht="12.5">
      <c r="C413" s="5"/>
      <c r="D413" s="5"/>
      <c r="E413" s="5"/>
      <c r="F413" s="30"/>
      <c r="G413" s="30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3:30" ht="12.5">
      <c r="C414" s="5"/>
      <c r="D414" s="5"/>
      <c r="E414" s="5"/>
      <c r="F414" s="30"/>
      <c r="G414" s="30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3:30" ht="12.5">
      <c r="C415" s="5"/>
      <c r="D415" s="5"/>
      <c r="E415" s="5"/>
      <c r="F415" s="30"/>
      <c r="G415" s="30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3:30" ht="12.5">
      <c r="C416" s="5"/>
      <c r="D416" s="5"/>
      <c r="E416" s="5"/>
      <c r="F416" s="30"/>
      <c r="G416" s="30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3:30" ht="12.5">
      <c r="C417" s="5"/>
      <c r="D417" s="5"/>
      <c r="E417" s="5"/>
      <c r="F417" s="30"/>
      <c r="G417" s="30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3:30" ht="12.5">
      <c r="C418" s="5"/>
      <c r="D418" s="5"/>
      <c r="E418" s="5"/>
      <c r="F418" s="30"/>
      <c r="G418" s="30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3:30" ht="12.5">
      <c r="C419" s="5"/>
      <c r="D419" s="5"/>
      <c r="E419" s="5"/>
      <c r="F419" s="30"/>
      <c r="G419" s="30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3:30" ht="12.5">
      <c r="C420" s="5"/>
      <c r="D420" s="5"/>
      <c r="E420" s="5"/>
      <c r="F420" s="30"/>
      <c r="G420" s="30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3:30" ht="12.5">
      <c r="C421" s="5"/>
      <c r="D421" s="5"/>
      <c r="E421" s="5"/>
      <c r="F421" s="30"/>
      <c r="G421" s="30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3:30" ht="12.5">
      <c r="C422" s="5"/>
      <c r="D422" s="5"/>
      <c r="E422" s="5"/>
      <c r="F422" s="30"/>
      <c r="G422" s="30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3:30" ht="12.5">
      <c r="C423" s="5"/>
      <c r="D423" s="5"/>
      <c r="E423" s="5"/>
      <c r="F423" s="30"/>
      <c r="G423" s="30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3:30" ht="12.5">
      <c r="C424" s="5"/>
      <c r="D424" s="5"/>
      <c r="E424" s="5"/>
      <c r="F424" s="30"/>
      <c r="G424" s="30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3:30" ht="12.5">
      <c r="C425" s="5"/>
      <c r="D425" s="5"/>
      <c r="E425" s="5"/>
      <c r="F425" s="30"/>
      <c r="G425" s="30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3:30" ht="12.5">
      <c r="C426" s="5"/>
      <c r="D426" s="5"/>
      <c r="E426" s="5"/>
      <c r="F426" s="30"/>
      <c r="G426" s="30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3:30" ht="12.5">
      <c r="C427" s="5"/>
      <c r="D427" s="5"/>
      <c r="E427" s="5"/>
      <c r="F427" s="30"/>
      <c r="G427" s="30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3:30" ht="12.5">
      <c r="C428" s="5"/>
      <c r="D428" s="5"/>
      <c r="E428" s="5"/>
      <c r="F428" s="30"/>
      <c r="G428" s="30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3:30" ht="12.5">
      <c r="C429" s="5"/>
      <c r="D429" s="5"/>
      <c r="E429" s="5"/>
      <c r="F429" s="30"/>
      <c r="G429" s="30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3:30" ht="12.5">
      <c r="C430" s="5"/>
      <c r="D430" s="5"/>
      <c r="E430" s="5"/>
      <c r="F430" s="30"/>
      <c r="G430" s="30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3:30" ht="12.5">
      <c r="C431" s="5"/>
      <c r="D431" s="5"/>
      <c r="E431" s="5"/>
      <c r="F431" s="30"/>
      <c r="G431" s="30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3:30" ht="12.5">
      <c r="C432" s="5"/>
      <c r="D432" s="5"/>
      <c r="E432" s="5"/>
      <c r="F432" s="30"/>
      <c r="G432" s="30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3:30" ht="12.5">
      <c r="C433" s="5"/>
      <c r="D433" s="5"/>
      <c r="E433" s="5"/>
      <c r="F433" s="30"/>
      <c r="G433" s="30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3:30" ht="12.5">
      <c r="C434" s="5"/>
      <c r="D434" s="5"/>
      <c r="E434" s="5"/>
      <c r="F434" s="30"/>
      <c r="G434" s="30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3:30" ht="12.5">
      <c r="C435" s="5"/>
      <c r="D435" s="5"/>
      <c r="E435" s="5"/>
      <c r="F435" s="30"/>
      <c r="G435" s="30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3:30" ht="12.5">
      <c r="C436" s="5"/>
      <c r="D436" s="5"/>
      <c r="E436" s="5"/>
      <c r="F436" s="30"/>
      <c r="G436" s="30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3:30" ht="12.5">
      <c r="C437" s="5"/>
      <c r="D437" s="5"/>
      <c r="E437" s="5"/>
      <c r="F437" s="30"/>
      <c r="G437" s="30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3:30" ht="12.5">
      <c r="C438" s="5"/>
      <c r="D438" s="5"/>
      <c r="E438" s="5"/>
      <c r="F438" s="30"/>
      <c r="G438" s="30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3:30" ht="12.5">
      <c r="C439" s="5"/>
      <c r="D439" s="5"/>
      <c r="E439" s="5"/>
      <c r="F439" s="30"/>
      <c r="G439" s="30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3:30" ht="12.5">
      <c r="C440" s="5"/>
      <c r="D440" s="5"/>
      <c r="E440" s="5"/>
      <c r="F440" s="30"/>
      <c r="G440" s="30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3:30" ht="12.5">
      <c r="C441" s="5"/>
      <c r="D441" s="5"/>
      <c r="E441" s="5"/>
      <c r="F441" s="30"/>
      <c r="G441" s="30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3:30" ht="12.5">
      <c r="C442" s="5"/>
      <c r="D442" s="5"/>
      <c r="E442" s="5"/>
      <c r="F442" s="30"/>
      <c r="G442" s="30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3:30" ht="12.5">
      <c r="C443" s="5"/>
      <c r="D443" s="5"/>
      <c r="E443" s="5"/>
      <c r="F443" s="30"/>
      <c r="G443" s="30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3:30" ht="12.5">
      <c r="C444" s="5"/>
      <c r="D444" s="5"/>
      <c r="E444" s="5"/>
      <c r="F444" s="30"/>
      <c r="G444" s="30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3:30" ht="12.5">
      <c r="C445" s="5"/>
      <c r="D445" s="5"/>
      <c r="E445" s="5"/>
      <c r="F445" s="30"/>
      <c r="G445" s="30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3:30" ht="12.5">
      <c r="C446" s="5"/>
      <c r="D446" s="5"/>
      <c r="E446" s="5"/>
      <c r="F446" s="30"/>
      <c r="G446" s="30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3:30" ht="12.5">
      <c r="C447" s="5"/>
      <c r="D447" s="5"/>
      <c r="E447" s="5"/>
      <c r="F447" s="30"/>
      <c r="G447" s="30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3:30" ht="12.5">
      <c r="C448" s="5"/>
      <c r="D448" s="5"/>
      <c r="E448" s="5"/>
      <c r="F448" s="30"/>
      <c r="G448" s="30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3:30" ht="12.5">
      <c r="C449" s="5"/>
      <c r="D449" s="5"/>
      <c r="E449" s="5"/>
      <c r="F449" s="30"/>
      <c r="G449" s="30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3:30" ht="12.5">
      <c r="C450" s="5"/>
      <c r="D450" s="5"/>
      <c r="E450" s="5"/>
      <c r="F450" s="30"/>
      <c r="G450" s="30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3:30" ht="12.5">
      <c r="C451" s="5"/>
      <c r="D451" s="5"/>
      <c r="E451" s="5"/>
      <c r="F451" s="30"/>
      <c r="G451" s="30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3:30" ht="12.5">
      <c r="C452" s="5"/>
      <c r="D452" s="5"/>
      <c r="E452" s="5"/>
      <c r="F452" s="30"/>
      <c r="G452" s="30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3:30" ht="12.5">
      <c r="C453" s="5"/>
      <c r="D453" s="5"/>
      <c r="E453" s="5"/>
      <c r="F453" s="30"/>
      <c r="G453" s="30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3:30" ht="12.5">
      <c r="C454" s="5"/>
      <c r="D454" s="5"/>
      <c r="E454" s="5"/>
      <c r="F454" s="30"/>
      <c r="G454" s="30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3:30" ht="12.5">
      <c r="C455" s="5"/>
      <c r="D455" s="5"/>
      <c r="E455" s="5"/>
      <c r="F455" s="30"/>
      <c r="G455" s="30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3:30" ht="12.5">
      <c r="C456" s="5"/>
      <c r="D456" s="5"/>
      <c r="E456" s="5"/>
      <c r="F456" s="30"/>
      <c r="G456" s="30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3:30" ht="12.5">
      <c r="C457" s="5"/>
      <c r="D457" s="5"/>
      <c r="E457" s="5"/>
      <c r="F457" s="30"/>
      <c r="G457" s="30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3:30" ht="12.5">
      <c r="C458" s="5"/>
      <c r="D458" s="5"/>
      <c r="E458" s="5"/>
      <c r="F458" s="30"/>
      <c r="G458" s="30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3:30" ht="12.5">
      <c r="C459" s="5"/>
      <c r="D459" s="5"/>
      <c r="E459" s="5"/>
      <c r="F459" s="30"/>
      <c r="G459" s="30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3:30" ht="12.5">
      <c r="C460" s="5"/>
      <c r="D460" s="5"/>
      <c r="E460" s="5"/>
      <c r="F460" s="30"/>
      <c r="G460" s="30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3:30" ht="12.5">
      <c r="C461" s="5"/>
      <c r="D461" s="5"/>
      <c r="E461" s="5"/>
      <c r="F461" s="30"/>
      <c r="G461" s="30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3:30" ht="12.5">
      <c r="C462" s="5"/>
      <c r="D462" s="5"/>
      <c r="E462" s="5"/>
      <c r="F462" s="30"/>
      <c r="G462" s="30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3:30" ht="12.5">
      <c r="C463" s="5"/>
      <c r="D463" s="5"/>
      <c r="E463" s="5"/>
      <c r="F463" s="30"/>
      <c r="G463" s="30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3:30" ht="12.5">
      <c r="C464" s="5"/>
      <c r="D464" s="5"/>
      <c r="E464" s="5"/>
      <c r="F464" s="30"/>
      <c r="G464" s="30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3:30" ht="12.5">
      <c r="C465" s="5"/>
      <c r="D465" s="5"/>
      <c r="E465" s="5"/>
      <c r="F465" s="30"/>
      <c r="G465" s="30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3:30" ht="12.5">
      <c r="C466" s="5"/>
      <c r="D466" s="5"/>
      <c r="E466" s="5"/>
      <c r="F466" s="30"/>
      <c r="G466" s="30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3:30" ht="12.5">
      <c r="C467" s="5"/>
      <c r="D467" s="5"/>
      <c r="E467" s="5"/>
      <c r="F467" s="30"/>
      <c r="G467" s="30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3:30" ht="12.5">
      <c r="C468" s="5"/>
      <c r="D468" s="5"/>
      <c r="E468" s="5"/>
      <c r="F468" s="30"/>
      <c r="G468" s="30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3:30" ht="12.5">
      <c r="C469" s="5"/>
      <c r="D469" s="5"/>
      <c r="E469" s="5"/>
      <c r="F469" s="30"/>
      <c r="G469" s="30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3:30" ht="12.5">
      <c r="C470" s="5"/>
      <c r="D470" s="5"/>
      <c r="E470" s="5"/>
      <c r="F470" s="30"/>
      <c r="G470" s="30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3:30" ht="12.5">
      <c r="C471" s="5"/>
      <c r="D471" s="5"/>
      <c r="E471" s="5"/>
      <c r="F471" s="30"/>
      <c r="G471" s="30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3:30" ht="12.5">
      <c r="C472" s="5"/>
      <c r="D472" s="5"/>
      <c r="E472" s="5"/>
      <c r="F472" s="30"/>
      <c r="G472" s="30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3:30" ht="12.5">
      <c r="C473" s="5"/>
      <c r="D473" s="5"/>
      <c r="E473" s="5"/>
      <c r="F473" s="30"/>
      <c r="G473" s="30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3:30" ht="12.5">
      <c r="C474" s="5"/>
      <c r="D474" s="5"/>
      <c r="E474" s="5"/>
      <c r="F474" s="30"/>
      <c r="G474" s="30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3:30" ht="12.5">
      <c r="C475" s="5"/>
      <c r="D475" s="5"/>
      <c r="E475" s="5"/>
      <c r="F475" s="30"/>
      <c r="G475" s="30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3:30" ht="12.5">
      <c r="C476" s="5"/>
      <c r="D476" s="5"/>
      <c r="E476" s="5"/>
      <c r="F476" s="30"/>
      <c r="G476" s="30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3:30" ht="12.5">
      <c r="C477" s="5"/>
      <c r="D477" s="5"/>
      <c r="E477" s="5"/>
      <c r="F477" s="30"/>
      <c r="G477" s="30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3:30" ht="12.5">
      <c r="C478" s="5"/>
      <c r="D478" s="5"/>
      <c r="E478" s="5"/>
      <c r="F478" s="30"/>
      <c r="G478" s="30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3:30" ht="12.5">
      <c r="C479" s="5"/>
      <c r="D479" s="5"/>
      <c r="E479" s="5"/>
      <c r="F479" s="30"/>
      <c r="G479" s="30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3:30" ht="12.5">
      <c r="C480" s="5"/>
      <c r="D480" s="5"/>
      <c r="E480" s="5"/>
      <c r="F480" s="30"/>
      <c r="G480" s="30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3:30" ht="12.5">
      <c r="C481" s="5"/>
      <c r="D481" s="5"/>
      <c r="E481" s="5"/>
      <c r="F481" s="30"/>
      <c r="G481" s="30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3:30" ht="12.5">
      <c r="C482" s="5"/>
      <c r="D482" s="5"/>
      <c r="E482" s="5"/>
      <c r="F482" s="30"/>
      <c r="G482" s="30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3:30" ht="12.5">
      <c r="C483" s="5"/>
      <c r="D483" s="5"/>
      <c r="E483" s="5"/>
      <c r="F483" s="30"/>
      <c r="G483" s="30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3:30" ht="12.5">
      <c r="C484" s="5"/>
      <c r="D484" s="5"/>
      <c r="E484" s="5"/>
      <c r="F484" s="30"/>
      <c r="G484" s="30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3:30" ht="12.5">
      <c r="C485" s="5"/>
      <c r="D485" s="5"/>
      <c r="E485" s="5"/>
      <c r="F485" s="30"/>
      <c r="G485" s="30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3:30" ht="12.5">
      <c r="C486" s="5"/>
      <c r="D486" s="5"/>
      <c r="E486" s="5"/>
      <c r="F486" s="30"/>
      <c r="G486" s="30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3:30" ht="12.5">
      <c r="C487" s="5"/>
      <c r="D487" s="5"/>
      <c r="E487" s="5"/>
      <c r="F487" s="30"/>
      <c r="G487" s="30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3:30" ht="12.5">
      <c r="C488" s="5"/>
      <c r="D488" s="5"/>
      <c r="E488" s="5"/>
      <c r="F488" s="30"/>
      <c r="G488" s="30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3:30" ht="12.5">
      <c r="C489" s="5"/>
      <c r="D489" s="5"/>
      <c r="E489" s="5"/>
      <c r="F489" s="30"/>
      <c r="G489" s="30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3:30" ht="12.5">
      <c r="C490" s="5"/>
      <c r="D490" s="5"/>
      <c r="E490" s="5"/>
      <c r="F490" s="30"/>
      <c r="G490" s="30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3:30" ht="12.5">
      <c r="C491" s="5"/>
      <c r="D491" s="5"/>
      <c r="E491" s="5"/>
      <c r="F491" s="30"/>
      <c r="G491" s="30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3:30" ht="12.5">
      <c r="C492" s="5"/>
      <c r="D492" s="5"/>
      <c r="E492" s="5"/>
      <c r="F492" s="30"/>
      <c r="G492" s="30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3:30" ht="12.5">
      <c r="C493" s="5"/>
      <c r="D493" s="5"/>
      <c r="E493" s="5"/>
      <c r="F493" s="30"/>
      <c r="G493" s="30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3:30" ht="12.5">
      <c r="C494" s="5"/>
      <c r="D494" s="5"/>
      <c r="E494" s="5"/>
      <c r="F494" s="30"/>
      <c r="G494" s="30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3:30" ht="12.5">
      <c r="C495" s="5"/>
      <c r="D495" s="5"/>
      <c r="E495" s="5"/>
      <c r="F495" s="30"/>
      <c r="G495" s="30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3:30" ht="12.5">
      <c r="C496" s="5"/>
      <c r="D496" s="5"/>
      <c r="E496" s="5"/>
      <c r="F496" s="30"/>
      <c r="G496" s="30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3:30" ht="12.5">
      <c r="C497" s="5"/>
      <c r="D497" s="5"/>
      <c r="E497" s="5"/>
      <c r="F497" s="30"/>
      <c r="G497" s="30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3:30" ht="12.5">
      <c r="C498" s="5"/>
      <c r="D498" s="5"/>
      <c r="E498" s="5"/>
      <c r="F498" s="30"/>
      <c r="G498" s="30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3:30" ht="12.5">
      <c r="C499" s="5"/>
      <c r="D499" s="5"/>
      <c r="E499" s="5"/>
      <c r="F499" s="30"/>
      <c r="G499" s="30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3:30" ht="12.5">
      <c r="C500" s="5"/>
      <c r="D500" s="5"/>
      <c r="E500" s="5"/>
      <c r="F500" s="30"/>
      <c r="G500" s="30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3:30" ht="12.5">
      <c r="C501" s="5"/>
      <c r="D501" s="5"/>
      <c r="E501" s="5"/>
      <c r="F501" s="30"/>
      <c r="G501" s="30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3:30" ht="12.5">
      <c r="C502" s="5"/>
      <c r="D502" s="5"/>
      <c r="E502" s="5"/>
      <c r="F502" s="30"/>
      <c r="G502" s="30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3:30" ht="12.5">
      <c r="C503" s="5"/>
      <c r="D503" s="5"/>
      <c r="E503" s="5"/>
      <c r="F503" s="30"/>
      <c r="G503" s="30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3:30" ht="12.5">
      <c r="C504" s="5"/>
      <c r="D504" s="5"/>
      <c r="E504" s="5"/>
      <c r="F504" s="30"/>
      <c r="G504" s="30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3:30" ht="12.5">
      <c r="C505" s="5"/>
      <c r="D505" s="5"/>
      <c r="E505" s="5"/>
      <c r="F505" s="30"/>
      <c r="G505" s="30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3:30" ht="12.5">
      <c r="C506" s="5"/>
      <c r="D506" s="5"/>
      <c r="E506" s="5"/>
      <c r="F506" s="30"/>
      <c r="G506" s="30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3:30" ht="12.5">
      <c r="C507" s="5"/>
      <c r="D507" s="5"/>
      <c r="E507" s="5"/>
      <c r="F507" s="30"/>
      <c r="G507" s="30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3:30" ht="12.5">
      <c r="C508" s="5"/>
      <c r="D508" s="5"/>
      <c r="E508" s="5"/>
      <c r="F508" s="30"/>
      <c r="G508" s="30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3:30" ht="12.5">
      <c r="C509" s="5"/>
      <c r="D509" s="5"/>
      <c r="E509" s="5"/>
      <c r="F509" s="30"/>
      <c r="G509" s="30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3:30" ht="12.5">
      <c r="C510" s="5"/>
      <c r="D510" s="5"/>
      <c r="E510" s="5"/>
      <c r="F510" s="30"/>
      <c r="G510" s="30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3:30" ht="12.5">
      <c r="C511" s="5"/>
      <c r="D511" s="5"/>
      <c r="E511" s="5"/>
      <c r="F511" s="30"/>
      <c r="G511" s="30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3:30" ht="12.5">
      <c r="C512" s="5"/>
      <c r="D512" s="5"/>
      <c r="E512" s="5"/>
      <c r="F512" s="30"/>
      <c r="G512" s="30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3:30" ht="12.5">
      <c r="C513" s="5"/>
      <c r="D513" s="5"/>
      <c r="E513" s="5"/>
      <c r="F513" s="30"/>
      <c r="G513" s="30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3:30" ht="12.5">
      <c r="C514" s="5"/>
      <c r="D514" s="5"/>
      <c r="E514" s="5"/>
      <c r="F514" s="30"/>
      <c r="G514" s="30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3:30" ht="12.5">
      <c r="C515" s="5"/>
      <c r="D515" s="5"/>
      <c r="E515" s="5"/>
      <c r="F515" s="30"/>
      <c r="G515" s="30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3:30" ht="12.5">
      <c r="C516" s="5"/>
      <c r="D516" s="5"/>
      <c r="E516" s="5"/>
      <c r="F516" s="30"/>
      <c r="G516" s="30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3:30" ht="12.5">
      <c r="C517" s="5"/>
      <c r="D517" s="5"/>
      <c r="E517" s="5"/>
      <c r="F517" s="30"/>
      <c r="G517" s="30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3:30" ht="12.5">
      <c r="C518" s="5"/>
      <c r="D518" s="5"/>
      <c r="E518" s="5"/>
      <c r="F518" s="30"/>
      <c r="G518" s="30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3:30" ht="12.5">
      <c r="C519" s="5"/>
      <c r="D519" s="5"/>
      <c r="E519" s="5"/>
      <c r="F519" s="30"/>
      <c r="G519" s="30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3:30" ht="12.5">
      <c r="C520" s="5"/>
      <c r="D520" s="5"/>
      <c r="E520" s="5"/>
      <c r="F520" s="30"/>
      <c r="G520" s="30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3:30" ht="12.5">
      <c r="C521" s="5"/>
      <c r="D521" s="5"/>
      <c r="E521" s="5"/>
      <c r="F521" s="30"/>
      <c r="G521" s="30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3:30" ht="12.5">
      <c r="C522" s="5"/>
      <c r="D522" s="5"/>
      <c r="E522" s="5"/>
      <c r="F522" s="30"/>
      <c r="G522" s="30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3:30" ht="12.5">
      <c r="C523" s="5"/>
      <c r="D523" s="5"/>
      <c r="E523" s="5"/>
      <c r="F523" s="30"/>
      <c r="G523" s="30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3:30" ht="12.5">
      <c r="C524" s="5"/>
      <c r="D524" s="5"/>
      <c r="E524" s="5"/>
      <c r="F524" s="30"/>
      <c r="G524" s="30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3:30" ht="12.5">
      <c r="C525" s="5"/>
      <c r="D525" s="5"/>
      <c r="E525" s="5"/>
      <c r="F525" s="30"/>
      <c r="G525" s="30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3:30" ht="12.5">
      <c r="C526" s="5"/>
      <c r="D526" s="5"/>
      <c r="E526" s="5"/>
      <c r="F526" s="30"/>
      <c r="G526" s="30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3:30" ht="12.5">
      <c r="C527" s="5"/>
      <c r="D527" s="5"/>
      <c r="E527" s="5"/>
      <c r="F527" s="30"/>
      <c r="G527" s="30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3:30" ht="12.5">
      <c r="C528" s="5"/>
      <c r="D528" s="5"/>
      <c r="E528" s="5"/>
      <c r="F528" s="30"/>
      <c r="G528" s="30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3:30" ht="12.5">
      <c r="C529" s="5"/>
      <c r="D529" s="5"/>
      <c r="E529" s="5"/>
      <c r="F529" s="30"/>
      <c r="G529" s="30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3:30" ht="12.5">
      <c r="C530" s="5"/>
      <c r="D530" s="5"/>
      <c r="E530" s="5"/>
      <c r="F530" s="30"/>
      <c r="G530" s="30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3:30" ht="12.5">
      <c r="C531" s="5"/>
      <c r="D531" s="5"/>
      <c r="E531" s="5"/>
      <c r="F531" s="30"/>
      <c r="G531" s="30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3:30" ht="12.5">
      <c r="C532" s="5"/>
      <c r="D532" s="5"/>
      <c r="E532" s="5"/>
      <c r="F532" s="30"/>
      <c r="G532" s="30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3:30" ht="12.5">
      <c r="C533" s="5"/>
      <c r="D533" s="5"/>
      <c r="E533" s="5"/>
      <c r="F533" s="30"/>
      <c r="G533" s="30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3:30" ht="12.5">
      <c r="C534" s="5"/>
      <c r="D534" s="5"/>
      <c r="E534" s="5"/>
      <c r="F534" s="30"/>
      <c r="G534" s="30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3:30" ht="12.5">
      <c r="C535" s="5"/>
      <c r="D535" s="5"/>
      <c r="E535" s="5"/>
      <c r="F535" s="30"/>
      <c r="G535" s="30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3:30" ht="12.5">
      <c r="C536" s="5"/>
      <c r="D536" s="5"/>
      <c r="E536" s="5"/>
      <c r="F536" s="30"/>
      <c r="G536" s="30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3:30" ht="12.5">
      <c r="C537" s="5"/>
      <c r="D537" s="5"/>
      <c r="E537" s="5"/>
      <c r="F537" s="30"/>
      <c r="G537" s="30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3:30" ht="12.5">
      <c r="C538" s="5"/>
      <c r="D538" s="5"/>
      <c r="E538" s="5"/>
      <c r="F538" s="30"/>
      <c r="G538" s="30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3:30" ht="12.5">
      <c r="C539" s="5"/>
      <c r="D539" s="5"/>
      <c r="E539" s="5"/>
      <c r="F539" s="30"/>
      <c r="G539" s="30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3:30" ht="12.5">
      <c r="C540" s="5"/>
      <c r="D540" s="5"/>
      <c r="E540" s="5"/>
      <c r="F540" s="30"/>
      <c r="G540" s="30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3:30" ht="12.5">
      <c r="C541" s="5"/>
      <c r="D541" s="5"/>
      <c r="E541" s="5"/>
      <c r="F541" s="30"/>
      <c r="G541" s="30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3:30" ht="12.5">
      <c r="C542" s="5"/>
      <c r="D542" s="5"/>
      <c r="E542" s="5"/>
      <c r="F542" s="30"/>
      <c r="G542" s="30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3:30" ht="12.5">
      <c r="C543" s="5"/>
      <c r="D543" s="5"/>
      <c r="E543" s="5"/>
      <c r="F543" s="30"/>
      <c r="G543" s="30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3:30" ht="12.5">
      <c r="C544" s="5"/>
      <c r="D544" s="5"/>
      <c r="E544" s="5"/>
      <c r="F544" s="30"/>
      <c r="G544" s="30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3:30" ht="12.5">
      <c r="C545" s="5"/>
      <c r="D545" s="5"/>
      <c r="E545" s="5"/>
      <c r="F545" s="30"/>
      <c r="G545" s="30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3:30" ht="12.5">
      <c r="C546" s="5"/>
      <c r="D546" s="5"/>
      <c r="E546" s="5"/>
      <c r="F546" s="30"/>
      <c r="G546" s="30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3:30" ht="12.5">
      <c r="C547" s="5"/>
      <c r="D547" s="5"/>
      <c r="E547" s="5"/>
      <c r="F547" s="30"/>
      <c r="G547" s="30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3:30" ht="12.5">
      <c r="C548" s="5"/>
      <c r="D548" s="5"/>
      <c r="E548" s="5"/>
      <c r="F548" s="30"/>
      <c r="G548" s="30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3:30" ht="12.5">
      <c r="C549" s="5"/>
      <c r="D549" s="5"/>
      <c r="E549" s="5"/>
      <c r="F549" s="30"/>
      <c r="G549" s="30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3:30" ht="12.5">
      <c r="C550" s="5"/>
      <c r="D550" s="5"/>
      <c r="E550" s="5"/>
      <c r="F550" s="30"/>
      <c r="G550" s="30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3:30" ht="12.5">
      <c r="C551" s="5"/>
      <c r="D551" s="5"/>
      <c r="E551" s="5"/>
      <c r="F551" s="30"/>
      <c r="G551" s="30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3:30" ht="12.5">
      <c r="C552" s="5"/>
      <c r="D552" s="5"/>
      <c r="E552" s="5"/>
      <c r="F552" s="30"/>
      <c r="G552" s="30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3:30" ht="12.5">
      <c r="C553" s="5"/>
      <c r="D553" s="5"/>
      <c r="E553" s="5"/>
      <c r="F553" s="30"/>
      <c r="G553" s="30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3:30" ht="12.5">
      <c r="C554" s="5"/>
      <c r="D554" s="5"/>
      <c r="E554" s="5"/>
      <c r="F554" s="30"/>
      <c r="G554" s="30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3:30" ht="12.5">
      <c r="C555" s="5"/>
      <c r="D555" s="5"/>
      <c r="E555" s="5"/>
      <c r="F555" s="30"/>
      <c r="G555" s="30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3:30" ht="12.5">
      <c r="C556" s="5"/>
      <c r="D556" s="5"/>
      <c r="E556" s="5"/>
      <c r="F556" s="30"/>
      <c r="G556" s="30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3:30" ht="12.5">
      <c r="C557" s="5"/>
      <c r="D557" s="5"/>
      <c r="E557" s="5"/>
      <c r="F557" s="30"/>
      <c r="G557" s="30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3:30" ht="12.5">
      <c r="C558" s="5"/>
      <c r="D558" s="5"/>
      <c r="E558" s="5"/>
      <c r="F558" s="30"/>
      <c r="G558" s="30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3:30" ht="12.5">
      <c r="C559" s="5"/>
      <c r="D559" s="5"/>
      <c r="E559" s="5"/>
      <c r="F559" s="30"/>
      <c r="G559" s="30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3:30" ht="12.5">
      <c r="C560" s="5"/>
      <c r="D560" s="5"/>
      <c r="E560" s="5"/>
      <c r="F560" s="30"/>
      <c r="G560" s="30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3:30" ht="12.5">
      <c r="C561" s="5"/>
      <c r="D561" s="5"/>
      <c r="E561" s="5"/>
      <c r="F561" s="30"/>
      <c r="G561" s="30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3:30" ht="12.5">
      <c r="C562" s="5"/>
      <c r="D562" s="5"/>
      <c r="E562" s="5"/>
      <c r="F562" s="30"/>
      <c r="G562" s="30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3:30" ht="12.5">
      <c r="C563" s="5"/>
      <c r="D563" s="5"/>
      <c r="E563" s="5"/>
      <c r="F563" s="30"/>
      <c r="G563" s="30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3:30" ht="12.5">
      <c r="C564" s="5"/>
      <c r="D564" s="5"/>
      <c r="E564" s="5"/>
      <c r="F564" s="30"/>
      <c r="G564" s="30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3:30" ht="12.5">
      <c r="C565" s="5"/>
      <c r="D565" s="5"/>
      <c r="E565" s="5"/>
      <c r="F565" s="30"/>
      <c r="G565" s="30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3:30" ht="12.5">
      <c r="C566" s="5"/>
      <c r="D566" s="5"/>
      <c r="E566" s="5"/>
      <c r="F566" s="30"/>
      <c r="G566" s="30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3:30" ht="12.5">
      <c r="C567" s="5"/>
      <c r="D567" s="5"/>
      <c r="E567" s="5"/>
      <c r="F567" s="30"/>
      <c r="G567" s="30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3:30" ht="12.5">
      <c r="C568" s="5"/>
      <c r="D568" s="5"/>
      <c r="E568" s="5"/>
      <c r="F568" s="30"/>
      <c r="G568" s="30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3:30" ht="12.5">
      <c r="C569" s="5"/>
      <c r="D569" s="5"/>
      <c r="E569" s="5"/>
      <c r="F569" s="30"/>
      <c r="G569" s="30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3:30" ht="12.5">
      <c r="C570" s="5"/>
      <c r="D570" s="5"/>
      <c r="E570" s="5"/>
      <c r="F570" s="30"/>
      <c r="G570" s="30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3:30" ht="12.5">
      <c r="C571" s="5"/>
      <c r="D571" s="5"/>
      <c r="E571" s="5"/>
      <c r="F571" s="30"/>
      <c r="G571" s="30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3:30" ht="12.5">
      <c r="C572" s="5"/>
      <c r="D572" s="5"/>
      <c r="E572" s="5"/>
      <c r="F572" s="30"/>
      <c r="G572" s="30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3:30" ht="12.5">
      <c r="C573" s="5"/>
      <c r="D573" s="5"/>
      <c r="E573" s="5"/>
      <c r="F573" s="30"/>
      <c r="G573" s="30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3:30" ht="12.5">
      <c r="C574" s="5"/>
      <c r="D574" s="5"/>
      <c r="E574" s="5"/>
      <c r="F574" s="30"/>
      <c r="G574" s="30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3:30" ht="12.5">
      <c r="C575" s="5"/>
      <c r="D575" s="5"/>
      <c r="E575" s="5"/>
      <c r="F575" s="30"/>
      <c r="G575" s="30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3:30" ht="12.5">
      <c r="C576" s="5"/>
      <c r="D576" s="5"/>
      <c r="E576" s="5"/>
      <c r="F576" s="30"/>
      <c r="G576" s="30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3:30" ht="12.5">
      <c r="C577" s="5"/>
      <c r="D577" s="5"/>
      <c r="E577" s="5"/>
      <c r="F577" s="30"/>
      <c r="G577" s="30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3:30" ht="12.5">
      <c r="C578" s="5"/>
      <c r="D578" s="5"/>
      <c r="E578" s="5"/>
      <c r="F578" s="30"/>
      <c r="G578" s="30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3:30" ht="12.5">
      <c r="C579" s="5"/>
      <c r="D579" s="5"/>
      <c r="E579" s="5"/>
      <c r="F579" s="30"/>
      <c r="G579" s="30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3:30" ht="12.5">
      <c r="C580" s="5"/>
      <c r="D580" s="5"/>
      <c r="E580" s="5"/>
      <c r="F580" s="30"/>
      <c r="G580" s="30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3:30" ht="12.5">
      <c r="C581" s="5"/>
      <c r="D581" s="5"/>
      <c r="E581" s="5"/>
      <c r="F581" s="30"/>
      <c r="G581" s="30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3:30" ht="12.5">
      <c r="C582" s="5"/>
      <c r="D582" s="5"/>
      <c r="E582" s="5"/>
      <c r="F582" s="30"/>
      <c r="G582" s="30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3:30" ht="12.5">
      <c r="C583" s="5"/>
      <c r="D583" s="5"/>
      <c r="E583" s="5"/>
      <c r="F583" s="30"/>
      <c r="G583" s="30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3:30" ht="12.5">
      <c r="C584" s="5"/>
      <c r="D584" s="5"/>
      <c r="E584" s="5"/>
      <c r="F584" s="30"/>
      <c r="G584" s="30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3:30" ht="12.5">
      <c r="C585" s="5"/>
      <c r="D585" s="5"/>
      <c r="E585" s="5"/>
      <c r="F585" s="30"/>
      <c r="G585" s="30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3:30" ht="12.5">
      <c r="C586" s="5"/>
      <c r="D586" s="5"/>
      <c r="E586" s="5"/>
      <c r="F586" s="30"/>
      <c r="G586" s="30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3:30" ht="12.5">
      <c r="C587" s="5"/>
      <c r="D587" s="5"/>
      <c r="E587" s="5"/>
      <c r="F587" s="30"/>
      <c r="G587" s="30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3:30" ht="12.5">
      <c r="C588" s="5"/>
      <c r="D588" s="5"/>
      <c r="E588" s="5"/>
      <c r="F588" s="30"/>
      <c r="G588" s="30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3:30" ht="12.5">
      <c r="C589" s="5"/>
      <c r="D589" s="5"/>
      <c r="E589" s="5"/>
      <c r="F589" s="30"/>
      <c r="G589" s="30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3:30" ht="12.5">
      <c r="C590" s="5"/>
      <c r="D590" s="5"/>
      <c r="E590" s="5"/>
      <c r="F590" s="30"/>
      <c r="G590" s="30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3:30" ht="12.5">
      <c r="C591" s="5"/>
      <c r="D591" s="5"/>
      <c r="E591" s="5"/>
      <c r="F591" s="30"/>
      <c r="G591" s="30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3:30" ht="12.5">
      <c r="C592" s="5"/>
      <c r="D592" s="5"/>
      <c r="E592" s="5"/>
      <c r="F592" s="30"/>
      <c r="G592" s="30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3:30" ht="12.5">
      <c r="C593" s="5"/>
      <c r="D593" s="5"/>
      <c r="E593" s="5"/>
      <c r="F593" s="30"/>
      <c r="G593" s="30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3:30" ht="12.5">
      <c r="C594" s="5"/>
      <c r="D594" s="5"/>
      <c r="E594" s="5"/>
      <c r="F594" s="30"/>
      <c r="G594" s="30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3:30" ht="12.5">
      <c r="C595" s="5"/>
      <c r="D595" s="5"/>
      <c r="E595" s="5"/>
      <c r="F595" s="30"/>
      <c r="G595" s="30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3:30" ht="12.5">
      <c r="C596" s="5"/>
      <c r="D596" s="5"/>
      <c r="E596" s="5"/>
      <c r="F596" s="30"/>
      <c r="G596" s="30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3:30" ht="12.5">
      <c r="C597" s="5"/>
      <c r="D597" s="5"/>
      <c r="E597" s="5"/>
      <c r="F597" s="30"/>
      <c r="G597" s="30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3:30" ht="12.5">
      <c r="C598" s="5"/>
      <c r="D598" s="5"/>
      <c r="E598" s="5"/>
      <c r="F598" s="30"/>
      <c r="G598" s="30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3:30" ht="12.5">
      <c r="C599" s="5"/>
      <c r="D599" s="5"/>
      <c r="E599" s="5"/>
      <c r="F599" s="30"/>
      <c r="G599" s="30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3:30" ht="12.5">
      <c r="C600" s="5"/>
      <c r="D600" s="5"/>
      <c r="E600" s="5"/>
      <c r="F600" s="30"/>
      <c r="G600" s="30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3:30" ht="12.5">
      <c r="C601" s="5"/>
      <c r="D601" s="5"/>
      <c r="E601" s="5"/>
      <c r="F601" s="30"/>
      <c r="G601" s="30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3:30" ht="12.5">
      <c r="C602" s="5"/>
      <c r="D602" s="5"/>
      <c r="E602" s="5"/>
      <c r="F602" s="30"/>
      <c r="G602" s="30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3:30" ht="12.5">
      <c r="C603" s="5"/>
      <c r="D603" s="5"/>
      <c r="E603" s="5"/>
      <c r="F603" s="30"/>
      <c r="G603" s="30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3:30" ht="12.5">
      <c r="C604" s="5"/>
      <c r="D604" s="5"/>
      <c r="E604" s="5"/>
      <c r="F604" s="30"/>
      <c r="G604" s="30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3:30" ht="12.5">
      <c r="C605" s="5"/>
      <c r="D605" s="5"/>
      <c r="E605" s="5"/>
      <c r="F605" s="30"/>
      <c r="G605" s="30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3:30" ht="12.5">
      <c r="C606" s="5"/>
      <c r="D606" s="5"/>
      <c r="E606" s="5"/>
      <c r="F606" s="30"/>
      <c r="G606" s="30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3:30" ht="12.5">
      <c r="C607" s="5"/>
      <c r="D607" s="5"/>
      <c r="E607" s="5"/>
      <c r="F607" s="30"/>
      <c r="G607" s="30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3:30" ht="12.5">
      <c r="C608" s="5"/>
      <c r="D608" s="5"/>
      <c r="E608" s="5"/>
      <c r="F608" s="30"/>
      <c r="G608" s="30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3:30" ht="12.5">
      <c r="C609" s="5"/>
      <c r="D609" s="5"/>
      <c r="E609" s="5"/>
      <c r="F609" s="30"/>
      <c r="G609" s="30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3:30" ht="12.5">
      <c r="C610" s="5"/>
      <c r="D610" s="5"/>
      <c r="E610" s="5"/>
      <c r="F610" s="30"/>
      <c r="G610" s="30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3:30" ht="12.5">
      <c r="C611" s="5"/>
      <c r="D611" s="5"/>
      <c r="E611" s="5"/>
      <c r="F611" s="30"/>
      <c r="G611" s="30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3:30" ht="12.5">
      <c r="C612" s="5"/>
      <c r="D612" s="5"/>
      <c r="E612" s="5"/>
      <c r="F612" s="30"/>
      <c r="G612" s="30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3:30" ht="12.5">
      <c r="C613" s="5"/>
      <c r="D613" s="5"/>
      <c r="E613" s="5"/>
      <c r="F613" s="30"/>
      <c r="G613" s="30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3:30" ht="12.5">
      <c r="C614" s="5"/>
      <c r="D614" s="5"/>
      <c r="E614" s="5"/>
      <c r="F614" s="30"/>
      <c r="G614" s="30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3:30" ht="12.5">
      <c r="C615" s="5"/>
      <c r="D615" s="5"/>
      <c r="E615" s="5"/>
      <c r="F615" s="30"/>
      <c r="G615" s="30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3:30" ht="12.5">
      <c r="C616" s="5"/>
      <c r="D616" s="5"/>
      <c r="E616" s="5"/>
      <c r="F616" s="30"/>
      <c r="G616" s="30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3:30" ht="12.5">
      <c r="C617" s="5"/>
      <c r="D617" s="5"/>
      <c r="E617" s="5"/>
      <c r="F617" s="30"/>
      <c r="G617" s="30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3:30" ht="12.5">
      <c r="C618" s="5"/>
      <c r="D618" s="5"/>
      <c r="E618" s="5"/>
      <c r="F618" s="30"/>
      <c r="G618" s="30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3:30" ht="12.5">
      <c r="C619" s="5"/>
      <c r="D619" s="5"/>
      <c r="E619" s="5"/>
      <c r="F619" s="30"/>
      <c r="G619" s="30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3:30" ht="12.5">
      <c r="C620" s="5"/>
      <c r="D620" s="5"/>
      <c r="E620" s="5"/>
      <c r="F620" s="30"/>
      <c r="G620" s="30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3:30" ht="12.5">
      <c r="C621" s="5"/>
      <c r="D621" s="5"/>
      <c r="E621" s="5"/>
      <c r="F621" s="30"/>
      <c r="G621" s="30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3:30" ht="12.5">
      <c r="C622" s="5"/>
      <c r="D622" s="5"/>
      <c r="E622" s="5"/>
      <c r="F622" s="30"/>
      <c r="G622" s="30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3:30" ht="12.5">
      <c r="C623" s="5"/>
      <c r="D623" s="5"/>
      <c r="E623" s="5"/>
      <c r="F623" s="30"/>
      <c r="G623" s="30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3:30" ht="12.5">
      <c r="C624" s="5"/>
      <c r="D624" s="5"/>
      <c r="E624" s="5"/>
      <c r="F624" s="30"/>
      <c r="G624" s="30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3:30" ht="12.5">
      <c r="C625" s="5"/>
      <c r="D625" s="5"/>
      <c r="E625" s="5"/>
      <c r="F625" s="30"/>
      <c r="G625" s="30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3:30" ht="12.5">
      <c r="C626" s="5"/>
      <c r="D626" s="5"/>
      <c r="E626" s="5"/>
      <c r="F626" s="30"/>
      <c r="G626" s="30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3:30" ht="12.5">
      <c r="C627" s="5"/>
      <c r="D627" s="5"/>
      <c r="E627" s="5"/>
      <c r="F627" s="30"/>
      <c r="G627" s="30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3:30" ht="12.5">
      <c r="C628" s="5"/>
      <c r="D628" s="5"/>
      <c r="E628" s="5"/>
      <c r="F628" s="30"/>
      <c r="G628" s="30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3:30" ht="12.5">
      <c r="C629" s="5"/>
      <c r="D629" s="5"/>
      <c r="E629" s="5"/>
      <c r="F629" s="30"/>
      <c r="G629" s="30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3:30" ht="12.5">
      <c r="C630" s="5"/>
      <c r="D630" s="5"/>
      <c r="E630" s="5"/>
      <c r="F630" s="30"/>
      <c r="G630" s="30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3:30" ht="12.5">
      <c r="C631" s="5"/>
      <c r="D631" s="5"/>
      <c r="E631" s="5"/>
      <c r="F631" s="30"/>
      <c r="G631" s="30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3:30" ht="12.5">
      <c r="C632" s="5"/>
      <c r="D632" s="5"/>
      <c r="E632" s="5"/>
      <c r="F632" s="30"/>
      <c r="G632" s="30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3:30" ht="12.5">
      <c r="C633" s="5"/>
      <c r="D633" s="5"/>
      <c r="E633" s="5"/>
      <c r="F633" s="30"/>
      <c r="G633" s="30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3:30" ht="12.5">
      <c r="C634" s="5"/>
      <c r="D634" s="5"/>
      <c r="E634" s="5"/>
      <c r="F634" s="30"/>
      <c r="G634" s="30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3:30" ht="12.5">
      <c r="C635" s="5"/>
      <c r="D635" s="5"/>
      <c r="E635" s="5"/>
      <c r="F635" s="30"/>
      <c r="G635" s="30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3:30" ht="12.5">
      <c r="C636" s="5"/>
      <c r="D636" s="5"/>
      <c r="E636" s="5"/>
      <c r="F636" s="30"/>
      <c r="G636" s="30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3:30" ht="12.5">
      <c r="C637" s="5"/>
      <c r="D637" s="5"/>
      <c r="E637" s="5"/>
      <c r="F637" s="30"/>
      <c r="G637" s="30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3:30" ht="12.5">
      <c r="C638" s="5"/>
      <c r="D638" s="5"/>
      <c r="E638" s="5"/>
      <c r="F638" s="30"/>
      <c r="G638" s="30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3:30" ht="12.5">
      <c r="C639" s="5"/>
      <c r="D639" s="5"/>
      <c r="E639" s="5"/>
      <c r="F639" s="30"/>
      <c r="G639" s="30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3:30" ht="12.5">
      <c r="C640" s="5"/>
      <c r="D640" s="5"/>
      <c r="E640" s="5"/>
      <c r="F640" s="30"/>
      <c r="G640" s="30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3:30" ht="12.5">
      <c r="C641" s="5"/>
      <c r="D641" s="5"/>
      <c r="E641" s="5"/>
      <c r="F641" s="30"/>
      <c r="G641" s="30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3:30" ht="12.5">
      <c r="C642" s="5"/>
      <c r="D642" s="5"/>
      <c r="E642" s="5"/>
      <c r="F642" s="30"/>
      <c r="G642" s="30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3:30" ht="12.5">
      <c r="C643" s="5"/>
      <c r="D643" s="5"/>
      <c r="E643" s="5"/>
      <c r="F643" s="30"/>
      <c r="G643" s="30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3:30" ht="12.5">
      <c r="C644" s="5"/>
      <c r="D644" s="5"/>
      <c r="E644" s="5"/>
      <c r="F644" s="30"/>
      <c r="G644" s="30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3:30" ht="12.5">
      <c r="C645" s="5"/>
      <c r="D645" s="5"/>
      <c r="E645" s="5"/>
      <c r="F645" s="30"/>
      <c r="G645" s="30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3:30" ht="12.5">
      <c r="C646" s="5"/>
      <c r="D646" s="5"/>
      <c r="E646" s="5"/>
      <c r="F646" s="30"/>
      <c r="G646" s="30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3:30" ht="12.5">
      <c r="C647" s="5"/>
      <c r="D647" s="5"/>
      <c r="E647" s="5"/>
      <c r="F647" s="30"/>
      <c r="G647" s="30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3:30" ht="12.5">
      <c r="C648" s="5"/>
      <c r="D648" s="5"/>
      <c r="E648" s="5"/>
      <c r="F648" s="30"/>
      <c r="G648" s="30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3:30" ht="12.5">
      <c r="C649" s="5"/>
      <c r="D649" s="5"/>
      <c r="E649" s="5"/>
      <c r="F649" s="30"/>
      <c r="G649" s="30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3:30" ht="12.5">
      <c r="C650" s="5"/>
      <c r="D650" s="5"/>
      <c r="E650" s="5"/>
      <c r="F650" s="30"/>
      <c r="G650" s="30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3:30" ht="12.5">
      <c r="C651" s="5"/>
      <c r="D651" s="5"/>
      <c r="E651" s="5"/>
      <c r="F651" s="30"/>
      <c r="G651" s="30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3:30" ht="12.5">
      <c r="C652" s="5"/>
      <c r="D652" s="5"/>
      <c r="E652" s="5"/>
      <c r="F652" s="30"/>
      <c r="G652" s="30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3:30" ht="12.5">
      <c r="C653" s="5"/>
      <c r="D653" s="5"/>
      <c r="E653" s="5"/>
      <c r="F653" s="30"/>
      <c r="G653" s="30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3:30" ht="12.5">
      <c r="C654" s="5"/>
      <c r="D654" s="5"/>
      <c r="E654" s="5"/>
      <c r="F654" s="30"/>
      <c r="G654" s="30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3:30" ht="12.5">
      <c r="C655" s="5"/>
      <c r="D655" s="5"/>
      <c r="E655" s="5"/>
      <c r="F655" s="30"/>
      <c r="G655" s="30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3:30" ht="12.5">
      <c r="C656" s="5"/>
      <c r="D656" s="5"/>
      <c r="E656" s="5"/>
      <c r="F656" s="30"/>
      <c r="G656" s="30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3:30" ht="12.5">
      <c r="C657" s="5"/>
      <c r="D657" s="5"/>
      <c r="E657" s="5"/>
      <c r="F657" s="30"/>
      <c r="G657" s="30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3:30" ht="12.5">
      <c r="C658" s="5"/>
      <c r="D658" s="5"/>
      <c r="E658" s="5"/>
      <c r="F658" s="30"/>
      <c r="G658" s="30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3:30" ht="12.5">
      <c r="C659" s="5"/>
      <c r="D659" s="5"/>
      <c r="E659" s="5"/>
      <c r="F659" s="30"/>
      <c r="G659" s="30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3:30" ht="12.5">
      <c r="C660" s="5"/>
      <c r="D660" s="5"/>
      <c r="E660" s="5"/>
      <c r="F660" s="30"/>
      <c r="G660" s="30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3:30" ht="12.5">
      <c r="C661" s="5"/>
      <c r="D661" s="5"/>
      <c r="E661" s="5"/>
      <c r="F661" s="30"/>
      <c r="G661" s="30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3:30" ht="12.5">
      <c r="C662" s="5"/>
      <c r="D662" s="5"/>
      <c r="E662" s="5"/>
      <c r="F662" s="30"/>
      <c r="G662" s="30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3:30" ht="12.5">
      <c r="C663" s="5"/>
      <c r="D663" s="5"/>
      <c r="E663" s="5"/>
      <c r="F663" s="30"/>
      <c r="G663" s="30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3:30" ht="12.5">
      <c r="C664" s="5"/>
      <c r="D664" s="5"/>
      <c r="E664" s="5"/>
      <c r="F664" s="30"/>
      <c r="G664" s="30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3:30" ht="12.5">
      <c r="C665" s="5"/>
      <c r="D665" s="5"/>
      <c r="E665" s="5"/>
      <c r="F665" s="30"/>
      <c r="G665" s="30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3:30" ht="12.5">
      <c r="C666" s="5"/>
      <c r="D666" s="5"/>
      <c r="E666" s="5"/>
      <c r="F666" s="30"/>
      <c r="G666" s="30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3:30" ht="12.5">
      <c r="C667" s="5"/>
      <c r="D667" s="5"/>
      <c r="E667" s="5"/>
      <c r="F667" s="30"/>
      <c r="G667" s="30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3:30" ht="12.5">
      <c r="C668" s="5"/>
      <c r="D668" s="5"/>
      <c r="E668" s="5"/>
      <c r="F668" s="30"/>
      <c r="G668" s="30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3:30" ht="12.5">
      <c r="C669" s="5"/>
      <c r="D669" s="5"/>
      <c r="E669" s="5"/>
      <c r="F669" s="30"/>
      <c r="G669" s="30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3:30" ht="12.5">
      <c r="C670" s="5"/>
      <c r="D670" s="5"/>
      <c r="E670" s="5"/>
      <c r="F670" s="30"/>
      <c r="G670" s="30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3:30" ht="12.5">
      <c r="C671" s="5"/>
      <c r="D671" s="5"/>
      <c r="E671" s="5"/>
      <c r="F671" s="30"/>
      <c r="G671" s="30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3:30" ht="12.5">
      <c r="C672" s="5"/>
      <c r="D672" s="5"/>
      <c r="E672" s="5"/>
      <c r="F672" s="30"/>
      <c r="G672" s="30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3:30" ht="12.5">
      <c r="C673" s="5"/>
      <c r="D673" s="5"/>
      <c r="E673" s="5"/>
      <c r="F673" s="30"/>
      <c r="G673" s="30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3:30" ht="12.5">
      <c r="C674" s="5"/>
      <c r="D674" s="5"/>
      <c r="E674" s="5"/>
      <c r="F674" s="30"/>
      <c r="G674" s="30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3:30" ht="12.5">
      <c r="C675" s="5"/>
      <c r="D675" s="5"/>
      <c r="E675" s="5"/>
      <c r="F675" s="30"/>
      <c r="G675" s="30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3:30" ht="12.5">
      <c r="C676" s="5"/>
      <c r="D676" s="5"/>
      <c r="E676" s="5"/>
      <c r="F676" s="30"/>
      <c r="G676" s="30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3:30" ht="12.5">
      <c r="C677" s="5"/>
      <c r="D677" s="5"/>
      <c r="E677" s="5"/>
      <c r="F677" s="30"/>
      <c r="G677" s="30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3:30" ht="12.5">
      <c r="C678" s="5"/>
      <c r="D678" s="5"/>
      <c r="E678" s="5"/>
      <c r="F678" s="30"/>
      <c r="G678" s="30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3:30" ht="12.5">
      <c r="C679" s="5"/>
      <c r="D679" s="5"/>
      <c r="E679" s="5"/>
      <c r="F679" s="30"/>
      <c r="G679" s="30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3:30" ht="12.5">
      <c r="C680" s="5"/>
      <c r="D680" s="5"/>
      <c r="E680" s="5"/>
      <c r="F680" s="30"/>
      <c r="G680" s="30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3:30" ht="12.5">
      <c r="C681" s="5"/>
      <c r="D681" s="5"/>
      <c r="E681" s="5"/>
      <c r="F681" s="30"/>
      <c r="G681" s="30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3:30" ht="12.5">
      <c r="C682" s="5"/>
      <c r="D682" s="5"/>
      <c r="E682" s="5"/>
      <c r="F682" s="30"/>
      <c r="G682" s="30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3:30" ht="12.5">
      <c r="C683" s="5"/>
      <c r="D683" s="5"/>
      <c r="E683" s="5"/>
      <c r="F683" s="30"/>
      <c r="G683" s="30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3:30" ht="12.5">
      <c r="C684" s="5"/>
      <c r="D684" s="5"/>
      <c r="E684" s="5"/>
      <c r="F684" s="30"/>
      <c r="G684" s="30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3:30" ht="12.5">
      <c r="C685" s="5"/>
      <c r="D685" s="5"/>
      <c r="E685" s="5"/>
      <c r="F685" s="30"/>
      <c r="G685" s="30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3:30" ht="12.5">
      <c r="C686" s="5"/>
      <c r="D686" s="5"/>
      <c r="E686" s="5"/>
      <c r="F686" s="30"/>
      <c r="G686" s="30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3:30" ht="12.5">
      <c r="C687" s="5"/>
      <c r="D687" s="5"/>
      <c r="E687" s="5"/>
      <c r="F687" s="30"/>
      <c r="G687" s="30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3:30" ht="12.5">
      <c r="C688" s="5"/>
      <c r="D688" s="5"/>
      <c r="E688" s="5"/>
      <c r="F688" s="30"/>
      <c r="G688" s="30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3:30" ht="12.5">
      <c r="C689" s="5"/>
      <c r="D689" s="5"/>
      <c r="E689" s="5"/>
      <c r="F689" s="30"/>
      <c r="G689" s="30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3:30" ht="12.5">
      <c r="C690" s="5"/>
      <c r="D690" s="5"/>
      <c r="E690" s="5"/>
      <c r="F690" s="30"/>
      <c r="G690" s="30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3:30" ht="12.5">
      <c r="C691" s="5"/>
      <c r="D691" s="5"/>
      <c r="E691" s="5"/>
      <c r="F691" s="30"/>
      <c r="G691" s="30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3:30" ht="12.5">
      <c r="C692" s="5"/>
      <c r="D692" s="5"/>
      <c r="E692" s="5"/>
      <c r="F692" s="30"/>
      <c r="G692" s="30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3:30" ht="12.5">
      <c r="C693" s="5"/>
      <c r="D693" s="5"/>
      <c r="E693" s="5"/>
      <c r="F693" s="30"/>
      <c r="G693" s="30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3:30" ht="12.5">
      <c r="C694" s="5"/>
      <c r="D694" s="5"/>
      <c r="E694" s="5"/>
      <c r="F694" s="30"/>
      <c r="G694" s="30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3:30" ht="12.5">
      <c r="C695" s="5"/>
      <c r="D695" s="5"/>
      <c r="E695" s="5"/>
      <c r="F695" s="30"/>
      <c r="G695" s="30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3:30" ht="12.5">
      <c r="C696" s="5"/>
      <c r="D696" s="5"/>
      <c r="E696" s="5"/>
      <c r="F696" s="30"/>
      <c r="G696" s="30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3:30" ht="12.5">
      <c r="C697" s="5"/>
      <c r="D697" s="5"/>
      <c r="E697" s="5"/>
      <c r="F697" s="30"/>
      <c r="G697" s="30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3:30" ht="12.5">
      <c r="C698" s="5"/>
      <c r="D698" s="5"/>
      <c r="E698" s="5"/>
      <c r="F698" s="30"/>
      <c r="G698" s="30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3:30" ht="12.5">
      <c r="C699" s="5"/>
      <c r="D699" s="5"/>
      <c r="E699" s="5"/>
      <c r="F699" s="30"/>
      <c r="G699" s="30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3:30" ht="12.5">
      <c r="C700" s="5"/>
      <c r="D700" s="5"/>
      <c r="E700" s="5"/>
      <c r="F700" s="30"/>
      <c r="G700" s="30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3:30" ht="12.5">
      <c r="C701" s="5"/>
      <c r="D701" s="5"/>
      <c r="E701" s="5"/>
      <c r="F701" s="30"/>
      <c r="G701" s="30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3:30" ht="12.5">
      <c r="C702" s="5"/>
      <c r="D702" s="5"/>
      <c r="E702" s="5"/>
      <c r="F702" s="30"/>
      <c r="G702" s="30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3:30" ht="12.5">
      <c r="C703" s="5"/>
      <c r="D703" s="5"/>
      <c r="E703" s="5"/>
      <c r="F703" s="30"/>
      <c r="G703" s="30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3:30" ht="12.5">
      <c r="C704" s="5"/>
      <c r="D704" s="5"/>
      <c r="E704" s="5"/>
      <c r="F704" s="30"/>
      <c r="G704" s="30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3:30" ht="12.5">
      <c r="C705" s="5"/>
      <c r="D705" s="5"/>
      <c r="E705" s="5"/>
      <c r="F705" s="30"/>
      <c r="G705" s="30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3:30" ht="12.5">
      <c r="C706" s="5"/>
      <c r="D706" s="5"/>
      <c r="E706" s="5"/>
      <c r="F706" s="30"/>
      <c r="G706" s="30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3:30" ht="12.5">
      <c r="C707" s="5"/>
      <c r="D707" s="5"/>
      <c r="E707" s="5"/>
      <c r="F707" s="30"/>
      <c r="G707" s="30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3:30" ht="12.5">
      <c r="C708" s="5"/>
      <c r="D708" s="5"/>
      <c r="E708" s="5"/>
      <c r="F708" s="30"/>
      <c r="G708" s="30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3:30" ht="12.5">
      <c r="C709" s="5"/>
      <c r="D709" s="5"/>
      <c r="E709" s="5"/>
      <c r="F709" s="30"/>
      <c r="G709" s="30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3:30" ht="12.5">
      <c r="C710" s="5"/>
      <c r="D710" s="5"/>
      <c r="E710" s="5"/>
      <c r="F710" s="30"/>
      <c r="G710" s="30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3:30" ht="12.5">
      <c r="C711" s="5"/>
      <c r="D711" s="5"/>
      <c r="E711" s="5"/>
      <c r="F711" s="30"/>
      <c r="G711" s="30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3:30" ht="12.5">
      <c r="C712" s="5"/>
      <c r="D712" s="5"/>
      <c r="E712" s="5"/>
      <c r="F712" s="30"/>
      <c r="G712" s="30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3:30" ht="12.5">
      <c r="C713" s="5"/>
      <c r="D713" s="5"/>
      <c r="E713" s="5"/>
      <c r="F713" s="30"/>
      <c r="G713" s="30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3:30" ht="12.5">
      <c r="C714" s="5"/>
      <c r="D714" s="5"/>
      <c r="E714" s="5"/>
      <c r="F714" s="30"/>
      <c r="G714" s="30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3:30" ht="12.5">
      <c r="C715" s="5"/>
      <c r="D715" s="5"/>
      <c r="E715" s="5"/>
      <c r="F715" s="30"/>
      <c r="G715" s="30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3:30" ht="12.5">
      <c r="C716" s="5"/>
      <c r="D716" s="5"/>
      <c r="E716" s="5"/>
      <c r="F716" s="30"/>
      <c r="G716" s="30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3:30" ht="12.5">
      <c r="C717" s="5"/>
      <c r="D717" s="5"/>
      <c r="E717" s="5"/>
      <c r="F717" s="30"/>
      <c r="G717" s="30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3:30" ht="12.5">
      <c r="C718" s="5"/>
      <c r="D718" s="5"/>
      <c r="E718" s="5"/>
      <c r="F718" s="30"/>
      <c r="G718" s="30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3:30" ht="12.5">
      <c r="C719" s="5"/>
      <c r="D719" s="5"/>
      <c r="E719" s="5"/>
      <c r="F719" s="30"/>
      <c r="G719" s="30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3:30" ht="12.5">
      <c r="C720" s="5"/>
      <c r="D720" s="5"/>
      <c r="E720" s="5"/>
      <c r="F720" s="30"/>
      <c r="G720" s="30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3:30" ht="12.5">
      <c r="C721" s="5"/>
      <c r="D721" s="5"/>
      <c r="E721" s="5"/>
      <c r="F721" s="30"/>
      <c r="G721" s="30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3:30" ht="12.5">
      <c r="C722" s="5"/>
      <c r="D722" s="5"/>
      <c r="E722" s="5"/>
      <c r="F722" s="30"/>
      <c r="G722" s="30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3:30" ht="12.5">
      <c r="C723" s="5"/>
      <c r="D723" s="5"/>
      <c r="E723" s="5"/>
      <c r="F723" s="30"/>
      <c r="G723" s="30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3:30" ht="12.5">
      <c r="C724" s="5"/>
      <c r="D724" s="5"/>
      <c r="E724" s="5"/>
      <c r="F724" s="30"/>
      <c r="G724" s="30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3:30" ht="12.5">
      <c r="C725" s="5"/>
      <c r="D725" s="5"/>
      <c r="E725" s="5"/>
      <c r="F725" s="30"/>
      <c r="G725" s="30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3:30" ht="12.5">
      <c r="C726" s="5"/>
      <c r="D726" s="5"/>
      <c r="E726" s="5"/>
      <c r="F726" s="30"/>
      <c r="G726" s="30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3:30" ht="12.5">
      <c r="C727" s="5"/>
      <c r="D727" s="5"/>
      <c r="E727" s="5"/>
      <c r="F727" s="30"/>
      <c r="G727" s="30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3:30" ht="12.5">
      <c r="C728" s="5"/>
      <c r="D728" s="5"/>
      <c r="E728" s="5"/>
      <c r="F728" s="30"/>
      <c r="G728" s="30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3:30" ht="12.5">
      <c r="C729" s="5"/>
      <c r="D729" s="5"/>
      <c r="E729" s="5"/>
      <c r="F729" s="30"/>
      <c r="G729" s="30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3:30" ht="12.5">
      <c r="C730" s="5"/>
      <c r="D730" s="5"/>
      <c r="E730" s="5"/>
      <c r="F730" s="30"/>
      <c r="G730" s="30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3:30" ht="12.5">
      <c r="C731" s="5"/>
      <c r="D731" s="5"/>
      <c r="E731" s="5"/>
      <c r="F731" s="30"/>
      <c r="G731" s="30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3:30" ht="12.5">
      <c r="C732" s="5"/>
      <c r="D732" s="5"/>
      <c r="E732" s="5"/>
      <c r="F732" s="30"/>
      <c r="G732" s="30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3:30" ht="12.5">
      <c r="C733" s="5"/>
      <c r="D733" s="5"/>
      <c r="E733" s="5"/>
      <c r="F733" s="30"/>
      <c r="G733" s="30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3:30" ht="12.5">
      <c r="C734" s="5"/>
      <c r="D734" s="5"/>
      <c r="E734" s="5"/>
      <c r="F734" s="30"/>
      <c r="G734" s="30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3:30" ht="12.5">
      <c r="C735" s="5"/>
      <c r="D735" s="5"/>
      <c r="E735" s="5"/>
      <c r="F735" s="30"/>
      <c r="G735" s="30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3:30" ht="12.5">
      <c r="C736" s="5"/>
      <c r="D736" s="5"/>
      <c r="E736" s="5"/>
      <c r="F736" s="30"/>
      <c r="G736" s="30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3:30" ht="12.5">
      <c r="C737" s="5"/>
      <c r="D737" s="5"/>
      <c r="E737" s="5"/>
      <c r="F737" s="30"/>
      <c r="G737" s="30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3:30" ht="12.5">
      <c r="C738" s="5"/>
      <c r="D738" s="5"/>
      <c r="E738" s="5"/>
      <c r="F738" s="30"/>
      <c r="G738" s="30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3:30" ht="12.5">
      <c r="C739" s="5"/>
      <c r="D739" s="5"/>
      <c r="E739" s="5"/>
      <c r="F739" s="30"/>
      <c r="G739" s="30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3:30" ht="12.5">
      <c r="C740" s="5"/>
      <c r="D740" s="5"/>
      <c r="E740" s="5"/>
      <c r="F740" s="30"/>
      <c r="G740" s="30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3:30" ht="12.5">
      <c r="C741" s="5"/>
      <c r="D741" s="5"/>
      <c r="E741" s="5"/>
      <c r="F741" s="30"/>
      <c r="G741" s="30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3:30" ht="12.5">
      <c r="C742" s="5"/>
      <c r="D742" s="5"/>
      <c r="E742" s="5"/>
      <c r="F742" s="30"/>
      <c r="G742" s="30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3:30" ht="12.5">
      <c r="C743" s="5"/>
      <c r="D743" s="5"/>
      <c r="E743" s="5"/>
      <c r="F743" s="30"/>
      <c r="G743" s="30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3:30" ht="12.5">
      <c r="C744" s="5"/>
      <c r="D744" s="5"/>
      <c r="E744" s="5"/>
      <c r="F744" s="30"/>
      <c r="G744" s="30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3:30" ht="12.5">
      <c r="C745" s="5"/>
      <c r="D745" s="5"/>
      <c r="E745" s="5"/>
      <c r="F745" s="30"/>
      <c r="G745" s="30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3:30" ht="12.5">
      <c r="C746" s="5"/>
      <c r="D746" s="5"/>
      <c r="E746" s="5"/>
      <c r="F746" s="30"/>
      <c r="G746" s="30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3:30" ht="12.5">
      <c r="C747" s="5"/>
      <c r="D747" s="5"/>
      <c r="E747" s="5"/>
      <c r="F747" s="30"/>
      <c r="G747" s="30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3:30" ht="12.5">
      <c r="C748" s="5"/>
      <c r="D748" s="5"/>
      <c r="E748" s="5"/>
      <c r="F748" s="30"/>
      <c r="G748" s="30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3:30" ht="12.5">
      <c r="C749" s="5"/>
      <c r="D749" s="5"/>
      <c r="E749" s="5"/>
      <c r="F749" s="30"/>
      <c r="G749" s="30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3:30" ht="12.5">
      <c r="C750" s="5"/>
      <c r="D750" s="5"/>
      <c r="E750" s="5"/>
      <c r="F750" s="30"/>
      <c r="G750" s="30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3:30" ht="12.5">
      <c r="C751" s="5"/>
      <c r="D751" s="5"/>
      <c r="E751" s="5"/>
      <c r="F751" s="30"/>
      <c r="G751" s="30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3:30" ht="12.5">
      <c r="C752" s="5"/>
      <c r="D752" s="5"/>
      <c r="E752" s="5"/>
      <c r="F752" s="30"/>
      <c r="G752" s="30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3:30" ht="12.5">
      <c r="C753" s="5"/>
      <c r="D753" s="5"/>
      <c r="E753" s="5"/>
      <c r="F753" s="30"/>
      <c r="G753" s="30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3:30" ht="12.5">
      <c r="C754" s="5"/>
      <c r="D754" s="5"/>
      <c r="E754" s="5"/>
      <c r="F754" s="30"/>
      <c r="G754" s="30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3:30" ht="12.5">
      <c r="C755" s="5"/>
      <c r="D755" s="5"/>
      <c r="E755" s="5"/>
      <c r="F755" s="30"/>
      <c r="G755" s="30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3:30" ht="12.5">
      <c r="C756" s="5"/>
      <c r="D756" s="5"/>
      <c r="E756" s="5"/>
      <c r="F756" s="30"/>
      <c r="G756" s="30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3:30" ht="12.5">
      <c r="C757" s="5"/>
      <c r="D757" s="5"/>
      <c r="E757" s="5"/>
      <c r="F757" s="30"/>
      <c r="G757" s="30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3:30" ht="12.5">
      <c r="C758" s="5"/>
      <c r="D758" s="5"/>
      <c r="E758" s="5"/>
      <c r="F758" s="30"/>
      <c r="G758" s="30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3:30" ht="12.5">
      <c r="C759" s="5"/>
      <c r="D759" s="5"/>
      <c r="E759" s="5"/>
      <c r="F759" s="30"/>
      <c r="G759" s="30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3:30" ht="12.5">
      <c r="C760" s="5"/>
      <c r="D760" s="5"/>
      <c r="E760" s="5"/>
      <c r="F760" s="30"/>
      <c r="G760" s="30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3:30" ht="12.5">
      <c r="C761" s="5"/>
      <c r="D761" s="5"/>
      <c r="E761" s="5"/>
      <c r="F761" s="30"/>
      <c r="G761" s="30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3:30" ht="12.5">
      <c r="C762" s="5"/>
      <c r="D762" s="5"/>
      <c r="E762" s="5"/>
      <c r="F762" s="30"/>
      <c r="G762" s="30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3:30" ht="12.5">
      <c r="C763" s="5"/>
      <c r="D763" s="5"/>
      <c r="E763" s="5"/>
      <c r="F763" s="30"/>
      <c r="G763" s="30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3:30" ht="12.5">
      <c r="C764" s="5"/>
      <c r="D764" s="5"/>
      <c r="E764" s="5"/>
      <c r="F764" s="30"/>
      <c r="G764" s="30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3:30" ht="12.5">
      <c r="C765" s="5"/>
      <c r="D765" s="5"/>
      <c r="E765" s="5"/>
      <c r="F765" s="30"/>
      <c r="G765" s="30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3:30" ht="12.5">
      <c r="C766" s="5"/>
      <c r="D766" s="5"/>
      <c r="E766" s="5"/>
      <c r="F766" s="30"/>
      <c r="G766" s="30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3:30" ht="12.5">
      <c r="C767" s="5"/>
      <c r="D767" s="5"/>
      <c r="E767" s="5"/>
      <c r="F767" s="30"/>
      <c r="G767" s="30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3:30" ht="12.5">
      <c r="C768" s="5"/>
      <c r="D768" s="5"/>
      <c r="E768" s="5"/>
      <c r="F768" s="30"/>
      <c r="G768" s="30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3:30" ht="12.5">
      <c r="C769" s="5"/>
      <c r="D769" s="5"/>
      <c r="E769" s="5"/>
      <c r="F769" s="30"/>
      <c r="G769" s="30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3:30" ht="12.5">
      <c r="C770" s="5"/>
      <c r="D770" s="5"/>
      <c r="E770" s="5"/>
      <c r="F770" s="30"/>
      <c r="G770" s="30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3:30" ht="12.5">
      <c r="C771" s="5"/>
      <c r="D771" s="5"/>
      <c r="E771" s="5"/>
      <c r="F771" s="30"/>
      <c r="G771" s="30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3:30" ht="12.5">
      <c r="C772" s="5"/>
      <c r="D772" s="5"/>
      <c r="E772" s="5"/>
      <c r="F772" s="30"/>
      <c r="G772" s="30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3:30" ht="12.5">
      <c r="C773" s="5"/>
      <c r="D773" s="5"/>
      <c r="E773" s="5"/>
      <c r="F773" s="30"/>
      <c r="G773" s="30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3:30" ht="12.5">
      <c r="C774" s="5"/>
      <c r="D774" s="5"/>
      <c r="E774" s="5"/>
      <c r="F774" s="30"/>
      <c r="G774" s="30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3:30" ht="12.5">
      <c r="C775" s="5"/>
      <c r="D775" s="5"/>
      <c r="E775" s="5"/>
      <c r="F775" s="30"/>
      <c r="G775" s="30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3:30" ht="12.5">
      <c r="C776" s="5"/>
      <c r="D776" s="5"/>
      <c r="E776" s="5"/>
      <c r="F776" s="30"/>
      <c r="G776" s="30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3:30" ht="12.5">
      <c r="C777" s="5"/>
      <c r="D777" s="5"/>
      <c r="E777" s="5"/>
      <c r="F777" s="30"/>
      <c r="G777" s="30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3:30" ht="12.5">
      <c r="C778" s="5"/>
      <c r="D778" s="5"/>
      <c r="E778" s="5"/>
      <c r="F778" s="30"/>
      <c r="G778" s="30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3:30" ht="12.5">
      <c r="C779" s="5"/>
      <c r="D779" s="5"/>
      <c r="E779" s="5"/>
      <c r="F779" s="30"/>
      <c r="G779" s="30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3:30" ht="12.5">
      <c r="C780" s="5"/>
      <c r="D780" s="5"/>
      <c r="E780" s="5"/>
      <c r="F780" s="30"/>
      <c r="G780" s="30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3:30" ht="12.5">
      <c r="C781" s="5"/>
      <c r="D781" s="5"/>
      <c r="E781" s="5"/>
      <c r="F781" s="30"/>
      <c r="G781" s="30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3:30" ht="12.5">
      <c r="C782" s="5"/>
      <c r="D782" s="5"/>
      <c r="E782" s="5"/>
      <c r="F782" s="30"/>
      <c r="G782" s="30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3:30" ht="12.5">
      <c r="C783" s="5"/>
      <c r="D783" s="5"/>
      <c r="E783" s="5"/>
      <c r="F783" s="30"/>
      <c r="G783" s="30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3:30" ht="12.5">
      <c r="C784" s="5"/>
      <c r="D784" s="5"/>
      <c r="E784" s="5"/>
      <c r="F784" s="30"/>
      <c r="G784" s="30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3:30" ht="12.5">
      <c r="C785" s="5"/>
      <c r="D785" s="5"/>
      <c r="E785" s="5"/>
      <c r="F785" s="30"/>
      <c r="G785" s="30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3:30" ht="12.5">
      <c r="C786" s="5"/>
      <c r="D786" s="5"/>
      <c r="E786" s="5"/>
      <c r="F786" s="30"/>
      <c r="G786" s="30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3:30" ht="12.5">
      <c r="C787" s="5"/>
      <c r="D787" s="5"/>
      <c r="E787" s="5"/>
      <c r="F787" s="30"/>
      <c r="G787" s="30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3:30" ht="12.5">
      <c r="C788" s="5"/>
      <c r="D788" s="5"/>
      <c r="E788" s="5"/>
      <c r="F788" s="30"/>
      <c r="G788" s="30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3:30" ht="12.5">
      <c r="C789" s="5"/>
      <c r="D789" s="5"/>
      <c r="E789" s="5"/>
      <c r="F789" s="30"/>
      <c r="G789" s="30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3:30" ht="12.5">
      <c r="C790" s="5"/>
      <c r="D790" s="5"/>
      <c r="E790" s="5"/>
      <c r="F790" s="30"/>
      <c r="G790" s="30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3:30" ht="12.5">
      <c r="C791" s="5"/>
      <c r="D791" s="5"/>
      <c r="E791" s="5"/>
      <c r="F791" s="30"/>
      <c r="G791" s="30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3:30" ht="12.5">
      <c r="C792" s="5"/>
      <c r="D792" s="5"/>
      <c r="E792" s="5"/>
      <c r="F792" s="30"/>
      <c r="G792" s="30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3:30" ht="12.5">
      <c r="C793" s="5"/>
      <c r="D793" s="5"/>
      <c r="E793" s="5"/>
      <c r="F793" s="30"/>
      <c r="G793" s="30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3:30" ht="12.5">
      <c r="C794" s="5"/>
      <c r="D794" s="5"/>
      <c r="E794" s="5"/>
      <c r="F794" s="30"/>
      <c r="G794" s="30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3:30" ht="12.5">
      <c r="C795" s="5"/>
      <c r="D795" s="5"/>
      <c r="E795" s="5"/>
      <c r="F795" s="30"/>
      <c r="G795" s="30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3:30" ht="12.5">
      <c r="C796" s="5"/>
      <c r="D796" s="5"/>
      <c r="E796" s="5"/>
      <c r="F796" s="30"/>
      <c r="G796" s="30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3:30" ht="12.5">
      <c r="C797" s="5"/>
      <c r="D797" s="5"/>
      <c r="E797" s="5"/>
      <c r="F797" s="30"/>
      <c r="G797" s="30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3:30" ht="12.5">
      <c r="C798" s="5"/>
      <c r="D798" s="5"/>
      <c r="E798" s="5"/>
      <c r="F798" s="30"/>
      <c r="G798" s="30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3:30" ht="12.5">
      <c r="C799" s="5"/>
      <c r="D799" s="5"/>
      <c r="E799" s="5"/>
      <c r="F799" s="30"/>
      <c r="G799" s="30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3:30" ht="12.5">
      <c r="C800" s="5"/>
      <c r="D800" s="5"/>
      <c r="E800" s="5"/>
      <c r="F800" s="30"/>
      <c r="G800" s="30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3:30" ht="12.5">
      <c r="C801" s="5"/>
      <c r="D801" s="5"/>
      <c r="E801" s="5"/>
      <c r="F801" s="30"/>
      <c r="G801" s="30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3:30" ht="12.5">
      <c r="C802" s="5"/>
      <c r="D802" s="5"/>
      <c r="E802" s="5"/>
      <c r="F802" s="30"/>
      <c r="G802" s="30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3:30" ht="12.5">
      <c r="C803" s="5"/>
      <c r="D803" s="5"/>
      <c r="E803" s="5"/>
      <c r="F803" s="30"/>
      <c r="G803" s="30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3:30" ht="12.5">
      <c r="C804" s="5"/>
      <c r="D804" s="5"/>
      <c r="E804" s="5"/>
      <c r="F804" s="30"/>
      <c r="G804" s="30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3:30" ht="12.5">
      <c r="C805" s="5"/>
      <c r="D805" s="5"/>
      <c r="E805" s="5"/>
      <c r="F805" s="30"/>
      <c r="G805" s="30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3:30" ht="12.5">
      <c r="C806" s="5"/>
      <c r="D806" s="5"/>
      <c r="E806" s="5"/>
      <c r="F806" s="30"/>
      <c r="G806" s="30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3:30" ht="12.5">
      <c r="C807" s="5"/>
      <c r="D807" s="5"/>
      <c r="E807" s="5"/>
      <c r="F807" s="30"/>
      <c r="G807" s="30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3:30" ht="12.5">
      <c r="C808" s="5"/>
      <c r="D808" s="5"/>
      <c r="E808" s="5"/>
      <c r="F808" s="30"/>
      <c r="G808" s="30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3:30" ht="12.5">
      <c r="C809" s="5"/>
      <c r="D809" s="5"/>
      <c r="E809" s="5"/>
      <c r="F809" s="30"/>
      <c r="G809" s="30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3:30" ht="12.5">
      <c r="C810" s="5"/>
      <c r="D810" s="5"/>
      <c r="E810" s="5"/>
      <c r="F810" s="30"/>
      <c r="G810" s="30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3:30" ht="12.5">
      <c r="C811" s="5"/>
      <c r="D811" s="5"/>
      <c r="E811" s="5"/>
      <c r="F811" s="30"/>
      <c r="G811" s="30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3:30" ht="12.5">
      <c r="C812" s="5"/>
      <c r="D812" s="5"/>
      <c r="E812" s="5"/>
      <c r="F812" s="30"/>
      <c r="G812" s="30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3:30" ht="12.5">
      <c r="C813" s="5"/>
      <c r="D813" s="5"/>
      <c r="E813" s="5"/>
      <c r="F813" s="30"/>
      <c r="G813" s="30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3:30" ht="12.5">
      <c r="C814" s="5"/>
      <c r="D814" s="5"/>
      <c r="E814" s="5"/>
      <c r="F814" s="30"/>
      <c r="G814" s="30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3:30" ht="12.5">
      <c r="C815" s="5"/>
      <c r="D815" s="5"/>
      <c r="E815" s="5"/>
      <c r="F815" s="30"/>
      <c r="G815" s="30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3:30" ht="12.5">
      <c r="C816" s="5"/>
      <c r="D816" s="5"/>
      <c r="E816" s="5"/>
      <c r="F816" s="30"/>
      <c r="G816" s="30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3:30" ht="12.5">
      <c r="C817" s="5"/>
      <c r="D817" s="5"/>
      <c r="E817" s="5"/>
      <c r="F817" s="30"/>
      <c r="G817" s="30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3:30" ht="12.5">
      <c r="C818" s="5"/>
      <c r="D818" s="5"/>
      <c r="E818" s="5"/>
      <c r="F818" s="30"/>
      <c r="G818" s="30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3:30" ht="12.5">
      <c r="C819" s="5"/>
      <c r="D819" s="5"/>
      <c r="E819" s="5"/>
      <c r="F819" s="30"/>
      <c r="G819" s="30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3:30" ht="12.5">
      <c r="C820" s="5"/>
      <c r="D820" s="5"/>
      <c r="E820" s="5"/>
      <c r="F820" s="30"/>
      <c r="G820" s="30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3:30" ht="12.5">
      <c r="C821" s="5"/>
      <c r="D821" s="5"/>
      <c r="E821" s="5"/>
      <c r="F821" s="30"/>
      <c r="G821" s="30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3:30" ht="12.5">
      <c r="C822" s="5"/>
      <c r="D822" s="5"/>
      <c r="E822" s="5"/>
      <c r="F822" s="30"/>
      <c r="G822" s="30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3:30" ht="12.5">
      <c r="C823" s="5"/>
      <c r="D823" s="5"/>
      <c r="E823" s="5"/>
      <c r="F823" s="30"/>
      <c r="G823" s="30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3:30" ht="12.5">
      <c r="C824" s="5"/>
      <c r="D824" s="5"/>
      <c r="E824" s="5"/>
      <c r="F824" s="30"/>
      <c r="G824" s="30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3:30" ht="12.5">
      <c r="C825" s="5"/>
      <c r="D825" s="5"/>
      <c r="E825" s="5"/>
      <c r="F825" s="30"/>
      <c r="G825" s="30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3:30" ht="12.5">
      <c r="C826" s="5"/>
      <c r="D826" s="5"/>
      <c r="E826" s="5"/>
      <c r="F826" s="30"/>
      <c r="G826" s="30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3:30" ht="12.5">
      <c r="C827" s="5"/>
      <c r="D827" s="5"/>
      <c r="E827" s="5"/>
      <c r="F827" s="30"/>
      <c r="G827" s="30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3:30" ht="12.5">
      <c r="C828" s="5"/>
      <c r="D828" s="5"/>
      <c r="E828" s="5"/>
      <c r="F828" s="30"/>
      <c r="G828" s="30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3:30" ht="12.5">
      <c r="C829" s="5"/>
      <c r="D829" s="5"/>
      <c r="E829" s="5"/>
      <c r="F829" s="30"/>
      <c r="G829" s="30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3:30" ht="12.5">
      <c r="C830" s="5"/>
      <c r="D830" s="5"/>
      <c r="E830" s="5"/>
      <c r="F830" s="30"/>
      <c r="G830" s="30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3:30" ht="12.5">
      <c r="C831" s="5"/>
      <c r="D831" s="5"/>
      <c r="E831" s="5"/>
      <c r="F831" s="30"/>
      <c r="G831" s="30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3:30" ht="12.5">
      <c r="C832" s="5"/>
      <c r="D832" s="5"/>
      <c r="E832" s="5"/>
      <c r="F832" s="30"/>
      <c r="G832" s="30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3:30" ht="12.5">
      <c r="C833" s="5"/>
      <c r="D833" s="5"/>
      <c r="E833" s="5"/>
      <c r="F833" s="30"/>
      <c r="G833" s="30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3:30" ht="12.5">
      <c r="C834" s="5"/>
      <c r="D834" s="5"/>
      <c r="E834" s="5"/>
      <c r="F834" s="30"/>
      <c r="G834" s="30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3:30" ht="12.5">
      <c r="C835" s="5"/>
      <c r="D835" s="5"/>
      <c r="E835" s="5"/>
      <c r="F835" s="30"/>
      <c r="G835" s="30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3:30" ht="12.5">
      <c r="C836" s="5"/>
      <c r="D836" s="5"/>
      <c r="E836" s="5"/>
      <c r="F836" s="30"/>
      <c r="G836" s="30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3:30" ht="12.5">
      <c r="C837" s="5"/>
      <c r="D837" s="5"/>
      <c r="E837" s="5"/>
      <c r="F837" s="30"/>
      <c r="G837" s="30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3:30" ht="12.5">
      <c r="C838" s="5"/>
      <c r="D838" s="5"/>
      <c r="E838" s="5"/>
      <c r="F838" s="30"/>
      <c r="G838" s="30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3:30" ht="12.5">
      <c r="C839" s="5"/>
      <c r="D839" s="5"/>
      <c r="E839" s="5"/>
      <c r="F839" s="30"/>
      <c r="G839" s="30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3:30" ht="12.5">
      <c r="C840" s="5"/>
      <c r="D840" s="5"/>
      <c r="E840" s="5"/>
      <c r="F840" s="30"/>
      <c r="G840" s="30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3:30" ht="12.5">
      <c r="C841" s="5"/>
      <c r="D841" s="5"/>
      <c r="E841" s="5"/>
      <c r="F841" s="30"/>
      <c r="G841" s="30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3:30" ht="12.5">
      <c r="C842" s="5"/>
      <c r="D842" s="5"/>
      <c r="E842" s="5"/>
      <c r="F842" s="30"/>
      <c r="G842" s="30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3:30" ht="12.5">
      <c r="C843" s="5"/>
      <c r="D843" s="5"/>
      <c r="E843" s="5"/>
      <c r="F843" s="30"/>
      <c r="G843" s="30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3:30" ht="12.5">
      <c r="C844" s="5"/>
      <c r="D844" s="5"/>
      <c r="E844" s="5"/>
      <c r="F844" s="30"/>
      <c r="G844" s="30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3:30" ht="12.5">
      <c r="C845" s="5"/>
      <c r="D845" s="5"/>
      <c r="E845" s="5"/>
      <c r="F845" s="30"/>
      <c r="G845" s="30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3:30" ht="12.5">
      <c r="C846" s="5"/>
      <c r="D846" s="5"/>
      <c r="E846" s="5"/>
      <c r="F846" s="30"/>
      <c r="G846" s="30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3:30" ht="12.5">
      <c r="C847" s="5"/>
      <c r="D847" s="5"/>
      <c r="E847" s="5"/>
      <c r="F847" s="30"/>
      <c r="G847" s="30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3:30" ht="12.5">
      <c r="C848" s="5"/>
      <c r="D848" s="5"/>
      <c r="E848" s="5"/>
      <c r="F848" s="30"/>
      <c r="G848" s="30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3:30" ht="12.5">
      <c r="C849" s="5"/>
      <c r="D849" s="5"/>
      <c r="E849" s="5"/>
      <c r="F849" s="30"/>
      <c r="G849" s="30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3:30" ht="12.5">
      <c r="C850" s="5"/>
      <c r="D850" s="5"/>
      <c r="E850" s="5"/>
      <c r="F850" s="30"/>
      <c r="G850" s="30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3:30" ht="12.5">
      <c r="C851" s="5"/>
      <c r="D851" s="5"/>
      <c r="E851" s="5"/>
      <c r="F851" s="30"/>
      <c r="G851" s="30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3:30" ht="12.5">
      <c r="C852" s="5"/>
      <c r="D852" s="5"/>
      <c r="E852" s="5"/>
      <c r="F852" s="30"/>
      <c r="G852" s="30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3:30" ht="12.5">
      <c r="C853" s="5"/>
      <c r="D853" s="5"/>
      <c r="E853" s="5"/>
      <c r="F853" s="30"/>
      <c r="G853" s="30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3:30" ht="12.5">
      <c r="C854" s="5"/>
      <c r="D854" s="5"/>
      <c r="E854" s="5"/>
      <c r="F854" s="30"/>
      <c r="G854" s="30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3:30" ht="12.5">
      <c r="C855" s="5"/>
      <c r="D855" s="5"/>
      <c r="E855" s="5"/>
      <c r="F855" s="30"/>
      <c r="G855" s="30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3:30" ht="12.5">
      <c r="C856" s="5"/>
      <c r="D856" s="5"/>
      <c r="E856" s="5"/>
      <c r="F856" s="30"/>
      <c r="G856" s="30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3:30" ht="12.5">
      <c r="C857" s="5"/>
      <c r="D857" s="5"/>
      <c r="E857" s="5"/>
      <c r="F857" s="30"/>
      <c r="G857" s="30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3:30" ht="12.5">
      <c r="C858" s="5"/>
      <c r="D858" s="5"/>
      <c r="E858" s="5"/>
      <c r="F858" s="30"/>
      <c r="G858" s="30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3:30" ht="12.5">
      <c r="C859" s="5"/>
      <c r="D859" s="5"/>
      <c r="E859" s="5"/>
      <c r="F859" s="30"/>
      <c r="G859" s="30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3:30" ht="12.5">
      <c r="C860" s="5"/>
      <c r="D860" s="5"/>
      <c r="E860" s="5"/>
      <c r="F860" s="30"/>
      <c r="G860" s="30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3:30" ht="12.5">
      <c r="C861" s="5"/>
      <c r="D861" s="5"/>
      <c r="E861" s="5"/>
      <c r="F861" s="30"/>
      <c r="G861" s="30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3:30" ht="12.5">
      <c r="C862" s="5"/>
      <c r="D862" s="5"/>
      <c r="E862" s="5"/>
      <c r="F862" s="30"/>
      <c r="G862" s="30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3:30" ht="12.5">
      <c r="C863" s="5"/>
      <c r="D863" s="5"/>
      <c r="E863" s="5"/>
      <c r="F863" s="30"/>
      <c r="G863" s="30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3:30" ht="12.5">
      <c r="C864" s="5"/>
      <c r="D864" s="5"/>
      <c r="E864" s="5"/>
      <c r="F864" s="30"/>
      <c r="G864" s="30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3:30" ht="12.5">
      <c r="C865" s="5"/>
      <c r="D865" s="5"/>
      <c r="E865" s="5"/>
      <c r="F865" s="30"/>
      <c r="G865" s="30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3:30" ht="12.5">
      <c r="C866" s="5"/>
      <c r="D866" s="5"/>
      <c r="E866" s="5"/>
      <c r="F866" s="30"/>
      <c r="G866" s="30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3:30" ht="12.5">
      <c r="C867" s="5"/>
      <c r="D867" s="5"/>
      <c r="E867" s="5"/>
      <c r="F867" s="30"/>
      <c r="G867" s="30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3:30" ht="12.5">
      <c r="C868" s="5"/>
      <c r="D868" s="5"/>
      <c r="E868" s="5"/>
      <c r="F868" s="30"/>
      <c r="G868" s="30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3:30" ht="12.5">
      <c r="C869" s="5"/>
      <c r="D869" s="5"/>
      <c r="E869" s="5"/>
      <c r="F869" s="30"/>
      <c r="G869" s="30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3:30" ht="12.5">
      <c r="C870" s="5"/>
      <c r="D870" s="5"/>
      <c r="E870" s="5"/>
      <c r="F870" s="30"/>
      <c r="G870" s="30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3:30" ht="12.5">
      <c r="C871" s="5"/>
      <c r="D871" s="5"/>
      <c r="E871" s="5"/>
      <c r="F871" s="30"/>
      <c r="G871" s="30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3:30" ht="12.5">
      <c r="C872" s="5"/>
      <c r="D872" s="5"/>
      <c r="E872" s="5"/>
      <c r="F872" s="30"/>
      <c r="G872" s="30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3:30" ht="12.5">
      <c r="C873" s="5"/>
      <c r="D873" s="5"/>
      <c r="E873" s="5"/>
      <c r="F873" s="30"/>
      <c r="G873" s="30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3:30" ht="12.5">
      <c r="C874" s="5"/>
      <c r="D874" s="5"/>
      <c r="E874" s="5"/>
      <c r="F874" s="30"/>
      <c r="G874" s="30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3:30" ht="12.5">
      <c r="C875" s="5"/>
      <c r="D875" s="5"/>
      <c r="E875" s="5"/>
      <c r="F875" s="30"/>
      <c r="G875" s="30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3:30" ht="12.5">
      <c r="C876" s="5"/>
      <c r="D876" s="5"/>
      <c r="E876" s="5"/>
      <c r="F876" s="30"/>
      <c r="G876" s="30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3:30" ht="12.5">
      <c r="C877" s="5"/>
      <c r="D877" s="5"/>
      <c r="E877" s="5"/>
      <c r="F877" s="30"/>
      <c r="G877" s="30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3:30" ht="12.5">
      <c r="C878" s="5"/>
      <c r="D878" s="5"/>
      <c r="E878" s="5"/>
      <c r="F878" s="30"/>
      <c r="G878" s="30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3:30" ht="12.5">
      <c r="C879" s="5"/>
      <c r="D879" s="5"/>
      <c r="E879" s="5"/>
      <c r="F879" s="30"/>
      <c r="G879" s="30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3:30" ht="12.5">
      <c r="C880" s="5"/>
      <c r="D880" s="5"/>
      <c r="E880" s="5"/>
      <c r="F880" s="30"/>
      <c r="G880" s="30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3:30" ht="12.5">
      <c r="C881" s="5"/>
      <c r="D881" s="5"/>
      <c r="E881" s="5"/>
      <c r="F881" s="30"/>
      <c r="G881" s="30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3:30" ht="12.5">
      <c r="C882" s="5"/>
      <c r="D882" s="5"/>
      <c r="E882" s="5"/>
      <c r="F882" s="30"/>
      <c r="G882" s="30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3:30" ht="12.5">
      <c r="C883" s="5"/>
      <c r="D883" s="5"/>
      <c r="E883" s="5"/>
      <c r="F883" s="30"/>
      <c r="G883" s="30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3:30" ht="12.5">
      <c r="C884" s="5"/>
      <c r="D884" s="5"/>
      <c r="E884" s="5"/>
      <c r="F884" s="30"/>
      <c r="G884" s="30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3:30" ht="12.5">
      <c r="C885" s="5"/>
      <c r="D885" s="5"/>
      <c r="E885" s="5"/>
      <c r="F885" s="30"/>
      <c r="G885" s="30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3:30" ht="12.5">
      <c r="C886" s="5"/>
      <c r="D886" s="5"/>
      <c r="E886" s="5"/>
      <c r="F886" s="30"/>
      <c r="G886" s="30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3:30" ht="12.5">
      <c r="C887" s="5"/>
      <c r="D887" s="5"/>
      <c r="E887" s="5"/>
      <c r="F887" s="30"/>
      <c r="G887" s="30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3:30" ht="12.5">
      <c r="C888" s="5"/>
      <c r="D888" s="5"/>
      <c r="E888" s="5"/>
      <c r="F888" s="30"/>
      <c r="G888" s="30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3:30" ht="12.5">
      <c r="C889" s="5"/>
      <c r="D889" s="5"/>
      <c r="E889" s="5"/>
      <c r="F889" s="30"/>
      <c r="G889" s="30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3:30" ht="12.5">
      <c r="C890" s="5"/>
      <c r="D890" s="5"/>
      <c r="E890" s="5"/>
      <c r="F890" s="30"/>
      <c r="G890" s="30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3:30" ht="12.5">
      <c r="C891" s="5"/>
      <c r="D891" s="5"/>
      <c r="E891" s="5"/>
      <c r="F891" s="30"/>
      <c r="G891" s="30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3:30" ht="12.5">
      <c r="C892" s="5"/>
      <c r="D892" s="5"/>
      <c r="E892" s="5"/>
      <c r="F892" s="30"/>
      <c r="G892" s="30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3:30" ht="12.5">
      <c r="C893" s="5"/>
      <c r="D893" s="5"/>
      <c r="E893" s="5"/>
      <c r="F893" s="30"/>
      <c r="G893" s="30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3:30" ht="12.5">
      <c r="C894" s="5"/>
      <c r="D894" s="5"/>
      <c r="E894" s="5"/>
      <c r="F894" s="30"/>
      <c r="G894" s="30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3:30" ht="12.5">
      <c r="C895" s="5"/>
      <c r="D895" s="5"/>
      <c r="E895" s="5"/>
      <c r="F895" s="30"/>
      <c r="G895" s="30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3:30" ht="12.5">
      <c r="C896" s="5"/>
      <c r="D896" s="5"/>
      <c r="E896" s="5"/>
      <c r="F896" s="30"/>
      <c r="G896" s="30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3:30" ht="12.5">
      <c r="C897" s="5"/>
      <c r="D897" s="5"/>
      <c r="E897" s="5"/>
      <c r="F897" s="30"/>
      <c r="G897" s="30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3:30" ht="12.5">
      <c r="C898" s="5"/>
      <c r="D898" s="5"/>
      <c r="E898" s="5"/>
      <c r="F898" s="30"/>
      <c r="G898" s="30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3:30" ht="12.5">
      <c r="C899" s="5"/>
      <c r="D899" s="5"/>
      <c r="E899" s="5"/>
      <c r="F899" s="30"/>
      <c r="G899" s="30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3:30" ht="12.5">
      <c r="C900" s="5"/>
      <c r="D900" s="5"/>
      <c r="E900" s="5"/>
      <c r="F900" s="30"/>
      <c r="G900" s="30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3:30" ht="12.5">
      <c r="C901" s="5"/>
      <c r="D901" s="5"/>
      <c r="E901" s="5"/>
      <c r="F901" s="30"/>
      <c r="G901" s="30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3:30" ht="12.5">
      <c r="C902" s="5"/>
      <c r="D902" s="5"/>
      <c r="E902" s="5"/>
      <c r="F902" s="30"/>
      <c r="G902" s="30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3:30" ht="12.5">
      <c r="C903" s="5"/>
      <c r="D903" s="5"/>
      <c r="E903" s="5"/>
      <c r="F903" s="30"/>
      <c r="G903" s="30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3:30" ht="12.5">
      <c r="C904" s="5"/>
      <c r="D904" s="5"/>
      <c r="E904" s="5"/>
      <c r="F904" s="30"/>
      <c r="G904" s="30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3:30" ht="12.5">
      <c r="C905" s="5"/>
      <c r="D905" s="5"/>
      <c r="E905" s="5"/>
      <c r="F905" s="30"/>
      <c r="G905" s="30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3:30" ht="12.5">
      <c r="C906" s="5"/>
      <c r="D906" s="5"/>
      <c r="E906" s="5"/>
      <c r="F906" s="30"/>
      <c r="G906" s="30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3:30" ht="12.5">
      <c r="C907" s="5"/>
      <c r="D907" s="5"/>
      <c r="E907" s="5"/>
      <c r="F907" s="30"/>
      <c r="G907" s="30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3:30" ht="12.5">
      <c r="C908" s="5"/>
      <c r="D908" s="5"/>
      <c r="E908" s="5"/>
      <c r="F908" s="30"/>
      <c r="G908" s="30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3:30" ht="12.5">
      <c r="C909" s="5"/>
      <c r="D909" s="5"/>
      <c r="E909" s="5"/>
      <c r="F909" s="30"/>
      <c r="G909" s="30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3:30" ht="12.5">
      <c r="C910" s="5"/>
      <c r="D910" s="5"/>
      <c r="E910" s="5"/>
      <c r="F910" s="30"/>
      <c r="G910" s="30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3:30" ht="12.5">
      <c r="C911" s="5"/>
      <c r="D911" s="5"/>
      <c r="E911" s="5"/>
      <c r="F911" s="30"/>
      <c r="G911" s="30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3:30" ht="12.5">
      <c r="C912" s="5"/>
      <c r="D912" s="5"/>
      <c r="E912" s="5"/>
      <c r="F912" s="30"/>
      <c r="G912" s="30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3:30" ht="12.5">
      <c r="C913" s="5"/>
      <c r="D913" s="5"/>
      <c r="E913" s="5"/>
      <c r="F913" s="30"/>
      <c r="G913" s="30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3:30" ht="12.5">
      <c r="C914" s="5"/>
      <c r="D914" s="5"/>
      <c r="E914" s="5"/>
      <c r="F914" s="30"/>
      <c r="G914" s="30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3:30" ht="12.5">
      <c r="C915" s="5"/>
      <c r="D915" s="5"/>
      <c r="E915" s="5"/>
      <c r="F915" s="30"/>
      <c r="G915" s="30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3:30" ht="12.5">
      <c r="C916" s="5"/>
      <c r="D916" s="5"/>
      <c r="E916" s="5"/>
      <c r="F916" s="30"/>
      <c r="G916" s="30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3:30" ht="12.5">
      <c r="C917" s="5"/>
      <c r="D917" s="5"/>
      <c r="E917" s="5"/>
      <c r="F917" s="30"/>
      <c r="G917" s="30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3:30" ht="12.5">
      <c r="C918" s="5"/>
      <c r="D918" s="5"/>
      <c r="E918" s="5"/>
      <c r="F918" s="30"/>
      <c r="G918" s="30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3:30" ht="12.5">
      <c r="C919" s="5"/>
      <c r="D919" s="5"/>
      <c r="E919" s="5"/>
      <c r="F919" s="30"/>
      <c r="G919" s="30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3:30" ht="12.5">
      <c r="C920" s="5"/>
      <c r="D920" s="5"/>
      <c r="E920" s="5"/>
      <c r="F920" s="30"/>
      <c r="G920" s="30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3:30" ht="12.5">
      <c r="C921" s="5"/>
      <c r="D921" s="5"/>
      <c r="E921" s="5"/>
      <c r="F921" s="30"/>
      <c r="G921" s="30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3:30" ht="12.5">
      <c r="C922" s="5"/>
      <c r="D922" s="5"/>
      <c r="E922" s="5"/>
      <c r="F922" s="30"/>
      <c r="G922" s="30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3:30" ht="12.5">
      <c r="C923" s="5"/>
      <c r="D923" s="5"/>
      <c r="E923" s="5"/>
      <c r="F923" s="30"/>
      <c r="G923" s="30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3:30" ht="12.5">
      <c r="C924" s="5"/>
      <c r="D924" s="5"/>
      <c r="E924" s="5"/>
      <c r="F924" s="30"/>
      <c r="G924" s="30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3:30" ht="12.5">
      <c r="C925" s="5"/>
      <c r="D925" s="5"/>
      <c r="E925" s="5"/>
      <c r="F925" s="30"/>
      <c r="G925" s="30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3:30" ht="12.5">
      <c r="C926" s="5"/>
      <c r="D926" s="5"/>
      <c r="E926" s="5"/>
      <c r="F926" s="30"/>
      <c r="G926" s="30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3:30" ht="12.5">
      <c r="C927" s="5"/>
      <c r="D927" s="5"/>
      <c r="E927" s="5"/>
      <c r="F927" s="30"/>
      <c r="G927" s="30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3:30" ht="12.5">
      <c r="C928" s="5"/>
      <c r="D928" s="5"/>
      <c r="E928" s="5"/>
      <c r="F928" s="30"/>
      <c r="G928" s="30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3:30" ht="12.5">
      <c r="C929" s="5"/>
      <c r="D929" s="5"/>
      <c r="E929" s="5"/>
      <c r="F929" s="30"/>
      <c r="G929" s="30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3:30" ht="12.5">
      <c r="C930" s="5"/>
      <c r="D930" s="5"/>
      <c r="E930" s="5"/>
      <c r="F930" s="30"/>
      <c r="G930" s="30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3:30" ht="12.5">
      <c r="C931" s="5"/>
      <c r="D931" s="5"/>
      <c r="E931" s="5"/>
      <c r="F931" s="30"/>
      <c r="G931" s="30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3:30" ht="12.5">
      <c r="C932" s="5"/>
      <c r="D932" s="5"/>
      <c r="E932" s="5"/>
      <c r="F932" s="30"/>
      <c r="G932" s="30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3:30" ht="12.5">
      <c r="C933" s="5"/>
      <c r="D933" s="5"/>
      <c r="E933" s="5"/>
      <c r="F933" s="30"/>
      <c r="G933" s="30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3:30" ht="12.5">
      <c r="C934" s="5"/>
      <c r="D934" s="5"/>
      <c r="E934" s="5"/>
      <c r="F934" s="30"/>
      <c r="G934" s="30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3:30" ht="12.5">
      <c r="C935" s="5"/>
      <c r="D935" s="5"/>
      <c r="E935" s="5"/>
      <c r="F935" s="30"/>
      <c r="G935" s="30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3:30" ht="12.5">
      <c r="C936" s="5"/>
      <c r="D936" s="5"/>
      <c r="E936" s="5"/>
      <c r="F936" s="30"/>
      <c r="G936" s="30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3:30" ht="12.5">
      <c r="C937" s="5"/>
      <c r="D937" s="5"/>
      <c r="E937" s="5"/>
      <c r="F937" s="30"/>
      <c r="G937" s="30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3:30" ht="12.5">
      <c r="C938" s="5"/>
      <c r="D938" s="5"/>
      <c r="E938" s="5"/>
      <c r="F938" s="30"/>
      <c r="G938" s="30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3:30" ht="12.5">
      <c r="C939" s="5"/>
      <c r="D939" s="5"/>
      <c r="E939" s="5"/>
      <c r="F939" s="30"/>
      <c r="G939" s="30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3:30" ht="12.5">
      <c r="C940" s="5"/>
      <c r="D940" s="5"/>
      <c r="E940" s="5"/>
      <c r="F940" s="30"/>
      <c r="G940" s="30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3:30" ht="12.5">
      <c r="C941" s="5"/>
      <c r="D941" s="5"/>
      <c r="E941" s="5"/>
      <c r="F941" s="30"/>
      <c r="G941" s="30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3:30" ht="12.5">
      <c r="C942" s="5"/>
      <c r="D942" s="5"/>
      <c r="E942" s="5"/>
      <c r="F942" s="30"/>
      <c r="G942" s="30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3:30" ht="12.5">
      <c r="C943" s="5"/>
      <c r="D943" s="5"/>
      <c r="E943" s="5"/>
      <c r="F943" s="30"/>
      <c r="G943" s="30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3:30" ht="12.5">
      <c r="C944" s="5"/>
      <c r="D944" s="5"/>
      <c r="E944" s="5"/>
      <c r="F944" s="30"/>
      <c r="G944" s="30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3:30" ht="12.5">
      <c r="C945" s="5"/>
      <c r="D945" s="5"/>
      <c r="E945" s="5"/>
      <c r="F945" s="30"/>
      <c r="G945" s="30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3:30" ht="12.5">
      <c r="C946" s="5"/>
      <c r="D946" s="5"/>
      <c r="E946" s="5"/>
      <c r="F946" s="30"/>
      <c r="G946" s="30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3:30" ht="12.5">
      <c r="C947" s="5"/>
      <c r="D947" s="5"/>
      <c r="E947" s="5"/>
      <c r="F947" s="30"/>
      <c r="G947" s="30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3:30" ht="12.5">
      <c r="C948" s="5"/>
      <c r="D948" s="5"/>
      <c r="E948" s="5"/>
      <c r="F948" s="30"/>
      <c r="G948" s="30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3:30" ht="12.5">
      <c r="C949" s="5"/>
      <c r="D949" s="5"/>
      <c r="E949" s="5"/>
      <c r="F949" s="30"/>
      <c r="G949" s="30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3:30" ht="12.5">
      <c r="C950" s="5"/>
      <c r="D950" s="5"/>
      <c r="E950" s="5"/>
      <c r="F950" s="30"/>
      <c r="G950" s="30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3:30" ht="12.5">
      <c r="C951" s="5"/>
      <c r="D951" s="5"/>
      <c r="E951" s="5"/>
      <c r="F951" s="30"/>
      <c r="G951" s="30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3:30" ht="12.5">
      <c r="C952" s="5"/>
      <c r="D952" s="5"/>
      <c r="E952" s="5"/>
      <c r="F952" s="30"/>
      <c r="G952" s="30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3:30" ht="12.5">
      <c r="C953" s="5"/>
      <c r="D953" s="5"/>
      <c r="E953" s="5"/>
      <c r="F953" s="30"/>
      <c r="G953" s="30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3:30" ht="12.5">
      <c r="C954" s="5"/>
      <c r="D954" s="5"/>
      <c r="E954" s="5"/>
      <c r="F954" s="30"/>
      <c r="G954" s="30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3:30" ht="12.5">
      <c r="C955" s="5"/>
      <c r="D955" s="5"/>
      <c r="E955" s="5"/>
      <c r="F955" s="30"/>
      <c r="G955" s="30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3:30" ht="12.5">
      <c r="C956" s="5"/>
      <c r="D956" s="5"/>
      <c r="E956" s="5"/>
      <c r="F956" s="30"/>
      <c r="G956" s="30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3:30" ht="12.5">
      <c r="C957" s="5"/>
      <c r="D957" s="5"/>
      <c r="E957" s="5"/>
      <c r="F957" s="30"/>
      <c r="G957" s="30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3:30" ht="12.5">
      <c r="C958" s="5"/>
      <c r="D958" s="5"/>
      <c r="E958" s="5"/>
      <c r="F958" s="30"/>
      <c r="G958" s="30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3:30" ht="12.5">
      <c r="C959" s="5"/>
      <c r="D959" s="5"/>
      <c r="E959" s="5"/>
      <c r="F959" s="30"/>
      <c r="G959" s="30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3:30" ht="12.5">
      <c r="C960" s="5"/>
      <c r="D960" s="5"/>
      <c r="E960" s="5"/>
      <c r="F960" s="30"/>
      <c r="G960" s="30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3:30" ht="12.5">
      <c r="C961" s="5"/>
      <c r="D961" s="5"/>
      <c r="E961" s="5"/>
      <c r="F961" s="30"/>
      <c r="G961" s="30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3:30" ht="12.5">
      <c r="C962" s="5"/>
      <c r="D962" s="5"/>
      <c r="E962" s="5"/>
      <c r="F962" s="30"/>
      <c r="G962" s="30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3:30" ht="12.5">
      <c r="C963" s="5"/>
      <c r="D963" s="5"/>
      <c r="E963" s="5"/>
      <c r="F963" s="30"/>
      <c r="G963" s="30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3:30" ht="12.5">
      <c r="C964" s="5"/>
      <c r="D964" s="5"/>
      <c r="E964" s="5"/>
      <c r="F964" s="30"/>
      <c r="G964" s="30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3:30" ht="12.5">
      <c r="C965" s="5"/>
      <c r="D965" s="5"/>
      <c r="E965" s="5"/>
      <c r="F965" s="30"/>
      <c r="G965" s="30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3:30" ht="12.5">
      <c r="C966" s="5"/>
      <c r="D966" s="5"/>
      <c r="E966" s="5"/>
      <c r="F966" s="30"/>
      <c r="G966" s="30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3:30" ht="12.5">
      <c r="C967" s="5"/>
      <c r="D967" s="5"/>
      <c r="E967" s="5"/>
      <c r="F967" s="30"/>
      <c r="G967" s="30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3:30" ht="12.5">
      <c r="C968" s="5"/>
      <c r="D968" s="5"/>
      <c r="E968" s="5"/>
      <c r="F968" s="30"/>
      <c r="G968" s="30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3:30" ht="12.5">
      <c r="C969" s="5"/>
      <c r="D969" s="5"/>
      <c r="E969" s="5"/>
      <c r="F969" s="30"/>
      <c r="G969" s="30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3:30" ht="12.5">
      <c r="C970" s="5"/>
      <c r="D970" s="5"/>
      <c r="E970" s="5"/>
      <c r="F970" s="30"/>
      <c r="G970" s="30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3:30" ht="12.5">
      <c r="C971" s="5"/>
      <c r="D971" s="5"/>
      <c r="E971" s="5"/>
      <c r="F971" s="30"/>
      <c r="G971" s="30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3:30" ht="12.5">
      <c r="C972" s="5"/>
      <c r="D972" s="5"/>
      <c r="E972" s="5"/>
      <c r="F972" s="30"/>
      <c r="G972" s="30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3:30" ht="12.5">
      <c r="C973" s="5"/>
      <c r="D973" s="5"/>
      <c r="E973" s="5"/>
      <c r="F973" s="30"/>
      <c r="G973" s="30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3:30" ht="12.5">
      <c r="C974" s="5"/>
      <c r="D974" s="5"/>
      <c r="E974" s="5"/>
      <c r="F974" s="30"/>
      <c r="G974" s="30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3:30" ht="12.5">
      <c r="C975" s="5"/>
      <c r="D975" s="5"/>
      <c r="E975" s="5"/>
      <c r="F975" s="30"/>
      <c r="G975" s="30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3:30" ht="12.5">
      <c r="C976" s="5"/>
      <c r="D976" s="5"/>
      <c r="E976" s="5"/>
      <c r="F976" s="30"/>
      <c r="G976" s="30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3:30" ht="12.5">
      <c r="C977" s="5"/>
      <c r="D977" s="5"/>
      <c r="E977" s="5"/>
      <c r="F977" s="30"/>
      <c r="G977" s="30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3:30" ht="12.5">
      <c r="C978" s="5"/>
      <c r="D978" s="5"/>
      <c r="E978" s="5"/>
      <c r="F978" s="30"/>
      <c r="G978" s="30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3:30" ht="12.5">
      <c r="C979" s="5"/>
      <c r="D979" s="5"/>
      <c r="E979" s="5"/>
      <c r="F979" s="30"/>
      <c r="G979" s="30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3:30" ht="12.5">
      <c r="C980" s="5"/>
      <c r="D980" s="5"/>
      <c r="E980" s="5"/>
      <c r="F980" s="30"/>
      <c r="G980" s="30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3:30" ht="12.5">
      <c r="C981" s="5"/>
      <c r="D981" s="5"/>
      <c r="E981" s="5"/>
      <c r="F981" s="30"/>
      <c r="G981" s="30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3:30" ht="12.5">
      <c r="C982" s="5"/>
      <c r="D982" s="5"/>
      <c r="E982" s="5"/>
      <c r="F982" s="30"/>
      <c r="G982" s="30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3:30" ht="12.5">
      <c r="C983" s="5"/>
      <c r="D983" s="5"/>
      <c r="E983" s="5"/>
      <c r="F983" s="30"/>
      <c r="G983" s="30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3:30" ht="12.5">
      <c r="C984" s="5"/>
      <c r="D984" s="5"/>
      <c r="E984" s="5"/>
      <c r="F984" s="30"/>
      <c r="G984" s="30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3:30" ht="12.5">
      <c r="C985" s="5"/>
      <c r="D985" s="5"/>
      <c r="E985" s="5"/>
      <c r="F985" s="30"/>
      <c r="G985" s="30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3:30" ht="12.5">
      <c r="C986" s="5"/>
      <c r="D986" s="5"/>
      <c r="E986" s="5"/>
      <c r="F986" s="30"/>
      <c r="G986" s="30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3:30" ht="12.5">
      <c r="C987" s="5"/>
      <c r="D987" s="5"/>
      <c r="E987" s="5"/>
      <c r="F987" s="30"/>
      <c r="G987" s="30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3:30" ht="12.5">
      <c r="C988" s="5"/>
      <c r="D988" s="5"/>
      <c r="E988" s="5"/>
      <c r="F988" s="30"/>
      <c r="G988" s="30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3:30" ht="12.5">
      <c r="C989" s="5"/>
      <c r="D989" s="5"/>
      <c r="E989" s="5"/>
      <c r="F989" s="30"/>
      <c r="G989" s="30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3:30" ht="12.5">
      <c r="C990" s="5"/>
      <c r="D990" s="5"/>
      <c r="E990" s="5"/>
      <c r="F990" s="30"/>
      <c r="G990" s="30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3:30" ht="12.5">
      <c r="C991" s="5"/>
      <c r="D991" s="5"/>
      <c r="E991" s="5"/>
      <c r="F991" s="30"/>
      <c r="G991" s="30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3:30" ht="12.5">
      <c r="C992" s="5"/>
      <c r="D992" s="5"/>
      <c r="E992" s="5"/>
      <c r="F992" s="30"/>
      <c r="G992" s="30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3:30" ht="12.5">
      <c r="C993" s="5"/>
      <c r="D993" s="5"/>
      <c r="E993" s="5"/>
      <c r="F993" s="30"/>
      <c r="G993" s="30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3:30" ht="12.5">
      <c r="C994" s="5"/>
      <c r="D994" s="5"/>
      <c r="E994" s="5"/>
      <c r="F994" s="30"/>
      <c r="G994" s="30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3:30" ht="12.5">
      <c r="C995" s="5"/>
      <c r="D995" s="5"/>
      <c r="E995" s="5"/>
      <c r="F995" s="30"/>
      <c r="G995" s="30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3:30" ht="12.5">
      <c r="C996" s="5"/>
      <c r="D996" s="5"/>
      <c r="E996" s="5"/>
      <c r="F996" s="30"/>
      <c r="G996" s="30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3:30" ht="12.5">
      <c r="C997" s="5"/>
      <c r="D997" s="5"/>
      <c r="E997" s="5"/>
      <c r="F997" s="30"/>
      <c r="G997" s="30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3:30" ht="12.5">
      <c r="C998" s="5"/>
      <c r="D998" s="5"/>
      <c r="E998" s="5"/>
      <c r="F998" s="30"/>
      <c r="G998" s="30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3:30" ht="12.5">
      <c r="C999" s="5"/>
      <c r="D999" s="5"/>
      <c r="E999" s="5"/>
      <c r="F999" s="30"/>
      <c r="G999" s="30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3:30" ht="12.5">
      <c r="C1000" s="5"/>
      <c r="D1000" s="5"/>
      <c r="E1000" s="5"/>
      <c r="F1000" s="30"/>
      <c r="G1000" s="30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customSheetViews>
    <customSheetView guid="{94835D04-D966-4448-B29D-63E064533BCB}" filter="1" showAutoFilter="1">
      <pageMargins left="0.7" right="0.7" top="0.75" bottom="0.75" header="0.3" footer="0.3"/>
      <autoFilter ref="A1:Z48" xr:uid="{00000000-0000-0000-0000-000000000000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152"/>
  <sheetViews>
    <sheetView workbookViewId="0">
      <pane xSplit="1" ySplit="1" topLeftCell="B213" activePane="bottomRight" state="frozen"/>
      <selection pane="topRight" activeCell="B1" sqref="B1"/>
      <selection pane="bottomLeft" activeCell="A2" sqref="A2"/>
      <selection pane="bottomRight" activeCell="D219" sqref="D219"/>
    </sheetView>
  </sheetViews>
  <sheetFormatPr defaultColWidth="12.6328125" defaultRowHeight="15.75" customHeight="1"/>
  <cols>
    <col min="1" max="1" width="14.36328125" customWidth="1"/>
  </cols>
  <sheetData>
    <row r="1" spans="1:5" ht="12.5">
      <c r="A1" s="25" t="s">
        <v>0</v>
      </c>
      <c r="B1" s="5" t="s">
        <v>72</v>
      </c>
      <c r="C1" s="26" t="s">
        <v>73</v>
      </c>
      <c r="D1" s="26" t="s">
        <v>74</v>
      </c>
      <c r="E1" s="27" t="s">
        <v>75</v>
      </c>
    </row>
    <row r="2" spans="1:5" ht="15.75" customHeight="1">
      <c r="A2" s="3" t="s">
        <v>25</v>
      </c>
      <c r="B2" s="5" t="s">
        <v>76</v>
      </c>
      <c r="C2" s="11">
        <v>56570</v>
      </c>
      <c r="D2" s="11">
        <v>59209</v>
      </c>
      <c r="E2" s="11">
        <f t="shared" ref="E2:E7" si="0">SUM(C2:D2)</f>
        <v>115779</v>
      </c>
    </row>
    <row r="3" spans="1:5" ht="15.75" customHeight="1">
      <c r="A3" s="3" t="s">
        <v>25</v>
      </c>
      <c r="B3" s="28">
        <v>45091</v>
      </c>
      <c r="C3" s="11">
        <v>87839</v>
      </c>
      <c r="D3" s="11">
        <v>92560</v>
      </c>
      <c r="E3" s="11">
        <f t="shared" si="0"/>
        <v>180399</v>
      </c>
    </row>
    <row r="4" spans="1:5" ht="15.75" customHeight="1">
      <c r="A4" s="3" t="s">
        <v>25</v>
      </c>
      <c r="B4" s="5" t="s">
        <v>77</v>
      </c>
      <c r="C4" s="11">
        <v>119730</v>
      </c>
      <c r="D4" s="11">
        <v>120206</v>
      </c>
      <c r="E4" s="11">
        <f t="shared" si="0"/>
        <v>239936</v>
      </c>
    </row>
    <row r="5" spans="1:5" ht="15.75" customHeight="1">
      <c r="A5" s="3" t="s">
        <v>25</v>
      </c>
      <c r="B5" s="5" t="s">
        <v>78</v>
      </c>
      <c r="C5" s="11">
        <v>48827</v>
      </c>
      <c r="D5" s="11">
        <v>48837</v>
      </c>
      <c r="E5" s="11">
        <f t="shared" si="0"/>
        <v>97664</v>
      </c>
    </row>
    <row r="6" spans="1:5" ht="15.75" customHeight="1">
      <c r="A6" s="3" t="s">
        <v>25</v>
      </c>
      <c r="B6" s="5" t="s">
        <v>79</v>
      </c>
      <c r="C6" s="11">
        <v>17461</v>
      </c>
      <c r="D6" s="11">
        <v>15509</v>
      </c>
      <c r="E6" s="11">
        <f t="shared" si="0"/>
        <v>32970</v>
      </c>
    </row>
    <row r="7" spans="1:5" ht="15.75" customHeight="1">
      <c r="A7" s="3" t="s">
        <v>26</v>
      </c>
      <c r="B7" s="5" t="s">
        <v>76</v>
      </c>
      <c r="C7" s="11">
        <v>66124</v>
      </c>
      <c r="D7" s="11">
        <v>68700</v>
      </c>
      <c r="E7" s="11">
        <f t="shared" si="0"/>
        <v>134824</v>
      </c>
    </row>
    <row r="8" spans="1:5" ht="15.75" customHeight="1">
      <c r="A8" s="3" t="s">
        <v>26</v>
      </c>
      <c r="B8" s="28">
        <v>45091</v>
      </c>
      <c r="C8" s="25">
        <v>114037</v>
      </c>
      <c r="D8" s="25">
        <v>115923</v>
      </c>
      <c r="E8" s="25">
        <f t="shared" ref="E8:E11" si="1">SUM(C8:D8)</f>
        <v>229960</v>
      </c>
    </row>
    <row r="9" spans="1:5" ht="15.75" customHeight="1">
      <c r="A9" s="3" t="s">
        <v>26</v>
      </c>
      <c r="B9" s="5" t="s">
        <v>77</v>
      </c>
      <c r="C9" s="11">
        <v>171935</v>
      </c>
      <c r="D9" s="11">
        <v>160513</v>
      </c>
      <c r="E9" s="11">
        <f t="shared" si="1"/>
        <v>332448</v>
      </c>
    </row>
    <row r="10" spans="1:5" ht="15.75" customHeight="1">
      <c r="A10" s="3" t="s">
        <v>26</v>
      </c>
      <c r="B10" s="5" t="s">
        <v>78</v>
      </c>
      <c r="C10" s="11">
        <v>66220</v>
      </c>
      <c r="D10" s="11">
        <v>70210</v>
      </c>
      <c r="E10" s="11">
        <f t="shared" si="1"/>
        <v>136430</v>
      </c>
    </row>
    <row r="11" spans="1:5" ht="15.75" customHeight="1">
      <c r="A11" s="3" t="s">
        <v>26</v>
      </c>
      <c r="B11" s="5" t="s">
        <v>79</v>
      </c>
      <c r="C11" s="11">
        <v>23061</v>
      </c>
      <c r="D11" s="25">
        <v>18938</v>
      </c>
      <c r="E11" s="11">
        <f t="shared" si="1"/>
        <v>41999</v>
      </c>
    </row>
    <row r="12" spans="1:5" ht="15.75" customHeight="1">
      <c r="A12" s="3" t="s">
        <v>27</v>
      </c>
      <c r="B12" s="5" t="s">
        <v>76</v>
      </c>
      <c r="C12" s="11">
        <v>134859</v>
      </c>
      <c r="D12" s="11">
        <v>134544</v>
      </c>
      <c r="E12" s="11">
        <f>SUM(C12:D12)</f>
        <v>269403</v>
      </c>
    </row>
    <row r="13" spans="1:5" ht="15.75" customHeight="1">
      <c r="A13" s="3" t="s">
        <v>27</v>
      </c>
      <c r="B13" s="28">
        <v>45091</v>
      </c>
      <c r="C13" s="25">
        <v>235617</v>
      </c>
      <c r="D13" s="25">
        <v>234416</v>
      </c>
      <c r="E13" s="25">
        <f t="shared" ref="E13:E16" si="2">SUM(C13:D13)</f>
        <v>470033</v>
      </c>
    </row>
    <row r="14" spans="1:5" ht="15.75" customHeight="1">
      <c r="A14" s="3" t="s">
        <v>27</v>
      </c>
      <c r="B14" s="5" t="s">
        <v>77</v>
      </c>
      <c r="C14" s="25">
        <v>306271</v>
      </c>
      <c r="D14" s="25">
        <v>280574</v>
      </c>
      <c r="E14" s="25">
        <f t="shared" si="2"/>
        <v>586845</v>
      </c>
    </row>
    <row r="15" spans="1:5" ht="15.75" customHeight="1">
      <c r="A15" s="3" t="s">
        <v>27</v>
      </c>
      <c r="B15" s="5" t="s">
        <v>78</v>
      </c>
      <c r="C15" s="25">
        <v>135035</v>
      </c>
      <c r="D15" s="25">
        <v>126049</v>
      </c>
      <c r="E15" s="25">
        <f t="shared" si="2"/>
        <v>261084</v>
      </c>
    </row>
    <row r="16" spans="1:5" ht="15.75" customHeight="1">
      <c r="A16" s="3" t="s">
        <v>27</v>
      </c>
      <c r="B16" s="5" t="s">
        <v>79</v>
      </c>
      <c r="C16" s="25">
        <v>46606</v>
      </c>
      <c r="D16" s="25">
        <v>36556</v>
      </c>
      <c r="E16" s="25">
        <f t="shared" si="2"/>
        <v>83162</v>
      </c>
    </row>
    <row r="17" spans="1:5" ht="15.75" customHeight="1">
      <c r="A17" s="3" t="s">
        <v>28</v>
      </c>
      <c r="B17" s="5" t="s">
        <v>76</v>
      </c>
      <c r="C17" s="25">
        <v>69112</v>
      </c>
      <c r="D17" s="25">
        <v>68241</v>
      </c>
      <c r="E17" s="25">
        <f t="shared" ref="E17:E42" si="3">SUM(C17:D17)</f>
        <v>137353</v>
      </c>
    </row>
    <row r="18" spans="1:5" ht="15.75" customHeight="1">
      <c r="A18" s="3" t="s">
        <v>28</v>
      </c>
      <c r="B18" s="28">
        <v>45091</v>
      </c>
      <c r="C18" s="25">
        <v>122441</v>
      </c>
      <c r="D18" s="25">
        <v>119727</v>
      </c>
      <c r="E18" s="25">
        <f t="shared" si="3"/>
        <v>242168</v>
      </c>
    </row>
    <row r="19" spans="1:5" ht="15.75" customHeight="1">
      <c r="A19" s="3" t="s">
        <v>28</v>
      </c>
      <c r="B19" s="5" t="s">
        <v>77</v>
      </c>
      <c r="C19" s="25">
        <v>169276</v>
      </c>
      <c r="D19" s="25">
        <v>149382</v>
      </c>
      <c r="E19" s="25">
        <f t="shared" si="3"/>
        <v>318658</v>
      </c>
    </row>
    <row r="20" spans="1:5" ht="15.75" customHeight="1">
      <c r="A20" s="3" t="s">
        <v>28</v>
      </c>
      <c r="B20" s="5" t="s">
        <v>78</v>
      </c>
      <c r="C20" s="25">
        <v>76898</v>
      </c>
      <c r="D20" s="25">
        <v>67222</v>
      </c>
      <c r="E20" s="25">
        <f t="shared" si="3"/>
        <v>144120</v>
      </c>
    </row>
    <row r="21" spans="1:5" ht="15.75" customHeight="1">
      <c r="A21" s="3" t="s">
        <v>28</v>
      </c>
      <c r="B21" s="5" t="s">
        <v>79</v>
      </c>
      <c r="C21" s="25">
        <v>29670</v>
      </c>
      <c r="D21" s="25">
        <v>21675</v>
      </c>
      <c r="E21" s="25">
        <f t="shared" si="3"/>
        <v>51345</v>
      </c>
    </row>
    <row r="22" spans="1:5" ht="15.75" customHeight="1">
      <c r="A22" s="3" t="s">
        <v>29</v>
      </c>
      <c r="B22" s="5" t="s">
        <v>76</v>
      </c>
      <c r="C22" s="25">
        <v>36826</v>
      </c>
      <c r="D22" s="25">
        <v>37240</v>
      </c>
      <c r="E22" s="25">
        <f t="shared" si="3"/>
        <v>74066</v>
      </c>
    </row>
    <row r="23" spans="1:5" ht="15.75" customHeight="1">
      <c r="A23" s="3" t="s">
        <v>29</v>
      </c>
      <c r="B23" s="28">
        <v>45091</v>
      </c>
      <c r="C23" s="25">
        <v>58084</v>
      </c>
      <c r="D23" s="25">
        <v>59024</v>
      </c>
      <c r="E23" s="25">
        <f t="shared" si="3"/>
        <v>117108</v>
      </c>
    </row>
    <row r="24" spans="1:5" ht="15.75" customHeight="1">
      <c r="A24" s="3" t="s">
        <v>29</v>
      </c>
      <c r="B24" s="5" t="s">
        <v>77</v>
      </c>
      <c r="C24" s="25">
        <v>83616</v>
      </c>
      <c r="D24" s="25">
        <v>83265</v>
      </c>
      <c r="E24" s="25">
        <f t="shared" si="3"/>
        <v>166881</v>
      </c>
    </row>
    <row r="25" spans="1:5" ht="15.75" customHeight="1">
      <c r="A25" s="3" t="s">
        <v>29</v>
      </c>
      <c r="B25" s="5" t="s">
        <v>78</v>
      </c>
      <c r="C25" s="25">
        <v>35274</v>
      </c>
      <c r="D25" s="25">
        <v>36306</v>
      </c>
      <c r="E25" s="25">
        <f t="shared" si="3"/>
        <v>71580</v>
      </c>
    </row>
    <row r="26" spans="1:5" ht="15.75" customHeight="1">
      <c r="A26" s="3" t="s">
        <v>29</v>
      </c>
      <c r="B26" s="5" t="s">
        <v>79</v>
      </c>
      <c r="C26" s="25">
        <v>13350</v>
      </c>
      <c r="D26" s="25">
        <v>11482</v>
      </c>
      <c r="E26" s="25">
        <f t="shared" si="3"/>
        <v>24832</v>
      </c>
    </row>
    <row r="27" spans="1:5" ht="15.75" customHeight="1">
      <c r="A27" s="3" t="s">
        <v>30</v>
      </c>
      <c r="B27" s="5" t="s">
        <v>76</v>
      </c>
      <c r="C27" s="25">
        <v>36154</v>
      </c>
      <c r="D27" s="25">
        <v>37189</v>
      </c>
      <c r="E27" s="25">
        <f t="shared" si="3"/>
        <v>73343</v>
      </c>
    </row>
    <row r="28" spans="1:5" ht="14.5">
      <c r="A28" s="3" t="s">
        <v>30</v>
      </c>
      <c r="B28" s="28">
        <v>45091</v>
      </c>
      <c r="C28" s="25">
        <v>58034</v>
      </c>
      <c r="D28" s="25">
        <v>59007</v>
      </c>
      <c r="E28" s="25">
        <f t="shared" si="3"/>
        <v>117041</v>
      </c>
    </row>
    <row r="29" spans="1:5" ht="14.5">
      <c r="A29" s="3" t="s">
        <v>30</v>
      </c>
      <c r="B29" s="5" t="s">
        <v>77</v>
      </c>
      <c r="C29" s="25">
        <v>107827</v>
      </c>
      <c r="D29" s="25">
        <v>111092</v>
      </c>
      <c r="E29" s="25">
        <f t="shared" si="3"/>
        <v>218919</v>
      </c>
    </row>
    <row r="30" spans="1:5" ht="14.5">
      <c r="A30" s="3" t="s">
        <v>30</v>
      </c>
      <c r="B30" s="5" t="s">
        <v>78</v>
      </c>
      <c r="C30" s="25">
        <v>74576</v>
      </c>
      <c r="D30" s="25">
        <v>75337</v>
      </c>
      <c r="E30" s="25">
        <f t="shared" si="3"/>
        <v>149913</v>
      </c>
    </row>
    <row r="31" spans="1:5" ht="14.5">
      <c r="A31" s="3" t="s">
        <v>30</v>
      </c>
      <c r="B31" s="5" t="s">
        <v>79</v>
      </c>
      <c r="C31" s="25">
        <v>27773</v>
      </c>
      <c r="D31" s="25">
        <v>21579</v>
      </c>
      <c r="E31" s="25">
        <f t="shared" si="3"/>
        <v>49352</v>
      </c>
    </row>
    <row r="32" spans="1:5" ht="14.5">
      <c r="A32" s="3" t="s">
        <v>31</v>
      </c>
      <c r="B32" s="5" t="s">
        <v>76</v>
      </c>
      <c r="C32" s="25">
        <v>67467</v>
      </c>
      <c r="D32" s="25">
        <v>71046</v>
      </c>
      <c r="E32" s="25">
        <f t="shared" si="3"/>
        <v>138513</v>
      </c>
    </row>
    <row r="33" spans="1:5" ht="14.5">
      <c r="A33" s="3" t="s">
        <v>31</v>
      </c>
      <c r="B33" s="28">
        <v>45091</v>
      </c>
      <c r="C33" s="25">
        <v>109241</v>
      </c>
      <c r="D33" s="25">
        <v>135741</v>
      </c>
      <c r="E33" s="25">
        <f t="shared" si="3"/>
        <v>244982</v>
      </c>
    </row>
    <row r="34" spans="1:5" ht="14.5">
      <c r="A34" s="3" t="s">
        <v>31</v>
      </c>
      <c r="B34" s="5" t="s">
        <v>77</v>
      </c>
      <c r="C34" s="25">
        <v>149908</v>
      </c>
      <c r="D34" s="25">
        <v>183243</v>
      </c>
      <c r="E34" s="25">
        <f t="shared" si="3"/>
        <v>333151</v>
      </c>
    </row>
    <row r="35" spans="1:5" ht="14.5">
      <c r="A35" s="3" t="s">
        <v>31</v>
      </c>
      <c r="B35" s="5" t="s">
        <v>78</v>
      </c>
      <c r="C35" s="25">
        <v>47954</v>
      </c>
      <c r="D35" s="25">
        <v>58388</v>
      </c>
      <c r="E35" s="25">
        <f t="shared" si="3"/>
        <v>106342</v>
      </c>
    </row>
    <row r="36" spans="1:5" ht="14.5">
      <c r="A36" s="3" t="s">
        <v>31</v>
      </c>
      <c r="B36" s="5" t="s">
        <v>79</v>
      </c>
      <c r="C36" s="25">
        <v>7773</v>
      </c>
      <c r="D36" s="25">
        <v>10553</v>
      </c>
      <c r="E36" s="25">
        <f t="shared" si="3"/>
        <v>18326</v>
      </c>
    </row>
    <row r="37" spans="1:5" ht="14.5">
      <c r="A37" s="3" t="s">
        <v>32</v>
      </c>
      <c r="B37" s="5" t="s">
        <v>76</v>
      </c>
      <c r="C37" s="25">
        <v>106718</v>
      </c>
      <c r="D37" s="25">
        <v>105064</v>
      </c>
      <c r="E37" s="25">
        <f t="shared" si="3"/>
        <v>211782</v>
      </c>
    </row>
    <row r="38" spans="1:5" ht="14.5">
      <c r="A38" s="3" t="s">
        <v>32</v>
      </c>
      <c r="B38" s="28">
        <v>45091</v>
      </c>
      <c r="C38" s="25">
        <v>181977</v>
      </c>
      <c r="D38" s="25">
        <v>174031</v>
      </c>
      <c r="E38" s="25">
        <f t="shared" si="3"/>
        <v>356008</v>
      </c>
    </row>
    <row r="39" spans="1:5" ht="14.5">
      <c r="A39" s="3" t="s">
        <v>32</v>
      </c>
      <c r="B39" s="5" t="s">
        <v>77</v>
      </c>
      <c r="C39" s="25">
        <v>240582</v>
      </c>
      <c r="D39" s="25">
        <v>202176</v>
      </c>
      <c r="E39" s="25">
        <f t="shared" si="3"/>
        <v>442758</v>
      </c>
    </row>
    <row r="40" spans="1:5" ht="14.5">
      <c r="A40" s="3" t="s">
        <v>32</v>
      </c>
      <c r="B40" s="5" t="s">
        <v>78</v>
      </c>
      <c r="C40" s="25">
        <v>82128</v>
      </c>
      <c r="D40" s="25">
        <v>76467</v>
      </c>
      <c r="E40" s="25">
        <f t="shared" si="3"/>
        <v>158595</v>
      </c>
    </row>
    <row r="41" spans="1:5" ht="14.5">
      <c r="A41" s="3" t="s">
        <v>32</v>
      </c>
      <c r="B41" s="5" t="s">
        <v>79</v>
      </c>
      <c r="C41" s="25">
        <v>42637</v>
      </c>
      <c r="D41" s="25">
        <v>37574</v>
      </c>
      <c r="E41" s="25">
        <f t="shared" si="3"/>
        <v>80211</v>
      </c>
    </row>
    <row r="42" spans="1:5" ht="14.5">
      <c r="A42" s="3" t="s">
        <v>33</v>
      </c>
      <c r="B42" s="5" t="s">
        <v>76</v>
      </c>
      <c r="C42" s="25">
        <v>24490</v>
      </c>
      <c r="D42" s="25">
        <v>24960</v>
      </c>
      <c r="E42" s="25">
        <f t="shared" si="3"/>
        <v>49450</v>
      </c>
    </row>
    <row r="43" spans="1:5" ht="14.5">
      <c r="A43" s="3" t="s">
        <v>33</v>
      </c>
      <c r="B43" s="28">
        <v>45091</v>
      </c>
      <c r="C43" s="25">
        <v>34183</v>
      </c>
      <c r="D43" s="25">
        <v>37043</v>
      </c>
      <c r="E43" s="25">
        <f t="shared" ref="E43:E46" si="4">SUM(C43:D43)</f>
        <v>71226</v>
      </c>
    </row>
    <row r="44" spans="1:5" ht="14.5">
      <c r="A44" s="3" t="s">
        <v>33</v>
      </c>
      <c r="B44" s="5" t="s">
        <v>77</v>
      </c>
      <c r="C44" s="25">
        <v>47754</v>
      </c>
      <c r="D44" s="25">
        <v>51892</v>
      </c>
      <c r="E44" s="25">
        <f t="shared" si="4"/>
        <v>99646</v>
      </c>
    </row>
    <row r="45" spans="1:5" ht="14.5">
      <c r="A45" s="3" t="s">
        <v>33</v>
      </c>
      <c r="B45" s="5" t="s">
        <v>78</v>
      </c>
      <c r="C45" s="25">
        <v>16937</v>
      </c>
      <c r="D45" s="25">
        <v>20103</v>
      </c>
      <c r="E45" s="25">
        <f t="shared" si="4"/>
        <v>37040</v>
      </c>
    </row>
    <row r="46" spans="1:5" ht="14.5">
      <c r="A46" s="3" t="s">
        <v>33</v>
      </c>
      <c r="B46" s="5" t="s">
        <v>79</v>
      </c>
      <c r="C46" s="25">
        <v>5119</v>
      </c>
      <c r="D46" s="25">
        <v>5511</v>
      </c>
      <c r="E46" s="25">
        <f t="shared" si="4"/>
        <v>10630</v>
      </c>
    </row>
    <row r="47" spans="1:5" ht="14.5">
      <c r="A47" s="3" t="s">
        <v>34</v>
      </c>
      <c r="B47" s="5" t="s">
        <v>76</v>
      </c>
      <c r="C47" s="25">
        <v>92772</v>
      </c>
      <c r="D47" s="25">
        <v>94706</v>
      </c>
      <c r="E47" s="25">
        <f t="shared" ref="E47:E57" si="5">SUM(C47:D47)</f>
        <v>187478</v>
      </c>
    </row>
    <row r="48" spans="1:5" ht="14.5">
      <c r="A48" s="3" t="s">
        <v>34</v>
      </c>
      <c r="B48" s="28">
        <v>45091</v>
      </c>
      <c r="C48" s="25">
        <v>122622</v>
      </c>
      <c r="D48" s="25">
        <v>121455</v>
      </c>
      <c r="E48" s="25">
        <f t="shared" si="5"/>
        <v>244077</v>
      </c>
    </row>
    <row r="49" spans="1:5" ht="14.5">
      <c r="A49" s="3" t="s">
        <v>34</v>
      </c>
      <c r="B49" s="5" t="s">
        <v>77</v>
      </c>
      <c r="C49" s="25">
        <v>236260</v>
      </c>
      <c r="D49" s="25">
        <v>220002</v>
      </c>
      <c r="E49" s="25">
        <f t="shared" si="5"/>
        <v>456262</v>
      </c>
    </row>
    <row r="50" spans="1:5" ht="14.5">
      <c r="A50" s="3" t="s">
        <v>34</v>
      </c>
      <c r="B50" s="5" t="s">
        <v>78</v>
      </c>
      <c r="C50" s="25">
        <v>92064</v>
      </c>
      <c r="D50" s="25">
        <v>104956</v>
      </c>
      <c r="E50" s="25">
        <f t="shared" si="5"/>
        <v>197020</v>
      </c>
    </row>
    <row r="51" spans="1:5" ht="14.5">
      <c r="A51" s="3" t="s">
        <v>34</v>
      </c>
      <c r="B51" s="5" t="s">
        <v>79</v>
      </c>
      <c r="C51" s="25">
        <v>16976</v>
      </c>
      <c r="D51" s="25">
        <v>15966</v>
      </c>
      <c r="E51" s="25">
        <f t="shared" si="5"/>
        <v>32942</v>
      </c>
    </row>
    <row r="52" spans="1:5" ht="14.5">
      <c r="A52" s="3" t="s">
        <v>35</v>
      </c>
      <c r="B52" s="5" t="s">
        <v>76</v>
      </c>
      <c r="C52" s="25">
        <v>138917</v>
      </c>
      <c r="D52" s="25">
        <v>138271</v>
      </c>
      <c r="E52" s="25">
        <f t="shared" si="5"/>
        <v>277188</v>
      </c>
    </row>
    <row r="53" spans="1:5" ht="14.5">
      <c r="A53" s="3" t="s">
        <v>35</v>
      </c>
      <c r="B53" s="28">
        <v>45091</v>
      </c>
      <c r="C53" s="25">
        <v>256199</v>
      </c>
      <c r="D53" s="25">
        <v>253294</v>
      </c>
      <c r="E53" s="25">
        <f t="shared" si="5"/>
        <v>509493</v>
      </c>
    </row>
    <row r="54" spans="1:5" ht="14.5">
      <c r="A54" s="3" t="s">
        <v>35</v>
      </c>
      <c r="B54" s="5" t="s">
        <v>77</v>
      </c>
      <c r="C54" s="25">
        <v>339313</v>
      </c>
      <c r="D54" s="25">
        <v>302263</v>
      </c>
      <c r="E54" s="25">
        <f t="shared" si="5"/>
        <v>641576</v>
      </c>
    </row>
    <row r="55" spans="1:5" ht="14.5">
      <c r="A55" s="3" t="s">
        <v>35</v>
      </c>
      <c r="B55" s="5" t="s">
        <v>78</v>
      </c>
      <c r="C55" s="25">
        <v>170612</v>
      </c>
      <c r="D55" s="25">
        <v>151106</v>
      </c>
      <c r="E55" s="25">
        <f t="shared" si="5"/>
        <v>321718</v>
      </c>
    </row>
    <row r="56" spans="1:5" ht="14.5">
      <c r="A56" s="3" t="s">
        <v>35</v>
      </c>
      <c r="B56" s="5" t="s">
        <v>79</v>
      </c>
      <c r="C56" s="25">
        <v>65350</v>
      </c>
      <c r="D56" s="25">
        <v>52183</v>
      </c>
      <c r="E56" s="25">
        <f t="shared" si="5"/>
        <v>117533</v>
      </c>
    </row>
    <row r="57" spans="1:5" ht="14.5">
      <c r="A57" s="3" t="s">
        <v>36</v>
      </c>
      <c r="B57" s="5" t="s">
        <v>76</v>
      </c>
      <c r="C57" s="25">
        <v>65733</v>
      </c>
      <c r="D57" s="25">
        <v>67033</v>
      </c>
      <c r="E57" s="25">
        <f t="shared" si="5"/>
        <v>132766</v>
      </c>
    </row>
    <row r="58" spans="1:5" ht="14.5">
      <c r="A58" s="3" t="s">
        <v>36</v>
      </c>
      <c r="B58" s="28">
        <v>45091</v>
      </c>
      <c r="C58" s="25">
        <v>110339</v>
      </c>
      <c r="D58" s="25">
        <v>111695</v>
      </c>
      <c r="E58" s="25">
        <f t="shared" ref="E58:E121" si="6">SUM(C58:D58)</f>
        <v>222034</v>
      </c>
    </row>
    <row r="59" spans="1:5" ht="14.5">
      <c r="A59" s="3" t="s">
        <v>36</v>
      </c>
      <c r="B59" s="5" t="s">
        <v>77</v>
      </c>
      <c r="C59" s="25">
        <v>179018</v>
      </c>
      <c r="D59" s="25">
        <v>170872</v>
      </c>
      <c r="E59" s="25">
        <f t="shared" si="6"/>
        <v>349890</v>
      </c>
    </row>
    <row r="60" spans="1:5" ht="14.5">
      <c r="A60" s="3" t="s">
        <v>36</v>
      </c>
      <c r="B60" s="5" t="s">
        <v>78</v>
      </c>
      <c r="C60" s="25">
        <v>72828</v>
      </c>
      <c r="D60" s="25">
        <v>79965</v>
      </c>
      <c r="E60" s="25">
        <f t="shared" si="6"/>
        <v>152793</v>
      </c>
    </row>
    <row r="61" spans="1:5" ht="14.5">
      <c r="A61" s="3" t="s">
        <v>36</v>
      </c>
      <c r="B61" s="5" t="s">
        <v>79</v>
      </c>
      <c r="C61" s="25">
        <v>23087</v>
      </c>
      <c r="D61" s="25">
        <v>21166</v>
      </c>
      <c r="E61" s="25">
        <f t="shared" si="6"/>
        <v>44253</v>
      </c>
    </row>
    <row r="62" spans="1:5" ht="14.5">
      <c r="A62" s="6" t="s">
        <v>37</v>
      </c>
      <c r="B62" s="5" t="s">
        <v>76</v>
      </c>
      <c r="C62" s="25">
        <v>162238</v>
      </c>
      <c r="D62" s="25">
        <v>164943</v>
      </c>
      <c r="E62" s="25">
        <f t="shared" si="6"/>
        <v>327181</v>
      </c>
    </row>
    <row r="63" spans="1:5" ht="14.5">
      <c r="A63" s="6" t="s">
        <v>37</v>
      </c>
      <c r="B63" s="28">
        <v>45091</v>
      </c>
      <c r="C63" s="25">
        <v>210703</v>
      </c>
      <c r="D63" s="25">
        <v>206387</v>
      </c>
      <c r="E63" s="25">
        <f t="shared" si="6"/>
        <v>417090</v>
      </c>
    </row>
    <row r="64" spans="1:5" ht="14.5">
      <c r="A64" s="6" t="s">
        <v>37</v>
      </c>
      <c r="B64" s="5" t="s">
        <v>77</v>
      </c>
      <c r="C64" s="25">
        <v>527002</v>
      </c>
      <c r="D64" s="25">
        <v>483018</v>
      </c>
      <c r="E64" s="25">
        <f t="shared" si="6"/>
        <v>1010020</v>
      </c>
    </row>
    <row r="65" spans="1:5" ht="14.5">
      <c r="A65" s="6" t="s">
        <v>37</v>
      </c>
      <c r="B65" s="5" t="s">
        <v>78</v>
      </c>
      <c r="C65" s="25">
        <v>267888</v>
      </c>
      <c r="D65" s="25">
        <v>278595</v>
      </c>
      <c r="E65" s="25">
        <f t="shared" si="6"/>
        <v>546483</v>
      </c>
    </row>
    <row r="66" spans="1:5" ht="14.5">
      <c r="A66" s="6" t="s">
        <v>37</v>
      </c>
      <c r="B66" s="5" t="s">
        <v>79</v>
      </c>
      <c r="C66" s="25">
        <v>62605</v>
      </c>
      <c r="D66" s="25">
        <v>51173</v>
      </c>
      <c r="E66" s="25">
        <f t="shared" si="6"/>
        <v>113778</v>
      </c>
    </row>
    <row r="67" spans="1:5" ht="14.5">
      <c r="A67" s="6" t="s">
        <v>38</v>
      </c>
      <c r="B67" s="5" t="s">
        <v>76</v>
      </c>
      <c r="C67" s="25">
        <v>121527</v>
      </c>
      <c r="D67" s="25">
        <v>122824</v>
      </c>
      <c r="E67" s="25">
        <f t="shared" si="6"/>
        <v>244351</v>
      </c>
    </row>
    <row r="68" spans="1:5" ht="14.5">
      <c r="A68" s="6" t="s">
        <v>38</v>
      </c>
      <c r="B68" s="28">
        <v>45091</v>
      </c>
      <c r="C68" s="25">
        <v>184036</v>
      </c>
      <c r="D68" s="25">
        <v>185401</v>
      </c>
      <c r="E68" s="25">
        <f t="shared" si="6"/>
        <v>369437</v>
      </c>
    </row>
    <row r="69" spans="1:5" ht="14.5">
      <c r="A69" s="6" t="s">
        <v>38</v>
      </c>
      <c r="B69" s="5" t="s">
        <v>77</v>
      </c>
      <c r="C69" s="25">
        <v>281638</v>
      </c>
      <c r="D69" s="25">
        <v>252809</v>
      </c>
      <c r="E69" s="25">
        <f t="shared" si="6"/>
        <v>534447</v>
      </c>
    </row>
    <row r="70" spans="1:5" ht="14.5">
      <c r="A70" s="6" t="s">
        <v>38</v>
      </c>
      <c r="B70" s="5" t="s">
        <v>78</v>
      </c>
      <c r="C70" s="25">
        <v>118135</v>
      </c>
      <c r="D70" s="25">
        <v>110581</v>
      </c>
      <c r="E70" s="25">
        <f t="shared" si="6"/>
        <v>228716</v>
      </c>
    </row>
    <row r="71" spans="1:5" ht="14.5">
      <c r="A71" s="6" t="s">
        <v>38</v>
      </c>
      <c r="B71" s="5" t="s">
        <v>79</v>
      </c>
      <c r="C71" s="25">
        <v>44326</v>
      </c>
      <c r="D71" s="25">
        <v>32468</v>
      </c>
      <c r="E71" s="25">
        <f t="shared" si="6"/>
        <v>76794</v>
      </c>
    </row>
    <row r="72" spans="1:5" ht="14.5">
      <c r="A72" s="6" t="s">
        <v>39</v>
      </c>
      <c r="B72" s="5" t="s">
        <v>76</v>
      </c>
      <c r="C72" s="25">
        <v>34082</v>
      </c>
      <c r="D72" s="25">
        <v>34456</v>
      </c>
      <c r="E72" s="25">
        <f t="shared" si="6"/>
        <v>68538</v>
      </c>
    </row>
    <row r="73" spans="1:5" ht="14.5">
      <c r="A73" s="6" t="s">
        <v>39</v>
      </c>
      <c r="B73" s="28">
        <v>45091</v>
      </c>
      <c r="C73" s="25">
        <v>53504</v>
      </c>
      <c r="D73" s="25">
        <v>53730</v>
      </c>
      <c r="E73" s="25">
        <f t="shared" si="6"/>
        <v>107234</v>
      </c>
    </row>
    <row r="74" spans="1:5" ht="14.5">
      <c r="A74" s="6" t="s">
        <v>39</v>
      </c>
      <c r="B74" s="5" t="s">
        <v>77</v>
      </c>
      <c r="C74" s="25">
        <v>105255</v>
      </c>
      <c r="D74" s="25">
        <v>103674</v>
      </c>
      <c r="E74" s="25">
        <f t="shared" si="6"/>
        <v>208929</v>
      </c>
    </row>
    <row r="75" spans="1:5" ht="14.5">
      <c r="A75" s="6" t="s">
        <v>39</v>
      </c>
      <c r="B75" s="5" t="s">
        <v>78</v>
      </c>
      <c r="C75" s="25">
        <v>86888</v>
      </c>
      <c r="D75" s="25">
        <v>88056</v>
      </c>
      <c r="E75" s="25">
        <f t="shared" si="6"/>
        <v>174944</v>
      </c>
    </row>
    <row r="76" spans="1:5" ht="14.5">
      <c r="A76" s="6" t="s">
        <v>39</v>
      </c>
      <c r="B76" s="5" t="s">
        <v>79</v>
      </c>
      <c r="C76" s="25">
        <v>28635</v>
      </c>
      <c r="D76" s="25">
        <v>22091</v>
      </c>
      <c r="E76" s="25">
        <f t="shared" si="6"/>
        <v>50726</v>
      </c>
    </row>
    <row r="77" spans="1:5" ht="14.5">
      <c r="A77" s="6" t="s">
        <v>40</v>
      </c>
      <c r="B77" s="5" t="s">
        <v>76</v>
      </c>
      <c r="C77" s="25">
        <v>87507</v>
      </c>
      <c r="D77" s="25">
        <v>87631</v>
      </c>
      <c r="E77" s="25">
        <f t="shared" si="6"/>
        <v>175138</v>
      </c>
    </row>
    <row r="78" spans="1:5" ht="14.5">
      <c r="A78" s="6" t="s">
        <v>40</v>
      </c>
      <c r="B78" s="28">
        <v>45091</v>
      </c>
      <c r="C78" s="25">
        <v>167376</v>
      </c>
      <c r="D78" s="25">
        <v>168329</v>
      </c>
      <c r="E78" s="25">
        <f t="shared" si="6"/>
        <v>335705</v>
      </c>
    </row>
    <row r="79" spans="1:5" ht="14.5">
      <c r="A79" s="6" t="s">
        <v>40</v>
      </c>
      <c r="B79" s="5" t="s">
        <v>77</v>
      </c>
      <c r="C79" s="25">
        <v>247941</v>
      </c>
      <c r="D79" s="25">
        <v>207744</v>
      </c>
      <c r="E79" s="25">
        <f t="shared" si="6"/>
        <v>455685</v>
      </c>
    </row>
    <row r="80" spans="1:5" ht="14.5">
      <c r="A80" s="6" t="s">
        <v>40</v>
      </c>
      <c r="B80" s="5" t="s">
        <v>78</v>
      </c>
      <c r="C80" s="25">
        <v>114486</v>
      </c>
      <c r="D80" s="25">
        <v>106744</v>
      </c>
      <c r="E80" s="25">
        <f t="shared" si="6"/>
        <v>221230</v>
      </c>
    </row>
    <row r="81" spans="1:5" ht="14.5">
      <c r="A81" s="6" t="s">
        <v>40</v>
      </c>
      <c r="B81" s="5" t="s">
        <v>79</v>
      </c>
      <c r="C81" s="25">
        <v>43721</v>
      </c>
      <c r="D81" s="25">
        <v>35321</v>
      </c>
      <c r="E81" s="25">
        <f t="shared" si="6"/>
        <v>79042</v>
      </c>
    </row>
    <row r="82" spans="1:5" ht="14.5">
      <c r="A82" s="6" t="s">
        <v>41</v>
      </c>
      <c r="B82" s="5" t="s">
        <v>76</v>
      </c>
      <c r="C82" s="25">
        <v>84902</v>
      </c>
      <c r="D82" s="25">
        <v>84555</v>
      </c>
      <c r="E82" s="25">
        <f t="shared" si="6"/>
        <v>169457</v>
      </c>
    </row>
    <row r="83" spans="1:5" ht="14.5">
      <c r="A83" s="6" t="s">
        <v>41</v>
      </c>
      <c r="B83" s="28">
        <v>45091</v>
      </c>
      <c r="C83" s="25">
        <v>142606</v>
      </c>
      <c r="D83" s="25">
        <v>141195</v>
      </c>
      <c r="E83" s="25">
        <f t="shared" si="6"/>
        <v>283801</v>
      </c>
    </row>
    <row r="84" spans="1:5" ht="14.5">
      <c r="A84" s="6" t="s">
        <v>41</v>
      </c>
      <c r="B84" s="5" t="s">
        <v>77</v>
      </c>
      <c r="C84" s="25">
        <v>240025</v>
      </c>
      <c r="D84" s="25">
        <v>212839</v>
      </c>
      <c r="E84" s="25">
        <f t="shared" si="6"/>
        <v>452864</v>
      </c>
    </row>
    <row r="85" spans="1:5" ht="14.5">
      <c r="A85" s="6" t="s">
        <v>41</v>
      </c>
      <c r="B85" s="5" t="s">
        <v>78</v>
      </c>
      <c r="C85" s="25">
        <v>92885</v>
      </c>
      <c r="D85" s="25">
        <v>95509</v>
      </c>
      <c r="E85" s="25">
        <f t="shared" si="6"/>
        <v>188394</v>
      </c>
    </row>
    <row r="86" spans="1:5" ht="14.5">
      <c r="A86" s="6" t="s">
        <v>41</v>
      </c>
      <c r="B86" s="5" t="s">
        <v>79</v>
      </c>
      <c r="C86" s="25">
        <v>34176</v>
      </c>
      <c r="D86" s="25">
        <v>25832</v>
      </c>
      <c r="E86" s="25">
        <f t="shared" si="6"/>
        <v>60008</v>
      </c>
    </row>
    <row r="87" spans="1:5" ht="14.5">
      <c r="A87" s="6" t="s">
        <v>42</v>
      </c>
      <c r="B87" s="5" t="s">
        <v>76</v>
      </c>
      <c r="C87" s="25">
        <v>76426</v>
      </c>
      <c r="D87" s="25">
        <v>77697</v>
      </c>
      <c r="E87" s="25">
        <f t="shared" si="6"/>
        <v>154123</v>
      </c>
    </row>
    <row r="88" spans="1:5" ht="14.5">
      <c r="A88" s="6" t="s">
        <v>42</v>
      </c>
      <c r="B88" s="28">
        <v>45091</v>
      </c>
      <c r="C88" s="25">
        <v>143379</v>
      </c>
      <c r="D88" s="25">
        <v>146606</v>
      </c>
      <c r="E88" s="25">
        <f t="shared" si="6"/>
        <v>289985</v>
      </c>
    </row>
    <row r="89" spans="1:5" ht="14.5">
      <c r="A89" s="6" t="s">
        <v>42</v>
      </c>
      <c r="B89" s="5" t="s">
        <v>77</v>
      </c>
      <c r="C89" s="25">
        <v>202518</v>
      </c>
      <c r="D89" s="25">
        <v>188954</v>
      </c>
      <c r="E89" s="25">
        <f t="shared" si="6"/>
        <v>391472</v>
      </c>
    </row>
    <row r="90" spans="1:5" ht="14.5">
      <c r="A90" s="6" t="s">
        <v>42</v>
      </c>
      <c r="B90" s="5" t="s">
        <v>78</v>
      </c>
      <c r="C90" s="25">
        <v>113421</v>
      </c>
      <c r="D90" s="25">
        <v>97420</v>
      </c>
      <c r="E90" s="25">
        <f t="shared" si="6"/>
        <v>210841</v>
      </c>
    </row>
    <row r="91" spans="1:5" ht="14.5">
      <c r="A91" s="6" t="s">
        <v>42</v>
      </c>
      <c r="B91" s="5" t="s">
        <v>79</v>
      </c>
      <c r="C91" s="25">
        <v>51401</v>
      </c>
      <c r="D91" s="25">
        <v>38322</v>
      </c>
      <c r="E91" s="25">
        <f t="shared" si="6"/>
        <v>89723</v>
      </c>
    </row>
    <row r="92" spans="1:5" ht="14.5">
      <c r="A92" s="6" t="s">
        <v>43</v>
      </c>
      <c r="B92" s="5" t="s">
        <v>76</v>
      </c>
      <c r="C92" s="25">
        <v>78851</v>
      </c>
      <c r="D92" s="25">
        <v>80146</v>
      </c>
      <c r="E92" s="25">
        <f t="shared" si="6"/>
        <v>158997</v>
      </c>
    </row>
    <row r="93" spans="1:5" ht="14.5">
      <c r="A93" s="6" t="s">
        <v>43</v>
      </c>
      <c r="B93" s="28">
        <v>45091</v>
      </c>
      <c r="C93" s="25">
        <v>113044</v>
      </c>
      <c r="D93" s="25">
        <v>115280</v>
      </c>
      <c r="E93" s="25">
        <f t="shared" si="6"/>
        <v>228324</v>
      </c>
    </row>
    <row r="94" spans="1:5" ht="14.5">
      <c r="A94" s="6" t="s">
        <v>43</v>
      </c>
      <c r="B94" s="5" t="s">
        <v>77</v>
      </c>
      <c r="C94" s="25">
        <v>158195</v>
      </c>
      <c r="D94" s="25">
        <v>140922</v>
      </c>
      <c r="E94" s="25">
        <f t="shared" si="6"/>
        <v>299117</v>
      </c>
    </row>
    <row r="95" spans="1:5" ht="14.5">
      <c r="A95" s="6" t="s">
        <v>43</v>
      </c>
      <c r="B95" s="5" t="s">
        <v>78</v>
      </c>
      <c r="C95" s="25">
        <v>67911</v>
      </c>
      <c r="D95" s="25">
        <v>68337</v>
      </c>
      <c r="E95" s="25">
        <f t="shared" si="6"/>
        <v>136248</v>
      </c>
    </row>
    <row r="96" spans="1:5" ht="14.5">
      <c r="A96" s="6" t="s">
        <v>43</v>
      </c>
      <c r="B96" s="5" t="s">
        <v>79</v>
      </c>
      <c r="C96" s="25">
        <v>23674</v>
      </c>
      <c r="D96" s="25">
        <v>20430</v>
      </c>
      <c r="E96" s="25">
        <f t="shared" si="6"/>
        <v>44104</v>
      </c>
    </row>
    <row r="97" spans="1:5" ht="14.5">
      <c r="A97" s="6" t="s">
        <v>44</v>
      </c>
      <c r="B97" s="5" t="s">
        <v>76</v>
      </c>
      <c r="C97" s="25">
        <v>38806</v>
      </c>
      <c r="D97" s="25">
        <v>39689</v>
      </c>
      <c r="E97" s="25">
        <f t="shared" si="6"/>
        <v>78495</v>
      </c>
    </row>
    <row r="98" spans="1:5" ht="14.5">
      <c r="A98" s="6" t="s">
        <v>44</v>
      </c>
      <c r="B98" s="28">
        <v>45091</v>
      </c>
      <c r="C98" s="25">
        <v>57318</v>
      </c>
      <c r="D98" s="25">
        <v>59269</v>
      </c>
      <c r="E98" s="25">
        <f t="shared" si="6"/>
        <v>116587</v>
      </c>
    </row>
    <row r="99" spans="1:5" ht="14.5">
      <c r="A99" s="6" t="s">
        <v>44</v>
      </c>
      <c r="B99" s="5" t="s">
        <v>77</v>
      </c>
      <c r="C99" s="25">
        <v>92491</v>
      </c>
      <c r="D99" s="25">
        <v>90845</v>
      </c>
      <c r="E99" s="25">
        <f t="shared" si="6"/>
        <v>183336</v>
      </c>
    </row>
    <row r="100" spans="1:5" ht="14.5">
      <c r="A100" s="6" t="s">
        <v>44</v>
      </c>
      <c r="B100" s="5" t="s">
        <v>78</v>
      </c>
      <c r="C100" s="25">
        <v>53185</v>
      </c>
      <c r="D100" s="25">
        <v>54604</v>
      </c>
      <c r="E100" s="25">
        <f t="shared" si="6"/>
        <v>107789</v>
      </c>
    </row>
    <row r="101" spans="1:5" ht="14.5">
      <c r="A101" s="6" t="s">
        <v>44</v>
      </c>
      <c r="B101" s="5" t="s">
        <v>79</v>
      </c>
      <c r="C101" s="25">
        <v>17300</v>
      </c>
      <c r="D101" s="25">
        <v>15030</v>
      </c>
      <c r="E101" s="25">
        <f t="shared" si="6"/>
        <v>32330</v>
      </c>
    </row>
    <row r="102" spans="1:5" ht="14.5">
      <c r="A102" s="6" t="s">
        <v>45</v>
      </c>
      <c r="B102" s="5" t="s">
        <v>76</v>
      </c>
      <c r="C102" s="25">
        <v>11042</v>
      </c>
      <c r="D102" s="25">
        <v>11618</v>
      </c>
      <c r="E102" s="25">
        <f t="shared" si="6"/>
        <v>22660</v>
      </c>
    </row>
    <row r="103" spans="1:5" ht="14.5">
      <c r="A103" s="6" t="s">
        <v>45</v>
      </c>
      <c r="B103" s="28">
        <v>45091</v>
      </c>
      <c r="C103" s="25">
        <v>16314</v>
      </c>
      <c r="D103" s="25">
        <v>16983</v>
      </c>
      <c r="E103" s="25">
        <f t="shared" si="6"/>
        <v>33297</v>
      </c>
    </row>
    <row r="104" spans="1:5" ht="14.5">
      <c r="A104" s="6" t="s">
        <v>45</v>
      </c>
      <c r="B104" s="5" t="s">
        <v>77</v>
      </c>
      <c r="C104" s="25">
        <v>24247</v>
      </c>
      <c r="D104" s="25">
        <v>28468</v>
      </c>
      <c r="E104" s="25">
        <f t="shared" si="6"/>
        <v>52715</v>
      </c>
    </row>
    <row r="105" spans="1:5" ht="14.5">
      <c r="A105" s="6" t="s">
        <v>45</v>
      </c>
      <c r="B105" s="5" t="s">
        <v>78</v>
      </c>
      <c r="C105" s="25">
        <v>12455</v>
      </c>
      <c r="D105" s="25">
        <v>15045</v>
      </c>
      <c r="E105" s="25">
        <f t="shared" si="6"/>
        <v>27500</v>
      </c>
    </row>
    <row r="106" spans="1:5" ht="14.5">
      <c r="A106" s="6" t="s">
        <v>45</v>
      </c>
      <c r="B106" s="5" t="s">
        <v>79</v>
      </c>
      <c r="C106" s="25">
        <v>3754</v>
      </c>
      <c r="D106" s="25">
        <v>3986</v>
      </c>
      <c r="E106" s="25">
        <f t="shared" si="6"/>
        <v>7740</v>
      </c>
    </row>
    <row r="107" spans="1:5" ht="14.5">
      <c r="A107" s="6" t="s">
        <v>46</v>
      </c>
      <c r="B107" s="5" t="s">
        <v>76</v>
      </c>
      <c r="C107" s="25">
        <v>87157</v>
      </c>
      <c r="D107" s="25">
        <v>89250</v>
      </c>
      <c r="E107" s="25">
        <f t="shared" si="6"/>
        <v>176407</v>
      </c>
    </row>
    <row r="108" spans="1:5" ht="14.5">
      <c r="A108" s="6" t="s">
        <v>46</v>
      </c>
      <c r="B108" s="28">
        <v>45091</v>
      </c>
      <c r="C108" s="25">
        <v>141836</v>
      </c>
      <c r="D108" s="25">
        <v>145390</v>
      </c>
      <c r="E108" s="25">
        <f t="shared" si="6"/>
        <v>287226</v>
      </c>
    </row>
    <row r="109" spans="1:5" ht="14.5">
      <c r="A109" s="6" t="s">
        <v>46</v>
      </c>
      <c r="B109" s="5" t="s">
        <v>77</v>
      </c>
      <c r="C109" s="25">
        <v>266331</v>
      </c>
      <c r="D109" s="25">
        <v>267184</v>
      </c>
      <c r="E109" s="25">
        <f t="shared" si="6"/>
        <v>533515</v>
      </c>
    </row>
    <row r="110" spans="1:5" ht="14.5">
      <c r="A110" s="6" t="s">
        <v>46</v>
      </c>
      <c r="B110" s="5" t="s">
        <v>78</v>
      </c>
      <c r="C110" s="25">
        <v>156292</v>
      </c>
      <c r="D110" s="25">
        <v>162199</v>
      </c>
      <c r="E110" s="25">
        <f t="shared" si="6"/>
        <v>318491</v>
      </c>
    </row>
    <row r="111" spans="1:5" ht="14.5">
      <c r="A111" s="6" t="s">
        <v>46</v>
      </c>
      <c r="B111" s="5" t="s">
        <v>79</v>
      </c>
      <c r="C111" s="25">
        <v>59569</v>
      </c>
      <c r="D111" s="25">
        <v>46672</v>
      </c>
      <c r="E111" s="25">
        <f t="shared" si="6"/>
        <v>106241</v>
      </c>
    </row>
    <row r="112" spans="1:5" ht="14.5">
      <c r="A112" s="6" t="s">
        <v>47</v>
      </c>
      <c r="B112" s="5" t="s">
        <v>76</v>
      </c>
      <c r="C112" s="25">
        <v>58018</v>
      </c>
      <c r="D112" s="25">
        <v>59558</v>
      </c>
      <c r="E112" s="25">
        <f t="shared" si="6"/>
        <v>117576</v>
      </c>
    </row>
    <row r="113" spans="1:5" ht="14.5">
      <c r="A113" s="6" t="s">
        <v>47</v>
      </c>
      <c r="B113" s="28">
        <v>45091</v>
      </c>
      <c r="C113" s="25">
        <v>111966</v>
      </c>
      <c r="D113" s="25">
        <v>114678</v>
      </c>
      <c r="E113" s="25">
        <f t="shared" si="6"/>
        <v>226644</v>
      </c>
    </row>
    <row r="114" spans="1:5" ht="14.5">
      <c r="A114" s="6" t="s">
        <v>47</v>
      </c>
      <c r="B114" s="5" t="s">
        <v>77</v>
      </c>
      <c r="C114" s="25">
        <v>172667</v>
      </c>
      <c r="D114" s="25">
        <v>177083</v>
      </c>
      <c r="E114" s="25">
        <f t="shared" si="6"/>
        <v>349750</v>
      </c>
    </row>
    <row r="115" spans="1:5" ht="14.5">
      <c r="A115" s="6" t="s">
        <v>47</v>
      </c>
      <c r="B115" s="5" t="s">
        <v>78</v>
      </c>
      <c r="C115" s="25">
        <v>106120</v>
      </c>
      <c r="D115" s="25">
        <v>101191</v>
      </c>
      <c r="E115" s="25">
        <f t="shared" si="6"/>
        <v>207311</v>
      </c>
    </row>
    <row r="116" spans="1:5" ht="14.5">
      <c r="A116" s="6" t="s">
        <v>47</v>
      </c>
      <c r="B116" s="5" t="s">
        <v>79</v>
      </c>
      <c r="C116" s="25">
        <v>49167</v>
      </c>
      <c r="D116" s="25">
        <v>37177</v>
      </c>
      <c r="E116" s="25">
        <f t="shared" si="6"/>
        <v>86344</v>
      </c>
    </row>
    <row r="117" spans="1:5" ht="14.5">
      <c r="A117" s="6" t="s">
        <v>48</v>
      </c>
      <c r="B117" s="5" t="s">
        <v>76</v>
      </c>
      <c r="C117" s="25">
        <v>102319</v>
      </c>
      <c r="D117" s="25">
        <v>88487</v>
      </c>
      <c r="E117" s="25">
        <f t="shared" si="6"/>
        <v>190806</v>
      </c>
    </row>
    <row r="118" spans="1:5" ht="14.5">
      <c r="A118" s="6" t="s">
        <v>48</v>
      </c>
      <c r="B118" s="28">
        <v>45091</v>
      </c>
      <c r="C118" s="25">
        <v>141668</v>
      </c>
      <c r="D118" s="25">
        <v>143252</v>
      </c>
      <c r="E118" s="25">
        <f t="shared" si="6"/>
        <v>284920</v>
      </c>
    </row>
    <row r="119" spans="1:5" ht="14.5">
      <c r="A119" s="6" t="s">
        <v>48</v>
      </c>
      <c r="B119" s="5" t="s">
        <v>77</v>
      </c>
      <c r="C119" s="25">
        <v>142663</v>
      </c>
      <c r="D119" s="25">
        <v>148379</v>
      </c>
      <c r="E119" s="25">
        <f t="shared" si="6"/>
        <v>291042</v>
      </c>
    </row>
    <row r="120" spans="1:5" ht="14.5">
      <c r="A120" s="6" t="s">
        <v>48</v>
      </c>
      <c r="B120" s="5" t="s">
        <v>78</v>
      </c>
      <c r="C120" s="25">
        <v>38986</v>
      </c>
      <c r="D120" s="25">
        <v>45339</v>
      </c>
      <c r="E120" s="25">
        <f t="shared" si="6"/>
        <v>84325</v>
      </c>
    </row>
    <row r="121" spans="1:5" ht="14.5">
      <c r="A121" s="6" t="s">
        <v>48</v>
      </c>
      <c r="B121" s="5" t="s">
        <v>79</v>
      </c>
      <c r="C121" s="25">
        <v>6811</v>
      </c>
      <c r="D121" s="25">
        <v>9516</v>
      </c>
      <c r="E121" s="25">
        <f t="shared" si="6"/>
        <v>16327</v>
      </c>
    </row>
    <row r="122" spans="1:5" ht="14.5">
      <c r="A122" s="3" t="s">
        <v>49</v>
      </c>
      <c r="B122" s="5" t="s">
        <v>76</v>
      </c>
      <c r="C122" s="11">
        <v>41669</v>
      </c>
      <c r="D122" s="11">
        <v>43228</v>
      </c>
      <c r="E122" s="11">
        <f t="shared" ref="E122:E236" si="7">SUM(C122:D122)</f>
        <v>84897</v>
      </c>
    </row>
    <row r="123" spans="1:5" ht="14.5">
      <c r="A123" s="3" t="s">
        <v>49</v>
      </c>
      <c r="B123" s="28">
        <v>45091</v>
      </c>
      <c r="C123" s="11">
        <v>62758</v>
      </c>
      <c r="D123" s="11">
        <v>68152</v>
      </c>
      <c r="E123" s="11">
        <f t="shared" si="7"/>
        <v>130910</v>
      </c>
    </row>
    <row r="124" spans="1:5" ht="14.5">
      <c r="A124" s="3" t="s">
        <v>49</v>
      </c>
      <c r="B124" s="5" t="s">
        <v>77</v>
      </c>
      <c r="C124" s="11">
        <v>77174</v>
      </c>
      <c r="D124" s="11">
        <v>91839</v>
      </c>
      <c r="E124" s="11">
        <f t="shared" si="7"/>
        <v>169013</v>
      </c>
    </row>
    <row r="125" spans="1:5" ht="14.5">
      <c r="A125" s="3" t="s">
        <v>49</v>
      </c>
      <c r="B125" s="5" t="s">
        <v>78</v>
      </c>
      <c r="C125" s="11">
        <v>26338</v>
      </c>
      <c r="D125" s="11">
        <v>31389</v>
      </c>
      <c r="E125" s="11">
        <f t="shared" si="7"/>
        <v>57727</v>
      </c>
    </row>
    <row r="126" spans="1:5" ht="14.5">
      <c r="A126" s="3" t="s">
        <v>49</v>
      </c>
      <c r="B126" s="5" t="s">
        <v>79</v>
      </c>
      <c r="C126" s="11">
        <v>8278</v>
      </c>
      <c r="D126" s="11">
        <v>8936</v>
      </c>
      <c r="E126" s="11">
        <f t="shared" si="7"/>
        <v>17214</v>
      </c>
    </row>
    <row r="127" spans="1:5" ht="14.5">
      <c r="A127" s="3" t="s">
        <v>50</v>
      </c>
      <c r="B127" s="5" t="s">
        <v>76</v>
      </c>
      <c r="C127" s="11">
        <v>101724</v>
      </c>
      <c r="D127" s="11">
        <v>103007</v>
      </c>
      <c r="E127" s="11">
        <f t="shared" si="7"/>
        <v>204731</v>
      </c>
    </row>
    <row r="128" spans="1:5" ht="14.5">
      <c r="A128" s="3" t="s">
        <v>50</v>
      </c>
      <c r="B128" s="28">
        <v>45091</v>
      </c>
      <c r="C128" s="11">
        <v>167302</v>
      </c>
      <c r="D128" s="11">
        <v>168201</v>
      </c>
      <c r="E128" s="11">
        <f t="shared" si="7"/>
        <v>335503</v>
      </c>
    </row>
    <row r="129" spans="1:5" ht="14.5">
      <c r="A129" s="3" t="s">
        <v>50</v>
      </c>
      <c r="B129" s="5" t="s">
        <v>77</v>
      </c>
      <c r="C129" s="11">
        <v>284097</v>
      </c>
      <c r="D129" s="11">
        <v>277151</v>
      </c>
      <c r="E129" s="11">
        <f t="shared" si="7"/>
        <v>561248</v>
      </c>
    </row>
    <row r="130" spans="1:5" ht="14.5">
      <c r="A130" s="3" t="s">
        <v>50</v>
      </c>
      <c r="B130" s="5" t="s">
        <v>78</v>
      </c>
      <c r="C130" s="11">
        <v>164557</v>
      </c>
      <c r="D130" s="11">
        <v>170239</v>
      </c>
      <c r="E130" s="11">
        <f t="shared" si="7"/>
        <v>334796</v>
      </c>
    </row>
    <row r="131" spans="1:5" ht="14.5">
      <c r="A131" s="3" t="s">
        <v>50</v>
      </c>
      <c r="B131" s="5" t="s">
        <v>79</v>
      </c>
      <c r="C131" s="11">
        <v>60281</v>
      </c>
      <c r="D131" s="11">
        <v>49084</v>
      </c>
      <c r="E131" s="11">
        <f t="shared" si="7"/>
        <v>109365</v>
      </c>
    </row>
    <row r="132" spans="1:5" ht="14.5">
      <c r="A132" s="3" t="s">
        <v>51</v>
      </c>
      <c r="B132" s="5" t="s">
        <v>76</v>
      </c>
      <c r="C132" s="11">
        <v>98902</v>
      </c>
      <c r="D132" s="11">
        <v>97728</v>
      </c>
      <c r="E132" s="11">
        <f t="shared" si="7"/>
        <v>196630</v>
      </c>
    </row>
    <row r="133" spans="1:5" ht="14.5">
      <c r="A133" s="3" t="s">
        <v>51</v>
      </c>
      <c r="B133" s="28">
        <v>45091</v>
      </c>
      <c r="C133" s="11">
        <v>158856</v>
      </c>
      <c r="D133" s="11">
        <v>157292</v>
      </c>
      <c r="E133" s="11">
        <f t="shared" si="7"/>
        <v>316148</v>
      </c>
    </row>
    <row r="134" spans="1:5" ht="14.5">
      <c r="A134" s="3" t="s">
        <v>51</v>
      </c>
      <c r="B134" s="5" t="s">
        <v>77</v>
      </c>
      <c r="C134" s="11">
        <v>215232</v>
      </c>
      <c r="D134" s="11">
        <v>187578</v>
      </c>
      <c r="E134" s="11">
        <f t="shared" si="7"/>
        <v>402810</v>
      </c>
    </row>
    <row r="135" spans="1:5" ht="14.5">
      <c r="A135" s="3" t="s">
        <v>51</v>
      </c>
      <c r="B135" s="5" t="s">
        <v>78</v>
      </c>
      <c r="C135" s="11">
        <v>79267</v>
      </c>
      <c r="D135" s="11">
        <v>73509</v>
      </c>
      <c r="E135" s="11">
        <f t="shared" si="7"/>
        <v>152776</v>
      </c>
    </row>
    <row r="136" spans="1:5" ht="14.5">
      <c r="A136" s="3" t="s">
        <v>51</v>
      </c>
      <c r="B136" s="5" t="s">
        <v>79</v>
      </c>
      <c r="C136" s="11">
        <v>27945</v>
      </c>
      <c r="D136" s="11">
        <v>20075</v>
      </c>
      <c r="E136" s="11">
        <f t="shared" si="7"/>
        <v>48020</v>
      </c>
    </row>
    <row r="137" spans="1:5" ht="14.5">
      <c r="A137" s="3" t="s">
        <v>52</v>
      </c>
      <c r="B137" s="5" t="s">
        <v>76</v>
      </c>
      <c r="C137" s="11">
        <v>87201</v>
      </c>
      <c r="D137" s="11">
        <v>88576</v>
      </c>
      <c r="E137" s="11">
        <f t="shared" si="7"/>
        <v>175777</v>
      </c>
    </row>
    <row r="138" spans="1:5" ht="14.5">
      <c r="A138" s="3" t="s">
        <v>52</v>
      </c>
      <c r="B138" s="28">
        <v>45091</v>
      </c>
      <c r="C138" s="11">
        <v>109716</v>
      </c>
      <c r="D138" s="11">
        <v>107820</v>
      </c>
      <c r="E138" s="11">
        <f t="shared" si="7"/>
        <v>217536</v>
      </c>
    </row>
    <row r="139" spans="1:5" ht="14.5">
      <c r="A139" s="3" t="s">
        <v>52</v>
      </c>
      <c r="B139" s="5" t="s">
        <v>77</v>
      </c>
      <c r="C139" s="11">
        <v>274161</v>
      </c>
      <c r="D139" s="11">
        <v>255190</v>
      </c>
      <c r="E139" s="11">
        <f t="shared" si="7"/>
        <v>529351</v>
      </c>
    </row>
    <row r="140" spans="1:5" ht="14.5">
      <c r="A140" s="3" t="s">
        <v>52</v>
      </c>
      <c r="B140" s="5" t="s">
        <v>78</v>
      </c>
      <c r="C140" s="11">
        <v>110120</v>
      </c>
      <c r="D140" s="11">
        <v>141461</v>
      </c>
      <c r="E140" s="11">
        <f t="shared" si="7"/>
        <v>251581</v>
      </c>
    </row>
    <row r="141" spans="1:5" ht="14.5">
      <c r="A141" s="3" t="s">
        <v>52</v>
      </c>
      <c r="B141" s="5" t="s">
        <v>79</v>
      </c>
      <c r="C141" s="11">
        <v>16836</v>
      </c>
      <c r="D141" s="11">
        <v>17196</v>
      </c>
      <c r="E141" s="11">
        <f t="shared" si="7"/>
        <v>34032</v>
      </c>
    </row>
    <row r="142" spans="1:5" ht="14.5">
      <c r="A142" s="3" t="s">
        <v>53</v>
      </c>
      <c r="B142" s="5" t="s">
        <v>76</v>
      </c>
      <c r="C142" s="11">
        <v>65653</v>
      </c>
      <c r="D142" s="11">
        <v>66894</v>
      </c>
      <c r="E142" s="11">
        <f t="shared" si="7"/>
        <v>132547</v>
      </c>
    </row>
    <row r="143" spans="1:5" ht="14.5">
      <c r="A143" s="3" t="s">
        <v>53</v>
      </c>
      <c r="B143" s="28">
        <v>45091</v>
      </c>
      <c r="C143" s="11">
        <v>103660</v>
      </c>
      <c r="D143" s="11">
        <v>106316</v>
      </c>
      <c r="E143" s="11">
        <f t="shared" si="7"/>
        <v>209976</v>
      </c>
    </row>
    <row r="144" spans="1:5" ht="14.5">
      <c r="A144" s="3" t="s">
        <v>53</v>
      </c>
      <c r="B144" s="5" t="s">
        <v>77</v>
      </c>
      <c r="C144" s="11">
        <v>165268</v>
      </c>
      <c r="D144" s="11">
        <v>169225</v>
      </c>
      <c r="E144" s="11">
        <f t="shared" si="7"/>
        <v>334493</v>
      </c>
    </row>
    <row r="145" spans="1:5" ht="14.5">
      <c r="A145" s="3" t="s">
        <v>53</v>
      </c>
      <c r="B145" s="5" t="s">
        <v>78</v>
      </c>
      <c r="C145" s="11">
        <v>135361</v>
      </c>
      <c r="D145" s="11">
        <v>132863</v>
      </c>
      <c r="E145" s="11">
        <f t="shared" si="7"/>
        <v>268224</v>
      </c>
    </row>
    <row r="146" spans="1:5" ht="14.5">
      <c r="A146" s="3" t="s">
        <v>53</v>
      </c>
      <c r="B146" s="5" t="s">
        <v>79</v>
      </c>
      <c r="C146" s="11">
        <v>62721</v>
      </c>
      <c r="D146" s="11">
        <v>48634</v>
      </c>
      <c r="E146" s="11">
        <f t="shared" si="7"/>
        <v>111355</v>
      </c>
    </row>
    <row r="147" spans="1:5" ht="14.5">
      <c r="A147" s="3" t="s">
        <v>54</v>
      </c>
      <c r="B147" s="5" t="s">
        <v>76</v>
      </c>
      <c r="C147" s="11">
        <v>305599</v>
      </c>
      <c r="D147" s="11">
        <v>309302</v>
      </c>
      <c r="E147" s="11">
        <f t="shared" si="7"/>
        <v>614901</v>
      </c>
    </row>
    <row r="148" spans="1:5" ht="14.5">
      <c r="A148" s="3" t="s">
        <v>54</v>
      </c>
      <c r="B148" s="28">
        <v>45091</v>
      </c>
      <c r="C148" s="11">
        <v>366313</v>
      </c>
      <c r="D148" s="11">
        <v>355035</v>
      </c>
      <c r="E148" s="11">
        <f t="shared" si="7"/>
        <v>721348</v>
      </c>
    </row>
    <row r="149" spans="1:5" ht="14.5">
      <c r="A149" s="3" t="s">
        <v>54</v>
      </c>
      <c r="B149" s="5" t="s">
        <v>77</v>
      </c>
      <c r="C149" s="11">
        <v>1097131</v>
      </c>
      <c r="D149" s="11">
        <v>989864</v>
      </c>
      <c r="E149" s="11">
        <f t="shared" si="7"/>
        <v>2086995</v>
      </c>
    </row>
    <row r="150" spans="1:5" ht="14.5">
      <c r="A150" s="3" t="s">
        <v>54</v>
      </c>
      <c r="B150" s="5" t="s">
        <v>78</v>
      </c>
      <c r="C150" s="11">
        <v>393782</v>
      </c>
      <c r="D150" s="11">
        <v>491395</v>
      </c>
      <c r="E150" s="11">
        <f t="shared" si="7"/>
        <v>885177</v>
      </c>
    </row>
    <row r="151" spans="1:5" ht="14.5">
      <c r="A151" s="3" t="s">
        <v>54</v>
      </c>
      <c r="B151" s="5" t="s">
        <v>79</v>
      </c>
      <c r="C151" s="11">
        <v>41482</v>
      </c>
      <c r="D151" s="11">
        <v>46782</v>
      </c>
      <c r="E151" s="11">
        <f t="shared" si="7"/>
        <v>88264</v>
      </c>
    </row>
    <row r="152" spans="1:5" ht="14.5">
      <c r="A152" s="3" t="s">
        <v>55</v>
      </c>
      <c r="B152" s="5" t="s">
        <v>76</v>
      </c>
      <c r="C152" s="25">
        <v>161243</v>
      </c>
      <c r="D152" s="25">
        <v>164963</v>
      </c>
      <c r="E152" s="25">
        <f t="shared" si="7"/>
        <v>326206</v>
      </c>
    </row>
    <row r="153" spans="1:5" ht="14.5">
      <c r="A153" s="3" t="s">
        <v>55</v>
      </c>
      <c r="B153" s="28">
        <v>45091</v>
      </c>
      <c r="C153" s="25">
        <v>242532</v>
      </c>
      <c r="D153" s="25">
        <v>246577</v>
      </c>
      <c r="E153" s="25">
        <f t="shared" si="7"/>
        <v>489109</v>
      </c>
    </row>
    <row r="154" spans="1:5" ht="14.5">
      <c r="A154" s="3" t="s">
        <v>55</v>
      </c>
      <c r="B154" s="5" t="s">
        <v>77</v>
      </c>
      <c r="C154" s="25">
        <v>427854</v>
      </c>
      <c r="D154" s="25">
        <v>409042</v>
      </c>
      <c r="E154" s="25">
        <f t="shared" si="7"/>
        <v>836896</v>
      </c>
    </row>
    <row r="155" spans="1:5" ht="14.5">
      <c r="A155" s="3" t="s">
        <v>55</v>
      </c>
      <c r="B155" s="5" t="s">
        <v>78</v>
      </c>
      <c r="C155" s="25">
        <v>201557</v>
      </c>
      <c r="D155" s="25">
        <v>211188</v>
      </c>
      <c r="E155" s="25">
        <f t="shared" si="7"/>
        <v>412745</v>
      </c>
    </row>
    <row r="156" spans="1:5" ht="14.5">
      <c r="A156" s="3" t="s">
        <v>55</v>
      </c>
      <c r="B156" s="5" t="s">
        <v>79</v>
      </c>
      <c r="C156" s="25">
        <v>51639</v>
      </c>
      <c r="D156" s="25">
        <v>45471</v>
      </c>
      <c r="E156" s="25">
        <f t="shared" si="7"/>
        <v>97110</v>
      </c>
    </row>
    <row r="157" spans="1:5" ht="14.5">
      <c r="A157" s="3" t="s">
        <v>56</v>
      </c>
      <c r="B157" s="5" t="s">
        <v>76</v>
      </c>
      <c r="C157" s="25">
        <v>63563</v>
      </c>
      <c r="D157" s="25">
        <v>64520</v>
      </c>
      <c r="E157" s="25">
        <f t="shared" si="7"/>
        <v>128083</v>
      </c>
    </row>
    <row r="158" spans="1:5" ht="14.5">
      <c r="A158" s="3" t="s">
        <v>56</v>
      </c>
      <c r="B158" s="28">
        <v>45091</v>
      </c>
      <c r="C158" s="25">
        <v>109129</v>
      </c>
      <c r="D158" s="25">
        <v>111005</v>
      </c>
      <c r="E158" s="25">
        <f t="shared" si="7"/>
        <v>220134</v>
      </c>
    </row>
    <row r="159" spans="1:5" ht="14.5">
      <c r="A159" s="3" t="s">
        <v>56</v>
      </c>
      <c r="B159" s="5" t="s">
        <v>77</v>
      </c>
      <c r="C159" s="25">
        <v>170267</v>
      </c>
      <c r="D159" s="25">
        <v>162791</v>
      </c>
      <c r="E159" s="25">
        <f t="shared" si="7"/>
        <v>333058</v>
      </c>
    </row>
    <row r="160" spans="1:5" ht="14.5">
      <c r="A160" s="3" t="s">
        <v>56</v>
      </c>
      <c r="B160" s="5" t="s">
        <v>78</v>
      </c>
      <c r="C160" s="25">
        <v>76404</v>
      </c>
      <c r="D160" s="25">
        <v>80414</v>
      </c>
      <c r="E160" s="25">
        <f t="shared" si="7"/>
        <v>156818</v>
      </c>
    </row>
    <row r="161" spans="1:5" ht="14.5">
      <c r="A161" s="3" t="s">
        <v>56</v>
      </c>
      <c r="B161" s="5" t="s">
        <v>79</v>
      </c>
      <c r="C161" s="25">
        <v>25065</v>
      </c>
      <c r="D161" s="25">
        <v>22529</v>
      </c>
      <c r="E161" s="25">
        <f t="shared" si="7"/>
        <v>47594</v>
      </c>
    </row>
    <row r="162" spans="1:5" ht="14.5">
      <c r="A162" s="3" t="s">
        <v>57</v>
      </c>
      <c r="B162" s="5" t="s">
        <v>76</v>
      </c>
      <c r="C162" s="11">
        <v>114048</v>
      </c>
      <c r="D162" s="11">
        <v>115735</v>
      </c>
      <c r="E162" s="11">
        <f t="shared" si="7"/>
        <v>229783</v>
      </c>
    </row>
    <row r="163" spans="1:5" ht="14.5">
      <c r="A163" s="3" t="s">
        <v>57</v>
      </c>
      <c r="B163" s="28">
        <v>45091</v>
      </c>
      <c r="C163" s="11">
        <v>166317</v>
      </c>
      <c r="D163" s="11">
        <v>170250</v>
      </c>
      <c r="E163" s="11">
        <f t="shared" si="7"/>
        <v>336567</v>
      </c>
    </row>
    <row r="164" spans="1:5" ht="14.5">
      <c r="A164" s="3" t="s">
        <v>57</v>
      </c>
      <c r="B164" s="5" t="s">
        <v>77</v>
      </c>
      <c r="C164" s="11">
        <v>203801</v>
      </c>
      <c r="D164" s="11">
        <v>195182</v>
      </c>
      <c r="E164" s="11">
        <f t="shared" si="7"/>
        <v>398983</v>
      </c>
    </row>
    <row r="165" spans="1:5" ht="14.5">
      <c r="A165" s="3" t="s">
        <v>57</v>
      </c>
      <c r="B165" s="5" t="s">
        <v>78</v>
      </c>
      <c r="C165" s="11">
        <v>75585</v>
      </c>
      <c r="D165" s="11">
        <v>79951</v>
      </c>
      <c r="E165" s="11">
        <f t="shared" si="7"/>
        <v>155536</v>
      </c>
    </row>
    <row r="166" spans="1:5" ht="14.5">
      <c r="A166" s="3" t="s">
        <v>57</v>
      </c>
      <c r="B166" s="5" t="s">
        <v>79</v>
      </c>
      <c r="C166" s="11">
        <v>19050</v>
      </c>
      <c r="D166" s="11">
        <v>17917</v>
      </c>
      <c r="E166" s="11">
        <f t="shared" si="7"/>
        <v>36967</v>
      </c>
    </row>
    <row r="167" spans="1:5" ht="14.5">
      <c r="A167" s="3" t="s">
        <v>58</v>
      </c>
      <c r="B167" s="5" t="s">
        <v>76</v>
      </c>
      <c r="C167" s="11">
        <v>39518</v>
      </c>
      <c r="D167" s="11">
        <v>39541</v>
      </c>
      <c r="E167" s="11">
        <f t="shared" si="7"/>
        <v>79059</v>
      </c>
    </row>
    <row r="168" spans="1:5" ht="14.5">
      <c r="A168" s="3" t="s">
        <v>58</v>
      </c>
      <c r="B168" s="28">
        <v>45091</v>
      </c>
      <c r="C168" s="11">
        <v>78159</v>
      </c>
      <c r="D168" s="11">
        <v>79486</v>
      </c>
      <c r="E168" s="11">
        <f t="shared" si="7"/>
        <v>157645</v>
      </c>
    </row>
    <row r="169" spans="1:5" ht="14.5">
      <c r="A169" s="3" t="s">
        <v>58</v>
      </c>
      <c r="B169" s="5" t="s">
        <v>77</v>
      </c>
      <c r="C169" s="11">
        <v>115601</v>
      </c>
      <c r="D169" s="11">
        <v>95872</v>
      </c>
      <c r="E169" s="11">
        <f t="shared" si="7"/>
        <v>211473</v>
      </c>
    </row>
    <row r="170" spans="1:5" ht="14.5">
      <c r="A170" s="3" t="s">
        <v>58</v>
      </c>
      <c r="B170" s="5" t="s">
        <v>78</v>
      </c>
      <c r="C170" s="11">
        <v>59229</v>
      </c>
      <c r="D170" s="11">
        <v>56862</v>
      </c>
      <c r="E170" s="11">
        <f t="shared" si="7"/>
        <v>116091</v>
      </c>
    </row>
    <row r="171" spans="1:5" ht="14.5">
      <c r="A171" s="3" t="s">
        <v>58</v>
      </c>
      <c r="B171" s="5" t="s">
        <v>79</v>
      </c>
      <c r="C171" s="11">
        <v>22146</v>
      </c>
      <c r="D171" s="11">
        <v>19145</v>
      </c>
      <c r="E171" s="11">
        <f t="shared" si="7"/>
        <v>41291</v>
      </c>
    </row>
    <row r="172" spans="1:5" ht="14.5">
      <c r="A172" s="3" t="s">
        <v>59</v>
      </c>
      <c r="B172" s="5" t="s">
        <v>76</v>
      </c>
      <c r="C172" s="11">
        <v>41534</v>
      </c>
      <c r="D172" s="11">
        <v>42670</v>
      </c>
      <c r="E172" s="11">
        <f t="shared" si="7"/>
        <v>84204</v>
      </c>
    </row>
    <row r="173" spans="1:5" ht="14.5">
      <c r="A173" s="3" t="s">
        <v>59</v>
      </c>
      <c r="B173" s="28">
        <v>45091</v>
      </c>
      <c r="C173" s="11">
        <v>70371</v>
      </c>
      <c r="D173" s="11">
        <v>73189</v>
      </c>
      <c r="E173" s="11">
        <f t="shared" si="7"/>
        <v>143560</v>
      </c>
    </row>
    <row r="174" spans="1:5" ht="14.5">
      <c r="A174" s="3" t="s">
        <v>59</v>
      </c>
      <c r="B174" s="5" t="s">
        <v>77</v>
      </c>
      <c r="C174" s="11">
        <v>108240</v>
      </c>
      <c r="D174" s="11">
        <v>107175</v>
      </c>
      <c r="E174" s="11">
        <f t="shared" si="7"/>
        <v>215415</v>
      </c>
    </row>
    <row r="175" spans="1:5" ht="14.5">
      <c r="A175" s="3" t="s">
        <v>59</v>
      </c>
      <c r="B175" s="5" t="s">
        <v>78</v>
      </c>
      <c r="C175" s="11">
        <v>77650</v>
      </c>
      <c r="D175" s="11">
        <v>71647</v>
      </c>
      <c r="E175" s="11">
        <f t="shared" si="7"/>
        <v>149297</v>
      </c>
    </row>
    <row r="176" spans="1:5" ht="14.5">
      <c r="A176" s="3" t="s">
        <v>59</v>
      </c>
      <c r="B176" s="5" t="s">
        <v>79</v>
      </c>
      <c r="C176" s="11">
        <v>25451</v>
      </c>
      <c r="D176" s="11">
        <v>20337</v>
      </c>
      <c r="E176" s="11">
        <f t="shared" si="7"/>
        <v>45788</v>
      </c>
    </row>
    <row r="177" spans="1:5" ht="14.5">
      <c r="A177" s="3" t="s">
        <v>60</v>
      </c>
      <c r="B177" s="5" t="s">
        <v>76</v>
      </c>
      <c r="C177" s="25">
        <v>43282</v>
      </c>
      <c r="D177" s="25">
        <v>44358</v>
      </c>
      <c r="E177" s="25">
        <f t="shared" si="7"/>
        <v>87640</v>
      </c>
    </row>
    <row r="178" spans="1:5" ht="14.5">
      <c r="A178" s="3" t="s">
        <v>60</v>
      </c>
      <c r="B178" s="28">
        <v>45091</v>
      </c>
      <c r="C178" s="11">
        <v>67592</v>
      </c>
      <c r="D178" s="11">
        <v>69467</v>
      </c>
      <c r="E178" s="11">
        <f t="shared" si="7"/>
        <v>137059</v>
      </c>
    </row>
    <row r="179" spans="1:5" ht="14.5">
      <c r="A179" s="3" t="s">
        <v>60</v>
      </c>
      <c r="B179" s="5" t="s">
        <v>77</v>
      </c>
      <c r="C179" s="11">
        <v>125082</v>
      </c>
      <c r="D179" s="11">
        <v>124648</v>
      </c>
      <c r="E179" s="11">
        <f t="shared" si="7"/>
        <v>249730</v>
      </c>
    </row>
    <row r="180" spans="1:5" ht="14.5">
      <c r="A180" s="3" t="s">
        <v>60</v>
      </c>
      <c r="B180" s="5" t="s">
        <v>78</v>
      </c>
      <c r="C180" s="11">
        <v>106632</v>
      </c>
      <c r="D180" s="11">
        <v>102682</v>
      </c>
      <c r="E180" s="11">
        <f t="shared" si="7"/>
        <v>209314</v>
      </c>
    </row>
    <row r="181" spans="1:5" ht="14.5">
      <c r="A181" s="3" t="s">
        <v>60</v>
      </c>
      <c r="B181" s="5" t="s">
        <v>79</v>
      </c>
      <c r="C181" s="11">
        <v>42252</v>
      </c>
      <c r="D181" s="11">
        <v>33128</v>
      </c>
      <c r="E181" s="11">
        <f t="shared" si="7"/>
        <v>75380</v>
      </c>
    </row>
    <row r="182" spans="1:5" ht="14.5">
      <c r="A182" s="21" t="s">
        <v>61</v>
      </c>
      <c r="B182" s="5" t="s">
        <v>76</v>
      </c>
      <c r="C182" s="11">
        <v>31034</v>
      </c>
      <c r="D182" s="11">
        <v>31442</v>
      </c>
      <c r="E182" s="11">
        <f t="shared" si="7"/>
        <v>62476</v>
      </c>
    </row>
    <row r="183" spans="1:5" ht="14.5">
      <c r="A183" s="21" t="s">
        <v>61</v>
      </c>
      <c r="B183" s="28">
        <v>45091</v>
      </c>
      <c r="C183" s="11">
        <v>43633</v>
      </c>
      <c r="D183" s="11">
        <v>45878</v>
      </c>
      <c r="E183" s="11">
        <f t="shared" si="7"/>
        <v>89511</v>
      </c>
    </row>
    <row r="184" spans="1:5" ht="14.5">
      <c r="A184" s="21" t="s">
        <v>61</v>
      </c>
      <c r="B184" s="5" t="s">
        <v>77</v>
      </c>
      <c r="C184" s="11">
        <v>54464</v>
      </c>
      <c r="D184" s="11">
        <v>55817</v>
      </c>
      <c r="E184" s="11">
        <f t="shared" si="7"/>
        <v>110281</v>
      </c>
    </row>
    <row r="185" spans="1:5" ht="14.5">
      <c r="A185" s="21" t="s">
        <v>61</v>
      </c>
      <c r="B185" s="5" t="s">
        <v>78</v>
      </c>
      <c r="C185" s="11">
        <v>17924</v>
      </c>
      <c r="D185" s="11">
        <v>18215</v>
      </c>
      <c r="E185" s="11">
        <f t="shared" si="7"/>
        <v>36139</v>
      </c>
    </row>
    <row r="186" spans="1:5" ht="14.5">
      <c r="A186" s="21" t="s">
        <v>61</v>
      </c>
      <c r="B186" s="5" t="s">
        <v>79</v>
      </c>
      <c r="C186" s="11">
        <v>6490</v>
      </c>
      <c r="D186" s="11">
        <v>5421</v>
      </c>
      <c r="E186" s="11">
        <f t="shared" si="7"/>
        <v>11911</v>
      </c>
    </row>
    <row r="187" spans="1:5" ht="14.5">
      <c r="A187" s="21" t="s">
        <v>62</v>
      </c>
      <c r="B187" s="5" t="s">
        <v>76</v>
      </c>
      <c r="C187" s="11">
        <v>88900</v>
      </c>
      <c r="D187" s="11">
        <v>85805</v>
      </c>
      <c r="E187" s="11">
        <f t="shared" si="7"/>
        <v>174705</v>
      </c>
    </row>
    <row r="188" spans="1:5" ht="14.5">
      <c r="A188" s="21" t="s">
        <v>62</v>
      </c>
      <c r="B188" s="28">
        <v>45091</v>
      </c>
      <c r="C188" s="11">
        <v>157770</v>
      </c>
      <c r="D188" s="11">
        <v>148624</v>
      </c>
      <c r="E188" s="11">
        <f t="shared" si="7"/>
        <v>306394</v>
      </c>
    </row>
    <row r="189" spans="1:5" ht="14.5">
      <c r="A189" s="21" t="s">
        <v>62</v>
      </c>
      <c r="B189" s="5" t="s">
        <v>77</v>
      </c>
      <c r="C189" s="11">
        <v>214097</v>
      </c>
      <c r="D189" s="11">
        <v>181272</v>
      </c>
      <c r="E189" s="11">
        <f t="shared" si="7"/>
        <v>395369</v>
      </c>
    </row>
    <row r="190" spans="1:5" ht="14.5">
      <c r="A190" s="21" t="s">
        <v>62</v>
      </c>
      <c r="B190" s="5" t="s">
        <v>78</v>
      </c>
      <c r="C190" s="11">
        <v>98433</v>
      </c>
      <c r="D190" s="11">
        <v>91114</v>
      </c>
      <c r="E190" s="11">
        <f t="shared" si="7"/>
        <v>189547</v>
      </c>
    </row>
    <row r="191" spans="1:5" ht="14.5">
      <c r="A191" s="21" t="s">
        <v>62</v>
      </c>
      <c r="B191" s="5" t="s">
        <v>79</v>
      </c>
      <c r="C191" s="11">
        <v>80715</v>
      </c>
      <c r="D191" s="11">
        <v>70741</v>
      </c>
      <c r="E191" s="11">
        <f t="shared" si="7"/>
        <v>151456</v>
      </c>
    </row>
    <row r="192" spans="1:5" ht="14.5">
      <c r="A192" s="21" t="s">
        <v>63</v>
      </c>
      <c r="B192" s="5" t="s">
        <v>76</v>
      </c>
      <c r="C192" s="11">
        <v>22989</v>
      </c>
      <c r="D192" s="11">
        <v>23186</v>
      </c>
      <c r="E192" s="11">
        <f t="shared" si="7"/>
        <v>46175</v>
      </c>
    </row>
    <row r="193" spans="1:5" ht="14.5">
      <c r="A193" s="21" t="s">
        <v>63</v>
      </c>
      <c r="B193" s="28">
        <v>45091</v>
      </c>
      <c r="C193" s="11">
        <v>34603</v>
      </c>
      <c r="D193" s="11">
        <v>35104</v>
      </c>
      <c r="E193" s="11">
        <f t="shared" si="7"/>
        <v>69707</v>
      </c>
    </row>
    <row r="194" spans="1:5" ht="14.5">
      <c r="A194" s="21" t="s">
        <v>63</v>
      </c>
      <c r="B194" s="5" t="s">
        <v>77</v>
      </c>
      <c r="C194" s="11">
        <v>58660</v>
      </c>
      <c r="D194" s="11">
        <v>61783</v>
      </c>
      <c r="E194" s="11">
        <f t="shared" si="7"/>
        <v>120443</v>
      </c>
    </row>
    <row r="195" spans="1:5" ht="14.5">
      <c r="A195" s="21" t="s">
        <v>63</v>
      </c>
      <c r="B195" s="5" t="s">
        <v>78</v>
      </c>
      <c r="C195" s="11">
        <v>36892</v>
      </c>
      <c r="D195" s="11">
        <v>41084</v>
      </c>
      <c r="E195" s="11">
        <f t="shared" si="7"/>
        <v>77976</v>
      </c>
    </row>
    <row r="196" spans="1:5" ht="14.5">
      <c r="A196" s="21" t="s">
        <v>63</v>
      </c>
      <c r="B196" s="5" t="s">
        <v>79</v>
      </c>
      <c r="C196" s="11">
        <v>14182</v>
      </c>
      <c r="D196" s="11">
        <v>12178</v>
      </c>
      <c r="E196" s="11">
        <f t="shared" si="7"/>
        <v>26360</v>
      </c>
    </row>
    <row r="197" spans="1:5" ht="14.5">
      <c r="A197" s="21" t="s">
        <v>64</v>
      </c>
      <c r="B197" s="5" t="s">
        <v>76</v>
      </c>
      <c r="C197" s="11">
        <v>31530</v>
      </c>
      <c r="D197" s="11">
        <v>32969</v>
      </c>
      <c r="E197" s="11">
        <f t="shared" si="7"/>
        <v>64499</v>
      </c>
    </row>
    <row r="198" spans="1:5" ht="14.5">
      <c r="A198" s="21" t="s">
        <v>64</v>
      </c>
      <c r="B198" s="28">
        <v>45091</v>
      </c>
      <c r="C198" s="11">
        <v>43325</v>
      </c>
      <c r="D198" s="11">
        <v>45013</v>
      </c>
      <c r="E198" s="11">
        <f t="shared" si="7"/>
        <v>88338</v>
      </c>
    </row>
    <row r="199" spans="1:5" ht="14.5">
      <c r="A199" s="21" t="s">
        <v>64</v>
      </c>
      <c r="B199" s="5" t="s">
        <v>77</v>
      </c>
      <c r="C199" s="11">
        <v>54019</v>
      </c>
      <c r="D199" s="11">
        <v>51164</v>
      </c>
      <c r="E199" s="11">
        <f t="shared" si="7"/>
        <v>105183</v>
      </c>
    </row>
    <row r="200" spans="1:5" ht="14.5">
      <c r="A200" s="21" t="s">
        <v>64</v>
      </c>
      <c r="B200" s="5" t="s">
        <v>78</v>
      </c>
      <c r="C200" s="11">
        <v>21824</v>
      </c>
      <c r="D200" s="11">
        <v>22892</v>
      </c>
      <c r="E200" s="11">
        <f t="shared" si="7"/>
        <v>44716</v>
      </c>
    </row>
    <row r="201" spans="1:5" ht="14.5">
      <c r="A201" s="21" t="s">
        <v>64</v>
      </c>
      <c r="B201" s="5" t="s">
        <v>79</v>
      </c>
      <c r="C201" s="11">
        <v>6692</v>
      </c>
      <c r="D201" s="11">
        <v>6507</v>
      </c>
      <c r="E201" s="11">
        <f t="shared" si="7"/>
        <v>13199</v>
      </c>
    </row>
    <row r="202" spans="1:5" ht="14.5">
      <c r="A202" s="21" t="s">
        <v>65</v>
      </c>
      <c r="B202" s="5" t="s">
        <v>76</v>
      </c>
      <c r="C202" s="11">
        <v>24355</v>
      </c>
      <c r="D202" s="11">
        <v>24441</v>
      </c>
      <c r="E202" s="11">
        <f t="shared" si="7"/>
        <v>48796</v>
      </c>
    </row>
    <row r="203" spans="1:5" ht="14.5">
      <c r="A203" s="21" t="s">
        <v>65</v>
      </c>
      <c r="B203" s="28">
        <v>45091</v>
      </c>
      <c r="C203" s="11">
        <v>41232</v>
      </c>
      <c r="D203" s="11">
        <v>41682</v>
      </c>
      <c r="E203" s="11">
        <f t="shared" si="7"/>
        <v>82914</v>
      </c>
    </row>
    <row r="204" spans="1:5" ht="14.5">
      <c r="A204" s="21" t="s">
        <v>65</v>
      </c>
      <c r="B204" s="5" t="s">
        <v>77</v>
      </c>
      <c r="C204" s="11">
        <v>69172</v>
      </c>
      <c r="D204" s="11">
        <v>66506</v>
      </c>
      <c r="E204" s="11">
        <f t="shared" si="7"/>
        <v>135678</v>
      </c>
    </row>
    <row r="205" spans="1:5" ht="14.5">
      <c r="A205" s="21" t="s">
        <v>65</v>
      </c>
      <c r="B205" s="5" t="s">
        <v>78</v>
      </c>
      <c r="C205" s="11">
        <v>45013</v>
      </c>
      <c r="D205" s="11">
        <v>45118</v>
      </c>
      <c r="E205" s="11">
        <f t="shared" si="7"/>
        <v>90131</v>
      </c>
    </row>
    <row r="206" spans="1:5" ht="14.5">
      <c r="A206" s="21" t="s">
        <v>65</v>
      </c>
      <c r="B206" s="5" t="s">
        <v>79</v>
      </c>
      <c r="C206" s="11">
        <v>19629</v>
      </c>
      <c r="D206" s="11">
        <v>16012</v>
      </c>
      <c r="E206" s="11">
        <f t="shared" si="7"/>
        <v>35641</v>
      </c>
    </row>
    <row r="207" spans="1:5" ht="14.5">
      <c r="A207" s="21" t="s">
        <v>66</v>
      </c>
      <c r="B207" s="5" t="s">
        <v>76</v>
      </c>
      <c r="C207" s="11">
        <v>78043</v>
      </c>
      <c r="D207" s="11">
        <v>79607</v>
      </c>
      <c r="E207" s="11">
        <f t="shared" si="7"/>
        <v>157650</v>
      </c>
    </row>
    <row r="208" spans="1:5" ht="14.5">
      <c r="A208" s="21" t="s">
        <v>66</v>
      </c>
      <c r="B208" s="28">
        <v>45091</v>
      </c>
      <c r="C208" s="11">
        <v>131668</v>
      </c>
      <c r="D208" s="11">
        <v>132510</v>
      </c>
      <c r="E208" s="11">
        <f t="shared" si="7"/>
        <v>264178</v>
      </c>
    </row>
    <row r="209" spans="1:5" ht="14.5">
      <c r="A209" s="21" t="s">
        <v>66</v>
      </c>
      <c r="B209" s="5" t="s">
        <v>77</v>
      </c>
      <c r="C209" s="11">
        <v>182497</v>
      </c>
      <c r="D209" s="11">
        <v>172822</v>
      </c>
      <c r="E209" s="11">
        <f t="shared" si="7"/>
        <v>355319</v>
      </c>
    </row>
    <row r="210" spans="1:5" ht="14.5">
      <c r="A210" s="21" t="s">
        <v>66</v>
      </c>
      <c r="B210" s="5" t="s">
        <v>78</v>
      </c>
      <c r="C210" s="11">
        <v>83702</v>
      </c>
      <c r="D210" s="11">
        <v>81848</v>
      </c>
      <c r="E210" s="11">
        <f t="shared" si="7"/>
        <v>165550</v>
      </c>
    </row>
    <row r="211" spans="1:5" ht="14.5">
      <c r="A211" s="21" t="s">
        <v>66</v>
      </c>
      <c r="B211" s="5" t="s">
        <v>79</v>
      </c>
      <c r="C211" s="11">
        <v>25293</v>
      </c>
      <c r="D211" s="11">
        <v>22319</v>
      </c>
      <c r="E211" s="11">
        <f t="shared" si="7"/>
        <v>47612</v>
      </c>
    </row>
    <row r="212" spans="1:5" ht="14.5">
      <c r="A212" s="21" t="s">
        <v>67</v>
      </c>
      <c r="B212" s="5" t="s">
        <v>76</v>
      </c>
      <c r="C212" s="11">
        <v>80848</v>
      </c>
      <c r="D212" s="11">
        <v>82391</v>
      </c>
      <c r="E212" s="11">
        <f t="shared" si="7"/>
        <v>163239</v>
      </c>
    </row>
    <row r="213" spans="1:5" ht="14.5">
      <c r="A213" s="21" t="s">
        <v>67</v>
      </c>
      <c r="B213" s="28">
        <v>45091</v>
      </c>
      <c r="C213" s="11">
        <v>122661</v>
      </c>
      <c r="D213" s="11">
        <v>132912</v>
      </c>
      <c r="E213" s="11">
        <f t="shared" si="7"/>
        <v>255573</v>
      </c>
    </row>
    <row r="214" spans="1:5" ht="14.5">
      <c r="A214" s="21" t="s">
        <v>67</v>
      </c>
      <c r="B214" s="5" t="s">
        <v>77</v>
      </c>
      <c r="C214" s="11">
        <v>169172</v>
      </c>
      <c r="D214" s="11">
        <v>191455</v>
      </c>
      <c r="E214" s="11">
        <f t="shared" si="7"/>
        <v>360627</v>
      </c>
    </row>
    <row r="215" spans="1:5" ht="14.5">
      <c r="A215" s="21" t="s">
        <v>67</v>
      </c>
      <c r="B215" s="5" t="s">
        <v>78</v>
      </c>
      <c r="C215" s="11">
        <v>59181</v>
      </c>
      <c r="D215" s="11">
        <v>58264</v>
      </c>
      <c r="E215" s="11">
        <f t="shared" si="7"/>
        <v>117445</v>
      </c>
    </row>
    <row r="216" spans="1:5" ht="14.5">
      <c r="A216" s="21" t="s">
        <v>67</v>
      </c>
      <c r="B216" s="5" t="s">
        <v>79</v>
      </c>
      <c r="C216" s="11">
        <v>17004</v>
      </c>
      <c r="D216" s="11">
        <v>13064</v>
      </c>
      <c r="E216" s="11">
        <f t="shared" si="7"/>
        <v>30068</v>
      </c>
    </row>
    <row r="217" spans="1:5" ht="14.5">
      <c r="A217" s="21" t="s">
        <v>68</v>
      </c>
      <c r="B217" s="5" t="s">
        <v>76</v>
      </c>
      <c r="C217" s="11">
        <v>83138</v>
      </c>
      <c r="D217" s="11">
        <v>84345</v>
      </c>
      <c r="E217" s="11">
        <f t="shared" si="7"/>
        <v>167483</v>
      </c>
    </row>
    <row r="218" spans="1:5" ht="14.5">
      <c r="A218" s="21" t="s">
        <v>68</v>
      </c>
      <c r="B218" s="28">
        <v>45091</v>
      </c>
      <c r="C218" s="11">
        <v>129883</v>
      </c>
      <c r="D218" s="11">
        <v>130269</v>
      </c>
      <c r="E218" s="11">
        <f t="shared" si="7"/>
        <v>260152</v>
      </c>
    </row>
    <row r="219" spans="1:5" ht="14.5">
      <c r="A219" s="21" t="s">
        <v>68</v>
      </c>
      <c r="B219" s="5" t="s">
        <v>77</v>
      </c>
      <c r="C219" s="11">
        <v>244368</v>
      </c>
      <c r="D219" s="11">
        <v>234643</v>
      </c>
      <c r="E219" s="11">
        <f t="shared" si="7"/>
        <v>479011</v>
      </c>
    </row>
    <row r="220" spans="1:5" ht="14.5">
      <c r="A220" s="21" t="s">
        <v>68</v>
      </c>
      <c r="B220" s="5" t="s">
        <v>78</v>
      </c>
      <c r="C220" s="11">
        <v>100807</v>
      </c>
      <c r="D220" s="11">
        <v>108933</v>
      </c>
      <c r="E220" s="11">
        <f t="shared" si="7"/>
        <v>209740</v>
      </c>
    </row>
    <row r="221" spans="1:5" ht="14.5">
      <c r="A221" s="21" t="s">
        <v>68</v>
      </c>
      <c r="B221" s="5" t="s">
        <v>79</v>
      </c>
      <c r="C221" s="11">
        <v>24690</v>
      </c>
      <c r="D221" s="11">
        <v>22070</v>
      </c>
      <c r="E221" s="11">
        <f t="shared" si="7"/>
        <v>46760</v>
      </c>
    </row>
    <row r="222" spans="1:5" ht="14.5">
      <c r="A222" s="21" t="s">
        <v>69</v>
      </c>
      <c r="B222" s="5" t="s">
        <v>76</v>
      </c>
      <c r="C222" s="11">
        <v>39526</v>
      </c>
      <c r="D222" s="11">
        <v>39330</v>
      </c>
      <c r="E222" s="11">
        <f t="shared" si="7"/>
        <v>78856</v>
      </c>
    </row>
    <row r="223" spans="1:5" ht="14.5">
      <c r="A223" s="21" t="s">
        <v>69</v>
      </c>
      <c r="B223" s="28">
        <v>45091</v>
      </c>
      <c r="C223" s="11">
        <v>76292</v>
      </c>
      <c r="D223" s="11">
        <v>75273</v>
      </c>
      <c r="E223" s="11">
        <f t="shared" si="7"/>
        <v>151565</v>
      </c>
    </row>
    <row r="224" spans="1:5" ht="14.5">
      <c r="A224" s="21" t="s">
        <v>69</v>
      </c>
      <c r="B224" s="5" t="s">
        <v>77</v>
      </c>
      <c r="C224" s="11">
        <v>98668</v>
      </c>
      <c r="D224" s="11">
        <v>91237</v>
      </c>
      <c r="E224" s="11">
        <f t="shared" si="7"/>
        <v>189905</v>
      </c>
    </row>
    <row r="225" spans="1:5" ht="14.5">
      <c r="A225" s="21" t="s">
        <v>69</v>
      </c>
      <c r="B225" s="5" t="s">
        <v>78</v>
      </c>
      <c r="C225" s="11">
        <v>59701</v>
      </c>
      <c r="D225" s="11">
        <v>51974</v>
      </c>
      <c r="E225" s="11">
        <f t="shared" si="7"/>
        <v>111675</v>
      </c>
    </row>
    <row r="226" spans="1:5" ht="14.5">
      <c r="A226" s="21" t="s">
        <v>69</v>
      </c>
      <c r="B226" s="5" t="s">
        <v>79</v>
      </c>
      <c r="C226" s="11">
        <v>32133</v>
      </c>
      <c r="D226" s="11">
        <v>25858</v>
      </c>
      <c r="E226" s="11">
        <f t="shared" si="7"/>
        <v>57991</v>
      </c>
    </row>
    <row r="227" spans="1:5" ht="14.5">
      <c r="A227" s="21" t="s">
        <v>70</v>
      </c>
      <c r="B227" s="5" t="s">
        <v>76</v>
      </c>
      <c r="C227" s="11">
        <v>73695</v>
      </c>
      <c r="D227" s="11">
        <v>74079</v>
      </c>
      <c r="E227" s="11">
        <f t="shared" si="7"/>
        <v>147774</v>
      </c>
    </row>
    <row r="228" spans="1:5" ht="14.5">
      <c r="A228" s="21" t="s">
        <v>70</v>
      </c>
      <c r="B228" s="28">
        <v>45091</v>
      </c>
      <c r="C228" s="11">
        <v>113817</v>
      </c>
      <c r="D228" s="11">
        <v>131048</v>
      </c>
      <c r="E228" s="11">
        <f t="shared" si="7"/>
        <v>244865</v>
      </c>
    </row>
    <row r="229" spans="1:5" ht="14.5">
      <c r="A229" s="21" t="s">
        <v>70</v>
      </c>
      <c r="B229" s="5" t="s">
        <v>77</v>
      </c>
      <c r="C229" s="11">
        <v>132577</v>
      </c>
      <c r="D229" s="11">
        <v>147647</v>
      </c>
      <c r="E229" s="11">
        <f t="shared" si="7"/>
        <v>280224</v>
      </c>
    </row>
    <row r="230" spans="1:5" ht="14.5">
      <c r="A230" s="21" t="s">
        <v>70</v>
      </c>
      <c r="B230" s="5" t="s">
        <v>78</v>
      </c>
      <c r="C230" s="11">
        <v>39818</v>
      </c>
      <c r="D230" s="11">
        <v>53085</v>
      </c>
      <c r="E230" s="11">
        <f t="shared" si="7"/>
        <v>92903</v>
      </c>
    </row>
    <row r="231" spans="1:5" ht="14.5">
      <c r="A231" s="21" t="s">
        <v>70</v>
      </c>
      <c r="B231" s="5" t="s">
        <v>79</v>
      </c>
      <c r="C231" s="11">
        <v>5932</v>
      </c>
      <c r="D231" s="11">
        <v>9514</v>
      </c>
      <c r="E231" s="11">
        <f t="shared" si="7"/>
        <v>15446</v>
      </c>
    </row>
    <row r="232" spans="1:5" ht="12.5">
      <c r="A232" s="25" t="s">
        <v>71</v>
      </c>
      <c r="B232" s="5" t="s">
        <v>76</v>
      </c>
      <c r="C232" s="11">
        <v>68078</v>
      </c>
      <c r="D232" s="11">
        <v>68754</v>
      </c>
      <c r="E232" s="11">
        <f t="shared" si="7"/>
        <v>136832</v>
      </c>
    </row>
    <row r="233" spans="1:5" ht="12.5">
      <c r="A233" s="25" t="s">
        <v>71</v>
      </c>
      <c r="B233" s="28">
        <v>45091</v>
      </c>
      <c r="C233" s="11">
        <v>90299</v>
      </c>
      <c r="D233" s="11">
        <v>90356</v>
      </c>
      <c r="E233" s="11">
        <f t="shared" si="7"/>
        <v>180655</v>
      </c>
    </row>
    <row r="234" spans="1:5" ht="12.5">
      <c r="A234" s="25" t="s">
        <v>71</v>
      </c>
      <c r="B234" s="5" t="s">
        <v>77</v>
      </c>
      <c r="C234" s="11">
        <v>106588</v>
      </c>
      <c r="D234" s="11">
        <v>101659</v>
      </c>
      <c r="E234" s="11">
        <f t="shared" si="7"/>
        <v>208247</v>
      </c>
    </row>
    <row r="235" spans="1:5" ht="12.5">
      <c r="A235" s="25" t="s">
        <v>71</v>
      </c>
      <c r="B235" s="5" t="s">
        <v>78</v>
      </c>
      <c r="C235" s="11">
        <v>36407</v>
      </c>
      <c r="D235" s="11">
        <v>36259</v>
      </c>
      <c r="E235" s="11">
        <f t="shared" si="7"/>
        <v>72666</v>
      </c>
    </row>
    <row r="236" spans="1:5" ht="12.5">
      <c r="A236" s="25" t="s">
        <v>71</v>
      </c>
      <c r="B236" s="5" t="s">
        <v>79</v>
      </c>
      <c r="C236" s="11">
        <v>12840</v>
      </c>
      <c r="D236" s="11">
        <v>9983</v>
      </c>
      <c r="E236" s="11">
        <f t="shared" si="7"/>
        <v>22823</v>
      </c>
    </row>
    <row r="237" spans="1:5" ht="12.5">
      <c r="B237" s="5"/>
    </row>
    <row r="238" spans="1:5" ht="12.5">
      <c r="B238" s="5"/>
    </row>
    <row r="239" spans="1:5" ht="12.5">
      <c r="B239" s="5"/>
    </row>
    <row r="240" spans="1:5" ht="12.5">
      <c r="B240" s="5"/>
    </row>
    <row r="241" spans="2:2" ht="12.5">
      <c r="B241" s="5"/>
    </row>
    <row r="242" spans="2:2" ht="12.5">
      <c r="B242" s="5"/>
    </row>
    <row r="243" spans="2:2" ht="12.5">
      <c r="B243" s="5"/>
    </row>
    <row r="244" spans="2:2" ht="12.5">
      <c r="B244" s="5"/>
    </row>
    <row r="245" spans="2:2" ht="12.5">
      <c r="B245" s="5"/>
    </row>
    <row r="246" spans="2:2" ht="12.5">
      <c r="B246" s="5"/>
    </row>
    <row r="247" spans="2:2" ht="12.5">
      <c r="B247" s="5"/>
    </row>
    <row r="248" spans="2:2" ht="12.5">
      <c r="B248" s="5"/>
    </row>
    <row r="249" spans="2:2" ht="12.5">
      <c r="B249" s="5"/>
    </row>
    <row r="250" spans="2:2" ht="12.5">
      <c r="B250" s="5"/>
    </row>
    <row r="251" spans="2:2" ht="12.5">
      <c r="B251" s="5"/>
    </row>
    <row r="252" spans="2:2" ht="12.5">
      <c r="B252" s="5"/>
    </row>
    <row r="253" spans="2:2" ht="12.5">
      <c r="B253" s="5"/>
    </row>
    <row r="254" spans="2:2" ht="12.5">
      <c r="B254" s="5"/>
    </row>
    <row r="255" spans="2:2" ht="12.5">
      <c r="B255" s="5"/>
    </row>
    <row r="256" spans="2:2" ht="12.5">
      <c r="B256" s="5"/>
    </row>
    <row r="257" spans="2:2" ht="12.5">
      <c r="B257" s="5"/>
    </row>
    <row r="258" spans="2:2" ht="12.5">
      <c r="B258" s="5"/>
    </row>
    <row r="259" spans="2:2" ht="12.5">
      <c r="B259" s="5"/>
    </row>
    <row r="260" spans="2:2" ht="12.5">
      <c r="B260" s="5"/>
    </row>
    <row r="261" spans="2:2" ht="12.5">
      <c r="B261" s="5"/>
    </row>
    <row r="262" spans="2:2" ht="12.5">
      <c r="B262" s="5"/>
    </row>
    <row r="263" spans="2:2" ht="12.5">
      <c r="B263" s="5"/>
    </row>
    <row r="264" spans="2:2" ht="12.5">
      <c r="B264" s="5"/>
    </row>
    <row r="265" spans="2:2" ht="12.5">
      <c r="B265" s="5"/>
    </row>
    <row r="266" spans="2:2" ht="12.5">
      <c r="B266" s="5"/>
    </row>
    <row r="267" spans="2:2" ht="12.5">
      <c r="B267" s="5"/>
    </row>
    <row r="268" spans="2:2" ht="12.5">
      <c r="B268" s="5"/>
    </row>
    <row r="269" spans="2:2" ht="12.5">
      <c r="B269" s="5"/>
    </row>
    <row r="270" spans="2:2" ht="12.5">
      <c r="B270" s="5"/>
    </row>
    <row r="271" spans="2:2" ht="12.5">
      <c r="B271" s="5"/>
    </row>
    <row r="272" spans="2:2" ht="12.5">
      <c r="B272" s="5"/>
    </row>
    <row r="273" spans="2:2" ht="12.5">
      <c r="B273" s="5"/>
    </row>
    <row r="274" spans="2:2" ht="12.5">
      <c r="B274" s="5"/>
    </row>
    <row r="275" spans="2:2" ht="12.5">
      <c r="B275" s="5"/>
    </row>
    <row r="276" spans="2:2" ht="12.5">
      <c r="B276" s="5"/>
    </row>
    <row r="277" spans="2:2" ht="12.5">
      <c r="B277" s="5"/>
    </row>
    <row r="278" spans="2:2" ht="12.5">
      <c r="B278" s="5"/>
    </row>
    <row r="279" spans="2:2" ht="12.5">
      <c r="B279" s="5"/>
    </row>
    <row r="280" spans="2:2" ht="12.5">
      <c r="B280" s="5"/>
    </row>
    <row r="281" spans="2:2" ht="12.5">
      <c r="B281" s="5"/>
    </row>
    <row r="282" spans="2:2" ht="12.5">
      <c r="B282" s="5"/>
    </row>
    <row r="283" spans="2:2" ht="12.5">
      <c r="B283" s="5"/>
    </row>
    <row r="284" spans="2:2" ht="12.5">
      <c r="B284" s="5"/>
    </row>
    <row r="285" spans="2:2" ht="12.5">
      <c r="B285" s="5"/>
    </row>
    <row r="286" spans="2:2" ht="12.5">
      <c r="B286" s="5"/>
    </row>
    <row r="287" spans="2:2" ht="12.5">
      <c r="B287" s="5"/>
    </row>
    <row r="288" spans="2:2" ht="12.5">
      <c r="B288" s="5"/>
    </row>
    <row r="289" spans="2:2" ht="12.5">
      <c r="B289" s="5"/>
    </row>
    <row r="290" spans="2:2" ht="12.5">
      <c r="B290" s="5"/>
    </row>
    <row r="291" spans="2:2" ht="12.5">
      <c r="B291" s="5"/>
    </row>
    <row r="292" spans="2:2" ht="12.5">
      <c r="B292" s="5"/>
    </row>
    <row r="293" spans="2:2" ht="12.5">
      <c r="B293" s="5"/>
    </row>
    <row r="294" spans="2:2" ht="12.5">
      <c r="B294" s="5"/>
    </row>
    <row r="295" spans="2:2" ht="12.5">
      <c r="B295" s="5"/>
    </row>
    <row r="296" spans="2:2" ht="12.5">
      <c r="B296" s="5"/>
    </row>
    <row r="297" spans="2:2" ht="12.5">
      <c r="B297" s="5"/>
    </row>
    <row r="298" spans="2:2" ht="12.5">
      <c r="B298" s="5"/>
    </row>
    <row r="299" spans="2:2" ht="12.5">
      <c r="B299" s="5"/>
    </row>
    <row r="300" spans="2:2" ht="12.5">
      <c r="B300" s="5"/>
    </row>
    <row r="301" spans="2:2" ht="12.5">
      <c r="B301" s="5"/>
    </row>
    <row r="302" spans="2:2" ht="12.5">
      <c r="B302" s="5"/>
    </row>
    <row r="303" spans="2:2" ht="12.5">
      <c r="B303" s="5"/>
    </row>
    <row r="304" spans="2:2" ht="12.5">
      <c r="B304" s="5"/>
    </row>
    <row r="305" spans="2:2" ht="12.5">
      <c r="B305" s="5"/>
    </row>
    <row r="306" spans="2:2" ht="12.5">
      <c r="B306" s="5"/>
    </row>
    <row r="307" spans="2:2" ht="12.5">
      <c r="B307" s="5"/>
    </row>
    <row r="308" spans="2:2" ht="12.5">
      <c r="B308" s="5"/>
    </row>
    <row r="309" spans="2:2" ht="12.5">
      <c r="B309" s="5"/>
    </row>
    <row r="310" spans="2:2" ht="12.5">
      <c r="B310" s="5"/>
    </row>
    <row r="311" spans="2:2" ht="12.5">
      <c r="B311" s="5"/>
    </row>
    <row r="312" spans="2:2" ht="12.5">
      <c r="B312" s="5"/>
    </row>
    <row r="313" spans="2:2" ht="12.5">
      <c r="B313" s="5"/>
    </row>
    <row r="314" spans="2:2" ht="12.5">
      <c r="B314" s="5"/>
    </row>
    <row r="315" spans="2:2" ht="12.5">
      <c r="B315" s="5"/>
    </row>
    <row r="316" spans="2:2" ht="12.5">
      <c r="B316" s="5"/>
    </row>
    <row r="317" spans="2:2" ht="12.5">
      <c r="B317" s="5"/>
    </row>
    <row r="318" spans="2:2" ht="12.5">
      <c r="B318" s="5"/>
    </row>
    <row r="319" spans="2:2" ht="12.5">
      <c r="B319" s="5"/>
    </row>
    <row r="320" spans="2:2" ht="12.5">
      <c r="B320" s="5"/>
    </row>
    <row r="321" spans="2:2" ht="12.5">
      <c r="B321" s="5"/>
    </row>
    <row r="322" spans="2:2" ht="12.5">
      <c r="B322" s="5"/>
    </row>
    <row r="323" spans="2:2" ht="12.5">
      <c r="B323" s="5"/>
    </row>
    <row r="324" spans="2:2" ht="12.5">
      <c r="B324" s="5"/>
    </row>
    <row r="325" spans="2:2" ht="12.5">
      <c r="B325" s="5"/>
    </row>
    <row r="326" spans="2:2" ht="12.5">
      <c r="B326" s="5"/>
    </row>
    <row r="327" spans="2:2" ht="12.5">
      <c r="B327" s="5"/>
    </row>
    <row r="328" spans="2:2" ht="12.5">
      <c r="B328" s="5"/>
    </row>
    <row r="329" spans="2:2" ht="12.5">
      <c r="B329" s="5"/>
    </row>
    <row r="330" spans="2:2" ht="12.5">
      <c r="B330" s="5"/>
    </row>
    <row r="331" spans="2:2" ht="12.5">
      <c r="B331" s="5"/>
    </row>
    <row r="332" spans="2:2" ht="12.5">
      <c r="B332" s="5"/>
    </row>
    <row r="333" spans="2:2" ht="12.5">
      <c r="B333" s="5"/>
    </row>
    <row r="334" spans="2:2" ht="12.5">
      <c r="B334" s="5"/>
    </row>
    <row r="335" spans="2:2" ht="12.5">
      <c r="B335" s="5"/>
    </row>
    <row r="336" spans="2:2" ht="12.5">
      <c r="B336" s="5"/>
    </row>
    <row r="337" spans="2:2" ht="12.5">
      <c r="B337" s="5"/>
    </row>
    <row r="338" spans="2:2" ht="12.5">
      <c r="B338" s="5"/>
    </row>
    <row r="339" spans="2:2" ht="12.5">
      <c r="B339" s="5"/>
    </row>
    <row r="340" spans="2:2" ht="12.5">
      <c r="B340" s="5"/>
    </row>
    <row r="341" spans="2:2" ht="12.5">
      <c r="B341" s="5"/>
    </row>
    <row r="342" spans="2:2" ht="12.5">
      <c r="B342" s="5"/>
    </row>
    <row r="343" spans="2:2" ht="12.5">
      <c r="B343" s="5"/>
    </row>
    <row r="344" spans="2:2" ht="12.5">
      <c r="B344" s="5"/>
    </row>
    <row r="345" spans="2:2" ht="12.5">
      <c r="B345" s="5"/>
    </row>
    <row r="346" spans="2:2" ht="12.5">
      <c r="B346" s="5"/>
    </row>
    <row r="347" spans="2:2" ht="12.5">
      <c r="B347" s="5"/>
    </row>
    <row r="348" spans="2:2" ht="12.5">
      <c r="B348" s="5"/>
    </row>
    <row r="349" spans="2:2" ht="12.5">
      <c r="B349" s="5"/>
    </row>
    <row r="350" spans="2:2" ht="12.5">
      <c r="B350" s="5"/>
    </row>
    <row r="351" spans="2:2" ht="12.5">
      <c r="B351" s="5"/>
    </row>
    <row r="352" spans="2:2" ht="12.5">
      <c r="B352" s="5"/>
    </row>
    <row r="353" spans="2:2" ht="12.5">
      <c r="B353" s="5"/>
    </row>
    <row r="354" spans="2:2" ht="12.5">
      <c r="B354" s="5"/>
    </row>
    <row r="355" spans="2:2" ht="12.5">
      <c r="B355" s="5"/>
    </row>
    <row r="356" spans="2:2" ht="12.5">
      <c r="B356" s="5"/>
    </row>
    <row r="357" spans="2:2" ht="12.5">
      <c r="B357" s="5"/>
    </row>
    <row r="358" spans="2:2" ht="12.5">
      <c r="B358" s="5"/>
    </row>
    <row r="359" spans="2:2" ht="12.5">
      <c r="B359" s="5"/>
    </row>
    <row r="360" spans="2:2" ht="12.5">
      <c r="B360" s="5"/>
    </row>
    <row r="361" spans="2:2" ht="12.5">
      <c r="B361" s="5"/>
    </row>
    <row r="362" spans="2:2" ht="12.5">
      <c r="B362" s="5"/>
    </row>
    <row r="363" spans="2:2" ht="12.5">
      <c r="B363" s="5"/>
    </row>
    <row r="364" spans="2:2" ht="12.5">
      <c r="B364" s="5"/>
    </row>
    <row r="365" spans="2:2" ht="12.5">
      <c r="B365" s="5"/>
    </row>
    <row r="366" spans="2:2" ht="12.5">
      <c r="B366" s="5"/>
    </row>
    <row r="367" spans="2:2" ht="12.5">
      <c r="B367" s="5"/>
    </row>
    <row r="368" spans="2:2" ht="12.5">
      <c r="B368" s="5"/>
    </row>
    <row r="369" spans="2:2" ht="12.5">
      <c r="B369" s="5"/>
    </row>
    <row r="370" spans="2:2" ht="12.5">
      <c r="B370" s="5"/>
    </row>
    <row r="371" spans="2:2" ht="12.5">
      <c r="B371" s="5"/>
    </row>
    <row r="372" spans="2:2" ht="12.5">
      <c r="B372" s="5"/>
    </row>
    <row r="373" spans="2:2" ht="12.5">
      <c r="B373" s="5"/>
    </row>
    <row r="374" spans="2:2" ht="12.5">
      <c r="B374" s="5"/>
    </row>
    <row r="375" spans="2:2" ht="12.5">
      <c r="B375" s="5"/>
    </row>
    <row r="376" spans="2:2" ht="12.5">
      <c r="B376" s="5"/>
    </row>
    <row r="377" spans="2:2" ht="12.5">
      <c r="B377" s="5"/>
    </row>
    <row r="378" spans="2:2" ht="12.5">
      <c r="B378" s="5"/>
    </row>
    <row r="379" spans="2:2" ht="12.5">
      <c r="B379" s="5"/>
    </row>
    <row r="380" spans="2:2" ht="12.5">
      <c r="B380" s="5"/>
    </row>
    <row r="381" spans="2:2" ht="12.5">
      <c r="B381" s="5"/>
    </row>
    <row r="382" spans="2:2" ht="12.5">
      <c r="B382" s="5"/>
    </row>
    <row r="383" spans="2:2" ht="12.5">
      <c r="B383" s="5"/>
    </row>
    <row r="384" spans="2:2" ht="12.5">
      <c r="B384" s="5"/>
    </row>
    <row r="385" spans="2:2" ht="12.5">
      <c r="B385" s="5"/>
    </row>
    <row r="386" spans="2:2" ht="12.5">
      <c r="B386" s="5"/>
    </row>
    <row r="387" spans="2:2" ht="12.5">
      <c r="B387" s="5"/>
    </row>
    <row r="388" spans="2:2" ht="12.5">
      <c r="B388" s="5"/>
    </row>
    <row r="389" spans="2:2" ht="12.5">
      <c r="B389" s="5"/>
    </row>
    <row r="390" spans="2:2" ht="12.5">
      <c r="B390" s="5"/>
    </row>
    <row r="391" spans="2:2" ht="12.5">
      <c r="B391" s="5"/>
    </row>
    <row r="392" spans="2:2" ht="12.5">
      <c r="B392" s="5"/>
    </row>
    <row r="393" spans="2:2" ht="12.5">
      <c r="B393" s="5"/>
    </row>
    <row r="394" spans="2:2" ht="12.5">
      <c r="B394" s="5"/>
    </row>
    <row r="395" spans="2:2" ht="12.5">
      <c r="B395" s="5"/>
    </row>
    <row r="396" spans="2:2" ht="12.5">
      <c r="B396" s="5"/>
    </row>
    <row r="397" spans="2:2" ht="12.5">
      <c r="B397" s="5"/>
    </row>
    <row r="398" spans="2:2" ht="12.5">
      <c r="B398" s="5"/>
    </row>
    <row r="399" spans="2:2" ht="12.5">
      <c r="B399" s="5"/>
    </row>
    <row r="400" spans="2:2" ht="12.5">
      <c r="B400" s="5"/>
    </row>
    <row r="401" spans="2:2" ht="12.5">
      <c r="B401" s="5"/>
    </row>
    <row r="402" spans="2:2" ht="12.5">
      <c r="B402" s="5"/>
    </row>
    <row r="403" spans="2:2" ht="12.5">
      <c r="B403" s="5"/>
    </row>
    <row r="404" spans="2:2" ht="12.5">
      <c r="B404" s="5"/>
    </row>
    <row r="405" spans="2:2" ht="12.5">
      <c r="B405" s="5"/>
    </row>
    <row r="406" spans="2:2" ht="12.5">
      <c r="B406" s="5"/>
    </row>
    <row r="407" spans="2:2" ht="12.5">
      <c r="B407" s="5"/>
    </row>
    <row r="408" spans="2:2" ht="12.5">
      <c r="B408" s="5"/>
    </row>
    <row r="409" spans="2:2" ht="12.5">
      <c r="B409" s="5"/>
    </row>
    <row r="410" spans="2:2" ht="12.5">
      <c r="B410" s="5"/>
    </row>
    <row r="411" spans="2:2" ht="12.5">
      <c r="B411" s="5"/>
    </row>
    <row r="412" spans="2:2" ht="12.5">
      <c r="B412" s="5"/>
    </row>
    <row r="413" spans="2:2" ht="12.5">
      <c r="B413" s="5"/>
    </row>
    <row r="414" spans="2:2" ht="12.5">
      <c r="B414" s="5"/>
    </row>
    <row r="415" spans="2:2" ht="12.5">
      <c r="B415" s="5"/>
    </row>
    <row r="416" spans="2:2" ht="12.5">
      <c r="B416" s="5"/>
    </row>
    <row r="417" spans="2:2" ht="12.5">
      <c r="B417" s="5"/>
    </row>
    <row r="418" spans="2:2" ht="12.5">
      <c r="B418" s="5"/>
    </row>
    <row r="419" spans="2:2" ht="12.5">
      <c r="B419" s="5"/>
    </row>
    <row r="420" spans="2:2" ht="12.5">
      <c r="B420" s="5"/>
    </row>
    <row r="421" spans="2:2" ht="12.5">
      <c r="B421" s="5"/>
    </row>
    <row r="422" spans="2:2" ht="12.5">
      <c r="B422" s="5"/>
    </row>
    <row r="423" spans="2:2" ht="12.5">
      <c r="B423" s="5"/>
    </row>
    <row r="424" spans="2:2" ht="12.5">
      <c r="B424" s="5"/>
    </row>
    <row r="425" spans="2:2" ht="12.5">
      <c r="B425" s="5"/>
    </row>
    <row r="426" spans="2:2" ht="12.5">
      <c r="B426" s="5"/>
    </row>
    <row r="427" spans="2:2" ht="12.5">
      <c r="B427" s="5"/>
    </row>
    <row r="428" spans="2:2" ht="12.5">
      <c r="B428" s="5"/>
    </row>
    <row r="429" spans="2:2" ht="12.5">
      <c r="B429" s="5"/>
    </row>
    <row r="430" spans="2:2" ht="12.5">
      <c r="B430" s="5"/>
    </row>
    <row r="431" spans="2:2" ht="12.5">
      <c r="B431" s="5"/>
    </row>
    <row r="432" spans="2:2" ht="12.5">
      <c r="B432" s="5"/>
    </row>
    <row r="433" spans="2:2" ht="12.5">
      <c r="B433" s="5"/>
    </row>
    <row r="434" spans="2:2" ht="12.5">
      <c r="B434" s="5"/>
    </row>
    <row r="435" spans="2:2" ht="12.5">
      <c r="B435" s="5"/>
    </row>
    <row r="436" spans="2:2" ht="12.5">
      <c r="B436" s="5"/>
    </row>
    <row r="437" spans="2:2" ht="12.5">
      <c r="B437" s="5"/>
    </row>
    <row r="438" spans="2:2" ht="12.5">
      <c r="B438" s="5"/>
    </row>
    <row r="439" spans="2:2" ht="12.5">
      <c r="B439" s="5"/>
    </row>
    <row r="440" spans="2:2" ht="12.5">
      <c r="B440" s="5"/>
    </row>
    <row r="441" spans="2:2" ht="12.5">
      <c r="B441" s="5"/>
    </row>
    <row r="442" spans="2:2" ht="12.5">
      <c r="B442" s="5"/>
    </row>
    <row r="443" spans="2:2" ht="12.5">
      <c r="B443" s="5"/>
    </row>
    <row r="444" spans="2:2" ht="12.5">
      <c r="B444" s="5"/>
    </row>
    <row r="445" spans="2:2" ht="12.5">
      <c r="B445" s="5"/>
    </row>
    <row r="446" spans="2:2" ht="12.5">
      <c r="B446" s="5"/>
    </row>
    <row r="447" spans="2:2" ht="12.5">
      <c r="B447" s="5"/>
    </row>
    <row r="448" spans="2:2" ht="12.5">
      <c r="B448" s="5"/>
    </row>
    <row r="449" spans="2:2" ht="12.5">
      <c r="B449" s="5"/>
    </row>
    <row r="450" spans="2:2" ht="12.5">
      <c r="B450" s="5"/>
    </row>
    <row r="451" spans="2:2" ht="12.5">
      <c r="B451" s="5"/>
    </row>
    <row r="452" spans="2:2" ht="12.5">
      <c r="B452" s="5"/>
    </row>
    <row r="453" spans="2:2" ht="12.5">
      <c r="B453" s="5"/>
    </row>
    <row r="454" spans="2:2" ht="12.5">
      <c r="B454" s="5"/>
    </row>
    <row r="455" spans="2:2" ht="12.5">
      <c r="B455" s="5"/>
    </row>
    <row r="456" spans="2:2" ht="12.5">
      <c r="B456" s="5"/>
    </row>
    <row r="457" spans="2:2" ht="12.5">
      <c r="B457" s="5"/>
    </row>
    <row r="458" spans="2:2" ht="12.5">
      <c r="B458" s="5"/>
    </row>
    <row r="459" spans="2:2" ht="12.5">
      <c r="B459" s="5"/>
    </row>
    <row r="460" spans="2:2" ht="12.5">
      <c r="B460" s="5"/>
    </row>
    <row r="461" spans="2:2" ht="12.5">
      <c r="B461" s="5"/>
    </row>
    <row r="462" spans="2:2" ht="12.5">
      <c r="B462" s="5"/>
    </row>
    <row r="463" spans="2:2" ht="12.5">
      <c r="B463" s="5"/>
    </row>
    <row r="464" spans="2:2" ht="12.5">
      <c r="B464" s="5"/>
    </row>
    <row r="465" spans="2:2" ht="12.5">
      <c r="B465" s="5"/>
    </row>
    <row r="466" spans="2:2" ht="12.5">
      <c r="B466" s="5"/>
    </row>
    <row r="467" spans="2:2" ht="12.5">
      <c r="B467" s="5"/>
    </row>
    <row r="468" spans="2:2" ht="12.5">
      <c r="B468" s="5"/>
    </row>
    <row r="469" spans="2:2" ht="12.5">
      <c r="B469" s="5"/>
    </row>
    <row r="470" spans="2:2" ht="12.5">
      <c r="B470" s="5"/>
    </row>
    <row r="471" spans="2:2" ht="12.5">
      <c r="B471" s="5"/>
    </row>
    <row r="472" spans="2:2" ht="12.5">
      <c r="B472" s="5"/>
    </row>
    <row r="473" spans="2:2" ht="12.5">
      <c r="B473" s="5"/>
    </row>
    <row r="474" spans="2:2" ht="12.5">
      <c r="B474" s="5"/>
    </row>
    <row r="475" spans="2:2" ht="12.5">
      <c r="B475" s="5"/>
    </row>
    <row r="476" spans="2:2" ht="12.5">
      <c r="B476" s="5"/>
    </row>
    <row r="477" spans="2:2" ht="12.5">
      <c r="B477" s="5"/>
    </row>
    <row r="478" spans="2:2" ht="12.5">
      <c r="B478" s="5"/>
    </row>
    <row r="479" spans="2:2" ht="12.5">
      <c r="B479" s="5"/>
    </row>
    <row r="480" spans="2:2" ht="12.5">
      <c r="B480" s="5"/>
    </row>
    <row r="481" spans="2:2" ht="12.5">
      <c r="B481" s="5"/>
    </row>
    <row r="482" spans="2:2" ht="12.5">
      <c r="B482" s="5"/>
    </row>
    <row r="483" spans="2:2" ht="12.5">
      <c r="B483" s="5"/>
    </row>
    <row r="484" spans="2:2" ht="12.5">
      <c r="B484" s="5"/>
    </row>
    <row r="485" spans="2:2" ht="12.5">
      <c r="B485" s="5"/>
    </row>
    <row r="486" spans="2:2" ht="12.5">
      <c r="B486" s="5"/>
    </row>
    <row r="487" spans="2:2" ht="12.5">
      <c r="B487" s="5"/>
    </row>
    <row r="488" spans="2:2" ht="12.5">
      <c r="B488" s="5"/>
    </row>
    <row r="489" spans="2:2" ht="12.5">
      <c r="B489" s="5"/>
    </row>
    <row r="490" spans="2:2" ht="12.5">
      <c r="B490" s="5"/>
    </row>
    <row r="491" spans="2:2" ht="12.5">
      <c r="B491" s="5"/>
    </row>
    <row r="492" spans="2:2" ht="12.5">
      <c r="B492" s="5"/>
    </row>
    <row r="493" spans="2:2" ht="12.5">
      <c r="B493" s="5"/>
    </row>
    <row r="494" spans="2:2" ht="12.5">
      <c r="B494" s="5"/>
    </row>
    <row r="495" spans="2:2" ht="12.5">
      <c r="B495" s="5"/>
    </row>
    <row r="496" spans="2:2" ht="12.5">
      <c r="B496" s="5"/>
    </row>
    <row r="497" spans="2:2" ht="12.5">
      <c r="B497" s="5"/>
    </row>
    <row r="498" spans="2:2" ht="12.5">
      <c r="B498" s="5"/>
    </row>
    <row r="499" spans="2:2" ht="12.5">
      <c r="B499" s="5"/>
    </row>
    <row r="500" spans="2:2" ht="12.5">
      <c r="B500" s="5"/>
    </row>
    <row r="501" spans="2:2" ht="12.5">
      <c r="B501" s="5"/>
    </row>
    <row r="502" spans="2:2" ht="12.5">
      <c r="B502" s="5"/>
    </row>
    <row r="503" spans="2:2" ht="12.5">
      <c r="B503" s="5"/>
    </row>
    <row r="504" spans="2:2" ht="12.5">
      <c r="B504" s="5"/>
    </row>
    <row r="505" spans="2:2" ht="12.5">
      <c r="B505" s="5"/>
    </row>
    <row r="506" spans="2:2" ht="12.5">
      <c r="B506" s="5"/>
    </row>
    <row r="507" spans="2:2" ht="12.5">
      <c r="B507" s="5"/>
    </row>
    <row r="508" spans="2:2" ht="12.5">
      <c r="B508" s="5"/>
    </row>
    <row r="509" spans="2:2" ht="12.5">
      <c r="B509" s="5"/>
    </row>
    <row r="510" spans="2:2" ht="12.5">
      <c r="B510" s="5"/>
    </row>
    <row r="511" spans="2:2" ht="12.5">
      <c r="B511" s="5"/>
    </row>
    <row r="512" spans="2:2" ht="12.5">
      <c r="B512" s="5"/>
    </row>
    <row r="513" spans="2:2" ht="12.5">
      <c r="B513" s="5"/>
    </row>
    <row r="514" spans="2:2" ht="12.5">
      <c r="B514" s="5"/>
    </row>
    <row r="515" spans="2:2" ht="12.5">
      <c r="B515" s="5"/>
    </row>
    <row r="516" spans="2:2" ht="12.5">
      <c r="B516" s="5"/>
    </row>
    <row r="517" spans="2:2" ht="12.5">
      <c r="B517" s="5"/>
    </row>
    <row r="518" spans="2:2" ht="12.5">
      <c r="B518" s="5"/>
    </row>
    <row r="519" spans="2:2" ht="12.5">
      <c r="B519" s="5"/>
    </row>
    <row r="520" spans="2:2" ht="12.5">
      <c r="B520" s="5"/>
    </row>
    <row r="521" spans="2:2" ht="12.5">
      <c r="B521" s="5"/>
    </row>
    <row r="522" spans="2:2" ht="12.5">
      <c r="B522" s="5"/>
    </row>
    <row r="523" spans="2:2" ht="12.5">
      <c r="B523" s="5"/>
    </row>
    <row r="524" spans="2:2" ht="12.5">
      <c r="B524" s="5"/>
    </row>
    <row r="525" spans="2:2" ht="12.5">
      <c r="B525" s="5"/>
    </row>
    <row r="526" spans="2:2" ht="12.5">
      <c r="B526" s="5"/>
    </row>
    <row r="527" spans="2:2" ht="12.5">
      <c r="B527" s="5"/>
    </row>
    <row r="528" spans="2:2" ht="12.5">
      <c r="B528" s="5"/>
    </row>
    <row r="529" spans="2:2" ht="12.5">
      <c r="B529" s="5"/>
    </row>
    <row r="530" spans="2:2" ht="12.5">
      <c r="B530" s="5"/>
    </row>
    <row r="531" spans="2:2" ht="12.5">
      <c r="B531" s="5"/>
    </row>
    <row r="532" spans="2:2" ht="12.5">
      <c r="B532" s="5"/>
    </row>
    <row r="533" spans="2:2" ht="12.5">
      <c r="B533" s="5"/>
    </row>
    <row r="534" spans="2:2" ht="12.5">
      <c r="B534" s="5"/>
    </row>
    <row r="535" spans="2:2" ht="12.5">
      <c r="B535" s="5"/>
    </row>
    <row r="536" spans="2:2" ht="12.5">
      <c r="B536" s="5"/>
    </row>
    <row r="537" spans="2:2" ht="12.5">
      <c r="B537" s="5"/>
    </row>
    <row r="538" spans="2:2" ht="12.5">
      <c r="B538" s="5"/>
    </row>
    <row r="539" spans="2:2" ht="12.5">
      <c r="B539" s="5"/>
    </row>
    <row r="540" spans="2:2" ht="12.5">
      <c r="B540" s="5"/>
    </row>
    <row r="541" spans="2:2" ht="12.5">
      <c r="B541" s="5"/>
    </row>
    <row r="542" spans="2:2" ht="12.5">
      <c r="B542" s="5"/>
    </row>
    <row r="543" spans="2:2" ht="12.5">
      <c r="B543" s="5"/>
    </row>
    <row r="544" spans="2:2" ht="12.5">
      <c r="B544" s="5"/>
    </row>
    <row r="545" spans="2:2" ht="12.5">
      <c r="B545" s="5"/>
    </row>
    <row r="546" spans="2:2" ht="12.5">
      <c r="B546" s="5"/>
    </row>
    <row r="547" spans="2:2" ht="12.5">
      <c r="B547" s="5"/>
    </row>
    <row r="548" spans="2:2" ht="12.5">
      <c r="B548" s="5"/>
    </row>
    <row r="549" spans="2:2" ht="12.5">
      <c r="B549" s="5"/>
    </row>
    <row r="550" spans="2:2" ht="12.5">
      <c r="B550" s="5"/>
    </row>
    <row r="551" spans="2:2" ht="12.5">
      <c r="B551" s="5"/>
    </row>
    <row r="552" spans="2:2" ht="12.5">
      <c r="B552" s="5"/>
    </row>
    <row r="553" spans="2:2" ht="12.5">
      <c r="B553" s="5"/>
    </row>
    <row r="554" spans="2:2" ht="12.5">
      <c r="B554" s="5"/>
    </row>
    <row r="555" spans="2:2" ht="12.5">
      <c r="B555" s="5"/>
    </row>
    <row r="556" spans="2:2" ht="12.5">
      <c r="B556" s="5"/>
    </row>
    <row r="557" spans="2:2" ht="12.5">
      <c r="B557" s="5"/>
    </row>
    <row r="558" spans="2:2" ht="12.5">
      <c r="B558" s="5"/>
    </row>
    <row r="559" spans="2:2" ht="12.5">
      <c r="B559" s="5"/>
    </row>
    <row r="560" spans="2:2" ht="12.5">
      <c r="B560" s="5"/>
    </row>
    <row r="561" spans="2:2" ht="12.5">
      <c r="B561" s="5"/>
    </row>
    <row r="562" spans="2:2" ht="12.5">
      <c r="B562" s="5"/>
    </row>
    <row r="563" spans="2:2" ht="12.5">
      <c r="B563" s="5"/>
    </row>
    <row r="564" spans="2:2" ht="12.5">
      <c r="B564" s="5"/>
    </row>
    <row r="565" spans="2:2" ht="12.5">
      <c r="B565" s="5"/>
    </row>
    <row r="566" spans="2:2" ht="12.5">
      <c r="B566" s="5"/>
    </row>
    <row r="567" spans="2:2" ht="12.5">
      <c r="B567" s="5"/>
    </row>
    <row r="568" spans="2:2" ht="12.5">
      <c r="B568" s="5"/>
    </row>
    <row r="569" spans="2:2" ht="12.5">
      <c r="B569" s="5"/>
    </row>
    <row r="570" spans="2:2" ht="12.5">
      <c r="B570" s="5"/>
    </row>
    <row r="571" spans="2:2" ht="12.5">
      <c r="B571" s="5"/>
    </row>
    <row r="572" spans="2:2" ht="12.5">
      <c r="B572" s="5"/>
    </row>
    <row r="573" spans="2:2" ht="12.5">
      <c r="B573" s="5"/>
    </row>
    <row r="574" spans="2:2" ht="12.5">
      <c r="B574" s="5"/>
    </row>
    <row r="575" spans="2:2" ht="12.5">
      <c r="B575" s="5"/>
    </row>
    <row r="576" spans="2:2" ht="12.5">
      <c r="B576" s="5"/>
    </row>
    <row r="577" spans="2:2" ht="12.5">
      <c r="B577" s="5"/>
    </row>
    <row r="578" spans="2:2" ht="12.5">
      <c r="B578" s="5"/>
    </row>
    <row r="579" spans="2:2" ht="12.5">
      <c r="B579" s="5"/>
    </row>
    <row r="580" spans="2:2" ht="12.5">
      <c r="B580" s="5"/>
    </row>
    <row r="581" spans="2:2" ht="12.5">
      <c r="B581" s="5"/>
    </row>
    <row r="582" spans="2:2" ht="12.5">
      <c r="B582" s="5"/>
    </row>
    <row r="583" spans="2:2" ht="12.5">
      <c r="B583" s="5"/>
    </row>
    <row r="584" spans="2:2" ht="12.5">
      <c r="B584" s="5"/>
    </row>
    <row r="585" spans="2:2" ht="12.5">
      <c r="B585" s="5"/>
    </row>
    <row r="586" spans="2:2" ht="12.5">
      <c r="B586" s="5"/>
    </row>
    <row r="587" spans="2:2" ht="12.5">
      <c r="B587" s="5"/>
    </row>
    <row r="588" spans="2:2" ht="12.5">
      <c r="B588" s="5"/>
    </row>
    <row r="589" spans="2:2" ht="12.5">
      <c r="B589" s="5"/>
    </row>
    <row r="590" spans="2:2" ht="12.5">
      <c r="B590" s="5"/>
    </row>
    <row r="591" spans="2:2" ht="12.5">
      <c r="B591" s="5"/>
    </row>
    <row r="592" spans="2:2" ht="12.5">
      <c r="B592" s="5"/>
    </row>
    <row r="593" spans="2:2" ht="12.5">
      <c r="B593" s="5"/>
    </row>
    <row r="594" spans="2:2" ht="12.5">
      <c r="B594" s="5"/>
    </row>
    <row r="595" spans="2:2" ht="12.5">
      <c r="B595" s="5"/>
    </row>
    <row r="596" spans="2:2" ht="12.5">
      <c r="B596" s="5"/>
    </row>
    <row r="597" spans="2:2" ht="12.5">
      <c r="B597" s="5"/>
    </row>
    <row r="598" spans="2:2" ht="12.5">
      <c r="B598" s="5"/>
    </row>
    <row r="599" spans="2:2" ht="12.5">
      <c r="B599" s="5"/>
    </row>
    <row r="600" spans="2:2" ht="12.5">
      <c r="B600" s="5"/>
    </row>
    <row r="601" spans="2:2" ht="12.5">
      <c r="B601" s="5"/>
    </row>
    <row r="602" spans="2:2" ht="12.5">
      <c r="B602" s="5"/>
    </row>
    <row r="603" spans="2:2" ht="12.5">
      <c r="B603" s="5"/>
    </row>
    <row r="604" spans="2:2" ht="12.5">
      <c r="B604" s="5"/>
    </row>
    <row r="605" spans="2:2" ht="12.5">
      <c r="B605" s="5"/>
    </row>
    <row r="606" spans="2:2" ht="12.5">
      <c r="B606" s="5"/>
    </row>
    <row r="607" spans="2:2" ht="12.5">
      <c r="B607" s="5"/>
    </row>
    <row r="608" spans="2:2" ht="12.5">
      <c r="B608" s="5"/>
    </row>
    <row r="609" spans="2:2" ht="12.5">
      <c r="B609" s="5"/>
    </row>
    <row r="610" spans="2:2" ht="12.5">
      <c r="B610" s="5"/>
    </row>
    <row r="611" spans="2:2" ht="12.5">
      <c r="B611" s="5"/>
    </row>
    <row r="612" spans="2:2" ht="12.5">
      <c r="B612" s="5"/>
    </row>
    <row r="613" spans="2:2" ht="12.5">
      <c r="B613" s="5"/>
    </row>
    <row r="614" spans="2:2" ht="12.5">
      <c r="B614" s="5"/>
    </row>
    <row r="615" spans="2:2" ht="12.5">
      <c r="B615" s="5"/>
    </row>
    <row r="616" spans="2:2" ht="12.5">
      <c r="B616" s="5"/>
    </row>
    <row r="617" spans="2:2" ht="12.5">
      <c r="B617" s="5"/>
    </row>
    <row r="618" spans="2:2" ht="12.5">
      <c r="B618" s="5"/>
    </row>
    <row r="619" spans="2:2" ht="12.5">
      <c r="B619" s="5"/>
    </row>
    <row r="620" spans="2:2" ht="12.5">
      <c r="B620" s="5"/>
    </row>
    <row r="621" spans="2:2" ht="12.5">
      <c r="B621" s="5"/>
    </row>
    <row r="622" spans="2:2" ht="12.5">
      <c r="B622" s="5"/>
    </row>
    <row r="623" spans="2:2" ht="12.5">
      <c r="B623" s="5"/>
    </row>
    <row r="624" spans="2:2" ht="12.5">
      <c r="B624" s="5"/>
    </row>
    <row r="625" spans="2:2" ht="12.5">
      <c r="B625" s="5"/>
    </row>
    <row r="626" spans="2:2" ht="12.5">
      <c r="B626" s="5"/>
    </row>
    <row r="627" spans="2:2" ht="12.5">
      <c r="B627" s="5"/>
    </row>
    <row r="628" spans="2:2" ht="12.5">
      <c r="B628" s="5"/>
    </row>
    <row r="629" spans="2:2" ht="12.5">
      <c r="B629" s="5"/>
    </row>
    <row r="630" spans="2:2" ht="12.5">
      <c r="B630" s="5"/>
    </row>
    <row r="631" spans="2:2" ht="12.5">
      <c r="B631" s="5"/>
    </row>
    <row r="632" spans="2:2" ht="12.5">
      <c r="B632" s="5"/>
    </row>
    <row r="633" spans="2:2" ht="12.5">
      <c r="B633" s="5"/>
    </row>
    <row r="634" spans="2:2" ht="12.5">
      <c r="B634" s="5"/>
    </row>
    <row r="635" spans="2:2" ht="12.5">
      <c r="B635" s="5"/>
    </row>
    <row r="636" spans="2:2" ht="12.5">
      <c r="B636" s="5"/>
    </row>
    <row r="637" spans="2:2" ht="12.5">
      <c r="B637" s="5"/>
    </row>
    <row r="638" spans="2:2" ht="12.5">
      <c r="B638" s="5"/>
    </row>
    <row r="639" spans="2:2" ht="12.5">
      <c r="B639" s="5"/>
    </row>
    <row r="640" spans="2:2" ht="12.5">
      <c r="B640" s="5"/>
    </row>
    <row r="641" spans="2:2" ht="12.5">
      <c r="B641" s="5"/>
    </row>
    <row r="642" spans="2:2" ht="12.5">
      <c r="B642" s="5"/>
    </row>
    <row r="643" spans="2:2" ht="12.5">
      <c r="B643" s="5"/>
    </row>
    <row r="644" spans="2:2" ht="12.5">
      <c r="B644" s="5"/>
    </row>
    <row r="645" spans="2:2" ht="12.5">
      <c r="B645" s="5"/>
    </row>
    <row r="646" spans="2:2" ht="12.5">
      <c r="B646" s="5"/>
    </row>
    <row r="647" spans="2:2" ht="12.5">
      <c r="B647" s="5"/>
    </row>
    <row r="648" spans="2:2" ht="12.5">
      <c r="B648" s="5"/>
    </row>
    <row r="649" spans="2:2" ht="12.5">
      <c r="B649" s="5"/>
    </row>
    <row r="650" spans="2:2" ht="12.5">
      <c r="B650" s="5"/>
    </row>
    <row r="651" spans="2:2" ht="12.5">
      <c r="B651" s="5"/>
    </row>
    <row r="652" spans="2:2" ht="12.5">
      <c r="B652" s="5"/>
    </row>
    <row r="653" spans="2:2" ht="12.5">
      <c r="B653" s="5"/>
    </row>
    <row r="654" spans="2:2" ht="12.5">
      <c r="B654" s="5"/>
    </row>
    <row r="655" spans="2:2" ht="12.5">
      <c r="B655" s="5"/>
    </row>
    <row r="656" spans="2:2" ht="12.5">
      <c r="B656" s="5"/>
    </row>
    <row r="657" spans="2:2" ht="12.5">
      <c r="B657" s="5"/>
    </row>
    <row r="658" spans="2:2" ht="12.5">
      <c r="B658" s="5"/>
    </row>
    <row r="659" spans="2:2" ht="12.5">
      <c r="B659" s="5"/>
    </row>
    <row r="660" spans="2:2" ht="12.5">
      <c r="B660" s="5"/>
    </row>
    <row r="661" spans="2:2" ht="12.5">
      <c r="B661" s="5"/>
    </row>
    <row r="662" spans="2:2" ht="12.5">
      <c r="B662" s="5"/>
    </row>
    <row r="663" spans="2:2" ht="12.5">
      <c r="B663" s="5"/>
    </row>
    <row r="664" spans="2:2" ht="12.5">
      <c r="B664" s="5"/>
    </row>
    <row r="665" spans="2:2" ht="12.5">
      <c r="B665" s="5"/>
    </row>
    <row r="666" spans="2:2" ht="12.5">
      <c r="B666" s="5"/>
    </row>
    <row r="667" spans="2:2" ht="12.5">
      <c r="B667" s="5"/>
    </row>
    <row r="668" spans="2:2" ht="12.5">
      <c r="B668" s="5"/>
    </row>
    <row r="669" spans="2:2" ht="12.5">
      <c r="B669" s="5"/>
    </row>
    <row r="670" spans="2:2" ht="12.5">
      <c r="B670" s="5"/>
    </row>
    <row r="671" spans="2:2" ht="12.5">
      <c r="B671" s="5"/>
    </row>
    <row r="672" spans="2:2" ht="12.5">
      <c r="B672" s="5"/>
    </row>
    <row r="673" spans="2:2" ht="12.5">
      <c r="B673" s="5"/>
    </row>
    <row r="674" spans="2:2" ht="12.5">
      <c r="B674" s="5"/>
    </row>
    <row r="675" spans="2:2" ht="12.5">
      <c r="B675" s="5"/>
    </row>
    <row r="676" spans="2:2" ht="12.5">
      <c r="B676" s="5"/>
    </row>
    <row r="677" spans="2:2" ht="12.5">
      <c r="B677" s="5"/>
    </row>
    <row r="678" spans="2:2" ht="12.5">
      <c r="B678" s="5"/>
    </row>
    <row r="679" spans="2:2" ht="12.5">
      <c r="B679" s="5"/>
    </row>
    <row r="680" spans="2:2" ht="12.5">
      <c r="B680" s="5"/>
    </row>
    <row r="681" spans="2:2" ht="12.5">
      <c r="B681" s="5"/>
    </row>
    <row r="682" spans="2:2" ht="12.5">
      <c r="B682" s="5"/>
    </row>
    <row r="683" spans="2:2" ht="12.5">
      <c r="B683" s="5"/>
    </row>
    <row r="684" spans="2:2" ht="12.5">
      <c r="B684" s="5"/>
    </row>
    <row r="685" spans="2:2" ht="12.5">
      <c r="B685" s="5"/>
    </row>
    <row r="686" spans="2:2" ht="12.5">
      <c r="B686" s="5"/>
    </row>
    <row r="687" spans="2:2" ht="12.5">
      <c r="B687" s="5"/>
    </row>
    <row r="688" spans="2:2" ht="12.5">
      <c r="B688" s="5"/>
    </row>
    <row r="689" spans="2:2" ht="12.5">
      <c r="B689" s="5"/>
    </row>
    <row r="690" spans="2:2" ht="12.5">
      <c r="B690" s="5"/>
    </row>
    <row r="691" spans="2:2" ht="12.5">
      <c r="B691" s="5"/>
    </row>
    <row r="692" spans="2:2" ht="12.5">
      <c r="B692" s="5"/>
    </row>
    <row r="693" spans="2:2" ht="12.5">
      <c r="B693" s="5"/>
    </row>
    <row r="694" spans="2:2" ht="12.5">
      <c r="B694" s="5"/>
    </row>
    <row r="695" spans="2:2" ht="12.5">
      <c r="B695" s="5"/>
    </row>
    <row r="696" spans="2:2" ht="12.5">
      <c r="B696" s="5"/>
    </row>
    <row r="697" spans="2:2" ht="12.5">
      <c r="B697" s="5"/>
    </row>
    <row r="698" spans="2:2" ht="12.5">
      <c r="B698" s="5"/>
    </row>
    <row r="699" spans="2:2" ht="12.5">
      <c r="B699" s="5"/>
    </row>
    <row r="700" spans="2:2" ht="12.5">
      <c r="B700" s="5"/>
    </row>
    <row r="701" spans="2:2" ht="12.5">
      <c r="B701" s="5"/>
    </row>
    <row r="702" spans="2:2" ht="12.5">
      <c r="B702" s="5"/>
    </row>
    <row r="703" spans="2:2" ht="12.5">
      <c r="B703" s="5"/>
    </row>
    <row r="704" spans="2:2" ht="12.5">
      <c r="B704" s="5"/>
    </row>
    <row r="705" spans="2:2" ht="12.5">
      <c r="B705" s="5"/>
    </row>
    <row r="706" spans="2:2" ht="12.5">
      <c r="B706" s="5"/>
    </row>
    <row r="707" spans="2:2" ht="12.5">
      <c r="B707" s="5"/>
    </row>
    <row r="708" spans="2:2" ht="12.5">
      <c r="B708" s="5"/>
    </row>
    <row r="709" spans="2:2" ht="12.5">
      <c r="B709" s="5"/>
    </row>
    <row r="710" spans="2:2" ht="12.5">
      <c r="B710" s="5"/>
    </row>
    <row r="711" spans="2:2" ht="12.5">
      <c r="B711" s="5"/>
    </row>
    <row r="712" spans="2:2" ht="12.5">
      <c r="B712" s="5"/>
    </row>
    <row r="713" spans="2:2" ht="12.5">
      <c r="B713" s="5"/>
    </row>
    <row r="714" spans="2:2" ht="12.5">
      <c r="B714" s="5"/>
    </row>
    <row r="715" spans="2:2" ht="12.5">
      <c r="B715" s="5"/>
    </row>
    <row r="716" spans="2:2" ht="12.5">
      <c r="B716" s="5"/>
    </row>
    <row r="717" spans="2:2" ht="12.5">
      <c r="B717" s="5"/>
    </row>
    <row r="718" spans="2:2" ht="12.5">
      <c r="B718" s="5"/>
    </row>
    <row r="719" spans="2:2" ht="12.5">
      <c r="B719" s="5"/>
    </row>
    <row r="720" spans="2:2" ht="12.5">
      <c r="B720" s="5"/>
    </row>
    <row r="721" spans="2:2" ht="12.5">
      <c r="B721" s="5"/>
    </row>
    <row r="722" spans="2:2" ht="12.5">
      <c r="B722" s="5"/>
    </row>
    <row r="723" spans="2:2" ht="12.5">
      <c r="B723" s="5"/>
    </row>
    <row r="724" spans="2:2" ht="12.5">
      <c r="B724" s="5"/>
    </row>
    <row r="725" spans="2:2" ht="12.5">
      <c r="B725" s="5"/>
    </row>
    <row r="726" spans="2:2" ht="12.5">
      <c r="B726" s="5"/>
    </row>
    <row r="727" spans="2:2" ht="12.5">
      <c r="B727" s="5"/>
    </row>
    <row r="728" spans="2:2" ht="12.5">
      <c r="B728" s="5"/>
    </row>
    <row r="729" spans="2:2" ht="12.5">
      <c r="B729" s="5"/>
    </row>
    <row r="730" spans="2:2" ht="12.5">
      <c r="B730" s="5"/>
    </row>
    <row r="731" spans="2:2" ht="12.5">
      <c r="B731" s="5"/>
    </row>
    <row r="732" spans="2:2" ht="12.5">
      <c r="B732" s="5"/>
    </row>
    <row r="733" spans="2:2" ht="12.5">
      <c r="B733" s="5"/>
    </row>
    <row r="734" spans="2:2" ht="12.5">
      <c r="B734" s="5"/>
    </row>
    <row r="735" spans="2:2" ht="12.5">
      <c r="B735" s="5"/>
    </row>
    <row r="736" spans="2:2" ht="12.5">
      <c r="B736" s="5"/>
    </row>
    <row r="737" spans="2:2" ht="12.5">
      <c r="B737" s="5"/>
    </row>
    <row r="738" spans="2:2" ht="12.5">
      <c r="B738" s="5"/>
    </row>
    <row r="739" spans="2:2" ht="12.5">
      <c r="B739" s="5"/>
    </row>
    <row r="740" spans="2:2" ht="12.5">
      <c r="B740" s="5"/>
    </row>
    <row r="741" spans="2:2" ht="12.5">
      <c r="B741" s="5"/>
    </row>
    <row r="742" spans="2:2" ht="12.5">
      <c r="B742" s="5"/>
    </row>
    <row r="743" spans="2:2" ht="12.5">
      <c r="B743" s="5"/>
    </row>
    <row r="744" spans="2:2" ht="12.5">
      <c r="B744" s="5"/>
    </row>
    <row r="745" spans="2:2" ht="12.5">
      <c r="B745" s="5"/>
    </row>
    <row r="746" spans="2:2" ht="12.5">
      <c r="B746" s="5"/>
    </row>
    <row r="747" spans="2:2" ht="12.5">
      <c r="B747" s="5"/>
    </row>
    <row r="748" spans="2:2" ht="12.5">
      <c r="B748" s="5"/>
    </row>
    <row r="749" spans="2:2" ht="12.5">
      <c r="B749" s="5"/>
    </row>
    <row r="750" spans="2:2" ht="12.5">
      <c r="B750" s="5"/>
    </row>
    <row r="751" spans="2:2" ht="12.5">
      <c r="B751" s="5"/>
    </row>
    <row r="752" spans="2:2" ht="12.5">
      <c r="B752" s="5"/>
    </row>
    <row r="753" spans="2:2" ht="12.5">
      <c r="B753" s="5"/>
    </row>
    <row r="754" spans="2:2" ht="12.5">
      <c r="B754" s="5"/>
    </row>
    <row r="755" spans="2:2" ht="12.5">
      <c r="B755" s="5"/>
    </row>
    <row r="756" spans="2:2" ht="12.5">
      <c r="B756" s="5"/>
    </row>
    <row r="757" spans="2:2" ht="12.5">
      <c r="B757" s="5"/>
    </row>
    <row r="758" spans="2:2" ht="12.5">
      <c r="B758" s="5"/>
    </row>
    <row r="759" spans="2:2" ht="12.5">
      <c r="B759" s="5"/>
    </row>
    <row r="760" spans="2:2" ht="12.5">
      <c r="B760" s="5"/>
    </row>
    <row r="761" spans="2:2" ht="12.5">
      <c r="B761" s="5"/>
    </row>
    <row r="762" spans="2:2" ht="12.5">
      <c r="B762" s="5"/>
    </row>
    <row r="763" spans="2:2" ht="12.5">
      <c r="B763" s="5"/>
    </row>
    <row r="764" spans="2:2" ht="12.5">
      <c r="B764" s="5"/>
    </row>
    <row r="765" spans="2:2" ht="12.5">
      <c r="B765" s="5"/>
    </row>
    <row r="766" spans="2:2" ht="12.5">
      <c r="B766" s="5"/>
    </row>
    <row r="767" spans="2:2" ht="12.5">
      <c r="B767" s="5"/>
    </row>
    <row r="768" spans="2:2" ht="12.5">
      <c r="B768" s="5"/>
    </row>
    <row r="769" spans="2:2" ht="12.5">
      <c r="B769" s="5"/>
    </row>
    <row r="770" spans="2:2" ht="12.5">
      <c r="B770" s="5"/>
    </row>
    <row r="771" spans="2:2" ht="12.5">
      <c r="B771" s="5"/>
    </row>
    <row r="772" spans="2:2" ht="12.5">
      <c r="B772" s="5"/>
    </row>
    <row r="773" spans="2:2" ht="12.5">
      <c r="B773" s="5"/>
    </row>
    <row r="774" spans="2:2" ht="12.5">
      <c r="B774" s="5"/>
    </row>
    <row r="775" spans="2:2" ht="12.5">
      <c r="B775" s="5"/>
    </row>
    <row r="776" spans="2:2" ht="12.5">
      <c r="B776" s="5"/>
    </row>
    <row r="777" spans="2:2" ht="12.5">
      <c r="B777" s="5"/>
    </row>
    <row r="778" spans="2:2" ht="12.5">
      <c r="B778" s="5"/>
    </row>
    <row r="779" spans="2:2" ht="12.5">
      <c r="B779" s="5"/>
    </row>
    <row r="780" spans="2:2" ht="12.5">
      <c r="B780" s="5"/>
    </row>
    <row r="781" spans="2:2" ht="12.5">
      <c r="B781" s="5"/>
    </row>
    <row r="782" spans="2:2" ht="12.5">
      <c r="B782" s="5"/>
    </row>
    <row r="783" spans="2:2" ht="12.5">
      <c r="B783" s="5"/>
    </row>
    <row r="784" spans="2:2" ht="12.5">
      <c r="B784" s="5"/>
    </row>
    <row r="785" spans="2:2" ht="12.5">
      <c r="B785" s="5"/>
    </row>
    <row r="786" spans="2:2" ht="12.5">
      <c r="B786" s="5"/>
    </row>
    <row r="787" spans="2:2" ht="12.5">
      <c r="B787" s="5"/>
    </row>
    <row r="788" spans="2:2" ht="12.5">
      <c r="B788" s="5"/>
    </row>
    <row r="789" spans="2:2" ht="12.5">
      <c r="B789" s="5"/>
    </row>
    <row r="790" spans="2:2" ht="12.5">
      <c r="B790" s="5"/>
    </row>
    <row r="791" spans="2:2" ht="12.5">
      <c r="B791" s="5"/>
    </row>
    <row r="792" spans="2:2" ht="12.5">
      <c r="B792" s="5"/>
    </row>
    <row r="793" spans="2:2" ht="12.5">
      <c r="B793" s="5"/>
    </row>
    <row r="794" spans="2:2" ht="12.5">
      <c r="B794" s="5"/>
    </row>
    <row r="795" spans="2:2" ht="12.5">
      <c r="B795" s="5"/>
    </row>
    <row r="796" spans="2:2" ht="12.5">
      <c r="B796" s="5"/>
    </row>
    <row r="797" spans="2:2" ht="12.5">
      <c r="B797" s="5"/>
    </row>
    <row r="798" spans="2:2" ht="12.5">
      <c r="B798" s="5"/>
    </row>
    <row r="799" spans="2:2" ht="12.5">
      <c r="B799" s="5"/>
    </row>
    <row r="800" spans="2:2" ht="12.5">
      <c r="B800" s="5"/>
    </row>
    <row r="801" spans="2:2" ht="12.5">
      <c r="B801" s="5"/>
    </row>
    <row r="802" spans="2:2" ht="12.5">
      <c r="B802" s="5"/>
    </row>
    <row r="803" spans="2:2" ht="12.5">
      <c r="B803" s="5"/>
    </row>
    <row r="804" spans="2:2" ht="12.5">
      <c r="B804" s="5"/>
    </row>
    <row r="805" spans="2:2" ht="12.5">
      <c r="B805" s="5"/>
    </row>
    <row r="806" spans="2:2" ht="12.5">
      <c r="B806" s="5"/>
    </row>
    <row r="807" spans="2:2" ht="12.5">
      <c r="B807" s="5"/>
    </row>
    <row r="808" spans="2:2" ht="12.5">
      <c r="B808" s="5"/>
    </row>
    <row r="809" spans="2:2" ht="12.5">
      <c r="B809" s="5"/>
    </row>
    <row r="810" spans="2:2" ht="12.5">
      <c r="B810" s="5"/>
    </row>
    <row r="811" spans="2:2" ht="12.5">
      <c r="B811" s="5"/>
    </row>
    <row r="812" spans="2:2" ht="12.5">
      <c r="B812" s="5"/>
    </row>
    <row r="813" spans="2:2" ht="12.5">
      <c r="B813" s="5"/>
    </row>
    <row r="814" spans="2:2" ht="12.5">
      <c r="B814" s="5"/>
    </row>
    <row r="815" spans="2:2" ht="12.5">
      <c r="B815" s="5"/>
    </row>
    <row r="816" spans="2:2" ht="12.5">
      <c r="B816" s="5"/>
    </row>
    <row r="817" spans="2:2" ht="12.5">
      <c r="B817" s="5"/>
    </row>
    <row r="818" spans="2:2" ht="12.5">
      <c r="B818" s="5"/>
    </row>
    <row r="819" spans="2:2" ht="12.5">
      <c r="B819" s="5"/>
    </row>
    <row r="820" spans="2:2" ht="12.5">
      <c r="B820" s="5"/>
    </row>
    <row r="821" spans="2:2" ht="12.5">
      <c r="B821" s="5"/>
    </row>
    <row r="822" spans="2:2" ht="12.5">
      <c r="B822" s="5"/>
    </row>
    <row r="823" spans="2:2" ht="12.5">
      <c r="B823" s="5"/>
    </row>
    <row r="824" spans="2:2" ht="12.5">
      <c r="B824" s="5"/>
    </row>
    <row r="825" spans="2:2" ht="12.5">
      <c r="B825" s="5"/>
    </row>
    <row r="826" spans="2:2" ht="12.5">
      <c r="B826" s="5"/>
    </row>
    <row r="827" spans="2:2" ht="12.5">
      <c r="B827" s="5"/>
    </row>
    <row r="828" spans="2:2" ht="12.5">
      <c r="B828" s="5"/>
    </row>
    <row r="829" spans="2:2" ht="12.5">
      <c r="B829" s="5"/>
    </row>
    <row r="830" spans="2:2" ht="12.5">
      <c r="B830" s="5"/>
    </row>
    <row r="831" spans="2:2" ht="12.5">
      <c r="B831" s="5"/>
    </row>
    <row r="832" spans="2:2" ht="12.5">
      <c r="B832" s="5"/>
    </row>
    <row r="833" spans="2:2" ht="12.5">
      <c r="B833" s="5"/>
    </row>
    <row r="834" spans="2:2" ht="12.5">
      <c r="B834" s="5"/>
    </row>
    <row r="835" spans="2:2" ht="12.5">
      <c r="B835" s="5"/>
    </row>
    <row r="836" spans="2:2" ht="12.5">
      <c r="B836" s="5"/>
    </row>
    <row r="837" spans="2:2" ht="12.5">
      <c r="B837" s="5"/>
    </row>
    <row r="838" spans="2:2" ht="12.5">
      <c r="B838" s="5"/>
    </row>
    <row r="839" spans="2:2" ht="12.5">
      <c r="B839" s="5"/>
    </row>
    <row r="840" spans="2:2" ht="12.5">
      <c r="B840" s="5"/>
    </row>
    <row r="841" spans="2:2" ht="12.5">
      <c r="B841" s="5"/>
    </row>
    <row r="842" spans="2:2" ht="12.5">
      <c r="B842" s="5"/>
    </row>
    <row r="843" spans="2:2" ht="12.5">
      <c r="B843" s="5"/>
    </row>
    <row r="844" spans="2:2" ht="12.5">
      <c r="B844" s="5"/>
    </row>
    <row r="845" spans="2:2" ht="12.5">
      <c r="B845" s="5"/>
    </row>
    <row r="846" spans="2:2" ht="12.5">
      <c r="B846" s="5"/>
    </row>
    <row r="847" spans="2:2" ht="12.5">
      <c r="B847" s="5"/>
    </row>
    <row r="848" spans="2:2" ht="12.5">
      <c r="B848" s="5"/>
    </row>
    <row r="849" spans="2:2" ht="12.5">
      <c r="B849" s="5"/>
    </row>
    <row r="850" spans="2:2" ht="12.5">
      <c r="B850" s="5"/>
    </row>
    <row r="851" spans="2:2" ht="12.5">
      <c r="B851" s="5"/>
    </row>
    <row r="852" spans="2:2" ht="12.5">
      <c r="B852" s="5"/>
    </row>
    <row r="853" spans="2:2" ht="12.5">
      <c r="B853" s="5"/>
    </row>
    <row r="854" spans="2:2" ht="12.5">
      <c r="B854" s="5"/>
    </row>
    <row r="855" spans="2:2" ht="12.5">
      <c r="B855" s="5"/>
    </row>
    <row r="856" spans="2:2" ht="12.5">
      <c r="B856" s="5"/>
    </row>
    <row r="857" spans="2:2" ht="12.5">
      <c r="B857" s="5"/>
    </row>
    <row r="858" spans="2:2" ht="12.5">
      <c r="B858" s="5"/>
    </row>
    <row r="859" spans="2:2" ht="12.5">
      <c r="B859" s="5"/>
    </row>
    <row r="860" spans="2:2" ht="12.5">
      <c r="B860" s="5"/>
    </row>
    <row r="861" spans="2:2" ht="12.5">
      <c r="B861" s="5"/>
    </row>
    <row r="862" spans="2:2" ht="12.5">
      <c r="B862" s="5"/>
    </row>
    <row r="863" spans="2:2" ht="12.5">
      <c r="B863" s="5"/>
    </row>
    <row r="864" spans="2:2" ht="12.5">
      <c r="B864" s="5"/>
    </row>
    <row r="865" spans="2:2" ht="12.5">
      <c r="B865" s="5"/>
    </row>
    <row r="866" spans="2:2" ht="12.5">
      <c r="B866" s="5"/>
    </row>
    <row r="867" spans="2:2" ht="12.5">
      <c r="B867" s="5"/>
    </row>
    <row r="868" spans="2:2" ht="12.5">
      <c r="B868" s="5"/>
    </row>
    <row r="869" spans="2:2" ht="12.5">
      <c r="B869" s="5"/>
    </row>
    <row r="870" spans="2:2" ht="12.5">
      <c r="B870" s="5"/>
    </row>
    <row r="871" spans="2:2" ht="12.5">
      <c r="B871" s="5"/>
    </row>
    <row r="872" spans="2:2" ht="12.5">
      <c r="B872" s="5"/>
    </row>
    <row r="873" spans="2:2" ht="12.5">
      <c r="B873" s="5"/>
    </row>
    <row r="874" spans="2:2" ht="12.5">
      <c r="B874" s="5"/>
    </row>
    <row r="875" spans="2:2" ht="12.5">
      <c r="B875" s="5"/>
    </row>
    <row r="876" spans="2:2" ht="12.5">
      <c r="B876" s="5"/>
    </row>
    <row r="877" spans="2:2" ht="12.5">
      <c r="B877" s="5"/>
    </row>
    <row r="878" spans="2:2" ht="12.5">
      <c r="B878" s="5"/>
    </row>
    <row r="879" spans="2:2" ht="12.5">
      <c r="B879" s="5"/>
    </row>
    <row r="880" spans="2:2" ht="12.5">
      <c r="B880" s="5"/>
    </row>
    <row r="881" spans="2:2" ht="12.5">
      <c r="B881" s="5"/>
    </row>
    <row r="882" spans="2:2" ht="12.5">
      <c r="B882" s="5"/>
    </row>
    <row r="883" spans="2:2" ht="12.5">
      <c r="B883" s="5"/>
    </row>
    <row r="884" spans="2:2" ht="12.5">
      <c r="B884" s="5"/>
    </row>
    <row r="885" spans="2:2" ht="12.5">
      <c r="B885" s="5"/>
    </row>
    <row r="886" spans="2:2" ht="12.5">
      <c r="B886" s="5"/>
    </row>
    <row r="887" spans="2:2" ht="12.5">
      <c r="B887" s="5"/>
    </row>
    <row r="888" spans="2:2" ht="12.5">
      <c r="B888" s="5"/>
    </row>
    <row r="889" spans="2:2" ht="12.5">
      <c r="B889" s="5"/>
    </row>
    <row r="890" spans="2:2" ht="12.5">
      <c r="B890" s="5"/>
    </row>
    <row r="891" spans="2:2" ht="12.5">
      <c r="B891" s="5"/>
    </row>
    <row r="892" spans="2:2" ht="12.5">
      <c r="B892" s="5"/>
    </row>
    <row r="893" spans="2:2" ht="12.5">
      <c r="B893" s="5"/>
    </row>
    <row r="894" spans="2:2" ht="12.5">
      <c r="B894" s="5"/>
    </row>
    <row r="895" spans="2:2" ht="12.5">
      <c r="B895" s="5"/>
    </row>
    <row r="896" spans="2:2" ht="12.5">
      <c r="B896" s="5"/>
    </row>
    <row r="897" spans="2:2" ht="12.5">
      <c r="B897" s="5"/>
    </row>
    <row r="898" spans="2:2" ht="12.5">
      <c r="B898" s="5"/>
    </row>
    <row r="899" spans="2:2" ht="12.5">
      <c r="B899" s="5"/>
    </row>
    <row r="900" spans="2:2" ht="12.5">
      <c r="B900" s="5"/>
    </row>
    <row r="901" spans="2:2" ht="12.5">
      <c r="B901" s="5"/>
    </row>
    <row r="902" spans="2:2" ht="12.5">
      <c r="B902" s="5"/>
    </row>
    <row r="903" spans="2:2" ht="12.5">
      <c r="B903" s="5"/>
    </row>
    <row r="904" spans="2:2" ht="12.5">
      <c r="B904" s="5"/>
    </row>
    <row r="905" spans="2:2" ht="12.5">
      <c r="B905" s="5"/>
    </row>
    <row r="906" spans="2:2" ht="12.5">
      <c r="B906" s="5"/>
    </row>
    <row r="907" spans="2:2" ht="12.5">
      <c r="B907" s="5"/>
    </row>
    <row r="908" spans="2:2" ht="12.5">
      <c r="B908" s="5"/>
    </row>
    <row r="909" spans="2:2" ht="12.5">
      <c r="B909" s="5"/>
    </row>
    <row r="910" spans="2:2" ht="12.5">
      <c r="B910" s="5"/>
    </row>
    <row r="911" spans="2:2" ht="12.5">
      <c r="B911" s="5"/>
    </row>
    <row r="912" spans="2:2" ht="12.5">
      <c r="B912" s="5"/>
    </row>
    <row r="913" spans="2:2" ht="12.5">
      <c r="B913" s="5"/>
    </row>
    <row r="914" spans="2:2" ht="12.5">
      <c r="B914" s="5"/>
    </row>
    <row r="915" spans="2:2" ht="12.5">
      <c r="B915" s="5"/>
    </row>
    <row r="916" spans="2:2" ht="12.5">
      <c r="B916" s="5"/>
    </row>
    <row r="917" spans="2:2" ht="12.5">
      <c r="B917" s="5"/>
    </row>
    <row r="918" spans="2:2" ht="12.5">
      <c r="B918" s="5"/>
    </row>
    <row r="919" spans="2:2" ht="12.5">
      <c r="B919" s="5"/>
    </row>
    <row r="920" spans="2:2" ht="12.5">
      <c r="B920" s="5"/>
    </row>
    <row r="921" spans="2:2" ht="12.5">
      <c r="B921" s="5"/>
    </row>
    <row r="922" spans="2:2" ht="12.5">
      <c r="B922" s="5"/>
    </row>
    <row r="923" spans="2:2" ht="12.5">
      <c r="B923" s="5"/>
    </row>
    <row r="924" spans="2:2" ht="12.5">
      <c r="B924" s="5"/>
    </row>
    <row r="925" spans="2:2" ht="12.5">
      <c r="B925" s="5"/>
    </row>
    <row r="926" spans="2:2" ht="12.5">
      <c r="B926" s="5"/>
    </row>
    <row r="927" spans="2:2" ht="12.5">
      <c r="B927" s="5"/>
    </row>
    <row r="928" spans="2:2" ht="12.5">
      <c r="B928" s="5"/>
    </row>
    <row r="929" spans="2:2" ht="12.5">
      <c r="B929" s="5"/>
    </row>
    <row r="930" spans="2:2" ht="12.5">
      <c r="B930" s="5"/>
    </row>
    <row r="931" spans="2:2" ht="12.5">
      <c r="B931" s="5"/>
    </row>
    <row r="932" spans="2:2" ht="12.5">
      <c r="B932" s="5"/>
    </row>
    <row r="933" spans="2:2" ht="12.5">
      <c r="B933" s="5"/>
    </row>
    <row r="934" spans="2:2" ht="12.5">
      <c r="B934" s="5"/>
    </row>
    <row r="935" spans="2:2" ht="12.5">
      <c r="B935" s="5"/>
    </row>
    <row r="936" spans="2:2" ht="12.5">
      <c r="B936" s="5"/>
    </row>
    <row r="937" spans="2:2" ht="12.5">
      <c r="B937" s="5"/>
    </row>
    <row r="938" spans="2:2" ht="12.5">
      <c r="B938" s="5"/>
    </row>
    <row r="939" spans="2:2" ht="12.5">
      <c r="B939" s="5"/>
    </row>
    <row r="940" spans="2:2" ht="12.5">
      <c r="B940" s="5"/>
    </row>
    <row r="941" spans="2:2" ht="12.5">
      <c r="B941" s="5"/>
    </row>
    <row r="942" spans="2:2" ht="12.5">
      <c r="B942" s="5"/>
    </row>
    <row r="943" spans="2:2" ht="12.5">
      <c r="B943" s="5"/>
    </row>
    <row r="944" spans="2:2" ht="12.5">
      <c r="B944" s="5"/>
    </row>
    <row r="945" spans="2:2" ht="12.5">
      <c r="B945" s="5"/>
    </row>
    <row r="946" spans="2:2" ht="12.5">
      <c r="B946" s="5"/>
    </row>
    <row r="947" spans="2:2" ht="12.5">
      <c r="B947" s="5"/>
    </row>
    <row r="948" spans="2:2" ht="12.5">
      <c r="B948" s="5"/>
    </row>
    <row r="949" spans="2:2" ht="12.5">
      <c r="B949" s="5"/>
    </row>
    <row r="950" spans="2:2" ht="12.5">
      <c r="B950" s="5"/>
    </row>
    <row r="951" spans="2:2" ht="12.5">
      <c r="B951" s="5"/>
    </row>
    <row r="952" spans="2:2" ht="12.5">
      <c r="B952" s="5"/>
    </row>
    <row r="953" spans="2:2" ht="12.5">
      <c r="B953" s="5"/>
    </row>
    <row r="954" spans="2:2" ht="12.5">
      <c r="B954" s="5"/>
    </row>
    <row r="955" spans="2:2" ht="12.5">
      <c r="B955" s="5"/>
    </row>
    <row r="956" spans="2:2" ht="12.5">
      <c r="B956" s="5"/>
    </row>
    <row r="957" spans="2:2" ht="12.5">
      <c r="B957" s="5"/>
    </row>
    <row r="958" spans="2:2" ht="12.5">
      <c r="B958" s="5"/>
    </row>
    <row r="959" spans="2:2" ht="12.5">
      <c r="B959" s="5"/>
    </row>
    <row r="960" spans="2:2" ht="12.5">
      <c r="B960" s="5"/>
    </row>
    <row r="961" spans="2:2" ht="12.5">
      <c r="B961" s="5"/>
    </row>
    <row r="962" spans="2:2" ht="12.5">
      <c r="B962" s="5"/>
    </row>
    <row r="963" spans="2:2" ht="12.5">
      <c r="B963" s="5"/>
    </row>
    <row r="964" spans="2:2" ht="12.5">
      <c r="B964" s="5"/>
    </row>
    <row r="965" spans="2:2" ht="12.5">
      <c r="B965" s="5"/>
    </row>
    <row r="966" spans="2:2" ht="12.5">
      <c r="B966" s="5"/>
    </row>
    <row r="967" spans="2:2" ht="12.5">
      <c r="B967" s="5"/>
    </row>
    <row r="968" spans="2:2" ht="12.5">
      <c r="B968" s="5"/>
    </row>
    <row r="969" spans="2:2" ht="12.5">
      <c r="B969" s="5"/>
    </row>
    <row r="970" spans="2:2" ht="12.5">
      <c r="B970" s="5"/>
    </row>
    <row r="971" spans="2:2" ht="12.5">
      <c r="B971" s="5"/>
    </row>
    <row r="972" spans="2:2" ht="12.5">
      <c r="B972" s="5"/>
    </row>
    <row r="973" spans="2:2" ht="12.5">
      <c r="B973" s="5"/>
    </row>
    <row r="974" spans="2:2" ht="12.5">
      <c r="B974" s="5"/>
    </row>
    <row r="975" spans="2:2" ht="12.5">
      <c r="B975" s="5"/>
    </row>
    <row r="976" spans="2:2" ht="12.5">
      <c r="B976" s="5"/>
    </row>
    <row r="977" spans="2:2" ht="12.5">
      <c r="B977" s="5"/>
    </row>
    <row r="978" spans="2:2" ht="12.5">
      <c r="B978" s="5"/>
    </row>
    <row r="979" spans="2:2" ht="12.5">
      <c r="B979" s="5"/>
    </row>
    <row r="980" spans="2:2" ht="12.5">
      <c r="B980" s="5"/>
    </row>
    <row r="981" spans="2:2" ht="12.5">
      <c r="B981" s="5"/>
    </row>
    <row r="982" spans="2:2" ht="12.5">
      <c r="B982" s="5"/>
    </row>
    <row r="983" spans="2:2" ht="12.5">
      <c r="B983" s="5"/>
    </row>
    <row r="984" spans="2:2" ht="12.5">
      <c r="B984" s="5"/>
    </row>
    <row r="985" spans="2:2" ht="12.5">
      <c r="B985" s="5"/>
    </row>
    <row r="986" spans="2:2" ht="12.5">
      <c r="B986" s="5"/>
    </row>
    <row r="987" spans="2:2" ht="12.5">
      <c r="B987" s="5"/>
    </row>
    <row r="988" spans="2:2" ht="12.5">
      <c r="B988" s="5"/>
    </row>
    <row r="989" spans="2:2" ht="12.5">
      <c r="B989" s="5"/>
    </row>
    <row r="990" spans="2:2" ht="12.5">
      <c r="B990" s="5"/>
    </row>
    <row r="991" spans="2:2" ht="12.5">
      <c r="B991" s="5"/>
    </row>
    <row r="992" spans="2:2" ht="12.5">
      <c r="B992" s="5"/>
    </row>
    <row r="993" spans="2:2" ht="12.5">
      <c r="B993" s="5"/>
    </row>
    <row r="994" spans="2:2" ht="12.5">
      <c r="B994" s="5"/>
    </row>
    <row r="995" spans="2:2" ht="12.5">
      <c r="B995" s="5"/>
    </row>
    <row r="996" spans="2:2" ht="12.5">
      <c r="B996" s="5"/>
    </row>
    <row r="997" spans="2:2" ht="12.5">
      <c r="B997" s="5"/>
    </row>
    <row r="998" spans="2:2" ht="12.5">
      <c r="B998" s="5"/>
    </row>
    <row r="999" spans="2:2" ht="12.5">
      <c r="B999" s="5"/>
    </row>
    <row r="1000" spans="2:2" ht="12.5">
      <c r="B1000" s="5"/>
    </row>
    <row r="1001" spans="2:2" ht="12.5">
      <c r="B1001" s="5"/>
    </row>
    <row r="1002" spans="2:2" ht="12.5">
      <c r="B1002" s="5"/>
    </row>
    <row r="1003" spans="2:2" ht="12.5">
      <c r="B1003" s="5"/>
    </row>
    <row r="1004" spans="2:2" ht="12.5">
      <c r="B1004" s="5"/>
    </row>
    <row r="1005" spans="2:2" ht="12.5">
      <c r="B1005" s="5"/>
    </row>
    <row r="1006" spans="2:2" ht="12.5">
      <c r="B1006" s="5"/>
    </row>
    <row r="1007" spans="2:2" ht="12.5">
      <c r="B1007" s="5"/>
    </row>
    <row r="1008" spans="2:2" ht="12.5">
      <c r="B1008" s="5"/>
    </row>
    <row r="1009" spans="2:2" ht="12.5">
      <c r="B1009" s="5"/>
    </row>
    <row r="1010" spans="2:2" ht="12.5">
      <c r="B1010" s="5"/>
    </row>
    <row r="1011" spans="2:2" ht="12.5">
      <c r="B1011" s="5"/>
    </row>
    <row r="1012" spans="2:2" ht="12.5">
      <c r="B1012" s="5"/>
    </row>
    <row r="1013" spans="2:2" ht="12.5">
      <c r="B1013" s="5"/>
    </row>
    <row r="1014" spans="2:2" ht="12.5">
      <c r="B1014" s="5"/>
    </row>
    <row r="1015" spans="2:2" ht="12.5">
      <c r="B1015" s="5"/>
    </row>
    <row r="1016" spans="2:2" ht="12.5">
      <c r="B1016" s="5"/>
    </row>
    <row r="1017" spans="2:2" ht="12.5">
      <c r="B1017" s="5"/>
    </row>
    <row r="1018" spans="2:2" ht="12.5">
      <c r="B1018" s="5"/>
    </row>
    <row r="1019" spans="2:2" ht="12.5">
      <c r="B1019" s="5"/>
    </row>
    <row r="1020" spans="2:2" ht="12.5">
      <c r="B1020" s="5"/>
    </row>
    <row r="1021" spans="2:2" ht="12.5">
      <c r="B1021" s="5"/>
    </row>
    <row r="1022" spans="2:2" ht="12.5">
      <c r="B1022" s="5"/>
    </row>
    <row r="1023" spans="2:2" ht="12.5">
      <c r="B1023" s="5"/>
    </row>
    <row r="1024" spans="2:2" ht="12.5">
      <c r="B1024" s="5"/>
    </row>
    <row r="1025" spans="2:2" ht="12.5">
      <c r="B1025" s="5"/>
    </row>
    <row r="1026" spans="2:2" ht="12.5">
      <c r="B1026" s="5"/>
    </row>
    <row r="1027" spans="2:2" ht="12.5">
      <c r="B1027" s="5"/>
    </row>
    <row r="1028" spans="2:2" ht="12.5">
      <c r="B1028" s="5"/>
    </row>
    <row r="1029" spans="2:2" ht="12.5">
      <c r="B1029" s="5"/>
    </row>
    <row r="1030" spans="2:2" ht="12.5">
      <c r="B1030" s="5"/>
    </row>
    <row r="1031" spans="2:2" ht="12.5">
      <c r="B1031" s="5"/>
    </row>
    <row r="1032" spans="2:2" ht="12.5">
      <c r="B1032" s="5"/>
    </row>
    <row r="1033" spans="2:2" ht="12.5">
      <c r="B1033" s="5"/>
    </row>
    <row r="1034" spans="2:2" ht="12.5">
      <c r="B1034" s="5"/>
    </row>
    <row r="1035" spans="2:2" ht="12.5">
      <c r="B1035" s="5"/>
    </row>
    <row r="1036" spans="2:2" ht="12.5">
      <c r="B1036" s="5"/>
    </row>
    <row r="1037" spans="2:2" ht="12.5">
      <c r="B1037" s="5"/>
    </row>
    <row r="1038" spans="2:2" ht="12.5">
      <c r="B1038" s="5"/>
    </row>
    <row r="1039" spans="2:2" ht="12.5">
      <c r="B1039" s="5"/>
    </row>
    <row r="1040" spans="2:2" ht="12.5">
      <c r="B1040" s="5"/>
    </row>
    <row r="1041" spans="2:2" ht="12.5">
      <c r="B1041" s="5"/>
    </row>
    <row r="1042" spans="2:2" ht="12.5">
      <c r="B1042" s="5"/>
    </row>
    <row r="1043" spans="2:2" ht="12.5">
      <c r="B1043" s="5"/>
    </row>
    <row r="1044" spans="2:2" ht="12.5">
      <c r="B1044" s="5"/>
    </row>
    <row r="1045" spans="2:2" ht="12.5">
      <c r="B1045" s="5"/>
    </row>
    <row r="1046" spans="2:2" ht="12.5">
      <c r="B1046" s="5"/>
    </row>
    <row r="1047" spans="2:2" ht="12.5">
      <c r="B1047" s="5"/>
    </row>
    <row r="1048" spans="2:2" ht="12.5">
      <c r="B1048" s="5"/>
    </row>
    <row r="1049" spans="2:2" ht="12.5">
      <c r="B1049" s="5"/>
    </row>
    <row r="1050" spans="2:2" ht="12.5">
      <c r="B1050" s="5"/>
    </row>
    <row r="1051" spans="2:2" ht="12.5">
      <c r="B1051" s="5"/>
    </row>
    <row r="1052" spans="2:2" ht="12.5">
      <c r="B1052" s="5"/>
    </row>
    <row r="1053" spans="2:2" ht="12.5">
      <c r="B1053" s="5"/>
    </row>
    <row r="1054" spans="2:2" ht="12.5">
      <c r="B1054" s="5"/>
    </row>
    <row r="1055" spans="2:2" ht="12.5">
      <c r="B1055" s="5"/>
    </row>
    <row r="1056" spans="2:2" ht="12.5">
      <c r="B1056" s="5"/>
    </row>
    <row r="1057" spans="2:2" ht="12.5">
      <c r="B1057" s="5"/>
    </row>
    <row r="1058" spans="2:2" ht="12.5">
      <c r="B1058" s="5"/>
    </row>
    <row r="1059" spans="2:2" ht="12.5">
      <c r="B1059" s="5"/>
    </row>
    <row r="1060" spans="2:2" ht="12.5">
      <c r="B1060" s="5"/>
    </row>
    <row r="1061" spans="2:2" ht="12.5">
      <c r="B1061" s="5"/>
    </row>
    <row r="1062" spans="2:2" ht="12.5">
      <c r="B1062" s="5"/>
    </row>
    <row r="1063" spans="2:2" ht="12.5">
      <c r="B1063" s="5"/>
    </row>
    <row r="1064" spans="2:2" ht="12.5">
      <c r="B1064" s="5"/>
    </row>
    <row r="1065" spans="2:2" ht="12.5">
      <c r="B1065" s="5"/>
    </row>
    <row r="1066" spans="2:2" ht="12.5">
      <c r="B1066" s="5"/>
    </row>
    <row r="1067" spans="2:2" ht="12.5">
      <c r="B1067" s="5"/>
    </row>
    <row r="1068" spans="2:2" ht="12.5">
      <c r="B1068" s="5"/>
    </row>
    <row r="1069" spans="2:2" ht="12.5">
      <c r="B1069" s="5"/>
    </row>
    <row r="1070" spans="2:2" ht="12.5">
      <c r="B1070" s="5"/>
    </row>
    <row r="1071" spans="2:2" ht="12.5">
      <c r="B1071" s="5"/>
    </row>
    <row r="1072" spans="2:2" ht="12.5">
      <c r="B1072" s="5"/>
    </row>
    <row r="1073" spans="2:2" ht="12.5">
      <c r="B1073" s="5"/>
    </row>
    <row r="1074" spans="2:2" ht="12.5">
      <c r="B1074" s="5"/>
    </row>
    <row r="1075" spans="2:2" ht="12.5">
      <c r="B1075" s="5"/>
    </row>
    <row r="1076" spans="2:2" ht="12.5">
      <c r="B1076" s="5"/>
    </row>
    <row r="1077" spans="2:2" ht="12.5">
      <c r="B1077" s="5"/>
    </row>
    <row r="1078" spans="2:2" ht="12.5">
      <c r="B1078" s="5"/>
    </row>
    <row r="1079" spans="2:2" ht="12.5">
      <c r="B1079" s="5"/>
    </row>
    <row r="1080" spans="2:2" ht="12.5">
      <c r="B1080" s="5"/>
    </row>
    <row r="1081" spans="2:2" ht="12.5">
      <c r="B1081" s="5"/>
    </row>
    <row r="1082" spans="2:2" ht="12.5">
      <c r="B1082" s="5"/>
    </row>
    <row r="1083" spans="2:2" ht="12.5">
      <c r="B1083" s="5"/>
    </row>
    <row r="1084" spans="2:2" ht="12.5">
      <c r="B1084" s="5"/>
    </row>
    <row r="1085" spans="2:2" ht="12.5">
      <c r="B1085" s="5"/>
    </row>
    <row r="1086" spans="2:2" ht="12.5">
      <c r="B1086" s="5"/>
    </row>
    <row r="1087" spans="2:2" ht="12.5">
      <c r="B1087" s="5"/>
    </row>
    <row r="1088" spans="2:2" ht="12.5">
      <c r="B1088" s="5"/>
    </row>
    <row r="1089" spans="2:2" ht="12.5">
      <c r="B1089" s="5"/>
    </row>
    <row r="1090" spans="2:2" ht="12.5">
      <c r="B1090" s="5"/>
    </row>
    <row r="1091" spans="2:2" ht="12.5">
      <c r="B1091" s="5"/>
    </row>
    <row r="1092" spans="2:2" ht="12.5">
      <c r="B1092" s="5"/>
    </row>
    <row r="1093" spans="2:2" ht="12.5">
      <c r="B1093" s="5"/>
    </row>
    <row r="1094" spans="2:2" ht="12.5">
      <c r="B1094" s="5"/>
    </row>
    <row r="1095" spans="2:2" ht="12.5">
      <c r="B1095" s="5"/>
    </row>
    <row r="1096" spans="2:2" ht="12.5">
      <c r="B1096" s="5"/>
    </row>
    <row r="1097" spans="2:2" ht="12.5">
      <c r="B1097" s="5"/>
    </row>
    <row r="1098" spans="2:2" ht="12.5">
      <c r="B1098" s="5"/>
    </row>
    <row r="1099" spans="2:2" ht="12.5">
      <c r="B1099" s="5"/>
    </row>
    <row r="1100" spans="2:2" ht="12.5">
      <c r="B1100" s="5"/>
    </row>
    <row r="1101" spans="2:2" ht="12.5">
      <c r="B1101" s="5"/>
    </row>
    <row r="1102" spans="2:2" ht="12.5">
      <c r="B1102" s="5"/>
    </row>
    <row r="1103" spans="2:2" ht="12.5">
      <c r="B1103" s="5"/>
    </row>
    <row r="1104" spans="2:2" ht="12.5">
      <c r="B1104" s="5"/>
    </row>
    <row r="1105" spans="2:2" ht="12.5">
      <c r="B1105" s="5"/>
    </row>
    <row r="1106" spans="2:2" ht="12.5">
      <c r="B1106" s="5"/>
    </row>
    <row r="1107" spans="2:2" ht="12.5">
      <c r="B1107" s="5"/>
    </row>
    <row r="1108" spans="2:2" ht="12.5">
      <c r="B1108" s="5"/>
    </row>
    <row r="1109" spans="2:2" ht="12.5">
      <c r="B1109" s="5"/>
    </row>
    <row r="1110" spans="2:2" ht="12.5">
      <c r="B1110" s="5"/>
    </row>
    <row r="1111" spans="2:2" ht="12.5">
      <c r="B1111" s="5"/>
    </row>
    <row r="1112" spans="2:2" ht="12.5">
      <c r="B1112" s="5"/>
    </row>
    <row r="1113" spans="2:2" ht="12.5">
      <c r="B1113" s="5"/>
    </row>
    <row r="1114" spans="2:2" ht="12.5">
      <c r="B1114" s="5"/>
    </row>
    <row r="1115" spans="2:2" ht="12.5">
      <c r="B1115" s="5"/>
    </row>
    <row r="1116" spans="2:2" ht="12.5">
      <c r="B1116" s="5"/>
    </row>
    <row r="1117" spans="2:2" ht="12.5">
      <c r="B1117" s="5"/>
    </row>
    <row r="1118" spans="2:2" ht="12.5">
      <c r="B1118" s="5"/>
    </row>
    <row r="1119" spans="2:2" ht="12.5">
      <c r="B1119" s="5"/>
    </row>
    <row r="1120" spans="2:2" ht="12.5">
      <c r="B1120" s="5"/>
    </row>
    <row r="1121" spans="2:2" ht="12.5">
      <c r="B1121" s="5"/>
    </row>
    <row r="1122" spans="2:2" ht="12.5">
      <c r="B1122" s="5"/>
    </row>
    <row r="1123" spans="2:2" ht="12.5">
      <c r="B1123" s="5"/>
    </row>
    <row r="1124" spans="2:2" ht="12.5">
      <c r="B1124" s="5"/>
    </row>
    <row r="1125" spans="2:2" ht="12.5">
      <c r="B1125" s="5"/>
    </row>
    <row r="1126" spans="2:2" ht="12.5">
      <c r="B1126" s="5"/>
    </row>
    <row r="1127" spans="2:2" ht="12.5">
      <c r="B1127" s="5"/>
    </row>
    <row r="1128" spans="2:2" ht="12.5">
      <c r="B1128" s="5"/>
    </row>
    <row r="1129" spans="2:2" ht="12.5">
      <c r="B1129" s="5"/>
    </row>
    <row r="1130" spans="2:2" ht="12.5">
      <c r="B1130" s="5"/>
    </row>
    <row r="1131" spans="2:2" ht="12.5">
      <c r="B1131" s="5"/>
    </row>
    <row r="1132" spans="2:2" ht="12.5">
      <c r="B1132" s="5"/>
    </row>
    <row r="1133" spans="2:2" ht="12.5">
      <c r="B1133" s="5"/>
    </row>
    <row r="1134" spans="2:2" ht="12.5">
      <c r="B1134" s="5"/>
    </row>
    <row r="1135" spans="2:2" ht="12.5">
      <c r="B1135" s="5"/>
    </row>
    <row r="1136" spans="2:2" ht="12.5">
      <c r="B1136" s="5"/>
    </row>
    <row r="1137" spans="2:2" ht="12.5">
      <c r="B1137" s="5"/>
    </row>
    <row r="1138" spans="2:2" ht="12.5">
      <c r="B1138" s="5"/>
    </row>
    <row r="1139" spans="2:2" ht="12.5">
      <c r="B1139" s="5"/>
    </row>
    <row r="1140" spans="2:2" ht="12.5">
      <c r="B1140" s="5"/>
    </row>
    <row r="1141" spans="2:2" ht="12.5">
      <c r="B1141" s="5"/>
    </row>
    <row r="1142" spans="2:2" ht="12.5">
      <c r="B1142" s="5"/>
    </row>
    <row r="1143" spans="2:2" ht="12.5">
      <c r="B1143" s="5"/>
    </row>
    <row r="1144" spans="2:2" ht="12.5">
      <c r="B1144" s="5"/>
    </row>
    <row r="1145" spans="2:2" ht="12.5">
      <c r="B1145" s="5"/>
    </row>
    <row r="1146" spans="2:2" ht="12.5">
      <c r="B1146" s="5"/>
    </row>
    <row r="1147" spans="2:2" ht="12.5">
      <c r="B1147" s="5"/>
    </row>
    <row r="1148" spans="2:2" ht="12.5">
      <c r="B1148" s="5"/>
    </row>
    <row r="1149" spans="2:2" ht="12.5">
      <c r="B1149" s="5"/>
    </row>
    <row r="1150" spans="2:2" ht="12.5">
      <c r="B1150" s="5"/>
    </row>
    <row r="1151" spans="2:2" ht="12.5">
      <c r="B1151" s="5"/>
    </row>
    <row r="1152" spans="2:2" ht="12.5">
      <c r="B1152" s="5"/>
    </row>
  </sheetData>
  <autoFilter ref="A1:E23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CE33-9F81-447D-B76C-654E3DC3B6BF}">
  <dimension ref="A3:M9"/>
  <sheetViews>
    <sheetView tabSelected="1" workbookViewId="0">
      <selection activeCell="P14" sqref="P14"/>
    </sheetView>
  </sheetViews>
  <sheetFormatPr defaultRowHeight="12.5"/>
  <cols>
    <col min="1" max="1" width="13" bestFit="1" customWidth="1"/>
    <col min="2" max="2" width="14.1796875" bestFit="1" customWidth="1"/>
    <col min="3" max="3" width="11.453125" bestFit="1" customWidth="1"/>
    <col min="4" max="7" width="4.81640625" bestFit="1" customWidth="1"/>
    <col min="8" max="8" width="11" customWidth="1"/>
    <col min="9" max="9" width="11.6328125" customWidth="1"/>
    <col min="10" max="10" width="11" customWidth="1"/>
    <col min="11" max="11" width="9.90625" customWidth="1"/>
    <col min="12" max="12" width="7.6328125" customWidth="1"/>
    <col min="13" max="13" width="9.1796875" customWidth="1"/>
    <col min="14" max="144" width="5.81640625" bestFit="1" customWidth="1"/>
    <col min="145" max="235" width="6.81640625" bestFit="1" customWidth="1"/>
    <col min="236" max="236" width="7.81640625" bestFit="1" customWidth="1"/>
    <col min="237" max="237" width="11.08984375" bestFit="1" customWidth="1"/>
  </cols>
  <sheetData>
    <row r="3" spans="1:13">
      <c r="A3" s="32" t="s">
        <v>83</v>
      </c>
      <c r="B3" t="s">
        <v>90</v>
      </c>
      <c r="C3" t="s">
        <v>91</v>
      </c>
      <c r="H3" s="34" t="s">
        <v>96</v>
      </c>
      <c r="I3" s="34" t="s">
        <v>93</v>
      </c>
      <c r="J3" s="34" t="s">
        <v>74</v>
      </c>
      <c r="K3" s="34" t="s">
        <v>75</v>
      </c>
      <c r="L3" s="34" t="s">
        <v>94</v>
      </c>
      <c r="M3" s="34" t="s">
        <v>95</v>
      </c>
    </row>
    <row r="4" spans="1:13">
      <c r="A4" s="33" t="s">
        <v>76</v>
      </c>
      <c r="B4" s="36">
        <v>3624689</v>
      </c>
      <c r="C4" s="36">
        <v>3653928</v>
      </c>
      <c r="H4" s="33" t="s">
        <v>76</v>
      </c>
      <c r="I4" s="36">
        <v>3624689</v>
      </c>
      <c r="J4" s="36">
        <v>3653928</v>
      </c>
      <c r="K4">
        <f>SUM(I4:J4)</f>
        <v>7278617</v>
      </c>
      <c r="L4" s="39">
        <f>0-(100*$J4/$J$9)</f>
        <v>-15.41395315913592</v>
      </c>
      <c r="M4" s="40">
        <f>(100*$I4/$I$9)</f>
        <v>14.981440019706934</v>
      </c>
    </row>
    <row r="5" spans="1:13">
      <c r="A5" s="35">
        <v>45091</v>
      </c>
      <c r="B5" s="36">
        <v>5662251</v>
      </c>
      <c r="C5" s="36">
        <v>5731875</v>
      </c>
      <c r="H5" s="37" t="s">
        <v>92</v>
      </c>
      <c r="I5" s="36">
        <v>5662251</v>
      </c>
      <c r="J5" s="36">
        <v>5731875</v>
      </c>
      <c r="K5">
        <f t="shared" ref="K5:K9" si="0">SUM(I5:J5)</f>
        <v>11394126</v>
      </c>
      <c r="L5" s="39">
        <f t="shared" ref="L5:L8" si="1">0-(100*$J5/$J$9)</f>
        <v>-24.17969176295269</v>
      </c>
      <c r="M5" s="40">
        <f t="shared" ref="M5:M8" si="2">(100*$I5/$I$9)</f>
        <v>23.403021261417354</v>
      </c>
    </row>
    <row r="6" spans="1:13">
      <c r="A6" s="33" t="s">
        <v>77</v>
      </c>
      <c r="B6" s="36">
        <v>9260653</v>
      </c>
      <c r="C6" s="36">
        <v>8758961</v>
      </c>
      <c r="H6" s="33" t="s">
        <v>77</v>
      </c>
      <c r="I6" s="36">
        <v>9260653</v>
      </c>
      <c r="J6" s="36">
        <v>8758961</v>
      </c>
      <c r="K6">
        <f t="shared" si="0"/>
        <v>18019614</v>
      </c>
      <c r="L6" s="39">
        <f t="shared" si="1"/>
        <v>-36.949336324278505</v>
      </c>
      <c r="M6" s="40">
        <f t="shared" si="2"/>
        <v>38.275812756023782</v>
      </c>
    </row>
    <row r="7" spans="1:13">
      <c r="A7" s="33" t="s">
        <v>78</v>
      </c>
      <c r="B7" s="36">
        <v>4254189</v>
      </c>
      <c r="C7" s="36">
        <v>4390952</v>
      </c>
      <c r="H7" s="33" t="s">
        <v>78</v>
      </c>
      <c r="I7" s="36">
        <v>4254189</v>
      </c>
      <c r="J7" s="36">
        <v>4390952</v>
      </c>
      <c r="K7">
        <f t="shared" si="0"/>
        <v>8645141</v>
      </c>
      <c r="L7" s="39">
        <f t="shared" si="1"/>
        <v>-18.523060238738744</v>
      </c>
      <c r="M7" s="40">
        <f t="shared" si="2"/>
        <v>17.58326778821494</v>
      </c>
    </row>
    <row r="8" spans="1:13">
      <c r="A8" s="33" t="s">
        <v>79</v>
      </c>
      <c r="B8" s="36">
        <v>1392748</v>
      </c>
      <c r="C8" s="36">
        <v>1169611</v>
      </c>
      <c r="H8" s="33" t="s">
        <v>79</v>
      </c>
      <c r="I8" s="36">
        <v>1392748</v>
      </c>
      <c r="J8" s="36">
        <v>1169611</v>
      </c>
      <c r="K8">
        <f t="shared" si="0"/>
        <v>2562359</v>
      </c>
      <c r="L8" s="39">
        <f t="shared" si="1"/>
        <v>-4.9339585148941421</v>
      </c>
      <c r="M8" s="40">
        <f t="shared" si="2"/>
        <v>5.7564581746369941</v>
      </c>
    </row>
    <row r="9" spans="1:13">
      <c r="A9" s="33" t="s">
        <v>86</v>
      </c>
      <c r="B9" s="36">
        <v>24194530</v>
      </c>
      <c r="C9" s="36">
        <v>23705327</v>
      </c>
      <c r="H9" s="38" t="s">
        <v>75</v>
      </c>
      <c r="I9">
        <f>SUM(I4:I8)</f>
        <v>24194530</v>
      </c>
      <c r="J9">
        <f>SUM(J4:J8)</f>
        <v>23705327</v>
      </c>
      <c r="K9">
        <f t="shared" si="0"/>
        <v>47899857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F0FFC-CADE-42C6-A4AE-354992C2BE70}">
  <dimension ref="A3:D52"/>
  <sheetViews>
    <sheetView topLeftCell="A10" workbookViewId="0">
      <selection activeCell="G40" sqref="G40"/>
    </sheetView>
  </sheetViews>
  <sheetFormatPr defaultRowHeight="12.5"/>
  <cols>
    <col min="1" max="1" width="15.54296875" bestFit="1" customWidth="1"/>
    <col min="2" max="2" width="16.54296875" bestFit="1" customWidth="1"/>
    <col min="3" max="3" width="6.36328125" bestFit="1" customWidth="1"/>
    <col min="4" max="4" width="11.36328125" bestFit="1" customWidth="1"/>
  </cols>
  <sheetData>
    <row r="3" spans="1:4">
      <c r="A3" s="32" t="s">
        <v>87</v>
      </c>
      <c r="B3" s="32" t="s">
        <v>88</v>
      </c>
    </row>
    <row r="4" spans="1:4">
      <c r="A4" s="32" t="s">
        <v>83</v>
      </c>
      <c r="B4" t="s">
        <v>84</v>
      </c>
      <c r="C4" t="s">
        <v>85</v>
      </c>
      <c r="D4" t="s">
        <v>86</v>
      </c>
    </row>
    <row r="5" spans="1:4">
      <c r="A5" s="33" t="s">
        <v>25</v>
      </c>
      <c r="B5">
        <v>1</v>
      </c>
      <c r="D5">
        <v>1</v>
      </c>
    </row>
    <row r="6" spans="1:4">
      <c r="A6" s="33" t="s">
        <v>26</v>
      </c>
      <c r="B6">
        <v>1</v>
      </c>
      <c r="D6">
        <v>1</v>
      </c>
    </row>
    <row r="7" spans="1:4">
      <c r="A7" s="33" t="s">
        <v>27</v>
      </c>
      <c r="B7">
        <v>1</v>
      </c>
      <c r="D7">
        <v>1</v>
      </c>
    </row>
    <row r="8" spans="1:4">
      <c r="A8" s="33" t="s">
        <v>28</v>
      </c>
      <c r="B8">
        <v>1</v>
      </c>
      <c r="D8">
        <v>1</v>
      </c>
    </row>
    <row r="9" spans="1:4">
      <c r="A9" s="33" t="s">
        <v>29</v>
      </c>
      <c r="B9">
        <v>1</v>
      </c>
      <c r="D9">
        <v>1</v>
      </c>
    </row>
    <row r="10" spans="1:4">
      <c r="A10" s="33" t="s">
        <v>30</v>
      </c>
      <c r="B10">
        <v>1</v>
      </c>
      <c r="D10">
        <v>1</v>
      </c>
    </row>
    <row r="11" spans="1:4">
      <c r="A11" s="33" t="s">
        <v>31</v>
      </c>
      <c r="B11">
        <v>1</v>
      </c>
      <c r="D11">
        <v>1</v>
      </c>
    </row>
    <row r="12" spans="1:4">
      <c r="A12" s="33" t="s">
        <v>32</v>
      </c>
      <c r="B12">
        <v>1</v>
      </c>
      <c r="D12">
        <v>1</v>
      </c>
    </row>
    <row r="13" spans="1:4">
      <c r="A13" s="33" t="s">
        <v>33</v>
      </c>
      <c r="C13">
        <v>1</v>
      </c>
      <c r="D13">
        <v>1</v>
      </c>
    </row>
    <row r="14" spans="1:4">
      <c r="A14" s="33" t="s">
        <v>34</v>
      </c>
      <c r="C14">
        <v>1</v>
      </c>
      <c r="D14">
        <v>1</v>
      </c>
    </row>
    <row r="15" spans="1:4">
      <c r="A15" s="33" t="s">
        <v>35</v>
      </c>
      <c r="B15">
        <v>1</v>
      </c>
      <c r="D15">
        <v>1</v>
      </c>
    </row>
    <row r="16" spans="1:4">
      <c r="A16" s="33" t="s">
        <v>36</v>
      </c>
      <c r="B16">
        <v>1</v>
      </c>
      <c r="D16">
        <v>1</v>
      </c>
    </row>
    <row r="17" spans="1:4">
      <c r="A17" s="33" t="s">
        <v>37</v>
      </c>
      <c r="C17">
        <v>1</v>
      </c>
      <c r="D17">
        <v>1</v>
      </c>
    </row>
    <row r="18" spans="1:4">
      <c r="A18" s="33" t="s">
        <v>38</v>
      </c>
      <c r="B18">
        <v>1</v>
      </c>
      <c r="D18">
        <v>1</v>
      </c>
    </row>
    <row r="19" spans="1:4">
      <c r="A19" s="33" t="s">
        <v>39</v>
      </c>
      <c r="B19">
        <v>1</v>
      </c>
      <c r="D19">
        <v>1</v>
      </c>
    </row>
    <row r="20" spans="1:4">
      <c r="A20" s="33" t="s">
        <v>40</v>
      </c>
      <c r="B20">
        <v>1</v>
      </c>
      <c r="D20">
        <v>1</v>
      </c>
    </row>
    <row r="21" spans="1:4">
      <c r="A21" s="33" t="s">
        <v>41</v>
      </c>
      <c r="B21">
        <v>1</v>
      </c>
      <c r="D21">
        <v>1</v>
      </c>
    </row>
    <row r="22" spans="1:4">
      <c r="A22" s="33" t="s">
        <v>42</v>
      </c>
      <c r="B22">
        <v>1</v>
      </c>
      <c r="D22">
        <v>1</v>
      </c>
    </row>
    <row r="23" spans="1:4">
      <c r="A23" s="33" t="s">
        <v>43</v>
      </c>
      <c r="B23">
        <v>1</v>
      </c>
      <c r="D23">
        <v>1</v>
      </c>
    </row>
    <row r="24" spans="1:4">
      <c r="A24" s="33" t="s">
        <v>44</v>
      </c>
      <c r="B24">
        <v>1</v>
      </c>
      <c r="D24">
        <v>1</v>
      </c>
    </row>
    <row r="25" spans="1:4">
      <c r="A25" s="33" t="s">
        <v>45</v>
      </c>
      <c r="B25">
        <v>1</v>
      </c>
      <c r="D25">
        <v>1</v>
      </c>
    </row>
    <row r="26" spans="1:4">
      <c r="A26" s="33" t="s">
        <v>46</v>
      </c>
      <c r="B26">
        <v>1</v>
      </c>
      <c r="D26">
        <v>1</v>
      </c>
    </row>
    <row r="27" spans="1:4">
      <c r="A27" s="33" t="s">
        <v>47</v>
      </c>
      <c r="B27">
        <v>1</v>
      </c>
      <c r="D27">
        <v>1</v>
      </c>
    </row>
    <row r="28" spans="1:4">
      <c r="A28" s="33" t="s">
        <v>48</v>
      </c>
      <c r="B28">
        <v>1</v>
      </c>
      <c r="D28">
        <v>1</v>
      </c>
    </row>
    <row r="29" spans="1:4">
      <c r="A29" s="33" t="s">
        <v>49</v>
      </c>
      <c r="B29">
        <v>1</v>
      </c>
      <c r="D29">
        <v>1</v>
      </c>
    </row>
    <row r="30" spans="1:4">
      <c r="A30" s="33" t="s">
        <v>50</v>
      </c>
      <c r="B30">
        <v>1</v>
      </c>
      <c r="D30">
        <v>1</v>
      </c>
    </row>
    <row r="31" spans="1:4">
      <c r="A31" s="33" t="s">
        <v>51</v>
      </c>
      <c r="B31">
        <v>1</v>
      </c>
      <c r="D31">
        <v>1</v>
      </c>
    </row>
    <row r="32" spans="1:4">
      <c r="A32" s="33" t="s">
        <v>52</v>
      </c>
      <c r="C32">
        <v>1</v>
      </c>
      <c r="D32">
        <v>1</v>
      </c>
    </row>
    <row r="33" spans="1:4">
      <c r="A33" s="33" t="s">
        <v>53</v>
      </c>
      <c r="B33">
        <v>1</v>
      </c>
      <c r="D33">
        <v>1</v>
      </c>
    </row>
    <row r="34" spans="1:4">
      <c r="A34" s="33" t="s">
        <v>54</v>
      </c>
      <c r="C34">
        <v>1</v>
      </c>
      <c r="D34">
        <v>1</v>
      </c>
    </row>
    <row r="35" spans="1:4">
      <c r="A35" s="33" t="s">
        <v>55</v>
      </c>
      <c r="C35">
        <v>1</v>
      </c>
      <c r="D35">
        <v>1</v>
      </c>
    </row>
    <row r="36" spans="1:4">
      <c r="A36" s="33" t="s">
        <v>56</v>
      </c>
      <c r="B36">
        <v>1</v>
      </c>
      <c r="D36">
        <v>1</v>
      </c>
    </row>
    <row r="37" spans="1:4">
      <c r="A37" s="33" t="s">
        <v>57</v>
      </c>
      <c r="B37">
        <v>1</v>
      </c>
      <c r="D37">
        <v>1</v>
      </c>
    </row>
    <row r="38" spans="1:4">
      <c r="A38" s="33" t="s">
        <v>58</v>
      </c>
      <c r="B38">
        <v>1</v>
      </c>
      <c r="D38">
        <v>1</v>
      </c>
    </row>
    <row r="39" spans="1:4">
      <c r="A39" s="33" t="s">
        <v>59</v>
      </c>
      <c r="B39">
        <v>1</v>
      </c>
      <c r="D39">
        <v>1</v>
      </c>
    </row>
    <row r="40" spans="1:4">
      <c r="A40" s="33" t="s">
        <v>60</v>
      </c>
      <c r="B40">
        <v>1</v>
      </c>
      <c r="D40">
        <v>1</v>
      </c>
    </row>
    <row r="41" spans="1:4">
      <c r="A41" s="33" t="s">
        <v>61</v>
      </c>
      <c r="B41">
        <v>1</v>
      </c>
      <c r="D41">
        <v>1</v>
      </c>
    </row>
    <row r="42" spans="1:4">
      <c r="A42" s="33" t="s">
        <v>62</v>
      </c>
      <c r="B42">
        <v>1</v>
      </c>
      <c r="D42">
        <v>1</v>
      </c>
    </row>
    <row r="43" spans="1:4">
      <c r="A43" s="33" t="s">
        <v>63</v>
      </c>
      <c r="B43">
        <v>1</v>
      </c>
      <c r="D43">
        <v>1</v>
      </c>
    </row>
    <row r="44" spans="1:4">
      <c r="A44" s="33" t="s">
        <v>64</v>
      </c>
      <c r="B44">
        <v>1</v>
      </c>
      <c r="D44">
        <v>1</v>
      </c>
    </row>
    <row r="45" spans="1:4">
      <c r="A45" s="33" t="s">
        <v>65</v>
      </c>
      <c r="B45">
        <v>1</v>
      </c>
      <c r="D45">
        <v>1</v>
      </c>
    </row>
    <row r="46" spans="1:4">
      <c r="A46" s="33" t="s">
        <v>66</v>
      </c>
      <c r="B46">
        <v>1</v>
      </c>
      <c r="D46">
        <v>1</v>
      </c>
    </row>
    <row r="47" spans="1:4">
      <c r="A47" s="33" t="s">
        <v>67</v>
      </c>
      <c r="B47">
        <v>1</v>
      </c>
      <c r="D47">
        <v>1</v>
      </c>
    </row>
    <row r="48" spans="1:4">
      <c r="A48" s="33" t="s">
        <v>68</v>
      </c>
      <c r="C48">
        <v>1</v>
      </c>
      <c r="D48">
        <v>1</v>
      </c>
    </row>
    <row r="49" spans="1:4">
      <c r="A49" s="33" t="s">
        <v>69</v>
      </c>
      <c r="B49">
        <v>1</v>
      </c>
      <c r="D49">
        <v>1</v>
      </c>
    </row>
    <row r="50" spans="1:4">
      <c r="A50" s="33" t="s">
        <v>70</v>
      </c>
      <c r="B50">
        <v>1</v>
      </c>
      <c r="D50">
        <v>1</v>
      </c>
    </row>
    <row r="51" spans="1:4">
      <c r="A51" s="33" t="s">
        <v>71</v>
      </c>
      <c r="B51">
        <v>1</v>
      </c>
      <c r="D51">
        <v>1</v>
      </c>
    </row>
    <row r="52" spans="1:4">
      <c r="A52" s="33" t="s">
        <v>86</v>
      </c>
      <c r="B52">
        <v>40</v>
      </c>
      <c r="C52">
        <v>7</v>
      </c>
      <c r="D52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population distribution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2023-09-27T07:46:17Z</dcterms:modified>
</cp:coreProperties>
</file>