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-Fall\SCIE 529\SCIE529-MORC\OptiCE v3\OptiCE v3\"/>
    </mc:Choice>
  </mc:AlternateContent>
  <xr:revisionPtr revIDLastSave="0" documentId="13_ncr:1_{6B8B3D88-B8CA-4A9F-8257-9795FF5F9CCE}" xr6:coauthVersionLast="47" xr6:coauthVersionMax="47" xr10:uidLastSave="{00000000-0000-0000-0000-000000000000}"/>
  <bookViews>
    <workbookView xWindow="-108" yWindow="-108" windowWidth="23256" windowHeight="12576" xr2:uid="{92EF7F74-F306-4948-AD1B-63CB60E6D132}"/>
  </bookViews>
  <sheets>
    <sheet name="Site 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G12" i="1"/>
  <c r="G11" i="1"/>
  <c r="I23" i="1"/>
  <c r="I24" i="1"/>
  <c r="I20" i="1"/>
  <c r="I19" i="1"/>
  <c r="M16" i="1"/>
  <c r="K16" i="1"/>
  <c r="G16" i="1"/>
  <c r="B22" i="1"/>
  <c r="B26" i="1"/>
  <c r="F34" i="1"/>
  <c r="G34" i="1" s="1"/>
  <c r="F33" i="1"/>
  <c r="F32" i="1"/>
  <c r="F31" i="1"/>
  <c r="G31" i="1" s="1"/>
  <c r="G32" i="1"/>
  <c r="G33" i="1"/>
  <c r="B29" i="1"/>
  <c r="B24" i="1"/>
  <c r="B25" i="1" s="1"/>
  <c r="B23" i="1"/>
  <c r="B15" i="1"/>
  <c r="D13" i="1"/>
  <c r="D15" i="1" s="1"/>
</calcChain>
</file>

<file path=xl/sharedStrings.xml><?xml version="1.0" encoding="utf-8"?>
<sst xmlns="http://schemas.openxmlformats.org/spreadsheetml/2006/main" count="102" uniqueCount="50">
  <si>
    <t>Address</t>
  </si>
  <si>
    <t>8414 Silver Springs Rd. NW, Calgary, AB</t>
  </si>
  <si>
    <t>Roof angle</t>
  </si>
  <si>
    <t>deg</t>
  </si>
  <si>
    <t>Roof base length</t>
  </si>
  <si>
    <t>m</t>
  </si>
  <si>
    <t>Roof width</t>
  </si>
  <si>
    <t>Rake length</t>
  </si>
  <si>
    <t>Rake width</t>
  </si>
  <si>
    <t>Roof area</t>
  </si>
  <si>
    <t>m^2</t>
  </si>
  <si>
    <t>Roof azimuth</t>
  </si>
  <si>
    <t>Rake angle</t>
  </si>
  <si>
    <t>Rake azimuth</t>
  </si>
  <si>
    <t>Rake area</t>
  </si>
  <si>
    <t>People</t>
  </si>
  <si>
    <t>Per capita</t>
  </si>
  <si>
    <t>MWh/yr</t>
  </si>
  <si>
    <t>W</t>
  </si>
  <si>
    <t>Household</t>
  </si>
  <si>
    <t>Time at home</t>
  </si>
  <si>
    <t>Specific annual PV energy</t>
  </si>
  <si>
    <t>south</t>
  </si>
  <si>
    <t>losses</t>
  </si>
  <si>
    <t>Specific annual irradiation</t>
  </si>
  <si>
    <t>kWh/(m^2*y)</t>
  </si>
  <si>
    <t>west</t>
  </si>
  <si>
    <t>east</t>
  </si>
  <si>
    <t>Total annual irradiation</t>
  </si>
  <si>
    <t>kWh/yr</t>
  </si>
  <si>
    <t>Annual irradiation</t>
  </si>
  <si>
    <t>Area required</t>
  </si>
  <si>
    <t>not to code</t>
  </si>
  <si>
    <t>Panel rated power</t>
  </si>
  <si>
    <t>Max design rated power</t>
  </si>
  <si>
    <t>Max number panels</t>
  </si>
  <si>
    <t>Max annual PV energy</t>
  </si>
  <si>
    <t>max</t>
  </si>
  <si>
    <t>landscape</t>
  </si>
  <si>
    <t>portrait</t>
  </si>
  <si>
    <t>code</t>
  </si>
  <si>
    <t>kWh/(kW*y)</t>
  </si>
  <si>
    <t>kW</t>
  </si>
  <si>
    <t>Required</t>
  </si>
  <si>
    <t>Panel</t>
  </si>
  <si>
    <t>Num panels</t>
  </si>
  <si>
    <t>W/m^2</t>
  </si>
  <si>
    <t>x</t>
  </si>
  <si>
    <t>Capacity factor</t>
  </si>
  <si>
    <t>Average 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</si>
</sst>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0DF6-076F-42F6-8BAD-1A756446DD0F}">
  <dimension ref="A1:M34"/>
  <sheetViews>
    <sheetView tabSelected="1" topLeftCell="A10" workbookViewId="0">
      <selection activeCell="J11" sqref="J11"/>
    </sheetView>
  </sheetViews>
  <sheetFormatPr defaultRowHeight="14.4" x14ac:dyDescent="0.3"/>
  <cols>
    <col min="1" max="1" width="22.33203125" bestFit="1" customWidth="1"/>
    <col min="4" max="4" width="11" bestFit="1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>
        <v>30</v>
      </c>
      <c r="C2" t="s">
        <v>3</v>
      </c>
    </row>
    <row r="3" spans="1:13" x14ac:dyDescent="0.3">
      <c r="A3" t="s">
        <v>11</v>
      </c>
      <c r="B3">
        <v>0</v>
      </c>
      <c r="C3" t="s">
        <v>3</v>
      </c>
    </row>
    <row r="4" spans="1:13" x14ac:dyDescent="0.3">
      <c r="A4" t="s">
        <v>4</v>
      </c>
      <c r="B4">
        <v>8</v>
      </c>
      <c r="C4" t="s">
        <v>5</v>
      </c>
    </row>
    <row r="5" spans="1:13" x14ac:dyDescent="0.3">
      <c r="A5" t="s">
        <v>6</v>
      </c>
      <c r="B5">
        <v>8</v>
      </c>
      <c r="C5" t="s">
        <v>5</v>
      </c>
    </row>
    <row r="6" spans="1:13" x14ac:dyDescent="0.3">
      <c r="A6" t="s">
        <v>9</v>
      </c>
      <c r="B6">
        <v>57.56</v>
      </c>
      <c r="C6" t="s">
        <v>10</v>
      </c>
    </row>
    <row r="7" spans="1:13" x14ac:dyDescent="0.3">
      <c r="A7" t="s">
        <v>12</v>
      </c>
      <c r="B7">
        <v>30</v>
      </c>
      <c r="C7" t="s">
        <v>3</v>
      </c>
    </row>
    <row r="8" spans="1:13" x14ac:dyDescent="0.3">
      <c r="A8" t="s">
        <v>13</v>
      </c>
      <c r="B8">
        <v>90</v>
      </c>
      <c r="C8" t="s">
        <v>3</v>
      </c>
      <c r="D8">
        <v>-90</v>
      </c>
      <c r="E8" t="s">
        <v>3</v>
      </c>
    </row>
    <row r="9" spans="1:13" x14ac:dyDescent="0.3">
      <c r="A9" t="s">
        <v>7</v>
      </c>
      <c r="B9">
        <v>4</v>
      </c>
      <c r="C9" t="s">
        <v>5</v>
      </c>
    </row>
    <row r="10" spans="1:13" x14ac:dyDescent="0.3">
      <c r="A10" t="s">
        <v>8</v>
      </c>
      <c r="B10">
        <v>5</v>
      </c>
      <c r="C10" t="s">
        <v>5</v>
      </c>
    </row>
    <row r="11" spans="1:13" x14ac:dyDescent="0.3">
      <c r="A11" t="s">
        <v>14</v>
      </c>
      <c r="B11">
        <v>5.72</v>
      </c>
      <c r="C11" t="s">
        <v>10</v>
      </c>
      <c r="F11" t="s">
        <v>48</v>
      </c>
      <c r="G11">
        <f>B16/(365*24)</f>
        <v>0.13228652968036528</v>
      </c>
      <c r="J11">
        <f>B17*100/B16</f>
        <v>126.2911729934503</v>
      </c>
    </row>
    <row r="12" spans="1:13" x14ac:dyDescent="0.3">
      <c r="A12" t="s">
        <v>15</v>
      </c>
      <c r="B12">
        <v>4</v>
      </c>
      <c r="F12" t="s">
        <v>49</v>
      </c>
      <c r="G12">
        <f>1000*B17/(365*24)</f>
        <v>167.0662100456621</v>
      </c>
      <c r="H12" t="s">
        <v>46</v>
      </c>
    </row>
    <row r="13" spans="1:13" x14ac:dyDescent="0.3">
      <c r="A13" t="s">
        <v>16</v>
      </c>
      <c r="B13">
        <v>18.7</v>
      </c>
      <c r="C13" t="s">
        <v>17</v>
      </c>
      <c r="D13">
        <f>(B13*10^6)/(24*365)</f>
        <v>2134.7031963470322</v>
      </c>
      <c r="E13" t="s">
        <v>18</v>
      </c>
    </row>
    <row r="14" spans="1:13" x14ac:dyDescent="0.3">
      <c r="A14" t="s">
        <v>20</v>
      </c>
      <c r="B14">
        <v>0.9</v>
      </c>
    </row>
    <row r="15" spans="1:13" x14ac:dyDescent="0.3">
      <c r="A15" t="s">
        <v>19</v>
      </c>
      <c r="B15">
        <f>B14*B13*B12</f>
        <v>67.319999999999993</v>
      </c>
      <c r="C15" t="s">
        <v>17</v>
      </c>
      <c r="D15">
        <f>D13*B14*B12</f>
        <v>7684.9315068493161</v>
      </c>
      <c r="E15" t="s">
        <v>18</v>
      </c>
      <c r="G15" t="s">
        <v>43</v>
      </c>
      <c r="I15" t="s">
        <v>44</v>
      </c>
      <c r="K15" t="s">
        <v>45</v>
      </c>
    </row>
    <row r="16" spans="1:13" x14ac:dyDescent="0.3">
      <c r="A16" t="s">
        <v>21</v>
      </c>
      <c r="B16">
        <v>1158.83</v>
      </c>
      <c r="C16" t="s">
        <v>41</v>
      </c>
      <c r="D16" t="s">
        <v>22</v>
      </c>
      <c r="E16" s="1">
        <v>0.15</v>
      </c>
      <c r="F16" t="s">
        <v>23</v>
      </c>
      <c r="G16">
        <f>B13*1000/B16</f>
        <v>16.13696573267865</v>
      </c>
      <c r="H16" t="s">
        <v>42</v>
      </c>
      <c r="I16">
        <v>640</v>
      </c>
      <c r="J16" t="s">
        <v>18</v>
      </c>
      <c r="K16">
        <f>G16*1000/I16</f>
        <v>25.214008957310391</v>
      </c>
      <c r="L16">
        <v>6</v>
      </c>
      <c r="M16">
        <f>L16*I16/1000</f>
        <v>3.84</v>
      </c>
    </row>
    <row r="17" spans="1:10" x14ac:dyDescent="0.3">
      <c r="A17" t="s">
        <v>24</v>
      </c>
      <c r="B17">
        <v>1463.5</v>
      </c>
      <c r="C17" t="s">
        <v>25</v>
      </c>
      <c r="D17" t="s">
        <v>22</v>
      </c>
      <c r="E17" s="1">
        <v>0.15</v>
      </c>
      <c r="F17" t="s">
        <v>23</v>
      </c>
      <c r="I17">
        <v>2.3839999999999999</v>
      </c>
      <c r="J17" t="s">
        <v>5</v>
      </c>
    </row>
    <row r="18" spans="1:10" x14ac:dyDescent="0.3">
      <c r="A18" t="s">
        <v>21</v>
      </c>
      <c r="B18">
        <v>913</v>
      </c>
      <c r="C18" t="s">
        <v>41</v>
      </c>
      <c r="D18" t="s">
        <v>26</v>
      </c>
      <c r="E18" s="1">
        <v>0.15</v>
      </c>
      <c r="F18" t="s">
        <v>23</v>
      </c>
      <c r="I18">
        <v>1.3029999999999999</v>
      </c>
      <c r="J18" t="s">
        <v>5</v>
      </c>
    </row>
    <row r="19" spans="1:10" x14ac:dyDescent="0.3">
      <c r="A19" t="s">
        <v>24</v>
      </c>
      <c r="B19">
        <v>1174.5999999999999</v>
      </c>
      <c r="C19" t="s">
        <v>25</v>
      </c>
      <c r="D19" t="s">
        <v>26</v>
      </c>
      <c r="E19" s="1">
        <v>0.15</v>
      </c>
      <c r="F19" t="s">
        <v>23</v>
      </c>
      <c r="I19">
        <f>I18*I17</f>
        <v>3.1063519999999998</v>
      </c>
      <c r="J19" t="s">
        <v>10</v>
      </c>
    </row>
    <row r="20" spans="1:10" x14ac:dyDescent="0.3">
      <c r="A20" t="s">
        <v>21</v>
      </c>
      <c r="B20">
        <v>952.41</v>
      </c>
      <c r="C20" t="s">
        <v>41</v>
      </c>
      <c r="D20" t="s">
        <v>27</v>
      </c>
      <c r="E20" s="1">
        <v>0.15</v>
      </c>
      <c r="F20" t="s">
        <v>23</v>
      </c>
      <c r="I20">
        <f>I16/I19</f>
        <v>206.02945191015058</v>
      </c>
      <c r="J20" t="s">
        <v>46</v>
      </c>
    </row>
    <row r="21" spans="1:10" x14ac:dyDescent="0.3">
      <c r="A21" t="s">
        <v>24</v>
      </c>
      <c r="B21">
        <v>1214.6600000000001</v>
      </c>
      <c r="C21" t="s">
        <v>25</v>
      </c>
      <c r="D21" t="s">
        <v>27</v>
      </c>
      <c r="E21" s="1">
        <v>0.15</v>
      </c>
      <c r="F21" t="s">
        <v>23</v>
      </c>
    </row>
    <row r="22" spans="1:10" x14ac:dyDescent="0.3">
      <c r="A22" t="s">
        <v>30</v>
      </c>
      <c r="B22">
        <f>B17*B6/1000</f>
        <v>84.239059999999995</v>
      </c>
      <c r="C22" t="s">
        <v>17</v>
      </c>
      <c r="D22" t="s">
        <v>22</v>
      </c>
      <c r="I22">
        <v>1000</v>
      </c>
      <c r="J22" t="s">
        <v>18</v>
      </c>
    </row>
    <row r="23" spans="1:10" x14ac:dyDescent="0.3">
      <c r="A23" t="s">
        <v>30</v>
      </c>
      <c r="B23">
        <f>B19*B11/1000</f>
        <v>6.7187119999999991</v>
      </c>
      <c r="C23" t="s">
        <v>17</v>
      </c>
      <c r="D23" t="s">
        <v>26</v>
      </c>
      <c r="I23">
        <f>I22/I16</f>
        <v>1.5625</v>
      </c>
      <c r="J23" t="s">
        <v>47</v>
      </c>
    </row>
    <row r="24" spans="1:10" x14ac:dyDescent="0.3">
      <c r="A24" t="s">
        <v>30</v>
      </c>
      <c r="B24">
        <f>B21*B11/1000</f>
        <v>6.9478552000000002</v>
      </c>
      <c r="C24" t="s">
        <v>17</v>
      </c>
      <c r="D24" t="s">
        <v>27</v>
      </c>
      <c r="I24">
        <f>I23*I19</f>
        <v>4.853675</v>
      </c>
      <c r="J24" t="s">
        <v>10</v>
      </c>
    </row>
    <row r="25" spans="1:10" x14ac:dyDescent="0.3">
      <c r="A25" t="s">
        <v>28</v>
      </c>
      <c r="B25">
        <f>SUM(B22:B24)</f>
        <v>97.905627199999998</v>
      </c>
      <c r="C25" t="s">
        <v>17</v>
      </c>
    </row>
    <row r="26" spans="1:10" x14ac:dyDescent="0.3">
      <c r="A26" t="s">
        <v>31</v>
      </c>
      <c r="B26">
        <f>B6*B15/B25</f>
        <v>39.578309345634835</v>
      </c>
      <c r="C26" t="s">
        <v>10</v>
      </c>
      <c r="D26" t="s">
        <v>22</v>
      </c>
    </row>
    <row r="27" spans="1:10" x14ac:dyDescent="0.3">
      <c r="A27" t="s">
        <v>35</v>
      </c>
      <c r="B27">
        <v>23</v>
      </c>
      <c r="C27" t="s">
        <v>32</v>
      </c>
    </row>
    <row r="28" spans="1:10" x14ac:dyDescent="0.3">
      <c r="A28" t="s">
        <v>33</v>
      </c>
      <c r="B28">
        <v>315</v>
      </c>
      <c r="C28" t="s">
        <v>18</v>
      </c>
    </row>
    <row r="29" spans="1:10" x14ac:dyDescent="0.3">
      <c r="A29" t="s">
        <v>34</v>
      </c>
      <c r="B29">
        <f>B28*B27</f>
        <v>7245</v>
      </c>
      <c r="C29" t="s">
        <v>18</v>
      </c>
    </row>
    <row r="30" spans="1:10" x14ac:dyDescent="0.3">
      <c r="A30" t="s">
        <v>36</v>
      </c>
      <c r="B30">
        <v>8395.7099999999991</v>
      </c>
      <c r="C30" t="s">
        <v>29</v>
      </c>
    </row>
    <row r="31" spans="1:10" x14ac:dyDescent="0.3">
      <c r="B31">
        <v>8</v>
      </c>
      <c r="C31" t="s">
        <v>37</v>
      </c>
      <c r="D31" t="s">
        <v>38</v>
      </c>
      <c r="E31" t="s">
        <v>40</v>
      </c>
      <c r="F31">
        <f>B31*B28/1000</f>
        <v>2.52</v>
      </c>
      <c r="G31">
        <f>F31*B16</f>
        <v>2920.2516000000001</v>
      </c>
    </row>
    <row r="32" spans="1:10" x14ac:dyDescent="0.3">
      <c r="B32">
        <v>13</v>
      </c>
      <c r="C32" t="s">
        <v>37</v>
      </c>
      <c r="D32" t="s">
        <v>38</v>
      </c>
      <c r="F32">
        <f>B32*B28/1000</f>
        <v>4.0949999999999998</v>
      </c>
      <c r="G32">
        <f>F32*B16</f>
        <v>4745.4088499999998</v>
      </c>
    </row>
    <row r="33" spans="2:7" x14ac:dyDescent="0.3">
      <c r="B33">
        <v>14</v>
      </c>
      <c r="C33" t="s">
        <v>37</v>
      </c>
      <c r="D33" t="s">
        <v>39</v>
      </c>
      <c r="F33">
        <f>B33*B28/1000</f>
        <v>4.41</v>
      </c>
      <c r="G33">
        <f>F33*B16</f>
        <v>5110.4403000000002</v>
      </c>
    </row>
    <row r="34" spans="2:7" x14ac:dyDescent="0.3">
      <c r="B34">
        <v>9</v>
      </c>
      <c r="C34" t="s">
        <v>37</v>
      </c>
      <c r="D34" t="s">
        <v>39</v>
      </c>
      <c r="E34" t="s">
        <v>40</v>
      </c>
      <c r="F34">
        <f>B34*B28/1000</f>
        <v>2.835</v>
      </c>
      <c r="G34">
        <f>B16*F34</f>
        <v>3285.2830499999995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Bernier</dc:creator>
  <cp:lastModifiedBy>Sebastien Bernier</cp:lastModifiedBy>
  <dcterms:created xsi:type="dcterms:W3CDTF">2021-12-14T19:36:58Z</dcterms:created>
  <dcterms:modified xsi:type="dcterms:W3CDTF">2021-12-15T23:58:16Z</dcterms:modified>
</cp:coreProperties>
</file>