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_back\Desktop\Lachat data\SENT DATA\Robert Doyle\"/>
    </mc:Choice>
  </mc:AlternateContent>
  <xr:revisionPtr revIDLastSave="0" documentId="8_{03BFCA97-1C48-4A47-85A3-B69558EBDAAA}" xr6:coauthVersionLast="31" xr6:coauthVersionMax="31" xr10:uidLastSave="{00000000-0000-0000-0000-000000000000}"/>
  <bookViews>
    <workbookView xWindow="0" yWindow="0" windowWidth="28800" windowHeight="12225" xr2:uid="{55F7B95D-E11F-46C3-B6B9-DCC28ABA4FDE}"/>
  </bookViews>
  <sheets>
    <sheet name="20180405_LWW_DNP" sheetId="1" r:id="rId1"/>
    <sheet name="QAQC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" l="1"/>
  <c r="M12" i="2"/>
  <c r="I13" i="2"/>
  <c r="E14" i="2"/>
  <c r="M14" i="2"/>
  <c r="I15" i="2"/>
  <c r="E17" i="2"/>
  <c r="I17" i="2"/>
  <c r="M17" i="2"/>
  <c r="E18" i="2"/>
  <c r="I18" i="2"/>
  <c r="M18" i="2"/>
  <c r="E19" i="2"/>
  <c r="I19" i="2"/>
  <c r="M19" i="2"/>
  <c r="E20" i="2"/>
  <c r="I20" i="2"/>
  <c r="M20" i="2"/>
  <c r="E21" i="2"/>
  <c r="I21" i="2"/>
  <c r="M21" i="2"/>
  <c r="E22" i="2"/>
  <c r="I22" i="2"/>
  <c r="M22" i="2"/>
  <c r="E23" i="2"/>
  <c r="I23" i="2"/>
  <c r="M23" i="2"/>
  <c r="E24" i="2"/>
  <c r="I24" i="2"/>
  <c r="M24" i="2"/>
  <c r="E25" i="2"/>
  <c r="I25" i="2"/>
  <c r="M25" i="2"/>
  <c r="E26" i="2"/>
  <c r="I26" i="2"/>
  <c r="M26" i="2"/>
  <c r="E27" i="2"/>
  <c r="I27" i="2"/>
  <c r="M27" i="2"/>
  <c r="E28" i="2"/>
  <c r="I28" i="2"/>
  <c r="M28" i="2"/>
  <c r="E29" i="2"/>
  <c r="I29" i="2"/>
  <c r="M29" i="2"/>
  <c r="E30" i="2"/>
  <c r="I30" i="2"/>
  <c r="M30" i="2"/>
  <c r="E31" i="2"/>
  <c r="I31" i="2"/>
  <c r="M31" i="2"/>
  <c r="E32" i="2"/>
  <c r="I32" i="2"/>
  <c r="M32" i="2"/>
  <c r="E45" i="2"/>
  <c r="I45" i="2"/>
  <c r="M45" i="2"/>
  <c r="E47" i="2"/>
  <c r="I47" i="2"/>
  <c r="M47" i="2"/>
  <c r="E49" i="2"/>
  <c r="I49" i="2"/>
  <c r="M49" i="2"/>
  <c r="E51" i="2"/>
  <c r="I51" i="2"/>
  <c r="M51" i="2"/>
  <c r="E53" i="2"/>
  <c r="I53" i="2"/>
  <c r="M53" i="2"/>
  <c r="E56" i="2"/>
  <c r="I56" i="2"/>
  <c r="M56" i="2"/>
  <c r="E58" i="2"/>
  <c r="I58" i="2"/>
  <c r="M58" i="2"/>
  <c r="E60" i="2"/>
  <c r="I60" i="2"/>
  <c r="M60" i="2"/>
  <c r="E62" i="2"/>
  <c r="I62" i="2"/>
  <c r="M62" i="2"/>
  <c r="E64" i="2"/>
  <c r="I64" i="2"/>
  <c r="M64" i="2"/>
  <c r="E71" i="2"/>
  <c r="I71" i="2"/>
  <c r="M71" i="2"/>
  <c r="E72" i="2"/>
  <c r="E73" i="2" s="1"/>
  <c r="I72" i="2"/>
  <c r="M72" i="2"/>
  <c r="I73" i="2"/>
  <c r="M73" i="2"/>
  <c r="E79" i="2"/>
  <c r="I79" i="2"/>
  <c r="M79" i="2"/>
  <c r="E80" i="2"/>
  <c r="E81" i="2" s="1"/>
  <c r="I80" i="2"/>
  <c r="M80" i="2"/>
  <c r="I81" i="2"/>
  <c r="M81" i="2"/>
</calcChain>
</file>

<file path=xl/sharedStrings.xml><?xml version="1.0" encoding="utf-8"?>
<sst xmlns="http://schemas.openxmlformats.org/spreadsheetml/2006/main" count="582" uniqueCount="64">
  <si>
    <t>NITRATE/NITRITE</t>
  </si>
  <si>
    <t>AMMONIA</t>
  </si>
  <si>
    <t>PHOSPHATE</t>
  </si>
  <si>
    <t>Duplicate Set</t>
  </si>
  <si>
    <t>20180224_LILY DOC BOD</t>
  </si>
  <si>
    <t>Unknown</t>
  </si>
  <si>
    <t>2 OUT DUP</t>
  </si>
  <si>
    <t>2 OUT</t>
  </si>
  <si>
    <t>20180405_LWW_DITCH</t>
  </si>
  <si>
    <t>Spike Set</t>
  </si>
  <si>
    <t>4 OUT</t>
  </si>
  <si>
    <t>3 OUT</t>
  </si>
  <si>
    <t>1 OUT</t>
  </si>
  <si>
    <t>DITCH</t>
  </si>
  <si>
    <t>20180327_LWW_INFALL</t>
  </si>
  <si>
    <t>20180320_LWW_INFALL</t>
  </si>
  <si>
    <t>INFALL DUP</t>
  </si>
  <si>
    <t>20180124_LWW_INFALL</t>
  </si>
  <si>
    <t>20180115_LWW_INFALL</t>
  </si>
  <si>
    <t>Concentration (ug/L)</t>
  </si>
  <si>
    <t>Analyte Name</t>
  </si>
  <si>
    <t>Sample Type</t>
  </si>
  <si>
    <t>Sample ID</t>
  </si>
  <si>
    <t>MDL</t>
  </si>
  <si>
    <t>Method Detection Limit</t>
  </si>
  <si>
    <t>10 PPB MDL</t>
  </si>
  <si>
    <t>SD</t>
  </si>
  <si>
    <t>AVE</t>
  </si>
  <si>
    <t>5 PPB MDL</t>
  </si>
  <si>
    <t>&gt; +/- 10%</t>
  </si>
  <si>
    <t>ANALYTICAL DUP RPD</t>
  </si>
  <si>
    <t>4 OUT$ +100</t>
  </si>
  <si>
    <t>1 OUT$ +100</t>
  </si>
  <si>
    <t>3 OUT$ +100</t>
  </si>
  <si>
    <t>2 OUT$ +100</t>
  </si>
  <si>
    <t>SPIKE RECOVERY</t>
  </si>
  <si>
    <t>BLK</t>
  </si>
  <si>
    <t>BLANK AVERAGE</t>
  </si>
  <si>
    <t>Check Standard</t>
  </si>
  <si>
    <t>CCV8 (1000)</t>
  </si>
  <si>
    <t>CCV7 (500)</t>
  </si>
  <si>
    <t>CCV6 (250)</t>
  </si>
  <si>
    <t>CCV5 (100)</t>
  </si>
  <si>
    <t>CCV4 (50)</t>
  </si>
  <si>
    <t>CCV3 (25)</t>
  </si>
  <si>
    <t>CCV2 (10)</t>
  </si>
  <si>
    <t>CCV1 (5)</t>
  </si>
  <si>
    <t>PERCENT RECOVERY</t>
  </si>
  <si>
    <t>LCS 123 NH3</t>
  </si>
  <si>
    <t>LCS 150 PO4/NO3</t>
  </si>
  <si>
    <t>Calibration Standard</t>
  </si>
  <si>
    <t>1000/5000</t>
  </si>
  <si>
    <t>500/2500</t>
  </si>
  <si>
    <t>250/1250</t>
  </si>
  <si>
    <t>100/500</t>
  </si>
  <si>
    <t>50/250</t>
  </si>
  <si>
    <t>25/125</t>
  </si>
  <si>
    <t>10/50</t>
  </si>
  <si>
    <t>5/25</t>
  </si>
  <si>
    <t>Conc = 0.391 * Area^2 + 64.3 * Area + 11.4</t>
  </si>
  <si>
    <t>Conc = 43.8 * Area + 3.37</t>
  </si>
  <si>
    <t>Conc = 125 * Area - 0.437</t>
  </si>
  <si>
    <t>BLANK</t>
  </si>
  <si>
    <t>Calibration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</si>
</sst>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B33C-37BC-4318-8571-225A971FF9DB}">
  <dimension ref="A1:H278"/>
  <sheetViews>
    <sheetView tabSelected="1" workbookViewId="0"/>
  </sheetViews>
  <sheetFormatPr defaultColWidth="22.28515625" defaultRowHeight="15" x14ac:dyDescent="0.25"/>
  <cols>
    <col min="1" max="2" width="22.28515625" style="1"/>
    <col min="3" max="3" width="12.28515625" style="1" customWidth="1"/>
    <col min="4" max="4" width="14.28515625" style="1" customWidth="1"/>
    <col min="5" max="5" width="11" style="1" customWidth="1"/>
    <col min="6" max="6" width="13.42578125" style="1" customWidth="1"/>
    <col min="7" max="7" width="16" style="1" customWidth="1"/>
    <col min="8" max="8" width="13.28515625" style="1" customWidth="1"/>
    <col min="9" max="16384" width="22.28515625" style="1"/>
  </cols>
  <sheetData>
    <row r="1" spans="1:8" s="3" customFormat="1" ht="30" x14ac:dyDescent="0.25">
      <c r="A1" s="3" t="s">
        <v>22</v>
      </c>
      <c r="B1" s="3" t="s">
        <v>21</v>
      </c>
      <c r="C1" s="3" t="s">
        <v>20</v>
      </c>
      <c r="D1" s="3" t="s">
        <v>19</v>
      </c>
      <c r="E1" s="3" t="s">
        <v>20</v>
      </c>
      <c r="F1" s="3" t="s">
        <v>19</v>
      </c>
      <c r="G1" s="3" t="s">
        <v>20</v>
      </c>
      <c r="H1" s="3" t="s">
        <v>19</v>
      </c>
    </row>
    <row r="2" spans="1:8" s="1" customFormat="1" x14ac:dyDescent="0.25">
      <c r="A2" s="1" t="s">
        <v>18</v>
      </c>
      <c r="B2" s="1" t="s">
        <v>5</v>
      </c>
      <c r="C2" s="1" t="s">
        <v>2</v>
      </c>
      <c r="D2" s="1">
        <v>4.75</v>
      </c>
      <c r="E2" s="1" t="s">
        <v>1</v>
      </c>
      <c r="F2" s="1">
        <v>33.6</v>
      </c>
      <c r="G2" s="1" t="s">
        <v>0</v>
      </c>
      <c r="H2" s="1">
        <v>234.6</v>
      </c>
    </row>
    <row r="3" spans="1:8" s="1" customFormat="1" x14ac:dyDescent="0.25">
      <c r="A3" s="1" t="s">
        <v>12</v>
      </c>
      <c r="B3" s="1" t="s">
        <v>5</v>
      </c>
      <c r="C3" s="1" t="s">
        <v>2</v>
      </c>
      <c r="D3" s="1">
        <v>5.19</v>
      </c>
      <c r="E3" s="1" t="s">
        <v>1</v>
      </c>
      <c r="F3" s="1">
        <v>-1.58</v>
      </c>
      <c r="G3" s="1" t="s">
        <v>0</v>
      </c>
      <c r="H3" s="1">
        <v>275.60000000000002</v>
      </c>
    </row>
    <row r="4" spans="1:8" s="1" customFormat="1" x14ac:dyDescent="0.25">
      <c r="A4" s="1" t="s">
        <v>7</v>
      </c>
      <c r="B4" s="1" t="s">
        <v>9</v>
      </c>
      <c r="C4" s="1" t="s">
        <v>2</v>
      </c>
      <c r="D4" s="1">
        <v>3.56</v>
      </c>
      <c r="E4" s="1" t="s">
        <v>1</v>
      </c>
      <c r="F4" s="1">
        <v>-1.98</v>
      </c>
      <c r="G4" s="1" t="s">
        <v>0</v>
      </c>
      <c r="H4" s="1">
        <v>151.6</v>
      </c>
    </row>
    <row r="5" spans="1:8" s="1" customFormat="1" x14ac:dyDescent="0.25">
      <c r="A5" s="1" t="s">
        <v>11</v>
      </c>
      <c r="B5" s="1" t="s">
        <v>5</v>
      </c>
      <c r="C5" s="1" t="s">
        <v>2</v>
      </c>
      <c r="D5" s="1">
        <v>3.96</v>
      </c>
      <c r="E5" s="1" t="s">
        <v>1</v>
      </c>
      <c r="F5" s="1">
        <v>-0.34799999999999998</v>
      </c>
      <c r="G5" s="1" t="s">
        <v>0</v>
      </c>
      <c r="H5" s="1">
        <v>33</v>
      </c>
    </row>
    <row r="6" spans="1:8" s="1" customFormat="1" x14ac:dyDescent="0.25">
      <c r="A6" s="1" t="s">
        <v>10</v>
      </c>
      <c r="B6" s="1" t="s">
        <v>3</v>
      </c>
      <c r="C6" s="1" t="s">
        <v>2</v>
      </c>
      <c r="D6" s="1">
        <v>6.05</v>
      </c>
      <c r="E6" s="1" t="s">
        <v>1</v>
      </c>
      <c r="F6" s="1">
        <v>-0.72599999999999998</v>
      </c>
      <c r="G6" s="1" t="s">
        <v>0</v>
      </c>
      <c r="H6" s="1">
        <v>0</v>
      </c>
    </row>
    <row r="7" spans="1:8" s="1" customFormat="1" x14ac:dyDescent="0.25">
      <c r="A7" s="1" t="s">
        <v>10</v>
      </c>
      <c r="B7" s="1" t="s">
        <v>3</v>
      </c>
      <c r="C7" s="1" t="s">
        <v>2</v>
      </c>
      <c r="D7" s="1">
        <v>4.8499999999999996</v>
      </c>
      <c r="E7" s="1" t="s">
        <v>1</v>
      </c>
      <c r="F7" s="1">
        <v>-0.96099999999999997</v>
      </c>
      <c r="G7" s="1" t="s">
        <v>0</v>
      </c>
      <c r="H7" s="1">
        <v>0.29999999999999893</v>
      </c>
    </row>
    <row r="8" spans="1:8" s="1" customFormat="1" x14ac:dyDescent="0.25">
      <c r="A8" s="1" t="s">
        <v>17</v>
      </c>
      <c r="B8" s="1" t="s">
        <v>5</v>
      </c>
      <c r="C8" s="1" t="s">
        <v>2</v>
      </c>
      <c r="D8" s="1">
        <v>3.73</v>
      </c>
      <c r="E8" s="1" t="s">
        <v>1</v>
      </c>
      <c r="F8" s="1">
        <v>72.5</v>
      </c>
      <c r="G8" s="1" t="s">
        <v>0</v>
      </c>
      <c r="H8" s="1">
        <v>262.60000000000002</v>
      </c>
    </row>
    <row r="9" spans="1:8" s="1" customFormat="1" x14ac:dyDescent="0.25">
      <c r="A9" s="1" t="s">
        <v>16</v>
      </c>
      <c r="B9" s="1" t="s">
        <v>5</v>
      </c>
      <c r="C9" s="1" t="s">
        <v>2</v>
      </c>
      <c r="D9" s="1">
        <v>4.51</v>
      </c>
      <c r="E9" s="1" t="s">
        <v>1</v>
      </c>
      <c r="F9" s="1">
        <v>77.8</v>
      </c>
      <c r="G9" s="1" t="s">
        <v>0</v>
      </c>
      <c r="H9" s="1">
        <v>283.60000000000002</v>
      </c>
    </row>
    <row r="10" spans="1:8" s="1" customFormat="1" x14ac:dyDescent="0.25">
      <c r="A10" s="1" t="s">
        <v>12</v>
      </c>
      <c r="B10" s="1" t="s">
        <v>5</v>
      </c>
      <c r="C10" s="1" t="s">
        <v>2</v>
      </c>
      <c r="D10" s="1">
        <v>4.58</v>
      </c>
      <c r="E10" s="1" t="s">
        <v>1</v>
      </c>
      <c r="F10" s="1">
        <v>9.44</v>
      </c>
      <c r="G10" s="1" t="s">
        <v>0</v>
      </c>
      <c r="H10" s="1">
        <v>306.60000000000002</v>
      </c>
    </row>
    <row r="11" spans="1:8" s="1" customFormat="1" x14ac:dyDescent="0.25">
      <c r="A11" s="1" t="s">
        <v>7</v>
      </c>
      <c r="B11" s="1" t="s">
        <v>3</v>
      </c>
      <c r="C11" s="1" t="s">
        <v>2</v>
      </c>
      <c r="D11" s="1">
        <v>4.3600000000000003</v>
      </c>
      <c r="E11" s="1" t="s">
        <v>1</v>
      </c>
      <c r="F11" s="1">
        <v>-1.46</v>
      </c>
      <c r="G11" s="1" t="s">
        <v>0</v>
      </c>
      <c r="H11" s="1">
        <v>16.299999999999997</v>
      </c>
    </row>
    <row r="12" spans="1:8" s="1" customFormat="1" x14ac:dyDescent="0.25">
      <c r="A12" s="1" t="s">
        <v>7</v>
      </c>
      <c r="B12" s="1" t="s">
        <v>3</v>
      </c>
      <c r="C12" s="1" t="s">
        <v>2</v>
      </c>
      <c r="D12" s="1">
        <v>4.0599999999999996</v>
      </c>
      <c r="E12" s="1" t="s">
        <v>1</v>
      </c>
      <c r="F12" s="1">
        <v>-1.47</v>
      </c>
      <c r="G12" s="1" t="s">
        <v>0</v>
      </c>
      <c r="H12" s="1">
        <v>16.399999999999999</v>
      </c>
    </row>
    <row r="13" spans="1:8" s="1" customFormat="1" x14ac:dyDescent="0.25">
      <c r="A13" s="1" t="s">
        <v>6</v>
      </c>
      <c r="B13" s="1" t="s">
        <v>5</v>
      </c>
      <c r="C13" s="1" t="s">
        <v>2</v>
      </c>
      <c r="D13" s="1">
        <v>2.89</v>
      </c>
      <c r="E13" s="1" t="s">
        <v>1</v>
      </c>
      <c r="F13" s="1">
        <v>-0.58199999999999996</v>
      </c>
      <c r="G13" s="1" t="s">
        <v>0</v>
      </c>
      <c r="H13" s="1">
        <v>11.700000000000001</v>
      </c>
    </row>
    <row r="14" spans="1:8" s="1" customFormat="1" x14ac:dyDescent="0.25">
      <c r="A14" s="1" t="s">
        <v>11</v>
      </c>
      <c r="B14" s="1" t="s">
        <v>9</v>
      </c>
      <c r="C14" s="1" t="s">
        <v>2</v>
      </c>
      <c r="D14" s="1">
        <v>3.76</v>
      </c>
      <c r="E14" s="1" t="s">
        <v>1</v>
      </c>
      <c r="F14" s="1">
        <v>-0.71799999999999997</v>
      </c>
      <c r="G14" s="1" t="s">
        <v>0</v>
      </c>
      <c r="H14" s="1">
        <v>26.9</v>
      </c>
    </row>
    <row r="15" spans="1:8" s="1" customFormat="1" x14ac:dyDescent="0.25">
      <c r="A15" s="1" t="s">
        <v>10</v>
      </c>
      <c r="B15" s="1" t="s">
        <v>5</v>
      </c>
      <c r="C15" s="1" t="s">
        <v>2</v>
      </c>
      <c r="D15" s="1">
        <v>3.64</v>
      </c>
      <c r="E15" s="1" t="s">
        <v>1</v>
      </c>
      <c r="F15" s="1">
        <v>-0.64200000000000002</v>
      </c>
      <c r="G15" s="1" t="s">
        <v>0</v>
      </c>
      <c r="H15" s="1">
        <v>-9.9999999999999645E-2</v>
      </c>
    </row>
    <row r="16" spans="1:8" s="1" customFormat="1" x14ac:dyDescent="0.25">
      <c r="A16" s="1" t="s">
        <v>15</v>
      </c>
      <c r="B16" s="1" t="s">
        <v>5</v>
      </c>
      <c r="C16" s="1" t="s">
        <v>2</v>
      </c>
      <c r="D16" s="1">
        <v>5.88</v>
      </c>
      <c r="E16" s="1" t="s">
        <v>1</v>
      </c>
      <c r="F16" s="1">
        <v>3.85</v>
      </c>
      <c r="G16" s="1" t="s">
        <v>0</v>
      </c>
      <c r="H16" s="1">
        <v>8.4</v>
      </c>
    </row>
    <row r="17" spans="1:8" s="1" customFormat="1" x14ac:dyDescent="0.25">
      <c r="A17" s="1" t="s">
        <v>13</v>
      </c>
      <c r="B17" s="1" t="s">
        <v>5</v>
      </c>
      <c r="C17" s="1" t="s">
        <v>2</v>
      </c>
      <c r="D17" s="1">
        <v>4.8600000000000003</v>
      </c>
      <c r="E17" s="1" t="s">
        <v>1</v>
      </c>
      <c r="F17" s="1">
        <v>0.50900000000000001</v>
      </c>
      <c r="G17" s="1" t="s">
        <v>0</v>
      </c>
      <c r="H17" s="1">
        <v>-1.6100000000000012</v>
      </c>
    </row>
    <row r="18" spans="1:8" s="1" customFormat="1" x14ac:dyDescent="0.25">
      <c r="A18" s="1" t="s">
        <v>12</v>
      </c>
      <c r="B18" s="1" t="s">
        <v>9</v>
      </c>
      <c r="C18" s="1" t="s">
        <v>2</v>
      </c>
      <c r="D18" s="1">
        <v>9.32</v>
      </c>
      <c r="E18" s="1" t="s">
        <v>1</v>
      </c>
      <c r="F18" s="1">
        <v>-0.33800000000000002</v>
      </c>
      <c r="G18" s="1" t="s">
        <v>0</v>
      </c>
      <c r="H18" s="1">
        <v>32</v>
      </c>
    </row>
    <row r="19" spans="1:8" s="1" customFormat="1" x14ac:dyDescent="0.25">
      <c r="A19" s="1" t="s">
        <v>7</v>
      </c>
      <c r="B19" s="1" t="s">
        <v>3</v>
      </c>
      <c r="C19" s="1" t="s">
        <v>2</v>
      </c>
      <c r="D19" s="1">
        <v>4.2300000000000004</v>
      </c>
      <c r="E19" s="1" t="s">
        <v>1</v>
      </c>
      <c r="F19" s="1">
        <v>-1.91</v>
      </c>
      <c r="G19" s="1" t="s">
        <v>0</v>
      </c>
      <c r="H19" s="1">
        <v>-2.120000000000001</v>
      </c>
    </row>
    <row r="20" spans="1:8" s="1" customFormat="1" x14ac:dyDescent="0.25">
      <c r="A20" s="1" t="s">
        <v>7</v>
      </c>
      <c r="B20" s="1" t="s">
        <v>3</v>
      </c>
      <c r="C20" s="1" t="s">
        <v>2</v>
      </c>
      <c r="D20" s="1">
        <v>3.57</v>
      </c>
      <c r="E20" s="1" t="s">
        <v>1</v>
      </c>
      <c r="F20" s="1">
        <v>-1.1200000000000001</v>
      </c>
      <c r="G20" s="1" t="s">
        <v>0</v>
      </c>
      <c r="H20" s="1">
        <v>-1.3000000000000007</v>
      </c>
    </row>
    <row r="21" spans="1:8" s="1" customFormat="1" x14ac:dyDescent="0.25">
      <c r="A21" s="1" t="s">
        <v>14</v>
      </c>
      <c r="B21" s="1" t="s">
        <v>5</v>
      </c>
      <c r="C21" s="1" t="s">
        <v>2</v>
      </c>
      <c r="D21" s="1">
        <v>3.72</v>
      </c>
      <c r="E21" s="1" t="s">
        <v>1</v>
      </c>
      <c r="F21" s="1">
        <v>4.09</v>
      </c>
      <c r="G21" s="1" t="s">
        <v>0</v>
      </c>
      <c r="H21" s="1">
        <v>3.6999999999999993</v>
      </c>
    </row>
    <row r="22" spans="1:8" s="1" customFormat="1" x14ac:dyDescent="0.25">
      <c r="A22" s="1" t="s">
        <v>13</v>
      </c>
      <c r="B22" s="1" t="s">
        <v>5</v>
      </c>
      <c r="C22" s="1" t="s">
        <v>2</v>
      </c>
      <c r="D22" s="1">
        <v>3.38</v>
      </c>
      <c r="E22" s="1" t="s">
        <v>1</v>
      </c>
      <c r="F22" s="1">
        <v>25.8</v>
      </c>
      <c r="G22" s="1" t="s">
        <v>0</v>
      </c>
      <c r="H22" s="1">
        <v>4</v>
      </c>
    </row>
    <row r="23" spans="1:8" s="1" customFormat="1" x14ac:dyDescent="0.25">
      <c r="A23" s="1" t="s">
        <v>12</v>
      </c>
      <c r="B23" s="1" t="s">
        <v>3</v>
      </c>
      <c r="C23" s="1" t="s">
        <v>2</v>
      </c>
      <c r="D23" s="1">
        <v>11</v>
      </c>
      <c r="E23" s="1" t="s">
        <v>1</v>
      </c>
      <c r="F23" s="1">
        <v>-0.78</v>
      </c>
      <c r="G23" s="1" t="s">
        <v>0</v>
      </c>
      <c r="H23" s="1">
        <v>49.1</v>
      </c>
    </row>
    <row r="24" spans="1:8" s="1" customFormat="1" x14ac:dyDescent="0.25">
      <c r="A24" s="1" t="s">
        <v>12</v>
      </c>
      <c r="B24" s="1" t="s">
        <v>3</v>
      </c>
      <c r="C24" s="1" t="s">
        <v>2</v>
      </c>
      <c r="D24" s="1">
        <v>11</v>
      </c>
      <c r="E24" s="1" t="s">
        <v>1</v>
      </c>
      <c r="F24" s="1">
        <v>-0.94299999999999995</v>
      </c>
      <c r="G24" s="1" t="s">
        <v>0</v>
      </c>
      <c r="H24" s="1">
        <v>49.1</v>
      </c>
    </row>
    <row r="25" spans="1:8" s="1" customFormat="1" x14ac:dyDescent="0.25">
      <c r="A25" s="1" t="s">
        <v>7</v>
      </c>
      <c r="B25" s="1" t="s">
        <v>5</v>
      </c>
      <c r="C25" s="1" t="s">
        <v>2</v>
      </c>
      <c r="D25" s="1">
        <v>4.4800000000000004</v>
      </c>
      <c r="E25" s="1" t="s">
        <v>1</v>
      </c>
      <c r="F25" s="1">
        <v>-0.998</v>
      </c>
      <c r="G25" s="1" t="s">
        <v>0</v>
      </c>
      <c r="H25" s="1">
        <v>-1.8100000000000005</v>
      </c>
    </row>
    <row r="26" spans="1:8" s="1" customFormat="1" x14ac:dyDescent="0.25">
      <c r="A26" s="1" t="s">
        <v>11</v>
      </c>
      <c r="B26" s="1" t="s">
        <v>5</v>
      </c>
      <c r="C26" s="1" t="s">
        <v>2</v>
      </c>
      <c r="D26" s="1">
        <v>5.27</v>
      </c>
      <c r="E26" s="1" t="s">
        <v>1</v>
      </c>
      <c r="F26" s="1">
        <v>-1.65</v>
      </c>
      <c r="G26" s="1" t="s">
        <v>0</v>
      </c>
      <c r="H26" s="1">
        <v>-1.83</v>
      </c>
    </row>
    <row r="27" spans="1:8" s="1" customFormat="1" x14ac:dyDescent="0.25">
      <c r="A27" s="1" t="s">
        <v>10</v>
      </c>
      <c r="B27" s="1" t="s">
        <v>9</v>
      </c>
      <c r="C27" s="1" t="s">
        <v>2</v>
      </c>
      <c r="D27" s="1">
        <v>7.04</v>
      </c>
      <c r="E27" s="1" t="s">
        <v>1</v>
      </c>
      <c r="F27" s="1">
        <v>-1.45</v>
      </c>
      <c r="G27" s="1" t="s">
        <v>0</v>
      </c>
      <c r="H27" s="1">
        <v>-1</v>
      </c>
    </row>
    <row r="28" spans="1:8" s="1" customFormat="1" x14ac:dyDescent="0.25">
      <c r="A28" s="1" t="s">
        <v>8</v>
      </c>
      <c r="B28" s="1" t="s">
        <v>5</v>
      </c>
      <c r="C28" s="1" t="s">
        <v>2</v>
      </c>
      <c r="D28" s="1">
        <v>7.46</v>
      </c>
      <c r="E28" s="1" t="s">
        <v>1</v>
      </c>
      <c r="F28" s="1">
        <v>12.7</v>
      </c>
      <c r="G28" s="1" t="s">
        <v>0</v>
      </c>
      <c r="H28" s="1">
        <v>1.0999999999999996</v>
      </c>
    </row>
    <row r="29" spans="1:8" s="1" customFormat="1" x14ac:dyDescent="0.25">
      <c r="A29" s="1" t="s">
        <v>7</v>
      </c>
      <c r="B29" s="1" t="s">
        <v>5</v>
      </c>
      <c r="C29" s="1" t="s">
        <v>2</v>
      </c>
      <c r="D29" s="1">
        <v>11.2</v>
      </c>
      <c r="E29" s="1" t="s">
        <v>1</v>
      </c>
      <c r="F29" s="1">
        <v>-3.18</v>
      </c>
      <c r="G29" s="1" t="s">
        <v>0</v>
      </c>
      <c r="H29" s="1">
        <v>-2.2699999999999996</v>
      </c>
    </row>
    <row r="30" spans="1:8" s="1" customFormat="1" x14ac:dyDescent="0.25">
      <c r="A30" s="1" t="s">
        <v>6</v>
      </c>
      <c r="B30" s="1" t="s">
        <v>5</v>
      </c>
      <c r="C30" s="1" t="s">
        <v>2</v>
      </c>
      <c r="D30" s="1">
        <v>10.9</v>
      </c>
      <c r="E30" s="1" t="s">
        <v>1</v>
      </c>
      <c r="F30" s="1">
        <v>-3.08</v>
      </c>
      <c r="G30" s="1" t="s">
        <v>0</v>
      </c>
      <c r="H30" s="1">
        <v>-1.4000000000000004</v>
      </c>
    </row>
    <row r="32" spans="1:8" s="1" customFormat="1" x14ac:dyDescent="0.25">
      <c r="A32" s="1" t="s">
        <v>4</v>
      </c>
      <c r="B32" s="1" t="s">
        <v>3</v>
      </c>
      <c r="C32" s="1" t="s">
        <v>2</v>
      </c>
      <c r="D32" s="1">
        <v>9.92</v>
      </c>
      <c r="E32" s="1" t="s">
        <v>1</v>
      </c>
      <c r="F32" s="1">
        <v>-1.6</v>
      </c>
      <c r="G32" s="1" t="s">
        <v>0</v>
      </c>
      <c r="H32" s="1">
        <v>948.6</v>
      </c>
    </row>
    <row r="33" spans="1:8" s="1" customFormat="1" x14ac:dyDescent="0.25">
      <c r="A33" s="1" t="s">
        <v>4</v>
      </c>
      <c r="B33" s="1" t="s">
        <v>3</v>
      </c>
      <c r="C33" s="1" t="s">
        <v>2</v>
      </c>
      <c r="D33" s="1">
        <v>10.199999999999999</v>
      </c>
      <c r="E33" s="1" t="s">
        <v>1</v>
      </c>
      <c r="F33" s="1">
        <v>-2.42</v>
      </c>
      <c r="G33" s="1" t="s">
        <v>0</v>
      </c>
      <c r="H33" s="1">
        <v>947.6</v>
      </c>
    </row>
    <row r="105" spans="1:1" s="1" customFormat="1" x14ac:dyDescent="0.25">
      <c r="A105" s="2"/>
    </row>
    <row r="106" spans="1:1" s="1" customFormat="1" x14ac:dyDescent="0.25">
      <c r="A106" s="2"/>
    </row>
    <row r="277" spans="1:1" s="1" customFormat="1" x14ac:dyDescent="0.25">
      <c r="A277" s="2"/>
    </row>
    <row r="278" spans="1:1" s="1" customFormat="1" x14ac:dyDescent="0.25">
      <c r="A27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3DE8-D44D-4FB2-A4EE-89E8E25EF4F3}">
  <dimension ref="A1:N342"/>
  <sheetViews>
    <sheetView workbookViewId="0"/>
  </sheetViews>
  <sheetFormatPr defaultColWidth="22.28515625" defaultRowHeight="15" x14ac:dyDescent="0.25"/>
  <cols>
    <col min="1" max="2" width="22.28515625" style="1"/>
    <col min="3" max="3" width="12.28515625" style="1" customWidth="1"/>
    <col min="4" max="4" width="14.28515625" style="1" customWidth="1"/>
    <col min="5" max="5" width="19.85546875" style="1" customWidth="1"/>
    <col min="6" max="6" width="23.42578125" style="1" customWidth="1"/>
    <col min="7" max="7" width="11" style="1" customWidth="1"/>
    <col min="8" max="8" width="13.42578125" style="1" customWidth="1"/>
    <col min="9" max="9" width="19.85546875" style="1" customWidth="1"/>
    <col min="10" max="10" width="22.42578125" style="1" customWidth="1"/>
    <col min="11" max="11" width="16" style="1" customWidth="1"/>
    <col min="12" max="12" width="13.28515625" style="1" customWidth="1"/>
    <col min="13" max="13" width="19.85546875" style="1" customWidth="1"/>
    <col min="14" max="14" width="37.28515625" style="1" customWidth="1"/>
    <col min="15" max="16384" width="22.28515625" style="1"/>
  </cols>
  <sheetData>
    <row r="1" spans="1:14" s="3" customFormat="1" ht="30" x14ac:dyDescent="0.25">
      <c r="A1" s="3" t="s">
        <v>22</v>
      </c>
      <c r="B1" s="3" t="s">
        <v>21</v>
      </c>
      <c r="C1" s="3" t="s">
        <v>20</v>
      </c>
      <c r="D1" s="3" t="s">
        <v>19</v>
      </c>
      <c r="F1" s="3" t="s">
        <v>63</v>
      </c>
      <c r="G1" s="3" t="s">
        <v>20</v>
      </c>
      <c r="H1" s="3" t="s">
        <v>19</v>
      </c>
      <c r="J1" s="3" t="s">
        <v>63</v>
      </c>
      <c r="K1" s="3" t="s">
        <v>20</v>
      </c>
      <c r="L1" s="3" t="s">
        <v>19</v>
      </c>
      <c r="N1" s="3" t="s">
        <v>63</v>
      </c>
    </row>
    <row r="2" spans="1:14" s="1" customFormat="1" x14ac:dyDescent="0.25">
      <c r="A2" s="1" t="s">
        <v>62</v>
      </c>
      <c r="B2" s="1" t="s">
        <v>50</v>
      </c>
      <c r="C2" s="1" t="s">
        <v>2</v>
      </c>
      <c r="D2" s="1">
        <v>0</v>
      </c>
      <c r="F2" s="1" t="s">
        <v>61</v>
      </c>
      <c r="G2" s="1" t="s">
        <v>1</v>
      </c>
      <c r="H2" s="1">
        <v>0</v>
      </c>
      <c r="J2" s="1" t="s">
        <v>60</v>
      </c>
      <c r="K2" s="1" t="s">
        <v>0</v>
      </c>
      <c r="L2" s="1">
        <v>0</v>
      </c>
      <c r="N2" s="1" t="s">
        <v>59</v>
      </c>
    </row>
    <row r="3" spans="1:14" s="1" customFormat="1" x14ac:dyDescent="0.25">
      <c r="A3" s="2" t="s">
        <v>58</v>
      </c>
      <c r="B3" s="1" t="s">
        <v>50</v>
      </c>
      <c r="C3" s="1" t="s">
        <v>2</v>
      </c>
      <c r="D3" s="1">
        <v>5</v>
      </c>
      <c r="G3" s="1" t="s">
        <v>1</v>
      </c>
      <c r="H3" s="1">
        <v>5</v>
      </c>
      <c r="K3" s="1" t="s">
        <v>0</v>
      </c>
      <c r="L3" s="1">
        <v>25</v>
      </c>
    </row>
    <row r="4" spans="1:14" s="1" customFormat="1" x14ac:dyDescent="0.25">
      <c r="A4" s="2" t="s">
        <v>57</v>
      </c>
      <c r="B4" s="1" t="s">
        <v>50</v>
      </c>
      <c r="C4" s="1" t="s">
        <v>2</v>
      </c>
      <c r="D4" s="1">
        <v>10</v>
      </c>
      <c r="G4" s="1" t="s">
        <v>1</v>
      </c>
      <c r="H4" s="1">
        <v>10</v>
      </c>
      <c r="K4" s="1" t="s">
        <v>0</v>
      </c>
      <c r="L4" s="1">
        <v>50</v>
      </c>
    </row>
    <row r="5" spans="1:14" s="1" customFormat="1" x14ac:dyDescent="0.25">
      <c r="A5" s="1" t="s">
        <v>56</v>
      </c>
      <c r="B5" s="1" t="s">
        <v>50</v>
      </c>
      <c r="C5" s="1" t="s">
        <v>2</v>
      </c>
      <c r="D5" s="1">
        <v>25</v>
      </c>
      <c r="G5" s="1" t="s">
        <v>1</v>
      </c>
      <c r="H5" s="1">
        <v>25</v>
      </c>
      <c r="K5" s="1" t="s">
        <v>0</v>
      </c>
      <c r="L5" s="1">
        <v>125</v>
      </c>
    </row>
    <row r="6" spans="1:14" s="1" customFormat="1" x14ac:dyDescent="0.25">
      <c r="A6" s="1" t="s">
        <v>55</v>
      </c>
      <c r="B6" s="1" t="s">
        <v>50</v>
      </c>
      <c r="C6" s="1" t="s">
        <v>2</v>
      </c>
      <c r="D6" s="1">
        <v>50</v>
      </c>
      <c r="G6" s="1" t="s">
        <v>1</v>
      </c>
      <c r="H6" s="1">
        <v>50</v>
      </c>
      <c r="K6" s="1" t="s">
        <v>0</v>
      </c>
      <c r="L6" s="1">
        <v>250</v>
      </c>
    </row>
    <row r="7" spans="1:14" s="1" customFormat="1" x14ac:dyDescent="0.25">
      <c r="A7" s="1" t="s">
        <v>54</v>
      </c>
      <c r="B7" s="1" t="s">
        <v>50</v>
      </c>
      <c r="C7" s="1" t="s">
        <v>2</v>
      </c>
      <c r="D7" s="1">
        <v>100</v>
      </c>
      <c r="G7" s="1" t="s">
        <v>1</v>
      </c>
      <c r="H7" s="1">
        <v>100</v>
      </c>
      <c r="K7" s="1" t="s">
        <v>0</v>
      </c>
      <c r="L7" s="1">
        <v>500</v>
      </c>
    </row>
    <row r="8" spans="1:14" s="1" customFormat="1" x14ac:dyDescent="0.25">
      <c r="A8" s="1" t="s">
        <v>53</v>
      </c>
      <c r="B8" s="1" t="s">
        <v>50</v>
      </c>
      <c r="C8" s="1" t="s">
        <v>2</v>
      </c>
      <c r="D8" s="1">
        <v>250</v>
      </c>
      <c r="G8" s="1" t="s">
        <v>1</v>
      </c>
      <c r="H8" s="1">
        <v>250</v>
      </c>
      <c r="K8" s="1" t="s">
        <v>0</v>
      </c>
      <c r="L8" s="1">
        <v>1250</v>
      </c>
    </row>
    <row r="9" spans="1:14" s="1" customFormat="1" x14ac:dyDescent="0.25">
      <c r="A9" s="1" t="s">
        <v>52</v>
      </c>
      <c r="B9" s="1" t="s">
        <v>50</v>
      </c>
      <c r="C9" s="1" t="s">
        <v>2</v>
      </c>
      <c r="D9" s="1">
        <v>500</v>
      </c>
      <c r="G9" s="1" t="s">
        <v>1</v>
      </c>
      <c r="H9" s="1">
        <v>500</v>
      </c>
      <c r="K9" s="1" t="s">
        <v>0</v>
      </c>
      <c r="L9" s="1">
        <v>2500</v>
      </c>
    </row>
    <row r="10" spans="1:14" s="1" customFormat="1" x14ac:dyDescent="0.25">
      <c r="A10" s="1" t="s">
        <v>51</v>
      </c>
      <c r="B10" s="1" t="s">
        <v>50</v>
      </c>
      <c r="C10" s="1" t="s">
        <v>2</v>
      </c>
      <c r="D10" s="1">
        <v>1000</v>
      </c>
      <c r="G10" s="1" t="s">
        <v>1</v>
      </c>
      <c r="H10" s="1">
        <v>1000</v>
      </c>
      <c r="K10" s="1" t="s">
        <v>0</v>
      </c>
      <c r="L10" s="1">
        <v>5000</v>
      </c>
    </row>
    <row r="11" spans="1:14" s="1" customFormat="1" x14ac:dyDescent="0.25">
      <c r="E11" s="8" t="s">
        <v>47</v>
      </c>
      <c r="M11" s="8" t="s">
        <v>47</v>
      </c>
    </row>
    <row r="12" spans="1:14" s="1" customFormat="1" x14ac:dyDescent="0.25">
      <c r="A12" s="1" t="s">
        <v>49</v>
      </c>
      <c r="B12" s="1" t="s">
        <v>38</v>
      </c>
      <c r="C12" s="1" t="s">
        <v>2</v>
      </c>
      <c r="D12" s="1">
        <v>154</v>
      </c>
      <c r="E12" s="9">
        <f>D12/150*100</f>
        <v>102.66666666666666</v>
      </c>
      <c r="I12" s="8" t="s">
        <v>47</v>
      </c>
      <c r="K12" s="1" t="s">
        <v>0</v>
      </c>
      <c r="L12" s="1">
        <v>146</v>
      </c>
      <c r="M12" s="9">
        <f>L12/150*100</f>
        <v>97.333333333333343</v>
      </c>
    </row>
    <row r="13" spans="1:14" s="1" customFormat="1" x14ac:dyDescent="0.25">
      <c r="A13" s="1" t="s">
        <v>48</v>
      </c>
      <c r="B13" s="1" t="s">
        <v>38</v>
      </c>
      <c r="G13" s="1" t="s">
        <v>1</v>
      </c>
      <c r="H13" s="1">
        <v>129</v>
      </c>
      <c r="I13" s="9">
        <f>H13/123*100</f>
        <v>104.8780487804878</v>
      </c>
    </row>
    <row r="14" spans="1:14" s="1" customFormat="1" x14ac:dyDescent="0.25">
      <c r="A14" s="1" t="s">
        <v>49</v>
      </c>
      <c r="B14" s="1" t="s">
        <v>38</v>
      </c>
      <c r="C14" s="1" t="s">
        <v>2</v>
      </c>
      <c r="D14" s="1">
        <v>152</v>
      </c>
      <c r="E14" s="9">
        <f>D14/150*100</f>
        <v>101.33333333333334</v>
      </c>
      <c r="K14" s="1" t="s">
        <v>0</v>
      </c>
      <c r="L14" s="1">
        <v>152</v>
      </c>
      <c r="M14" s="9">
        <f>L14/150*100</f>
        <v>101.33333333333334</v>
      </c>
    </row>
    <row r="15" spans="1:14" s="1" customFormat="1" x14ac:dyDescent="0.25">
      <c r="A15" s="1" t="s">
        <v>48</v>
      </c>
      <c r="B15" s="1" t="s">
        <v>38</v>
      </c>
      <c r="G15" s="1" t="s">
        <v>1</v>
      </c>
      <c r="H15" s="1">
        <v>130</v>
      </c>
      <c r="I15" s="9">
        <f>H15/123*100</f>
        <v>105.6910569105691</v>
      </c>
    </row>
    <row r="16" spans="1:14" s="1" customFormat="1" x14ac:dyDescent="0.25">
      <c r="E16" s="8" t="s">
        <v>47</v>
      </c>
      <c r="I16" s="8" t="s">
        <v>47</v>
      </c>
      <c r="M16" s="8" t="s">
        <v>47</v>
      </c>
    </row>
    <row r="17" spans="1:14" s="1" customFormat="1" x14ac:dyDescent="0.25">
      <c r="A17" s="1" t="s">
        <v>46</v>
      </c>
      <c r="B17" s="1" t="s">
        <v>38</v>
      </c>
      <c r="C17" s="1" t="s">
        <v>2</v>
      </c>
      <c r="D17" s="1">
        <v>5.63</v>
      </c>
      <c r="E17" s="9">
        <f>D17/5*100</f>
        <v>112.6</v>
      </c>
      <c r="F17" s="7" t="s">
        <v>29</v>
      </c>
      <c r="G17" s="1" t="s">
        <v>1</v>
      </c>
      <c r="H17" s="1">
        <v>4.97</v>
      </c>
      <c r="I17" s="9">
        <f>H17/5*100</f>
        <v>99.4</v>
      </c>
      <c r="K17" s="1" t="s">
        <v>0</v>
      </c>
      <c r="L17" s="1">
        <v>22.800000000000004</v>
      </c>
      <c r="M17" s="9">
        <f>L17/25*100</f>
        <v>91.200000000000017</v>
      </c>
    </row>
    <row r="18" spans="1:14" s="1" customFormat="1" x14ac:dyDescent="0.25">
      <c r="A18" s="1" t="s">
        <v>45</v>
      </c>
      <c r="B18" s="1" t="s">
        <v>38</v>
      </c>
      <c r="C18" s="1" t="s">
        <v>2</v>
      </c>
      <c r="D18" s="1">
        <v>10.3</v>
      </c>
      <c r="E18" s="9">
        <f>D18/10*100</f>
        <v>103</v>
      </c>
      <c r="G18" s="1" t="s">
        <v>1</v>
      </c>
      <c r="H18" s="1">
        <v>9.6999999999999993</v>
      </c>
      <c r="I18" s="9">
        <f>H18/10*100</f>
        <v>97</v>
      </c>
      <c r="K18" s="1" t="s">
        <v>0</v>
      </c>
      <c r="L18" s="1">
        <v>44.5</v>
      </c>
      <c r="M18" s="9">
        <f>L18/50*100</f>
        <v>89</v>
      </c>
      <c r="N18" s="7" t="s">
        <v>29</v>
      </c>
    </row>
    <row r="19" spans="1:14" s="1" customFormat="1" x14ac:dyDescent="0.25">
      <c r="A19" s="1" t="s">
        <v>44</v>
      </c>
      <c r="B19" s="1" t="s">
        <v>38</v>
      </c>
      <c r="C19" s="1" t="s">
        <v>2</v>
      </c>
      <c r="D19" s="1">
        <v>24.6</v>
      </c>
      <c r="E19" s="9">
        <f>D19/25*100</f>
        <v>98.4</v>
      </c>
      <c r="G19" s="1" t="s">
        <v>1</v>
      </c>
      <c r="H19" s="1">
        <v>25.1</v>
      </c>
      <c r="I19" s="9">
        <f>H19/25*100</f>
        <v>100.4</v>
      </c>
      <c r="K19" s="1" t="s">
        <v>0</v>
      </c>
      <c r="L19" s="1">
        <v>124</v>
      </c>
      <c r="M19" s="9">
        <f>L19/125*100</f>
        <v>99.2</v>
      </c>
    </row>
    <row r="20" spans="1:14" s="1" customFormat="1" x14ac:dyDescent="0.25">
      <c r="A20" s="1" t="s">
        <v>43</v>
      </c>
      <c r="B20" s="1" t="s">
        <v>38</v>
      </c>
      <c r="C20" s="1" t="s">
        <v>2</v>
      </c>
      <c r="D20" s="1">
        <v>48.7</v>
      </c>
      <c r="E20" s="9">
        <f>D20/50*100</f>
        <v>97.4</v>
      </c>
      <c r="G20" s="1" t="s">
        <v>1</v>
      </c>
      <c r="H20" s="1">
        <v>49.8</v>
      </c>
      <c r="I20" s="9">
        <f>H20/50*100</f>
        <v>99.6</v>
      </c>
      <c r="K20" s="1" t="s">
        <v>0</v>
      </c>
      <c r="L20" s="1">
        <v>242</v>
      </c>
      <c r="M20" s="9">
        <f>L20/250*100</f>
        <v>96.8</v>
      </c>
    </row>
    <row r="21" spans="1:14" s="1" customFormat="1" x14ac:dyDescent="0.25">
      <c r="A21" s="1" t="s">
        <v>42</v>
      </c>
      <c r="B21" s="1" t="s">
        <v>38</v>
      </c>
      <c r="C21" s="1" t="s">
        <v>2</v>
      </c>
      <c r="D21" s="1">
        <v>99.4</v>
      </c>
      <c r="E21" s="9">
        <f>D21/100*100</f>
        <v>99.4</v>
      </c>
      <c r="G21" s="1" t="s">
        <v>1</v>
      </c>
      <c r="H21" s="1">
        <v>99.9</v>
      </c>
      <c r="I21" s="9">
        <f>H21/100*100</f>
        <v>99.9</v>
      </c>
      <c r="K21" s="1" t="s">
        <v>0</v>
      </c>
      <c r="L21" s="1">
        <v>479</v>
      </c>
      <c r="M21" s="9">
        <f>L21/500*100</f>
        <v>95.8</v>
      </c>
    </row>
    <row r="22" spans="1:14" s="1" customFormat="1" x14ac:dyDescent="0.25">
      <c r="A22" s="1" t="s">
        <v>41</v>
      </c>
      <c r="B22" s="1" t="s">
        <v>38</v>
      </c>
      <c r="C22" s="1" t="s">
        <v>2</v>
      </c>
      <c r="D22" s="1">
        <v>249</v>
      </c>
      <c r="E22" s="9">
        <f>D22/250*100</f>
        <v>99.6</v>
      </c>
      <c r="G22" s="1" t="s">
        <v>1</v>
      </c>
      <c r="H22" s="1">
        <v>250</v>
      </c>
      <c r="I22" s="9">
        <f>H22/250*100</f>
        <v>100</v>
      </c>
      <c r="K22" s="1" t="s">
        <v>0</v>
      </c>
      <c r="L22" s="1">
        <v>1230</v>
      </c>
      <c r="M22" s="9">
        <f>L22/1250*100</f>
        <v>98.4</v>
      </c>
    </row>
    <row r="23" spans="1:14" s="1" customFormat="1" x14ac:dyDescent="0.25">
      <c r="A23" s="1" t="s">
        <v>40</v>
      </c>
      <c r="B23" s="1" t="s">
        <v>38</v>
      </c>
      <c r="C23" s="1" t="s">
        <v>2</v>
      </c>
      <c r="D23" s="1">
        <v>499</v>
      </c>
      <c r="E23" s="9">
        <f>D23/500*100</f>
        <v>99.8</v>
      </c>
      <c r="G23" s="1" t="s">
        <v>1</v>
      </c>
      <c r="H23" s="1">
        <v>498</v>
      </c>
      <c r="I23" s="9">
        <f>H23/500*100</f>
        <v>99.6</v>
      </c>
      <c r="K23" s="1" t="s">
        <v>0</v>
      </c>
      <c r="L23" s="1">
        <v>2530</v>
      </c>
      <c r="M23" s="9">
        <f>L23/2500*100</f>
        <v>101.2</v>
      </c>
    </row>
    <row r="24" spans="1:14" s="1" customFormat="1" x14ac:dyDescent="0.25">
      <c r="A24" s="1" t="s">
        <v>39</v>
      </c>
      <c r="B24" s="1" t="s">
        <v>38</v>
      </c>
      <c r="C24" s="1" t="s">
        <v>2</v>
      </c>
      <c r="D24" s="1">
        <v>998</v>
      </c>
      <c r="E24" s="9">
        <f>D24/1000*100</f>
        <v>99.8</v>
      </c>
      <c r="G24" s="1" t="s">
        <v>1</v>
      </c>
      <c r="H24" s="1">
        <v>999</v>
      </c>
      <c r="I24" s="9">
        <f>H24/1000*100</f>
        <v>99.9</v>
      </c>
      <c r="K24" s="1" t="s">
        <v>0</v>
      </c>
      <c r="L24" s="1">
        <v>5000</v>
      </c>
      <c r="M24" s="9">
        <f>L24/5000*100</f>
        <v>100</v>
      </c>
    </row>
    <row r="25" spans="1:14" s="1" customFormat="1" x14ac:dyDescent="0.25">
      <c r="A25" s="1" t="s">
        <v>46</v>
      </c>
      <c r="B25" s="1" t="s">
        <v>38</v>
      </c>
      <c r="C25" s="1" t="s">
        <v>2</v>
      </c>
      <c r="D25" s="1">
        <v>5.25</v>
      </c>
      <c r="E25" s="9">
        <f>D25/5*100</f>
        <v>105</v>
      </c>
      <c r="G25" s="1" t="s">
        <v>1</v>
      </c>
      <c r="H25" s="1">
        <v>2.11</v>
      </c>
      <c r="I25" s="9">
        <f>H25/5*100</f>
        <v>42.199999999999996</v>
      </c>
      <c r="J25" s="7" t="s">
        <v>29</v>
      </c>
      <c r="K25" s="1" t="s">
        <v>0</v>
      </c>
      <c r="L25" s="1">
        <v>24.1</v>
      </c>
      <c r="M25" s="9">
        <f>L25/25*100</f>
        <v>96.4</v>
      </c>
    </row>
    <row r="26" spans="1:14" s="1" customFormat="1" x14ac:dyDescent="0.25">
      <c r="A26" s="1" t="s">
        <v>45</v>
      </c>
      <c r="B26" s="1" t="s">
        <v>38</v>
      </c>
      <c r="C26" s="1" t="s">
        <v>2</v>
      </c>
      <c r="D26" s="1">
        <v>11.5</v>
      </c>
      <c r="E26" s="9">
        <f>D26/10*100</f>
        <v>114.99999999999999</v>
      </c>
      <c r="F26" s="7" t="s">
        <v>29</v>
      </c>
      <c r="G26" s="1" t="s">
        <v>1</v>
      </c>
      <c r="H26" s="1">
        <v>7.94</v>
      </c>
      <c r="I26" s="9">
        <f>H26/10*100</f>
        <v>79.400000000000006</v>
      </c>
      <c r="J26" s="7" t="s">
        <v>29</v>
      </c>
      <c r="K26" s="1" t="s">
        <v>0</v>
      </c>
      <c r="L26" s="1">
        <v>47</v>
      </c>
      <c r="M26" s="9">
        <f>L26/50*100</f>
        <v>94</v>
      </c>
    </row>
    <row r="27" spans="1:14" s="1" customFormat="1" x14ac:dyDescent="0.25">
      <c r="A27" s="1" t="s">
        <v>44</v>
      </c>
      <c r="B27" s="1" t="s">
        <v>38</v>
      </c>
      <c r="C27" s="1" t="s">
        <v>2</v>
      </c>
      <c r="D27" s="1">
        <v>25.1</v>
      </c>
      <c r="E27" s="9">
        <f>D27/25*100</f>
        <v>100.4</v>
      </c>
      <c r="G27" s="1" t="s">
        <v>1</v>
      </c>
      <c r="H27" s="1">
        <v>22.5</v>
      </c>
      <c r="I27" s="9">
        <f>H27/25*100</f>
        <v>90</v>
      </c>
      <c r="K27" s="1" t="s">
        <v>0</v>
      </c>
      <c r="L27" s="1">
        <v>127</v>
      </c>
      <c r="M27" s="9">
        <f>L27/125*100</f>
        <v>101.6</v>
      </c>
    </row>
    <row r="28" spans="1:14" s="1" customFormat="1" x14ac:dyDescent="0.25">
      <c r="A28" s="1" t="s">
        <v>43</v>
      </c>
      <c r="B28" s="1" t="s">
        <v>38</v>
      </c>
      <c r="C28" s="1" t="s">
        <v>2</v>
      </c>
      <c r="D28" s="1">
        <v>48.1</v>
      </c>
      <c r="E28" s="9">
        <f>D28/50*100</f>
        <v>96.2</v>
      </c>
      <c r="G28" s="1" t="s">
        <v>1</v>
      </c>
      <c r="H28" s="1">
        <v>49.5</v>
      </c>
      <c r="I28" s="9">
        <f>H28/50*100</f>
        <v>99</v>
      </c>
      <c r="K28" s="1" t="s">
        <v>0</v>
      </c>
      <c r="L28" s="1">
        <v>242</v>
      </c>
      <c r="M28" s="9">
        <f>L28/250*100</f>
        <v>96.8</v>
      </c>
    </row>
    <row r="29" spans="1:14" s="1" customFormat="1" x14ac:dyDescent="0.25">
      <c r="A29" s="1" t="s">
        <v>42</v>
      </c>
      <c r="B29" s="1" t="s">
        <v>38</v>
      </c>
      <c r="C29" s="1" t="s">
        <v>2</v>
      </c>
      <c r="D29" s="1">
        <v>97.5</v>
      </c>
      <c r="E29" s="9">
        <f>D29/100*100</f>
        <v>97.5</v>
      </c>
      <c r="G29" s="1" t="s">
        <v>1</v>
      </c>
      <c r="H29" s="1">
        <v>100</v>
      </c>
      <c r="I29" s="9">
        <f>H29/100*100</f>
        <v>100</v>
      </c>
      <c r="K29" s="1" t="s">
        <v>0</v>
      </c>
      <c r="L29" s="1">
        <v>479</v>
      </c>
      <c r="M29" s="9">
        <f>L29/500*100</f>
        <v>95.8</v>
      </c>
    </row>
    <row r="30" spans="1:14" s="1" customFormat="1" x14ac:dyDescent="0.25">
      <c r="A30" s="1" t="s">
        <v>41</v>
      </c>
      <c r="B30" s="1" t="s">
        <v>38</v>
      </c>
      <c r="C30" s="1" t="s">
        <v>2</v>
      </c>
      <c r="D30" s="1">
        <v>249</v>
      </c>
      <c r="E30" s="9">
        <f>D30/250*100</f>
        <v>99.6</v>
      </c>
      <c r="G30" s="1" t="s">
        <v>1</v>
      </c>
      <c r="H30" s="1">
        <v>251</v>
      </c>
      <c r="I30" s="9">
        <f>H30/250*100</f>
        <v>100.4</v>
      </c>
      <c r="K30" s="1" t="s">
        <v>0</v>
      </c>
      <c r="L30" s="1">
        <v>1220</v>
      </c>
      <c r="M30" s="9">
        <f>L30/1250*100</f>
        <v>97.6</v>
      </c>
    </row>
    <row r="31" spans="1:14" s="1" customFormat="1" x14ac:dyDescent="0.25">
      <c r="A31" s="1" t="s">
        <v>40</v>
      </c>
      <c r="B31" s="1" t="s">
        <v>38</v>
      </c>
      <c r="C31" s="1" t="s">
        <v>2</v>
      </c>
      <c r="D31" s="1">
        <v>499</v>
      </c>
      <c r="E31" s="9">
        <f>D31/500*100</f>
        <v>99.8</v>
      </c>
      <c r="G31" s="1" t="s">
        <v>1</v>
      </c>
      <c r="H31" s="1">
        <v>506</v>
      </c>
      <c r="I31" s="9">
        <f>H31/500*100</f>
        <v>101.2</v>
      </c>
      <c r="K31" s="1" t="s">
        <v>0</v>
      </c>
      <c r="L31" s="1">
        <v>2540</v>
      </c>
      <c r="M31" s="9">
        <f>L31/2500*100</f>
        <v>101.6</v>
      </c>
    </row>
    <row r="32" spans="1:14" s="1" customFormat="1" x14ac:dyDescent="0.25">
      <c r="A32" s="1" t="s">
        <v>39</v>
      </c>
      <c r="B32" s="1" t="s">
        <v>38</v>
      </c>
      <c r="C32" s="1" t="s">
        <v>2</v>
      </c>
      <c r="D32" s="1">
        <v>1000</v>
      </c>
      <c r="E32" s="9">
        <f>D32/1000*100</f>
        <v>100</v>
      </c>
      <c r="G32" s="1" t="s">
        <v>1</v>
      </c>
      <c r="H32" s="1">
        <v>1010</v>
      </c>
      <c r="I32" s="9">
        <f>H32/1000*100</f>
        <v>101</v>
      </c>
      <c r="K32" s="1" t="s">
        <v>0</v>
      </c>
      <c r="L32" s="1">
        <v>5040</v>
      </c>
      <c r="M32" s="9">
        <f>L32/5000*100</f>
        <v>100.8</v>
      </c>
    </row>
    <row r="34" spans="1:13" s="1" customFormat="1" x14ac:dyDescent="0.25">
      <c r="A34" s="1" t="s">
        <v>36</v>
      </c>
      <c r="B34" s="1" t="s">
        <v>5</v>
      </c>
      <c r="C34" s="1" t="s">
        <v>2</v>
      </c>
      <c r="D34" s="1">
        <v>0.92700000000000005</v>
      </c>
      <c r="G34" s="1" t="s">
        <v>1</v>
      </c>
      <c r="H34" s="1">
        <v>-0.38700000000000001</v>
      </c>
      <c r="K34" s="1" t="s">
        <v>0</v>
      </c>
      <c r="L34" s="1">
        <v>-0.5</v>
      </c>
    </row>
    <row r="35" spans="1:13" s="1" customFormat="1" x14ac:dyDescent="0.25">
      <c r="A35" s="1" t="s">
        <v>36</v>
      </c>
      <c r="B35" s="1" t="s">
        <v>5</v>
      </c>
      <c r="C35" s="1" t="s">
        <v>2</v>
      </c>
      <c r="D35" s="1">
        <v>1.4</v>
      </c>
      <c r="G35" s="1" t="s">
        <v>1</v>
      </c>
      <c r="H35" s="1">
        <v>0.11799999999999999</v>
      </c>
      <c r="K35" s="1" t="s">
        <v>0</v>
      </c>
      <c r="L35" s="1">
        <v>-1.4500000000000011</v>
      </c>
    </row>
    <row r="36" spans="1:13" s="1" customFormat="1" x14ac:dyDescent="0.25">
      <c r="A36" s="1" t="s">
        <v>36</v>
      </c>
      <c r="B36" s="1" t="s">
        <v>5</v>
      </c>
      <c r="C36" s="1" t="s">
        <v>2</v>
      </c>
      <c r="D36" s="1">
        <v>1.51</v>
      </c>
      <c r="G36" s="1" t="s">
        <v>1</v>
      </c>
      <c r="H36" s="1">
        <v>-0.254</v>
      </c>
      <c r="K36" s="1" t="s">
        <v>0</v>
      </c>
      <c r="L36" s="1">
        <v>9.9999999999999645E-2</v>
      </c>
    </row>
    <row r="37" spans="1:13" s="1" customFormat="1" x14ac:dyDescent="0.25">
      <c r="A37" s="1" t="s">
        <v>36</v>
      </c>
      <c r="B37" s="1" t="s">
        <v>5</v>
      </c>
      <c r="C37" s="1" t="s">
        <v>2</v>
      </c>
      <c r="D37" s="1">
        <v>-2.13</v>
      </c>
      <c r="G37" s="1" t="s">
        <v>1</v>
      </c>
      <c r="H37" s="1">
        <v>-0.84899999999999998</v>
      </c>
      <c r="K37" s="1" t="s">
        <v>0</v>
      </c>
      <c r="L37" s="1">
        <v>0.19999999999999929</v>
      </c>
    </row>
    <row r="38" spans="1:13" s="1" customFormat="1" x14ac:dyDescent="0.25">
      <c r="A38" s="1" t="s">
        <v>36</v>
      </c>
      <c r="B38" s="1" t="s">
        <v>5</v>
      </c>
      <c r="C38" s="1" t="s">
        <v>2</v>
      </c>
      <c r="D38" s="1">
        <v>1.44</v>
      </c>
      <c r="G38" s="1" t="s">
        <v>1</v>
      </c>
      <c r="H38" s="1">
        <v>-3.98</v>
      </c>
      <c r="K38" s="1" t="s">
        <v>0</v>
      </c>
      <c r="L38" s="1">
        <v>-0.30000000000000071</v>
      </c>
    </row>
    <row r="39" spans="1:13" s="1" customFormat="1" x14ac:dyDescent="0.25">
      <c r="A39" s="1" t="s">
        <v>36</v>
      </c>
      <c r="B39" s="1" t="s">
        <v>5</v>
      </c>
      <c r="C39" s="1" t="s">
        <v>2</v>
      </c>
      <c r="D39" s="1">
        <v>0.97799999999999998</v>
      </c>
      <c r="G39" s="1" t="s">
        <v>1</v>
      </c>
      <c r="H39" s="1">
        <v>-4.34</v>
      </c>
      <c r="K39" s="1" t="s">
        <v>0</v>
      </c>
      <c r="L39" s="1">
        <v>-1</v>
      </c>
    </row>
    <row r="40" spans="1:13" s="1" customFormat="1" x14ac:dyDescent="0.25">
      <c r="A40" s="1" t="s">
        <v>36</v>
      </c>
      <c r="B40" s="1" t="s">
        <v>5</v>
      </c>
      <c r="C40" s="1" t="s">
        <v>2</v>
      </c>
      <c r="D40" s="1">
        <v>2.0099999999999998</v>
      </c>
      <c r="G40" s="1" t="s">
        <v>1</v>
      </c>
      <c r="H40" s="1">
        <v>-2.63</v>
      </c>
      <c r="K40" s="1" t="s">
        <v>0</v>
      </c>
      <c r="L40" s="1">
        <v>-0.5</v>
      </c>
    </row>
    <row r="41" spans="1:13" s="1" customFormat="1" x14ac:dyDescent="0.25">
      <c r="A41" s="1" t="s">
        <v>36</v>
      </c>
      <c r="B41" s="1" t="s">
        <v>5</v>
      </c>
      <c r="C41" s="1" t="s">
        <v>2</v>
      </c>
      <c r="D41" s="1">
        <v>1.41</v>
      </c>
      <c r="G41" s="1" t="s">
        <v>1</v>
      </c>
      <c r="H41" s="1">
        <v>-2.71</v>
      </c>
      <c r="K41" s="1" t="s">
        <v>0</v>
      </c>
      <c r="L41" s="1">
        <v>0</v>
      </c>
    </row>
    <row r="42" spans="1:13" s="1" customFormat="1" x14ac:dyDescent="0.25">
      <c r="A42" s="1" t="s">
        <v>36</v>
      </c>
      <c r="B42" s="1" t="s">
        <v>5</v>
      </c>
      <c r="C42" s="1" t="s">
        <v>2</v>
      </c>
      <c r="D42" s="1">
        <v>1.59</v>
      </c>
      <c r="G42" s="1" t="s">
        <v>1</v>
      </c>
      <c r="H42" s="1">
        <v>-2.64</v>
      </c>
      <c r="K42" s="1" t="s">
        <v>0</v>
      </c>
      <c r="L42" s="1">
        <v>-0.70000000000000107</v>
      </c>
    </row>
    <row r="43" spans="1:13" s="1" customFormat="1" x14ac:dyDescent="0.25">
      <c r="A43" s="1" t="s">
        <v>36</v>
      </c>
      <c r="B43" s="1" t="s">
        <v>5</v>
      </c>
      <c r="C43" s="1" t="s">
        <v>2</v>
      </c>
      <c r="D43" s="1">
        <v>2.2999999999999998</v>
      </c>
      <c r="G43" s="1" t="s">
        <v>1</v>
      </c>
      <c r="H43" s="1">
        <v>-2.37</v>
      </c>
      <c r="K43" s="1" t="s">
        <v>0</v>
      </c>
      <c r="L43" s="1">
        <v>-0.5</v>
      </c>
    </row>
    <row r="44" spans="1:13" s="1" customFormat="1" x14ac:dyDescent="0.25">
      <c r="A44" s="1" t="s">
        <v>36</v>
      </c>
      <c r="B44" s="1" t="s">
        <v>5</v>
      </c>
      <c r="C44" s="1" t="s">
        <v>2</v>
      </c>
      <c r="D44" s="1">
        <v>1.99</v>
      </c>
      <c r="E44" s="8" t="s">
        <v>37</v>
      </c>
      <c r="G44" s="1" t="s">
        <v>1</v>
      </c>
      <c r="H44" s="1">
        <v>-1.81</v>
      </c>
      <c r="I44" s="8" t="s">
        <v>37</v>
      </c>
      <c r="K44" s="1" t="s">
        <v>0</v>
      </c>
      <c r="L44" s="1">
        <v>0.29999999999999893</v>
      </c>
      <c r="M44" s="8" t="s">
        <v>37</v>
      </c>
    </row>
    <row r="45" spans="1:13" s="1" customFormat="1" x14ac:dyDescent="0.25">
      <c r="A45" s="1" t="s">
        <v>36</v>
      </c>
      <c r="B45" s="1" t="s">
        <v>5</v>
      </c>
      <c r="C45" s="1" t="s">
        <v>2</v>
      </c>
      <c r="D45" s="1">
        <v>2.83</v>
      </c>
      <c r="E45" s="6">
        <f>AVERAGE(D34:D45)</f>
        <v>1.3545833333333333</v>
      </c>
      <c r="G45" s="1" t="s">
        <v>1</v>
      </c>
      <c r="H45" s="1">
        <v>-2.36</v>
      </c>
      <c r="I45" s="6">
        <f>AVERAGE(H34:H45)</f>
        <v>-2.0176666666666665</v>
      </c>
      <c r="K45" s="1" t="s">
        <v>0</v>
      </c>
      <c r="L45" s="1">
        <v>0.19999999999999929</v>
      </c>
      <c r="M45" s="6">
        <f>AVERAGE(L34:L45)</f>
        <v>-0.34583333333333383</v>
      </c>
    </row>
    <row r="46" spans="1:13" s="1" customFormat="1" x14ac:dyDescent="0.25">
      <c r="E46" s="8" t="s">
        <v>35</v>
      </c>
      <c r="I46" s="8" t="s">
        <v>35</v>
      </c>
      <c r="M46" s="8" t="s">
        <v>35</v>
      </c>
    </row>
    <row r="47" spans="1:13" s="1" customFormat="1" x14ac:dyDescent="0.25">
      <c r="A47" s="1" t="s">
        <v>7</v>
      </c>
      <c r="B47" s="1" t="s">
        <v>9</v>
      </c>
      <c r="C47" s="1" t="s">
        <v>2</v>
      </c>
      <c r="D47" s="1">
        <v>3.56</v>
      </c>
      <c r="E47" s="9">
        <f>(D48-D47)/100*100</f>
        <v>82.24</v>
      </c>
      <c r="G47" s="1" t="s">
        <v>1</v>
      </c>
      <c r="H47" s="1">
        <v>-1.98</v>
      </c>
      <c r="I47" s="9">
        <f>(H48-H47)/100*100</f>
        <v>68.78</v>
      </c>
      <c r="K47" s="1" t="s">
        <v>0</v>
      </c>
      <c r="L47" s="1">
        <v>151.6</v>
      </c>
      <c r="M47" s="9">
        <f>(L48-L47)/100*100</f>
        <v>198.00000000000003</v>
      </c>
    </row>
    <row r="48" spans="1:13" s="1" customFormat="1" x14ac:dyDescent="0.25">
      <c r="A48" s="1" t="s">
        <v>34</v>
      </c>
      <c r="B48" s="1" t="s">
        <v>9</v>
      </c>
      <c r="C48" s="1" t="s">
        <v>2</v>
      </c>
      <c r="D48" s="1">
        <v>85.8</v>
      </c>
      <c r="E48" s="9"/>
      <c r="G48" s="1" t="s">
        <v>1</v>
      </c>
      <c r="H48" s="1">
        <v>66.8</v>
      </c>
      <c r="I48" s="9"/>
      <c r="K48" s="1" t="s">
        <v>0</v>
      </c>
      <c r="L48" s="1">
        <v>349.6</v>
      </c>
      <c r="M48" s="9"/>
    </row>
    <row r="49" spans="1:14" s="1" customFormat="1" x14ac:dyDescent="0.25">
      <c r="A49" s="1" t="s">
        <v>11</v>
      </c>
      <c r="B49" s="1" t="s">
        <v>9</v>
      </c>
      <c r="C49" s="1" t="s">
        <v>2</v>
      </c>
      <c r="D49" s="1">
        <v>3.76</v>
      </c>
      <c r="E49" s="9">
        <f>(D50-D49)/100*100</f>
        <v>68.839999999999989</v>
      </c>
      <c r="G49" s="1" t="s">
        <v>1</v>
      </c>
      <c r="H49" s="1">
        <v>-0.71799999999999997</v>
      </c>
      <c r="I49" s="9">
        <f>(H50-H49)/100*100</f>
        <v>61.018000000000008</v>
      </c>
      <c r="K49" s="1" t="s">
        <v>0</v>
      </c>
      <c r="L49" s="1">
        <v>26.9</v>
      </c>
      <c r="M49" s="9">
        <f>(L50-L49)/100*100</f>
        <v>96.699999999999989</v>
      </c>
    </row>
    <row r="50" spans="1:14" s="1" customFormat="1" x14ac:dyDescent="0.25">
      <c r="A50" s="1" t="s">
        <v>33</v>
      </c>
      <c r="B50" s="1" t="s">
        <v>9</v>
      </c>
      <c r="C50" s="1" t="s">
        <v>2</v>
      </c>
      <c r="D50" s="1">
        <v>72.599999999999994</v>
      </c>
      <c r="E50" s="9"/>
      <c r="G50" s="1" t="s">
        <v>1</v>
      </c>
      <c r="H50" s="1">
        <v>60.3</v>
      </c>
      <c r="I50" s="9"/>
      <c r="K50" s="1" t="s">
        <v>0</v>
      </c>
      <c r="L50" s="1">
        <v>123.6</v>
      </c>
      <c r="M50" s="9"/>
    </row>
    <row r="51" spans="1:14" s="1" customFormat="1" x14ac:dyDescent="0.25">
      <c r="A51" s="1" t="s">
        <v>12</v>
      </c>
      <c r="B51" s="1" t="s">
        <v>9</v>
      </c>
      <c r="C51" s="1" t="s">
        <v>2</v>
      </c>
      <c r="D51" s="1">
        <v>9.32</v>
      </c>
      <c r="E51" s="9">
        <f>(D52-D51)/100*100</f>
        <v>59.080000000000013</v>
      </c>
      <c r="G51" s="1" t="s">
        <v>1</v>
      </c>
      <c r="H51" s="1">
        <v>-0.33800000000000002</v>
      </c>
      <c r="I51" s="9">
        <f>(H52-H51)/100*100</f>
        <v>46.438000000000002</v>
      </c>
      <c r="K51" s="1" t="s">
        <v>0</v>
      </c>
      <c r="L51" s="1">
        <v>32</v>
      </c>
      <c r="M51" s="9">
        <f>(L52-L51)/100*100</f>
        <v>132.6</v>
      </c>
    </row>
    <row r="52" spans="1:14" s="1" customFormat="1" x14ac:dyDescent="0.25">
      <c r="A52" s="1" t="s">
        <v>32</v>
      </c>
      <c r="B52" s="1" t="s">
        <v>9</v>
      </c>
      <c r="C52" s="1" t="s">
        <v>2</v>
      </c>
      <c r="D52" s="1">
        <v>68.400000000000006</v>
      </c>
      <c r="E52" s="9"/>
      <c r="G52" s="1" t="s">
        <v>1</v>
      </c>
      <c r="H52" s="1">
        <v>46.1</v>
      </c>
      <c r="I52" s="9"/>
      <c r="K52" s="1" t="s">
        <v>0</v>
      </c>
      <c r="L52" s="1">
        <v>164.6</v>
      </c>
      <c r="M52" s="9"/>
    </row>
    <row r="53" spans="1:14" s="1" customFormat="1" x14ac:dyDescent="0.25">
      <c r="A53" s="1" t="s">
        <v>10</v>
      </c>
      <c r="B53" s="1" t="s">
        <v>9</v>
      </c>
      <c r="C53" s="1" t="s">
        <v>2</v>
      </c>
      <c r="D53" s="1">
        <v>7.04</v>
      </c>
      <c r="E53" s="9">
        <f>(D54-D53)/100*100</f>
        <v>85.36</v>
      </c>
      <c r="G53" s="1" t="s">
        <v>1</v>
      </c>
      <c r="H53" s="1">
        <v>-1.45</v>
      </c>
      <c r="I53" s="9">
        <f>(H54-H53)/100*100</f>
        <v>68.350000000000009</v>
      </c>
      <c r="K53" s="1" t="s">
        <v>0</v>
      </c>
      <c r="L53" s="1">
        <v>-1</v>
      </c>
      <c r="M53" s="9">
        <f>(L54-L53)/100*100</f>
        <v>98.6</v>
      </c>
    </row>
    <row r="54" spans="1:14" s="1" customFormat="1" x14ac:dyDescent="0.25">
      <c r="A54" s="1" t="s">
        <v>31</v>
      </c>
      <c r="B54" s="1" t="s">
        <v>9</v>
      </c>
      <c r="C54" s="1" t="s">
        <v>2</v>
      </c>
      <c r="D54" s="1">
        <v>92.4</v>
      </c>
      <c r="E54" s="9"/>
      <c r="G54" s="1" t="s">
        <v>1</v>
      </c>
      <c r="H54" s="1">
        <v>66.900000000000006</v>
      </c>
      <c r="I54" s="9"/>
      <c r="K54" s="1" t="s">
        <v>0</v>
      </c>
      <c r="L54" s="1">
        <v>97.6</v>
      </c>
      <c r="M54" s="9"/>
    </row>
    <row r="55" spans="1:14" s="1" customFormat="1" x14ac:dyDescent="0.25">
      <c r="E55" s="8" t="s">
        <v>30</v>
      </c>
      <c r="I55" s="8" t="s">
        <v>30</v>
      </c>
      <c r="M55" s="8" t="s">
        <v>30</v>
      </c>
    </row>
    <row r="56" spans="1:14" s="1" customFormat="1" x14ac:dyDescent="0.25">
      <c r="A56" s="1" t="s">
        <v>10</v>
      </c>
      <c r="B56" s="1" t="s">
        <v>3</v>
      </c>
      <c r="C56" s="1" t="s">
        <v>2</v>
      </c>
      <c r="D56" s="1">
        <v>6.05</v>
      </c>
      <c r="E56" s="6">
        <f>(D56-D57)/((D56+D57)/2)*100</f>
        <v>22.018348623853218</v>
      </c>
      <c r="F56" s="7" t="s">
        <v>29</v>
      </c>
      <c r="G56" s="1" t="s">
        <v>1</v>
      </c>
      <c r="H56" s="1">
        <v>-0.72599999999999998</v>
      </c>
      <c r="I56" s="6">
        <f>(H56-H57)/((H56+H57)/2)*100</f>
        <v>-27.860106698280973</v>
      </c>
      <c r="J56" s="7" t="s">
        <v>29</v>
      </c>
      <c r="K56" s="1" t="s">
        <v>0</v>
      </c>
      <c r="L56" s="1">
        <v>0</v>
      </c>
      <c r="M56" s="6">
        <f>(L56-L57)/((L56+L57)/2)*100</f>
        <v>-200</v>
      </c>
      <c r="N56" s="7" t="s">
        <v>29</v>
      </c>
    </row>
    <row r="57" spans="1:14" s="1" customFormat="1" x14ac:dyDescent="0.25">
      <c r="A57" s="1" t="s">
        <v>10</v>
      </c>
      <c r="B57" s="1" t="s">
        <v>3</v>
      </c>
      <c r="C57" s="1" t="s">
        <v>2</v>
      </c>
      <c r="D57" s="1">
        <v>4.8499999999999996</v>
      </c>
      <c r="E57" s="6"/>
      <c r="G57" s="1" t="s">
        <v>1</v>
      </c>
      <c r="H57" s="1">
        <v>-0.96099999999999997</v>
      </c>
      <c r="I57" s="6"/>
      <c r="K57" s="1" t="s">
        <v>0</v>
      </c>
      <c r="L57" s="1">
        <v>0.29999999999999893</v>
      </c>
      <c r="M57" s="6"/>
    </row>
    <row r="58" spans="1:14" s="1" customFormat="1" x14ac:dyDescent="0.25">
      <c r="A58" s="1" t="s">
        <v>7</v>
      </c>
      <c r="B58" s="1" t="s">
        <v>3</v>
      </c>
      <c r="C58" s="1" t="s">
        <v>2</v>
      </c>
      <c r="D58" s="1">
        <v>4.3600000000000003</v>
      </c>
      <c r="E58" s="6">
        <f>(D58-D59)/((D58+D59)/2)*100</f>
        <v>7.1258907363420594</v>
      </c>
      <c r="G58" s="1" t="s">
        <v>1</v>
      </c>
      <c r="H58" s="1">
        <v>-1.46</v>
      </c>
      <c r="I58" s="6">
        <f>(H58-H59)/((H58+H59)/2)*100</f>
        <v>-0.68259385665529082</v>
      </c>
      <c r="K58" s="1" t="s">
        <v>0</v>
      </c>
      <c r="L58" s="1">
        <v>16.299999999999997</v>
      </c>
      <c r="M58" s="6">
        <f>(L58-L59)/((L58+L59)/2)*100</f>
        <v>-0.61162079510704237</v>
      </c>
    </row>
    <row r="59" spans="1:14" s="1" customFormat="1" x14ac:dyDescent="0.25">
      <c r="A59" s="1" t="s">
        <v>7</v>
      </c>
      <c r="B59" s="1" t="s">
        <v>3</v>
      </c>
      <c r="C59" s="1" t="s">
        <v>2</v>
      </c>
      <c r="D59" s="1">
        <v>4.0599999999999996</v>
      </c>
      <c r="E59" s="6"/>
      <c r="G59" s="1" t="s">
        <v>1</v>
      </c>
      <c r="H59" s="1">
        <v>-1.47</v>
      </c>
      <c r="I59" s="6"/>
      <c r="K59" s="1" t="s">
        <v>0</v>
      </c>
      <c r="L59" s="1">
        <v>16.399999999999999</v>
      </c>
      <c r="M59" s="6"/>
    </row>
    <row r="60" spans="1:14" s="1" customFormat="1" x14ac:dyDescent="0.25">
      <c r="A60" s="1" t="s">
        <v>7</v>
      </c>
      <c r="B60" s="1" t="s">
        <v>3</v>
      </c>
      <c r="C60" s="1" t="s">
        <v>2</v>
      </c>
      <c r="D60" s="1">
        <v>4.2300000000000004</v>
      </c>
      <c r="E60" s="6">
        <f>(D60-D61)/((D60+D61)/2)*100</f>
        <v>16.923076923076938</v>
      </c>
      <c r="F60" s="7" t="s">
        <v>29</v>
      </c>
      <c r="G60" s="1" t="s">
        <v>1</v>
      </c>
      <c r="H60" s="1">
        <v>-1.91</v>
      </c>
      <c r="I60" s="6">
        <f>(H60-H61)/((H60+H61)/2)*100</f>
        <v>52.145214521452132</v>
      </c>
      <c r="J60" s="7" t="s">
        <v>29</v>
      </c>
      <c r="K60" s="1" t="s">
        <v>0</v>
      </c>
      <c r="L60" s="1">
        <v>-2.120000000000001</v>
      </c>
      <c r="M60" s="6">
        <f>(L60-L61)/((L60+L61)/2)*100</f>
        <v>47.953216374268997</v>
      </c>
      <c r="N60" s="7" t="s">
        <v>29</v>
      </c>
    </row>
    <row r="61" spans="1:14" s="1" customFormat="1" x14ac:dyDescent="0.25">
      <c r="A61" s="1" t="s">
        <v>7</v>
      </c>
      <c r="B61" s="1" t="s">
        <v>3</v>
      </c>
      <c r="C61" s="1" t="s">
        <v>2</v>
      </c>
      <c r="D61" s="1">
        <v>3.57</v>
      </c>
      <c r="E61" s="6"/>
      <c r="G61" s="1" t="s">
        <v>1</v>
      </c>
      <c r="H61" s="1">
        <v>-1.1200000000000001</v>
      </c>
      <c r="I61" s="6"/>
      <c r="K61" s="1" t="s">
        <v>0</v>
      </c>
      <c r="L61" s="1">
        <v>-1.3000000000000007</v>
      </c>
      <c r="M61" s="6"/>
    </row>
    <row r="62" spans="1:14" s="1" customFormat="1" x14ac:dyDescent="0.25">
      <c r="A62" s="1" t="s">
        <v>12</v>
      </c>
      <c r="B62" s="1" t="s">
        <v>3</v>
      </c>
      <c r="C62" s="1" t="s">
        <v>2</v>
      </c>
      <c r="D62" s="1">
        <v>11</v>
      </c>
      <c r="E62" s="6">
        <f>(D62-D63)/((D62+D63)/2)*100</f>
        <v>0</v>
      </c>
      <c r="G62" s="1" t="s">
        <v>1</v>
      </c>
      <c r="H62" s="1">
        <v>-0.78</v>
      </c>
      <c r="I62" s="6">
        <f>(H62-H63)/((H62+H63)/2)*100</f>
        <v>-18.920487521764358</v>
      </c>
      <c r="J62" s="7" t="s">
        <v>29</v>
      </c>
      <c r="K62" s="1" t="s">
        <v>0</v>
      </c>
      <c r="L62" s="1">
        <v>49.1</v>
      </c>
      <c r="M62" s="6">
        <f>(L62-L63)/((L62+L63)/2)*100</f>
        <v>0</v>
      </c>
    </row>
    <row r="63" spans="1:14" s="1" customFormat="1" x14ac:dyDescent="0.25">
      <c r="A63" s="1" t="s">
        <v>12</v>
      </c>
      <c r="B63" s="1" t="s">
        <v>3</v>
      </c>
      <c r="C63" s="1" t="s">
        <v>2</v>
      </c>
      <c r="D63" s="1">
        <v>11</v>
      </c>
      <c r="E63" s="6"/>
      <c r="G63" s="1" t="s">
        <v>1</v>
      </c>
      <c r="H63" s="1">
        <v>-0.94299999999999995</v>
      </c>
      <c r="I63" s="6"/>
      <c r="K63" s="1" t="s">
        <v>0</v>
      </c>
      <c r="L63" s="1">
        <v>49.1</v>
      </c>
      <c r="M63" s="6"/>
    </row>
    <row r="64" spans="1:14" s="1" customFormat="1" x14ac:dyDescent="0.25">
      <c r="A64" s="1" t="s">
        <v>4</v>
      </c>
      <c r="B64" s="1" t="s">
        <v>3</v>
      </c>
      <c r="C64" s="1" t="s">
        <v>2</v>
      </c>
      <c r="D64" s="1">
        <v>9.92</v>
      </c>
      <c r="E64" s="6">
        <f>(D64-D65)/((D64+D65)/2)*100</f>
        <v>-2.7833001988071508</v>
      </c>
      <c r="G64" s="1" t="s">
        <v>1</v>
      </c>
      <c r="H64" s="1">
        <v>-1.6</v>
      </c>
      <c r="I64" s="6">
        <f>(H64-H65)/((H64+H65)/2)*100</f>
        <v>-40.796019900497512</v>
      </c>
      <c r="J64" s="7" t="s">
        <v>29</v>
      </c>
      <c r="K64" s="1" t="s">
        <v>0</v>
      </c>
      <c r="L64" s="1">
        <v>948.6</v>
      </c>
      <c r="M64" s="6">
        <f>(L64-L65)/((L64+L65)/2)*100</f>
        <v>0.10547410610695074</v>
      </c>
    </row>
    <row r="65" spans="1:14" s="1" customFormat="1" x14ac:dyDescent="0.25">
      <c r="A65" s="1" t="s">
        <v>4</v>
      </c>
      <c r="B65" s="1" t="s">
        <v>3</v>
      </c>
      <c r="C65" s="1" t="s">
        <v>2</v>
      </c>
      <c r="D65" s="1">
        <v>10.199999999999999</v>
      </c>
      <c r="E65" s="6"/>
      <c r="G65" s="1" t="s">
        <v>1</v>
      </c>
      <c r="H65" s="1">
        <v>-2.42</v>
      </c>
      <c r="I65" s="6"/>
      <c r="K65" s="1" t="s">
        <v>0</v>
      </c>
      <c r="L65" s="1">
        <v>947.6</v>
      </c>
      <c r="M65" s="6"/>
    </row>
    <row r="67" spans="1:14" s="1" customFormat="1" x14ac:dyDescent="0.25">
      <c r="A67" s="1" t="s">
        <v>28</v>
      </c>
      <c r="B67" s="1" t="s">
        <v>24</v>
      </c>
      <c r="C67" s="1" t="s">
        <v>2</v>
      </c>
      <c r="D67" s="1">
        <v>5.18</v>
      </c>
      <c r="G67" s="1" t="s">
        <v>1</v>
      </c>
      <c r="H67" s="1">
        <v>5.84</v>
      </c>
      <c r="K67" s="1" t="s">
        <v>0</v>
      </c>
      <c r="L67" s="1">
        <v>23.700000000000003</v>
      </c>
    </row>
    <row r="68" spans="1:14" s="1" customFormat="1" x14ac:dyDescent="0.25">
      <c r="A68" s="1" t="s">
        <v>28</v>
      </c>
      <c r="B68" s="1" t="s">
        <v>24</v>
      </c>
      <c r="C68" s="1" t="s">
        <v>2</v>
      </c>
      <c r="D68" s="1">
        <v>5.94</v>
      </c>
      <c r="G68" s="1" t="s">
        <v>1</v>
      </c>
      <c r="H68" s="1">
        <v>4.78</v>
      </c>
      <c r="K68" s="1" t="s">
        <v>0</v>
      </c>
      <c r="L68" s="1">
        <v>23.700000000000003</v>
      </c>
    </row>
    <row r="69" spans="1:14" s="1" customFormat="1" x14ac:dyDescent="0.25">
      <c r="A69" s="1" t="s">
        <v>28</v>
      </c>
      <c r="B69" s="1" t="s">
        <v>24</v>
      </c>
      <c r="C69" s="1" t="s">
        <v>2</v>
      </c>
      <c r="D69" s="1">
        <v>6.14</v>
      </c>
      <c r="G69" s="1" t="s">
        <v>1</v>
      </c>
      <c r="H69" s="1">
        <v>4.6399999999999997</v>
      </c>
      <c r="K69" s="1" t="s">
        <v>0</v>
      </c>
      <c r="L69" s="1">
        <v>23.300000000000004</v>
      </c>
    </row>
    <row r="70" spans="1:14" s="1" customFormat="1" x14ac:dyDescent="0.25">
      <c r="A70" s="1" t="s">
        <v>28</v>
      </c>
      <c r="B70" s="1" t="s">
        <v>24</v>
      </c>
      <c r="C70" s="1" t="s">
        <v>2</v>
      </c>
      <c r="D70" s="1">
        <v>6.24</v>
      </c>
      <c r="G70" s="1" t="s">
        <v>1</v>
      </c>
      <c r="H70" s="1">
        <v>5.98</v>
      </c>
      <c r="K70" s="1" t="s">
        <v>0</v>
      </c>
      <c r="L70" s="1">
        <v>23.700000000000003</v>
      </c>
    </row>
    <row r="71" spans="1:14" s="1" customFormat="1" x14ac:dyDescent="0.25">
      <c r="A71" s="1" t="s">
        <v>28</v>
      </c>
      <c r="B71" s="1" t="s">
        <v>24</v>
      </c>
      <c r="C71" s="1" t="s">
        <v>2</v>
      </c>
      <c r="D71" s="1">
        <v>5.82</v>
      </c>
      <c r="E71" s="5">
        <f>AVERAGE(D67:D73)</f>
        <v>5.6385714285714288</v>
      </c>
      <c r="F71" s="4" t="s">
        <v>27</v>
      </c>
      <c r="G71" s="1" t="s">
        <v>1</v>
      </c>
      <c r="H71" s="1">
        <v>3.67</v>
      </c>
      <c r="I71" s="5">
        <f>AVERAGE(H67:H73)</f>
        <v>4.8757142857142863</v>
      </c>
      <c r="J71" s="4" t="s">
        <v>27</v>
      </c>
      <c r="K71" s="1" t="s">
        <v>0</v>
      </c>
      <c r="L71" s="1">
        <v>23.700000000000003</v>
      </c>
      <c r="M71" s="5">
        <f>AVERAGE(L67:L73)</f>
        <v>23.700000000000006</v>
      </c>
      <c r="N71" s="4" t="s">
        <v>27</v>
      </c>
    </row>
    <row r="72" spans="1:14" s="1" customFormat="1" x14ac:dyDescent="0.25">
      <c r="A72" s="1" t="s">
        <v>28</v>
      </c>
      <c r="B72" s="1" t="s">
        <v>24</v>
      </c>
      <c r="C72" s="1" t="s">
        <v>2</v>
      </c>
      <c r="D72" s="1">
        <v>4.54</v>
      </c>
      <c r="E72" s="5">
        <f>STDEV(D67:D73)</f>
        <v>0.59928926158210039</v>
      </c>
      <c r="F72" s="4" t="s">
        <v>26</v>
      </c>
      <c r="G72" s="1" t="s">
        <v>1</v>
      </c>
      <c r="H72" s="1">
        <v>5.03</v>
      </c>
      <c r="I72" s="5">
        <f>STDEV(H67:H73)</f>
        <v>0.83284366565915069</v>
      </c>
      <c r="J72" s="4" t="s">
        <v>26</v>
      </c>
      <c r="K72" s="1" t="s">
        <v>0</v>
      </c>
      <c r="L72" s="1">
        <v>24.1</v>
      </c>
      <c r="M72" s="5">
        <f>STDEV(L67:L73)</f>
        <v>0.23094010767584949</v>
      </c>
      <c r="N72" s="4" t="s">
        <v>26</v>
      </c>
    </row>
    <row r="73" spans="1:14" s="1" customFormat="1" x14ac:dyDescent="0.25">
      <c r="A73" s="1" t="s">
        <v>28</v>
      </c>
      <c r="B73" s="1" t="s">
        <v>24</v>
      </c>
      <c r="C73" s="1" t="s">
        <v>2</v>
      </c>
      <c r="D73" s="1">
        <v>5.61</v>
      </c>
      <c r="E73" s="5">
        <f>E72*3.143</f>
        <v>1.8835661491525413</v>
      </c>
      <c r="F73" s="4" t="s">
        <v>23</v>
      </c>
      <c r="G73" s="1" t="s">
        <v>1</v>
      </c>
      <c r="H73" s="1">
        <v>4.1900000000000004</v>
      </c>
      <c r="I73" s="5">
        <f>I72*3.143</f>
        <v>2.6176276411667105</v>
      </c>
      <c r="J73" s="4" t="s">
        <v>23</v>
      </c>
      <c r="K73" s="1" t="s">
        <v>0</v>
      </c>
      <c r="L73" s="1">
        <v>23.700000000000003</v>
      </c>
      <c r="M73" s="5">
        <f>M72*3.143</f>
        <v>0.72584475842519491</v>
      </c>
      <c r="N73" s="4" t="s">
        <v>23</v>
      </c>
    </row>
    <row r="75" spans="1:14" s="1" customFormat="1" x14ac:dyDescent="0.25">
      <c r="A75" s="1" t="s">
        <v>25</v>
      </c>
      <c r="B75" s="1" t="s">
        <v>24</v>
      </c>
      <c r="C75" s="1" t="s">
        <v>2</v>
      </c>
      <c r="D75" s="1">
        <v>10.7</v>
      </c>
      <c r="G75" s="1" t="s">
        <v>1</v>
      </c>
      <c r="H75" s="1">
        <v>11.3</v>
      </c>
      <c r="K75" s="1" t="s">
        <v>0</v>
      </c>
      <c r="L75" s="1">
        <v>46</v>
      </c>
    </row>
    <row r="76" spans="1:14" s="1" customFormat="1" x14ac:dyDescent="0.25">
      <c r="A76" s="1" t="s">
        <v>25</v>
      </c>
      <c r="B76" s="1" t="s">
        <v>24</v>
      </c>
      <c r="C76" s="1" t="s">
        <v>2</v>
      </c>
      <c r="D76" s="1">
        <v>10.9</v>
      </c>
      <c r="G76" s="1" t="s">
        <v>1</v>
      </c>
      <c r="H76" s="1">
        <v>9.24</v>
      </c>
      <c r="K76" s="1" t="s">
        <v>0</v>
      </c>
      <c r="L76" s="1">
        <v>45.7</v>
      </c>
    </row>
    <row r="77" spans="1:14" s="1" customFormat="1" x14ac:dyDescent="0.25">
      <c r="A77" s="1" t="s">
        <v>25</v>
      </c>
      <c r="B77" s="1" t="s">
        <v>24</v>
      </c>
      <c r="C77" s="1" t="s">
        <v>2</v>
      </c>
      <c r="D77" s="1">
        <v>9.61</v>
      </c>
      <c r="G77" s="1" t="s">
        <v>1</v>
      </c>
      <c r="H77" s="1">
        <v>9.84</v>
      </c>
      <c r="K77" s="1" t="s">
        <v>0</v>
      </c>
      <c r="L77" s="1">
        <v>45.1</v>
      </c>
    </row>
    <row r="78" spans="1:14" s="1" customFormat="1" x14ac:dyDescent="0.25">
      <c r="A78" s="1" t="s">
        <v>25</v>
      </c>
      <c r="B78" s="1" t="s">
        <v>24</v>
      </c>
      <c r="C78" s="1" t="s">
        <v>2</v>
      </c>
      <c r="D78" s="1">
        <v>11</v>
      </c>
      <c r="G78" s="1" t="s">
        <v>1</v>
      </c>
      <c r="H78" s="1">
        <v>10.3</v>
      </c>
      <c r="K78" s="1" t="s">
        <v>0</v>
      </c>
      <c r="L78" s="1">
        <v>45.2</v>
      </c>
    </row>
    <row r="79" spans="1:14" s="1" customFormat="1" x14ac:dyDescent="0.25">
      <c r="A79" s="1" t="s">
        <v>25</v>
      </c>
      <c r="B79" s="1" t="s">
        <v>24</v>
      </c>
      <c r="C79" s="1" t="s">
        <v>2</v>
      </c>
      <c r="D79" s="1">
        <v>10</v>
      </c>
      <c r="E79" s="5">
        <f>AVERAGE(D75:D81)</f>
        <v>10.530000000000001</v>
      </c>
      <c r="F79" s="4" t="s">
        <v>27</v>
      </c>
      <c r="G79" s="1" t="s">
        <v>1</v>
      </c>
      <c r="H79" s="1">
        <v>9.9</v>
      </c>
      <c r="I79" s="5">
        <f>AVERAGE(H75:H81)</f>
        <v>10.077142857142858</v>
      </c>
      <c r="J79" s="4" t="s">
        <v>27</v>
      </c>
      <c r="K79" s="1" t="s">
        <v>0</v>
      </c>
      <c r="L79" s="1">
        <v>45</v>
      </c>
      <c r="M79" s="5">
        <f>AVERAGE(L75:L81)</f>
        <v>45.24285714285714</v>
      </c>
      <c r="N79" s="4" t="s">
        <v>27</v>
      </c>
    </row>
    <row r="80" spans="1:14" s="1" customFormat="1" x14ac:dyDescent="0.25">
      <c r="A80" s="1" t="s">
        <v>25</v>
      </c>
      <c r="B80" s="1" t="s">
        <v>24</v>
      </c>
      <c r="C80" s="1" t="s">
        <v>2</v>
      </c>
      <c r="D80" s="1">
        <v>10.5</v>
      </c>
      <c r="E80" s="5">
        <f>STDEV(D75:D81)</f>
        <v>0.53786615435440832</v>
      </c>
      <c r="F80" s="4" t="s">
        <v>26</v>
      </c>
      <c r="G80" s="1" t="s">
        <v>1</v>
      </c>
      <c r="H80" s="1">
        <v>10.199999999999999</v>
      </c>
      <c r="I80" s="5">
        <f>STDEV(H75:H81)</f>
        <v>0.63889786053052056</v>
      </c>
      <c r="J80" s="4" t="s">
        <v>26</v>
      </c>
      <c r="K80" s="1" t="s">
        <v>0</v>
      </c>
      <c r="L80" s="1">
        <v>44.800000000000004</v>
      </c>
      <c r="M80" s="5">
        <f>STDEV(L75:L81)</f>
        <v>0.44293394111365642</v>
      </c>
      <c r="N80" s="4" t="s">
        <v>26</v>
      </c>
    </row>
    <row r="81" spans="1:14" s="1" customFormat="1" x14ac:dyDescent="0.25">
      <c r="A81" s="1" t="s">
        <v>25</v>
      </c>
      <c r="B81" s="1" t="s">
        <v>24</v>
      </c>
      <c r="C81" s="1" t="s">
        <v>2</v>
      </c>
      <c r="D81" s="1">
        <v>11</v>
      </c>
      <c r="E81" s="5">
        <f>E80*3.143</f>
        <v>1.6905133231359053</v>
      </c>
      <c r="F81" s="4" t="s">
        <v>23</v>
      </c>
      <c r="G81" s="1" t="s">
        <v>1</v>
      </c>
      <c r="H81" s="1">
        <v>9.76</v>
      </c>
      <c r="I81" s="5">
        <f>I80*3.143</f>
        <v>2.0080559756474261</v>
      </c>
      <c r="J81" s="4" t="s">
        <v>23</v>
      </c>
      <c r="K81" s="1" t="s">
        <v>0</v>
      </c>
      <c r="L81" s="1">
        <v>44.9</v>
      </c>
      <c r="M81" s="5">
        <f>M80*3.143</f>
        <v>1.392141376920222</v>
      </c>
      <c r="N81" s="4" t="s">
        <v>23</v>
      </c>
    </row>
    <row r="169" spans="1:1" s="1" customFormat="1" x14ac:dyDescent="0.25">
      <c r="A169" s="2"/>
    </row>
    <row r="170" spans="1:1" s="1" customFormat="1" x14ac:dyDescent="0.25">
      <c r="A170" s="2"/>
    </row>
    <row r="341" spans="1:1" s="1" customFormat="1" x14ac:dyDescent="0.25">
      <c r="A341" s="2"/>
    </row>
    <row r="342" spans="1:1" s="1" customFormat="1" x14ac:dyDescent="0.25">
      <c r="A3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20180405_LWW_DNP</vt:lpstr>
      <vt:lpstr>QAQC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Back, Jeff</dc:creator>
  <cp:lastModifiedBy>Back, Jeff</cp:lastModifiedBy>
  <dcterms:created xsi:type="dcterms:W3CDTF">2018-04-05T22:27:01Z</dcterms:created>
  <dcterms:modified xsi:type="dcterms:W3CDTF">2018-04-05T22:27:43Z</dcterms:modified>
</cp:coreProperties>
</file>