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\Documents\"/>
    </mc:Choice>
  </mc:AlternateContent>
  <xr:revisionPtr revIDLastSave="0" documentId="8_{C946C7AE-0379-42EF-A4BC-139BEBC94434}" xr6:coauthVersionLast="47" xr6:coauthVersionMax="47" xr10:uidLastSave="{00000000-0000-0000-0000-000000000000}"/>
  <bookViews>
    <workbookView xWindow="-108" yWindow="-108" windowWidth="23256" windowHeight="12576" xr2:uid="{034CCF4C-B035-45A8-89F7-204938168E8B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G7" i="1"/>
  <c r="F7" i="1"/>
  <c r="E7" i="1"/>
  <c r="C7" i="1"/>
  <c r="I55" i="1"/>
  <c r="I53" i="1"/>
  <c r="G53" i="1"/>
  <c r="F53" i="1"/>
  <c r="D53" i="1"/>
  <c r="C49" i="1"/>
  <c r="D49" i="1"/>
  <c r="E49" i="1"/>
  <c r="F49" i="1"/>
  <c r="G49" i="1"/>
  <c r="H49" i="1"/>
  <c r="I49" i="1"/>
  <c r="J49" i="1"/>
  <c r="K49" i="1"/>
  <c r="L49" i="1"/>
  <c r="B49" i="1"/>
  <c r="A49" i="1"/>
  <c r="A50" i="1"/>
  <c r="A52" i="1"/>
  <c r="A53" i="1"/>
  <c r="A54" i="1"/>
  <c r="A55" i="1"/>
  <c r="A48" i="1"/>
  <c r="B48" i="1"/>
  <c r="C48" i="1"/>
  <c r="D48" i="1"/>
  <c r="E48" i="1"/>
  <c r="F48" i="1"/>
  <c r="G48" i="1"/>
  <c r="H48" i="1"/>
  <c r="I48" i="1"/>
  <c r="J48" i="1"/>
  <c r="K48" i="1"/>
  <c r="L48" i="1"/>
  <c r="G42" i="1"/>
  <c r="F42" i="1"/>
  <c r="D44" i="1"/>
  <c r="D42" i="1"/>
  <c r="E38" i="1"/>
  <c r="E40" i="1" s="1"/>
  <c r="F41" i="1" s="1"/>
  <c r="F44" i="1" s="1"/>
  <c r="F38" i="1"/>
  <c r="G38" i="1"/>
  <c r="B38" i="1"/>
  <c r="C37" i="1"/>
  <c r="C38" i="1" s="1"/>
  <c r="D37" i="1"/>
  <c r="E37" i="1"/>
  <c r="F37" i="1"/>
  <c r="G37" i="1"/>
  <c r="H37" i="1"/>
  <c r="H38" i="1" s="1"/>
  <c r="I37" i="1"/>
  <c r="J37" i="1"/>
  <c r="K37" i="1"/>
  <c r="L37" i="1"/>
  <c r="B37" i="1"/>
  <c r="C36" i="1"/>
  <c r="D36" i="1"/>
  <c r="D38" i="1" s="1"/>
  <c r="E36" i="1"/>
  <c r="F36" i="1"/>
  <c r="G36" i="1"/>
  <c r="H36" i="1"/>
  <c r="I36" i="1"/>
  <c r="J36" i="1"/>
  <c r="K36" i="1"/>
  <c r="L36" i="1"/>
  <c r="B36" i="1"/>
  <c r="A38" i="1"/>
  <c r="A39" i="1"/>
  <c r="A41" i="1"/>
  <c r="A42" i="1"/>
  <c r="A43" i="1"/>
  <c r="A44" i="1"/>
  <c r="A35" i="1"/>
  <c r="B35" i="1"/>
  <c r="C35" i="1"/>
  <c r="D35" i="1"/>
  <c r="E35" i="1"/>
  <c r="F35" i="1"/>
  <c r="G35" i="1"/>
  <c r="H35" i="1"/>
  <c r="I35" i="1"/>
  <c r="J35" i="1"/>
  <c r="K35" i="1"/>
  <c r="L35" i="1"/>
  <c r="I31" i="1"/>
  <c r="I28" i="1"/>
  <c r="C25" i="1"/>
  <c r="D25" i="1"/>
  <c r="E25" i="1"/>
  <c r="F25" i="1"/>
  <c r="G25" i="1"/>
  <c r="H25" i="1"/>
  <c r="I25" i="1"/>
  <c r="J25" i="1"/>
  <c r="K25" i="1"/>
  <c r="B25" i="1"/>
  <c r="B24" i="1"/>
  <c r="C24" i="1"/>
  <c r="D24" i="1"/>
  <c r="E24" i="1"/>
  <c r="F24" i="1"/>
  <c r="G24" i="1"/>
  <c r="H24" i="1"/>
  <c r="I24" i="1"/>
  <c r="J24" i="1"/>
  <c r="K24" i="1"/>
  <c r="L24" i="1"/>
  <c r="A24" i="1"/>
  <c r="A25" i="1"/>
  <c r="A26" i="1"/>
  <c r="A28" i="1"/>
  <c r="A29" i="1"/>
  <c r="A30" i="1"/>
  <c r="A31" i="1"/>
  <c r="J20" i="1"/>
  <c r="J17" i="1"/>
  <c r="I16" i="1"/>
  <c r="G18" i="1"/>
  <c r="F16" i="1"/>
  <c r="B16" i="1"/>
  <c r="B14" i="1"/>
  <c r="C14" i="1"/>
  <c r="D14" i="1"/>
  <c r="E14" i="1"/>
  <c r="F14" i="1"/>
  <c r="G14" i="1"/>
  <c r="H14" i="1"/>
  <c r="I14" i="1"/>
  <c r="J14" i="1"/>
  <c r="K14" i="1"/>
  <c r="L14" i="1"/>
  <c r="A14" i="1"/>
  <c r="A15" i="1"/>
  <c r="A17" i="1"/>
  <c r="A18" i="1"/>
  <c r="A19" i="1"/>
  <c r="A20" i="1"/>
  <c r="A13" i="1"/>
  <c r="B13" i="1"/>
  <c r="C13" i="1"/>
  <c r="D13" i="1"/>
  <c r="E13" i="1"/>
  <c r="F13" i="1"/>
  <c r="G13" i="1"/>
  <c r="H13" i="1"/>
  <c r="I13" i="1"/>
  <c r="J13" i="1"/>
  <c r="K13" i="1"/>
  <c r="L13" i="1"/>
  <c r="J7" i="1"/>
  <c r="H9" i="1"/>
  <c r="I6" i="1" s="1"/>
  <c r="G6" i="1"/>
  <c r="J9" i="1"/>
  <c r="L6" i="1"/>
  <c r="K9" i="1"/>
  <c r="K7" i="1"/>
  <c r="K6" i="1"/>
  <c r="F6" i="1"/>
  <c r="E9" i="1"/>
  <c r="E5" i="1"/>
  <c r="D9" i="1"/>
  <c r="C9" i="1"/>
  <c r="J38" i="1" l="1"/>
  <c r="G41" i="1"/>
  <c r="G44" i="1" s="1"/>
  <c r="H40" i="1" s="1"/>
  <c r="I38" i="1"/>
  <c r="L38" i="1"/>
  <c r="K38" i="1"/>
</calcChain>
</file>

<file path=xl/sharedStrings.xml><?xml version="1.0" encoding="utf-8"?>
<sst xmlns="http://schemas.openxmlformats.org/spreadsheetml/2006/main" count="19" uniqueCount="19">
  <si>
    <t xml:space="preserve">Προιον Χ </t>
  </si>
  <si>
    <t>Εβδομάδα</t>
  </si>
  <si>
    <t xml:space="preserve">Μικτές Απαιτήσεις </t>
  </si>
  <si>
    <t xml:space="preserve">Προγραμματισμένες Παραλαβές </t>
  </si>
  <si>
    <t xml:space="preserve">Απόθεμα | 120 </t>
  </si>
  <si>
    <t>Καθαρές Απαιτήσεις</t>
  </si>
  <si>
    <t xml:space="preserve">Ολοκλήρωση Παραγωγής </t>
  </si>
  <si>
    <t xml:space="preserve">Εντολές Παραγωγής </t>
  </si>
  <si>
    <t xml:space="preserve">Ενδιάμεσο Απόθεμα </t>
  </si>
  <si>
    <t xml:space="preserve">Εξάρτηα Α </t>
  </si>
  <si>
    <t xml:space="preserve">Εξάρτημα Β </t>
  </si>
  <si>
    <t xml:space="preserve">Εξάρτημα Γ </t>
  </si>
  <si>
    <t xml:space="preserve">Μικτές Απαιτήσεις από Α </t>
  </si>
  <si>
    <t xml:space="preserve">Μικτές Απαιτήσεις από Β </t>
  </si>
  <si>
    <t xml:space="preserve">Εξάρτημα Δ </t>
  </si>
  <si>
    <t xml:space="preserve"> Απόθεμα | 900</t>
  </si>
  <si>
    <t xml:space="preserve"> Απόθεμα | 100</t>
  </si>
  <si>
    <t xml:space="preserve"> Απόθεμα | 200</t>
  </si>
  <si>
    <t xml:space="preserve"> Απόθεμα |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</si>
</sst>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AB4D-30AF-45E6-8B38-417F940608FC}">
  <dimension ref="A1:M56"/>
  <sheetViews>
    <sheetView tabSelected="1" workbookViewId="0">
      <selection activeCell="N57" sqref="N57"/>
    </sheetView>
  </sheetViews>
  <sheetFormatPr defaultRowHeight="14.4" x14ac:dyDescent="0.3"/>
  <cols>
    <col min="1" max="1" width="29.109375" customWidth="1"/>
    <col min="4" max="4" width="9.6640625" bestFit="1" customWidth="1"/>
  </cols>
  <sheetData>
    <row r="1" spans="1:1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</row>
    <row r="3" spans="1:12" x14ac:dyDescent="0.3">
      <c r="A3" s="1" t="s">
        <v>2</v>
      </c>
      <c r="B3" s="1">
        <v>100</v>
      </c>
      <c r="C3" s="1">
        <v>80</v>
      </c>
      <c r="D3" s="1">
        <v>30</v>
      </c>
      <c r="E3" s="1">
        <v>50</v>
      </c>
      <c r="F3" s="1">
        <v>60</v>
      </c>
      <c r="G3" s="1">
        <v>75</v>
      </c>
      <c r="H3" s="1">
        <v>80</v>
      </c>
      <c r="I3" s="1">
        <v>70</v>
      </c>
      <c r="J3" s="1">
        <v>70</v>
      </c>
      <c r="K3" s="1">
        <v>50</v>
      </c>
      <c r="L3" s="1">
        <v>30</v>
      </c>
    </row>
    <row r="4" spans="1:12" x14ac:dyDescent="0.3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25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3">
      <c r="A5" s="1" t="s">
        <v>4</v>
      </c>
      <c r="B5" s="1">
        <v>20</v>
      </c>
      <c r="C5" s="1">
        <v>-60</v>
      </c>
      <c r="D5" s="1">
        <v>-15</v>
      </c>
      <c r="E5" s="1">
        <f>10-50</f>
        <v>-40</v>
      </c>
      <c r="F5" s="1">
        <v>-50</v>
      </c>
      <c r="G5" s="1">
        <v>-50</v>
      </c>
      <c r="H5" s="1">
        <v>-80</v>
      </c>
      <c r="I5" s="1">
        <v>-50</v>
      </c>
      <c r="J5" s="1">
        <v>-70</v>
      </c>
      <c r="K5" s="1">
        <v>-45</v>
      </c>
      <c r="L5" s="1">
        <v>-25</v>
      </c>
    </row>
    <row r="6" spans="1:12" x14ac:dyDescent="0.3">
      <c r="A6" s="1" t="s">
        <v>5</v>
      </c>
      <c r="B6" s="1">
        <v>0</v>
      </c>
      <c r="C6" s="1">
        <v>60</v>
      </c>
      <c r="D6" s="1">
        <v>15</v>
      </c>
      <c r="E6" s="1">
        <v>40</v>
      </c>
      <c r="F6" s="1">
        <f>60-10</f>
        <v>50</v>
      </c>
      <c r="G6" s="1">
        <f>G3-G4</f>
        <v>50</v>
      </c>
      <c r="H6" s="1">
        <v>80</v>
      </c>
      <c r="I6" s="1">
        <f>I3-H9</f>
        <v>50</v>
      </c>
      <c r="J6" s="1">
        <v>70</v>
      </c>
      <c r="K6" s="1">
        <f>K3-J9</f>
        <v>45</v>
      </c>
      <c r="L6" s="1">
        <f>L3-K9</f>
        <v>25</v>
      </c>
    </row>
    <row r="7" spans="1:12" x14ac:dyDescent="0.3">
      <c r="A7" s="1" t="s">
        <v>6</v>
      </c>
      <c r="B7" s="1">
        <v>0</v>
      </c>
      <c r="C7" s="1">
        <f>25*3</f>
        <v>75</v>
      </c>
      <c r="D7" s="1">
        <v>25</v>
      </c>
      <c r="E7" s="1">
        <f>25*2</f>
        <v>50</v>
      </c>
      <c r="F7" s="1">
        <f>25*2</f>
        <v>50</v>
      </c>
      <c r="G7" s="1">
        <f>25*2</f>
        <v>50</v>
      </c>
      <c r="H7" s="1">
        <v>100</v>
      </c>
      <c r="I7" s="1">
        <f>25*2</f>
        <v>50</v>
      </c>
      <c r="J7" s="1">
        <f>3*25</f>
        <v>75</v>
      </c>
      <c r="K7" s="1">
        <f>2*25</f>
        <v>50</v>
      </c>
      <c r="L7" s="1">
        <v>25</v>
      </c>
    </row>
    <row r="8" spans="1:12" x14ac:dyDescent="0.3">
      <c r="A8" s="1" t="s">
        <v>7</v>
      </c>
      <c r="B8" s="1">
        <v>75</v>
      </c>
      <c r="C8" s="1">
        <v>25</v>
      </c>
      <c r="D8" s="1">
        <v>50</v>
      </c>
      <c r="E8" s="1">
        <v>50</v>
      </c>
      <c r="F8" s="1">
        <v>50</v>
      </c>
      <c r="G8" s="1">
        <v>100</v>
      </c>
      <c r="H8" s="1">
        <v>50</v>
      </c>
      <c r="I8" s="1">
        <v>75</v>
      </c>
      <c r="J8" s="1">
        <v>50</v>
      </c>
      <c r="K8" s="1">
        <v>25</v>
      </c>
      <c r="L8" s="1">
        <v>0</v>
      </c>
    </row>
    <row r="9" spans="1:12" x14ac:dyDescent="0.3">
      <c r="A9" s="1" t="s">
        <v>8</v>
      </c>
      <c r="B9" s="1">
        <v>0</v>
      </c>
      <c r="C9" s="1">
        <f>75-60</f>
        <v>15</v>
      </c>
      <c r="D9" s="1">
        <f>25-15</f>
        <v>10</v>
      </c>
      <c r="E9" s="1">
        <f>50-40</f>
        <v>10</v>
      </c>
      <c r="F9" s="1">
        <v>0</v>
      </c>
      <c r="G9" s="1">
        <v>0</v>
      </c>
      <c r="H9" s="1">
        <f>H7-H6</f>
        <v>20</v>
      </c>
      <c r="I9" s="1">
        <v>0</v>
      </c>
      <c r="J9" s="1">
        <f>J7-J6</f>
        <v>5</v>
      </c>
      <c r="K9" s="1">
        <f>K7-K6</f>
        <v>5</v>
      </c>
      <c r="L9" s="1">
        <v>0</v>
      </c>
    </row>
    <row r="12" spans="1:12" x14ac:dyDescent="0.3">
      <c r="A12" s="1" t="s">
        <v>9</v>
      </c>
    </row>
    <row r="13" spans="1:12" x14ac:dyDescent="0.3">
      <c r="A13" s="1" t="str">
        <f t="shared" ref="A13:L13" si="0">A2</f>
        <v>Εβδομάδα</v>
      </c>
      <c r="B13" s="1">
        <f t="shared" si="0"/>
        <v>1</v>
      </c>
      <c r="C13" s="1">
        <f t="shared" si="0"/>
        <v>2</v>
      </c>
      <c r="D13" s="1">
        <f t="shared" si="0"/>
        <v>3</v>
      </c>
      <c r="E13" s="1">
        <f t="shared" si="0"/>
        <v>4</v>
      </c>
      <c r="F13" s="1">
        <f t="shared" si="0"/>
        <v>5</v>
      </c>
      <c r="G13" s="1">
        <f t="shared" si="0"/>
        <v>6</v>
      </c>
      <c r="H13" s="1">
        <f t="shared" si="0"/>
        <v>7</v>
      </c>
      <c r="I13" s="1">
        <f t="shared" si="0"/>
        <v>8</v>
      </c>
      <c r="J13" s="1">
        <f t="shared" si="0"/>
        <v>9</v>
      </c>
      <c r="K13" s="1">
        <f t="shared" si="0"/>
        <v>10</v>
      </c>
      <c r="L13" s="1">
        <f t="shared" si="0"/>
        <v>11</v>
      </c>
    </row>
    <row r="14" spans="1:12" x14ac:dyDescent="0.3">
      <c r="A14" s="1" t="str">
        <f t="shared" ref="A14:A20" si="1">A3</f>
        <v xml:space="preserve">Μικτές Απαιτήσεις </v>
      </c>
      <c r="B14" s="1">
        <f t="shared" ref="B14:L14" si="2">B8</f>
        <v>75</v>
      </c>
      <c r="C14" s="1">
        <f t="shared" si="2"/>
        <v>25</v>
      </c>
      <c r="D14" s="1">
        <f t="shared" si="2"/>
        <v>50</v>
      </c>
      <c r="E14" s="1">
        <f t="shared" si="2"/>
        <v>50</v>
      </c>
      <c r="F14" s="1">
        <f t="shared" si="2"/>
        <v>50</v>
      </c>
      <c r="G14" s="1">
        <f t="shared" si="2"/>
        <v>100</v>
      </c>
      <c r="H14" s="1">
        <f t="shared" si="2"/>
        <v>50</v>
      </c>
      <c r="I14" s="1">
        <f t="shared" si="2"/>
        <v>75</v>
      </c>
      <c r="J14" s="1">
        <f t="shared" si="2"/>
        <v>50</v>
      </c>
      <c r="K14" s="1">
        <f t="shared" si="2"/>
        <v>25</v>
      </c>
      <c r="L14" s="1">
        <f t="shared" si="2"/>
        <v>0</v>
      </c>
    </row>
    <row r="15" spans="1:12" x14ac:dyDescent="0.3">
      <c r="A15" s="1" t="str">
        <f t="shared" si="1"/>
        <v xml:space="preserve">Προγραμματισμένες Παραλαβές </v>
      </c>
      <c r="B15" s="1">
        <v>0</v>
      </c>
      <c r="C15" s="1">
        <v>0</v>
      </c>
      <c r="D15" s="1">
        <v>0</v>
      </c>
      <c r="E15" s="1">
        <v>0</v>
      </c>
      <c r="F15" s="1">
        <v>100</v>
      </c>
      <c r="G15" s="1">
        <v>0</v>
      </c>
      <c r="H15" s="1">
        <v>0</v>
      </c>
      <c r="I15" s="1">
        <v>100</v>
      </c>
      <c r="J15" s="1">
        <v>0</v>
      </c>
      <c r="K15" s="1">
        <v>0</v>
      </c>
      <c r="L15" s="1">
        <v>0</v>
      </c>
    </row>
    <row r="16" spans="1:12" x14ac:dyDescent="0.3">
      <c r="A16" s="1" t="s">
        <v>16</v>
      </c>
      <c r="B16" s="1">
        <f>100-75</f>
        <v>25</v>
      </c>
      <c r="C16" s="1">
        <v>0</v>
      </c>
      <c r="D16" s="1">
        <v>-50</v>
      </c>
      <c r="E16" s="1">
        <v>-50</v>
      </c>
      <c r="F16" s="1">
        <f>100-50</f>
        <v>50</v>
      </c>
      <c r="G16" s="1">
        <v>-100</v>
      </c>
      <c r="H16" s="1">
        <v>-50</v>
      </c>
      <c r="I16" s="1">
        <f>100-75</f>
        <v>25</v>
      </c>
      <c r="J16" s="1">
        <v>-25</v>
      </c>
      <c r="K16" s="1">
        <v>0</v>
      </c>
      <c r="L16" s="1">
        <v>0</v>
      </c>
    </row>
    <row r="17" spans="1:12" x14ac:dyDescent="0.3">
      <c r="A17" s="1" t="str">
        <f t="shared" si="1"/>
        <v>Καθαρές Απαιτήσεις</v>
      </c>
      <c r="B17" s="1">
        <v>0</v>
      </c>
      <c r="C17" s="1">
        <v>0</v>
      </c>
      <c r="D17" s="1">
        <v>50</v>
      </c>
      <c r="E17" s="1">
        <v>50</v>
      </c>
      <c r="F17" s="1">
        <v>0</v>
      </c>
      <c r="G17" s="1">
        <v>100</v>
      </c>
      <c r="H17" s="1">
        <v>50</v>
      </c>
      <c r="I17" s="1">
        <v>0</v>
      </c>
      <c r="J17" s="1">
        <f>50-25</f>
        <v>25</v>
      </c>
      <c r="K17" s="1">
        <v>0</v>
      </c>
      <c r="L17" s="1">
        <v>0</v>
      </c>
    </row>
    <row r="18" spans="1:12" x14ac:dyDescent="0.3">
      <c r="A18" s="1" t="str">
        <f t="shared" si="1"/>
        <v xml:space="preserve">Ολοκλήρωση Παραγωγής </v>
      </c>
      <c r="B18" s="1">
        <v>0</v>
      </c>
      <c r="C18" s="1">
        <v>0</v>
      </c>
      <c r="D18" s="1">
        <v>50</v>
      </c>
      <c r="E18" s="1">
        <v>50</v>
      </c>
      <c r="F18" s="1">
        <v>0</v>
      </c>
      <c r="G18" s="1">
        <f>2*50</f>
        <v>100</v>
      </c>
      <c r="H18" s="1">
        <v>50</v>
      </c>
      <c r="I18" s="1">
        <v>0</v>
      </c>
      <c r="J18" s="1">
        <v>50</v>
      </c>
      <c r="K18" s="1">
        <v>0</v>
      </c>
      <c r="L18" s="1">
        <v>0</v>
      </c>
    </row>
    <row r="19" spans="1:12" x14ac:dyDescent="0.3">
      <c r="A19" s="1" t="str">
        <f t="shared" si="1"/>
        <v xml:space="preserve">Εντολές Παραγωγής </v>
      </c>
      <c r="B19" s="1">
        <v>50</v>
      </c>
      <c r="C19" s="1">
        <v>50</v>
      </c>
      <c r="D19" s="1">
        <v>0</v>
      </c>
      <c r="E19" s="1">
        <v>100</v>
      </c>
      <c r="F19" s="1">
        <v>50</v>
      </c>
      <c r="G19" s="1">
        <v>0</v>
      </c>
      <c r="H19" s="1">
        <v>50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3">
      <c r="A20" s="1" t="str">
        <f t="shared" si="1"/>
        <v xml:space="preserve">Ενδιάμεσο Απόθεμα 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f>J18-J17</f>
        <v>25</v>
      </c>
      <c r="K20" s="1">
        <v>0</v>
      </c>
      <c r="L20" s="1">
        <v>0</v>
      </c>
    </row>
    <row r="23" spans="1:12" x14ac:dyDescent="0.3">
      <c r="A23" s="1" t="s">
        <v>10</v>
      </c>
      <c r="B23" s="1"/>
    </row>
    <row r="24" spans="1:12" x14ac:dyDescent="0.3">
      <c r="A24" s="1" t="str">
        <f t="shared" ref="A24:A31" si="3">A13</f>
        <v>Εβδομάδα</v>
      </c>
      <c r="B24" s="1">
        <f t="shared" ref="B24:L24" si="4">B13</f>
        <v>1</v>
      </c>
      <c r="C24" s="1">
        <f t="shared" si="4"/>
        <v>2</v>
      </c>
      <c r="D24" s="1">
        <f t="shared" si="4"/>
        <v>3</v>
      </c>
      <c r="E24" s="1">
        <f t="shared" si="4"/>
        <v>4</v>
      </c>
      <c r="F24" s="1">
        <f t="shared" si="4"/>
        <v>5</v>
      </c>
      <c r="G24" s="1">
        <f t="shared" si="4"/>
        <v>6</v>
      </c>
      <c r="H24" s="1">
        <f t="shared" si="4"/>
        <v>7</v>
      </c>
      <c r="I24" s="1">
        <f t="shared" si="4"/>
        <v>8</v>
      </c>
      <c r="J24" s="1">
        <f t="shared" si="4"/>
        <v>9</v>
      </c>
      <c r="K24" s="1">
        <f t="shared" si="4"/>
        <v>10</v>
      </c>
      <c r="L24" s="1">
        <f t="shared" si="4"/>
        <v>11</v>
      </c>
    </row>
    <row r="25" spans="1:12" x14ac:dyDescent="0.3">
      <c r="A25" s="1" t="str">
        <f t="shared" si="3"/>
        <v xml:space="preserve">Μικτές Απαιτήσεις </v>
      </c>
      <c r="B25" s="1">
        <f>B8*2</f>
        <v>150</v>
      </c>
      <c r="C25" s="1">
        <f t="shared" ref="C25:K25" si="5">C8*2</f>
        <v>50</v>
      </c>
      <c r="D25" s="1">
        <f t="shared" si="5"/>
        <v>100</v>
      </c>
      <c r="E25" s="1">
        <f t="shared" si="5"/>
        <v>100</v>
      </c>
      <c r="F25" s="1">
        <f t="shared" si="5"/>
        <v>100</v>
      </c>
      <c r="G25" s="1">
        <f t="shared" si="5"/>
        <v>200</v>
      </c>
      <c r="H25" s="1">
        <f t="shared" si="5"/>
        <v>100</v>
      </c>
      <c r="I25" s="1">
        <f t="shared" si="5"/>
        <v>150</v>
      </c>
      <c r="J25" s="1">
        <f t="shared" si="5"/>
        <v>100</v>
      </c>
      <c r="K25" s="1">
        <f t="shared" si="5"/>
        <v>50</v>
      </c>
      <c r="L25" s="1">
        <v>0</v>
      </c>
    </row>
    <row r="26" spans="1:12" x14ac:dyDescent="0.3">
      <c r="A26" s="1" t="str">
        <f t="shared" si="3"/>
        <v xml:space="preserve">Προγραμματισμένες Παραλαβές 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100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3">
      <c r="A27" s="1" t="s">
        <v>17</v>
      </c>
      <c r="B27" s="1">
        <v>50</v>
      </c>
      <c r="C27" s="1">
        <v>0</v>
      </c>
      <c r="D27" s="1">
        <v>-100</v>
      </c>
      <c r="E27" s="1">
        <v>0</v>
      </c>
      <c r="F27" s="1">
        <v>-100</v>
      </c>
      <c r="G27" s="1">
        <v>0</v>
      </c>
      <c r="H27" s="1">
        <v>-100</v>
      </c>
      <c r="I27" s="1">
        <v>-50</v>
      </c>
      <c r="J27" s="1">
        <v>50</v>
      </c>
      <c r="K27" s="1">
        <v>0</v>
      </c>
      <c r="L27" s="1">
        <v>0</v>
      </c>
    </row>
    <row r="28" spans="1:12" x14ac:dyDescent="0.3">
      <c r="A28" s="1" t="str">
        <f t="shared" si="3"/>
        <v>Καθαρές Απαιτήσεις</v>
      </c>
      <c r="B28" s="1">
        <v>0</v>
      </c>
      <c r="C28" s="1">
        <v>0</v>
      </c>
      <c r="D28" s="1">
        <v>100</v>
      </c>
      <c r="E28" s="1">
        <v>0</v>
      </c>
      <c r="F28" s="1">
        <v>100</v>
      </c>
      <c r="G28" s="1">
        <v>0</v>
      </c>
      <c r="H28" s="1">
        <v>100</v>
      </c>
      <c r="I28" s="1">
        <f>I25-H31</f>
        <v>50</v>
      </c>
      <c r="J28" s="1">
        <v>0</v>
      </c>
      <c r="K28" s="1">
        <v>0</v>
      </c>
      <c r="L28" s="1">
        <v>0</v>
      </c>
    </row>
    <row r="29" spans="1:12" x14ac:dyDescent="0.3">
      <c r="A29" s="1" t="str">
        <f t="shared" si="3"/>
        <v xml:space="preserve">Ολοκλήρωση Παραγωγής </v>
      </c>
      <c r="B29" s="1">
        <v>0</v>
      </c>
      <c r="C29" s="1">
        <v>0</v>
      </c>
      <c r="D29" s="1">
        <v>200</v>
      </c>
      <c r="E29" s="1">
        <v>0</v>
      </c>
      <c r="F29" s="1">
        <v>200</v>
      </c>
      <c r="G29" s="1">
        <v>0</v>
      </c>
      <c r="H29" s="1">
        <v>200</v>
      </c>
      <c r="I29" s="1">
        <v>200</v>
      </c>
      <c r="J29" s="1">
        <v>0</v>
      </c>
      <c r="K29" s="1">
        <v>0</v>
      </c>
      <c r="L29" s="1">
        <v>0</v>
      </c>
    </row>
    <row r="30" spans="1:12" x14ac:dyDescent="0.3">
      <c r="A30" s="1" t="str">
        <f t="shared" si="3"/>
        <v xml:space="preserve">Εντολές Παραγωγής </v>
      </c>
      <c r="B30" s="1">
        <v>200</v>
      </c>
      <c r="C30" s="1">
        <v>0</v>
      </c>
      <c r="D30" s="1">
        <v>200</v>
      </c>
      <c r="E30" s="1">
        <v>0</v>
      </c>
      <c r="F30" s="1">
        <v>200</v>
      </c>
      <c r="G30" s="1">
        <v>200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3">
      <c r="A31" s="1" t="str">
        <f t="shared" si="3"/>
        <v xml:space="preserve">Ενδιάμεσο Απόθεμα </v>
      </c>
      <c r="B31" s="1">
        <v>0</v>
      </c>
      <c r="C31" s="1">
        <v>0</v>
      </c>
      <c r="D31" s="1">
        <v>100</v>
      </c>
      <c r="E31" s="1">
        <v>0</v>
      </c>
      <c r="F31" s="1">
        <v>100</v>
      </c>
      <c r="G31" s="1">
        <v>0</v>
      </c>
      <c r="H31" s="1">
        <v>100</v>
      </c>
      <c r="I31" s="1">
        <f>I29-I28</f>
        <v>150</v>
      </c>
      <c r="J31" s="1">
        <v>0</v>
      </c>
      <c r="K31" s="1">
        <v>0</v>
      </c>
      <c r="L31" s="1">
        <v>0</v>
      </c>
    </row>
    <row r="34" spans="1:13" x14ac:dyDescent="0.3">
      <c r="A34" s="1" t="s">
        <v>11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3" x14ac:dyDescent="0.3">
      <c r="A35" s="1" t="str">
        <f t="shared" ref="A35:L35" si="6">A24</f>
        <v>Εβδομάδα</v>
      </c>
      <c r="B35" s="1">
        <f t="shared" si="6"/>
        <v>1</v>
      </c>
      <c r="C35" s="1">
        <f t="shared" si="6"/>
        <v>2</v>
      </c>
      <c r="D35" s="1">
        <f t="shared" si="6"/>
        <v>3</v>
      </c>
      <c r="E35" s="1">
        <f t="shared" si="6"/>
        <v>4</v>
      </c>
      <c r="F35" s="1">
        <f t="shared" si="6"/>
        <v>5</v>
      </c>
      <c r="G35" s="1">
        <f t="shared" si="6"/>
        <v>6</v>
      </c>
      <c r="H35" s="1">
        <f t="shared" si="6"/>
        <v>7</v>
      </c>
      <c r="I35" s="1">
        <f t="shared" si="6"/>
        <v>8</v>
      </c>
      <c r="J35" s="1">
        <f t="shared" si="6"/>
        <v>9</v>
      </c>
      <c r="K35" s="1">
        <f t="shared" si="6"/>
        <v>10</v>
      </c>
      <c r="L35" s="1">
        <f t="shared" si="6"/>
        <v>11</v>
      </c>
    </row>
    <row r="36" spans="1:13" x14ac:dyDescent="0.3">
      <c r="A36" s="1" t="s">
        <v>12</v>
      </c>
      <c r="B36" s="1">
        <f>B19*4</f>
        <v>200</v>
      </c>
      <c r="C36" s="1">
        <f t="shared" ref="C36:L36" si="7">C19*4</f>
        <v>200</v>
      </c>
      <c r="D36" s="1">
        <f t="shared" si="7"/>
        <v>0</v>
      </c>
      <c r="E36" s="1">
        <f t="shared" si="7"/>
        <v>400</v>
      </c>
      <c r="F36" s="1">
        <f t="shared" si="7"/>
        <v>200</v>
      </c>
      <c r="G36" s="1">
        <f t="shared" si="7"/>
        <v>0</v>
      </c>
      <c r="H36" s="1">
        <f t="shared" si="7"/>
        <v>200</v>
      </c>
      <c r="I36" s="1">
        <f t="shared" si="7"/>
        <v>0</v>
      </c>
      <c r="J36" s="1">
        <f t="shared" si="7"/>
        <v>0</v>
      </c>
      <c r="K36" s="1">
        <f t="shared" si="7"/>
        <v>0</v>
      </c>
      <c r="L36" s="1">
        <f t="shared" si="7"/>
        <v>0</v>
      </c>
    </row>
    <row r="37" spans="1:13" x14ac:dyDescent="0.3">
      <c r="A37" s="1" t="s">
        <v>13</v>
      </c>
      <c r="B37" s="1">
        <f>B30*4</f>
        <v>800</v>
      </c>
      <c r="C37" s="1">
        <f t="shared" ref="C37:L37" si="8">C30*4</f>
        <v>0</v>
      </c>
      <c r="D37" s="1">
        <f t="shared" si="8"/>
        <v>800</v>
      </c>
      <c r="E37" s="1">
        <f t="shared" si="8"/>
        <v>0</v>
      </c>
      <c r="F37" s="1">
        <f t="shared" si="8"/>
        <v>800</v>
      </c>
      <c r="G37" s="1">
        <f t="shared" si="8"/>
        <v>800</v>
      </c>
      <c r="H37" s="1">
        <f t="shared" si="8"/>
        <v>0</v>
      </c>
      <c r="I37" s="1">
        <f t="shared" si="8"/>
        <v>0</v>
      </c>
      <c r="J37" s="1">
        <f t="shared" si="8"/>
        <v>0</v>
      </c>
      <c r="K37" s="1">
        <f t="shared" si="8"/>
        <v>0</v>
      </c>
      <c r="L37" s="1">
        <f t="shared" si="8"/>
        <v>0</v>
      </c>
      <c r="M37" s="1"/>
    </row>
    <row r="38" spans="1:13" x14ac:dyDescent="0.3">
      <c r="A38" s="1" t="str">
        <f t="shared" ref="A38:A44" si="9">A25</f>
        <v xml:space="preserve">Μικτές Απαιτήσεις </v>
      </c>
      <c r="B38" s="1">
        <f>B36+B37</f>
        <v>1000</v>
      </c>
      <c r="C38" s="1">
        <f t="shared" ref="C38:L38" si="10">C36+C37</f>
        <v>200</v>
      </c>
      <c r="D38" s="1">
        <f t="shared" si="10"/>
        <v>800</v>
      </c>
      <c r="E38" s="1">
        <f t="shared" si="10"/>
        <v>400</v>
      </c>
      <c r="F38" s="1">
        <f t="shared" si="10"/>
        <v>1000</v>
      </c>
      <c r="G38" s="1">
        <f t="shared" si="10"/>
        <v>800</v>
      </c>
      <c r="H38" s="1">
        <f t="shared" si="10"/>
        <v>200</v>
      </c>
      <c r="I38" s="1">
        <f t="shared" si="10"/>
        <v>0</v>
      </c>
      <c r="J38" s="1">
        <f t="shared" si="10"/>
        <v>0</v>
      </c>
      <c r="K38" s="1">
        <f t="shared" si="10"/>
        <v>0</v>
      </c>
      <c r="L38" s="1">
        <f t="shared" si="10"/>
        <v>0</v>
      </c>
    </row>
    <row r="39" spans="1:13" x14ac:dyDescent="0.3">
      <c r="A39" s="1" t="str">
        <f t="shared" si="9"/>
        <v xml:space="preserve">Προγραμματισμένες Παραλαβές </v>
      </c>
      <c r="B39" s="1">
        <v>0</v>
      </c>
      <c r="C39" s="1">
        <v>0</v>
      </c>
      <c r="D39" s="1">
        <v>0</v>
      </c>
      <c r="E39" s="1">
        <v>250</v>
      </c>
      <c r="F39" s="1">
        <v>0</v>
      </c>
      <c r="G39" s="1">
        <v>0</v>
      </c>
      <c r="H39" s="1">
        <v>250</v>
      </c>
      <c r="I39" s="1">
        <v>0</v>
      </c>
      <c r="J39" s="1">
        <v>0</v>
      </c>
      <c r="K39" s="1">
        <v>0</v>
      </c>
      <c r="L39" s="1">
        <v>0</v>
      </c>
    </row>
    <row r="40" spans="1:13" x14ac:dyDescent="0.3">
      <c r="A40" s="1" t="s">
        <v>18</v>
      </c>
      <c r="B40" s="1">
        <v>200</v>
      </c>
      <c r="C40" s="1">
        <v>0</v>
      </c>
      <c r="D40" s="1">
        <v>-800</v>
      </c>
      <c r="E40" s="1">
        <f>D44+E39-E38</f>
        <v>50</v>
      </c>
      <c r="F40" s="1">
        <v>-950</v>
      </c>
      <c r="G40" s="1">
        <v>-750</v>
      </c>
      <c r="H40" s="1">
        <f>G44+H39-H38</f>
        <v>300</v>
      </c>
      <c r="I40" s="1">
        <v>0</v>
      </c>
      <c r="J40" s="1">
        <v>0</v>
      </c>
      <c r="K40" s="1">
        <v>0</v>
      </c>
      <c r="L40" s="1">
        <v>0</v>
      </c>
    </row>
    <row r="41" spans="1:13" x14ac:dyDescent="0.3">
      <c r="A41" s="1" t="str">
        <f t="shared" si="9"/>
        <v>Καθαρές Απαιτήσεις</v>
      </c>
      <c r="B41" s="1">
        <v>0</v>
      </c>
      <c r="C41" s="1">
        <v>0</v>
      </c>
      <c r="D41" s="1">
        <v>800</v>
      </c>
      <c r="E41" s="1">
        <v>0</v>
      </c>
      <c r="F41" s="1">
        <f>F38-E40</f>
        <v>950</v>
      </c>
      <c r="G41" s="1">
        <f>G38-F44</f>
        <v>750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 spans="1:13" x14ac:dyDescent="0.3">
      <c r="A42" s="1" t="str">
        <f t="shared" si="9"/>
        <v xml:space="preserve">Ολοκλήρωση Παραγωγής </v>
      </c>
      <c r="B42" s="1">
        <v>0</v>
      </c>
      <c r="C42" s="1">
        <v>0</v>
      </c>
      <c r="D42" s="1">
        <f>500*2</f>
        <v>1000</v>
      </c>
      <c r="E42" s="1">
        <v>0</v>
      </c>
      <c r="F42" s="1">
        <f>500*2</f>
        <v>1000</v>
      </c>
      <c r="G42" s="1">
        <f>500*2</f>
        <v>1000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</row>
    <row r="43" spans="1:13" x14ac:dyDescent="0.3">
      <c r="A43" s="1" t="str">
        <f t="shared" si="9"/>
        <v xml:space="preserve">Εντολές Παραγωγής </v>
      </c>
      <c r="B43" s="1">
        <v>0</v>
      </c>
      <c r="C43" s="1">
        <v>1000</v>
      </c>
      <c r="D43" s="1">
        <v>0</v>
      </c>
      <c r="E43" s="1">
        <v>1000</v>
      </c>
      <c r="F43" s="1">
        <v>1000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3" x14ac:dyDescent="0.3">
      <c r="A44" s="1" t="str">
        <f t="shared" si="9"/>
        <v xml:space="preserve">Ενδιάμεσο Απόθεμα </v>
      </c>
      <c r="B44" s="1">
        <v>0</v>
      </c>
      <c r="C44" s="1">
        <v>0</v>
      </c>
      <c r="D44" s="1">
        <f>D42-D41</f>
        <v>200</v>
      </c>
      <c r="E44" s="1">
        <v>0</v>
      </c>
      <c r="F44" s="1">
        <f>F42-F41</f>
        <v>50</v>
      </c>
      <c r="G44" s="1">
        <f>G42-G41</f>
        <v>250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3" x14ac:dyDescent="0.3">
      <c r="A47" s="1" t="s">
        <v>14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3" x14ac:dyDescent="0.3">
      <c r="A48" s="1" t="str">
        <f t="shared" ref="A48:L48" si="11">A35</f>
        <v>Εβδομάδα</v>
      </c>
      <c r="B48" s="1">
        <f t="shared" si="11"/>
        <v>1</v>
      </c>
      <c r="C48" s="1">
        <f t="shared" si="11"/>
        <v>2</v>
      </c>
      <c r="D48" s="1">
        <f t="shared" si="11"/>
        <v>3</v>
      </c>
      <c r="E48" s="1">
        <f t="shared" si="11"/>
        <v>4</v>
      </c>
      <c r="F48" s="1">
        <f t="shared" si="11"/>
        <v>5</v>
      </c>
      <c r="G48" s="1">
        <f t="shared" si="11"/>
        <v>6</v>
      </c>
      <c r="H48" s="1">
        <f t="shared" si="11"/>
        <v>7</v>
      </c>
      <c r="I48" s="1">
        <f t="shared" si="11"/>
        <v>8</v>
      </c>
      <c r="J48" s="1">
        <f t="shared" si="11"/>
        <v>9</v>
      </c>
      <c r="K48" s="1">
        <f t="shared" si="11"/>
        <v>10</v>
      </c>
      <c r="L48" s="1">
        <f t="shared" si="11"/>
        <v>11</v>
      </c>
    </row>
    <row r="49" spans="1:12" x14ac:dyDescent="0.3">
      <c r="A49" s="1" t="str">
        <f t="shared" ref="A49:A55" si="12">A25</f>
        <v xml:space="preserve">Μικτές Απαιτήσεις </v>
      </c>
      <c r="B49" s="1">
        <f>B30*4</f>
        <v>800</v>
      </c>
      <c r="C49" s="1">
        <f t="shared" ref="C49:L49" si="13">C30*4</f>
        <v>0</v>
      </c>
      <c r="D49" s="1">
        <f t="shared" si="13"/>
        <v>800</v>
      </c>
      <c r="E49" s="1">
        <f t="shared" si="13"/>
        <v>0</v>
      </c>
      <c r="F49" s="1">
        <f t="shared" si="13"/>
        <v>800</v>
      </c>
      <c r="G49" s="1">
        <f t="shared" si="13"/>
        <v>800</v>
      </c>
      <c r="H49" s="1">
        <f t="shared" si="13"/>
        <v>0</v>
      </c>
      <c r="I49" s="1">
        <f t="shared" si="13"/>
        <v>0</v>
      </c>
      <c r="J49" s="1">
        <f t="shared" si="13"/>
        <v>0</v>
      </c>
      <c r="K49" s="1">
        <f t="shared" si="13"/>
        <v>0</v>
      </c>
      <c r="L49" s="1">
        <f t="shared" si="13"/>
        <v>0</v>
      </c>
    </row>
    <row r="50" spans="1:12" x14ac:dyDescent="0.3">
      <c r="A50" s="1" t="str">
        <f t="shared" si="12"/>
        <v xml:space="preserve">Προγραμματισμένες Παραλαβές 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250</v>
      </c>
      <c r="J50" s="1">
        <v>0</v>
      </c>
      <c r="K50" s="1">
        <v>0</v>
      </c>
      <c r="L50" s="1">
        <v>0</v>
      </c>
    </row>
    <row r="51" spans="1:12" x14ac:dyDescent="0.3">
      <c r="A51" s="1" t="s">
        <v>15</v>
      </c>
      <c r="B51" s="1">
        <v>100</v>
      </c>
      <c r="C51" s="1">
        <v>0</v>
      </c>
      <c r="D51" s="1">
        <v>-800</v>
      </c>
      <c r="E51" s="1">
        <v>0</v>
      </c>
      <c r="F51" s="1">
        <v>-800</v>
      </c>
      <c r="G51" s="1">
        <v>-800</v>
      </c>
      <c r="H51" s="1">
        <v>0</v>
      </c>
      <c r="I51" s="1">
        <v>-250</v>
      </c>
      <c r="J51" s="1">
        <v>0</v>
      </c>
      <c r="K51" s="1">
        <v>0</v>
      </c>
      <c r="L51" s="1">
        <v>0</v>
      </c>
    </row>
    <row r="52" spans="1:12" x14ac:dyDescent="0.3">
      <c r="A52" s="1" t="str">
        <f t="shared" si="12"/>
        <v>Καθαρές Απαιτήσεις</v>
      </c>
      <c r="B52" s="1">
        <v>0</v>
      </c>
      <c r="C52" s="1">
        <v>0</v>
      </c>
      <c r="D52" s="1">
        <v>800</v>
      </c>
      <c r="E52" s="1">
        <v>0</v>
      </c>
      <c r="F52" s="1">
        <v>800</v>
      </c>
      <c r="G52" s="1">
        <v>800</v>
      </c>
      <c r="H52" s="1">
        <v>0</v>
      </c>
      <c r="I52" s="1">
        <v>250</v>
      </c>
      <c r="J52" s="1">
        <v>0</v>
      </c>
      <c r="K52" s="1">
        <v>0</v>
      </c>
      <c r="L52" s="1">
        <v>0</v>
      </c>
    </row>
    <row r="53" spans="1:12" x14ac:dyDescent="0.3">
      <c r="A53" s="1" t="str">
        <f t="shared" si="12"/>
        <v xml:space="preserve">Ολοκλήρωση Παραγωγής </v>
      </c>
      <c r="B53" s="1">
        <v>0</v>
      </c>
      <c r="C53" s="1">
        <v>0</v>
      </c>
      <c r="D53" s="1">
        <f>100*8</f>
        <v>800</v>
      </c>
      <c r="E53" s="1">
        <v>0</v>
      </c>
      <c r="F53" s="1">
        <f>100*8</f>
        <v>800</v>
      </c>
      <c r="G53" s="1">
        <f>100*8</f>
        <v>800</v>
      </c>
      <c r="H53" s="1">
        <v>0</v>
      </c>
      <c r="I53" s="1">
        <f>100*3</f>
        <v>300</v>
      </c>
      <c r="J53" s="1">
        <v>0</v>
      </c>
      <c r="K53" s="1">
        <v>0</v>
      </c>
      <c r="L53" s="1">
        <v>0</v>
      </c>
    </row>
    <row r="54" spans="1:12" x14ac:dyDescent="0.3">
      <c r="A54" s="1" t="str">
        <f t="shared" si="12"/>
        <v xml:space="preserve">Εντολές Παραγωγής </v>
      </c>
      <c r="B54" s="1">
        <v>800</v>
      </c>
      <c r="C54" s="1">
        <v>0</v>
      </c>
      <c r="D54" s="1">
        <v>800</v>
      </c>
      <c r="E54" s="1">
        <v>800</v>
      </c>
      <c r="F54" s="1">
        <v>0</v>
      </c>
      <c r="G54" s="1">
        <v>300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">
      <c r="A55" s="1" t="str">
        <f t="shared" si="12"/>
        <v xml:space="preserve">Ενδιάμεσο Απόθεμα 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f>I53-I52</f>
        <v>50</v>
      </c>
      <c r="J55" s="1">
        <v>0</v>
      </c>
      <c r="K55" s="1">
        <v>0</v>
      </c>
      <c r="L55" s="1">
        <v>0</v>
      </c>
    </row>
    <row r="56" spans="1:1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Σοφια Κουρακου</dc:creator>
  <cp:lastModifiedBy>Σοφια Κουρακου</cp:lastModifiedBy>
  <dcterms:created xsi:type="dcterms:W3CDTF">2024-01-14T20:13:59Z</dcterms:created>
  <dcterms:modified xsi:type="dcterms:W3CDTF">2024-02-01T12:32:01Z</dcterms:modified>
</cp:coreProperties>
</file>