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tounosunkoya/Downloads/sophies work/"/>
    </mc:Choice>
  </mc:AlternateContent>
  <xr:revisionPtr revIDLastSave="0" documentId="13_ncr:1_{7FD99D12-C3D6-0342-967C-6C7E001B4177}" xr6:coauthVersionLast="47" xr6:coauthVersionMax="47" xr10:uidLastSave="{00000000-0000-0000-0000-000000000000}"/>
  <bookViews>
    <workbookView xWindow="6060" yWindow="460" windowWidth="22840" windowHeight="12800" xr2:uid="{0F4F0BD0-A198-CF4C-8D3B-36F445F72D5D}"/>
  </bookViews>
  <sheets>
    <sheet name="summary Gini and crime" sheetId="1" r:id="rId1"/>
    <sheet name="Suffolk County" sheetId="2" r:id="rId2"/>
    <sheet name="Nassau County" sheetId="3" r:id="rId3"/>
    <sheet name="Queens County" sheetId="4" r:id="rId4"/>
    <sheet name="Kings County" sheetId="5" r:id="rId5"/>
    <sheet name="Richmond County" sheetId="6" r:id="rId6"/>
    <sheet name="New York County" sheetId="7" r:id="rId7"/>
    <sheet name="Bronx County" sheetId="8" r:id="rId8"/>
    <sheet name="Westchester County" sheetId="9" r:id="rId9"/>
    <sheet name="Rockland County" sheetId="10" r:id="rId10"/>
    <sheet name="Putnam County" sheetId="11" r:id="rId11"/>
    <sheet name="Orange County" sheetId="12" r:id="rId12"/>
  </sheets>
  <definedNames>
    <definedName name="_xlchart.v1.4" hidden="1">'summary Gini and crime'!$B$1</definedName>
    <definedName name="_xlchart.v1.5" hidden="1">'summary Gini and crime'!$B$2:$B$12</definedName>
    <definedName name="_xlchart.v1.6" hidden="1">'summary Gini and crime'!$D$1</definedName>
    <definedName name="_xlchart.v1.7" hidden="1">'summary Gini and crime'!$D$2:$D$12</definedName>
    <definedName name="_xlchart.v2.0" hidden="1">'summary Gini and crime'!$B$1</definedName>
    <definedName name="_xlchart.v2.1" hidden="1">'summary Gini and crime'!$B$2:$B$12</definedName>
    <definedName name="_xlchart.v2.2" hidden="1">'summary Gini and crime'!$D$1</definedName>
    <definedName name="_xlchart.v2.3" hidden="1">'summary Gini and crime'!$D$2:$D$12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2" l="1"/>
  <c r="B15" i="12"/>
  <c r="B14" i="12"/>
  <c r="F11" i="12"/>
  <c r="C11" i="12"/>
  <c r="F10" i="12"/>
  <c r="C10" i="12"/>
  <c r="E10" i="12" s="1"/>
  <c r="H10" i="12" s="1"/>
  <c r="F9" i="12"/>
  <c r="C9" i="12"/>
  <c r="E9" i="12" s="1"/>
  <c r="H9" i="12" s="1"/>
  <c r="F8" i="12"/>
  <c r="C8" i="12"/>
  <c r="E8" i="12" s="1"/>
  <c r="H8" i="12" s="1"/>
  <c r="F7" i="12"/>
  <c r="C7" i="12"/>
  <c r="E7" i="12" s="1"/>
  <c r="H7" i="12" s="1"/>
  <c r="F6" i="12"/>
  <c r="C6" i="12"/>
  <c r="E6" i="12" s="1"/>
  <c r="H6" i="12" s="1"/>
  <c r="F5" i="12"/>
  <c r="C5" i="12"/>
  <c r="E5" i="12" s="1"/>
  <c r="H5" i="12" s="1"/>
  <c r="F4" i="12"/>
  <c r="C4" i="12"/>
  <c r="E4" i="12" s="1"/>
  <c r="H4" i="12" s="1"/>
  <c r="F3" i="12"/>
  <c r="C3" i="12"/>
  <c r="E3" i="12" s="1"/>
  <c r="H3" i="12" s="1"/>
  <c r="F2" i="12"/>
  <c r="G2" i="12" s="1"/>
  <c r="C2" i="12"/>
  <c r="E2" i="12" s="1"/>
  <c r="B17" i="11"/>
  <c r="B15" i="11"/>
  <c r="B14" i="11"/>
  <c r="F11" i="11"/>
  <c r="C11" i="11"/>
  <c r="F10" i="11"/>
  <c r="C10" i="11"/>
  <c r="E10" i="11" s="1"/>
  <c r="H10" i="11" s="1"/>
  <c r="F9" i="11"/>
  <c r="E9" i="11"/>
  <c r="H9" i="11" s="1"/>
  <c r="C9" i="11"/>
  <c r="F8" i="11"/>
  <c r="C8" i="11"/>
  <c r="E8" i="11" s="1"/>
  <c r="H8" i="11" s="1"/>
  <c r="F7" i="11"/>
  <c r="C7" i="11"/>
  <c r="E7" i="11" s="1"/>
  <c r="H7" i="11" s="1"/>
  <c r="F6" i="11"/>
  <c r="C6" i="11"/>
  <c r="E6" i="11" s="1"/>
  <c r="H6" i="11" s="1"/>
  <c r="F5" i="11"/>
  <c r="C5" i="11"/>
  <c r="E5" i="11" s="1"/>
  <c r="H5" i="11" s="1"/>
  <c r="F4" i="11"/>
  <c r="C4" i="11"/>
  <c r="E4" i="11" s="1"/>
  <c r="H4" i="11" s="1"/>
  <c r="F3" i="11"/>
  <c r="C3" i="11"/>
  <c r="E3" i="11" s="1"/>
  <c r="H3" i="11" s="1"/>
  <c r="F2" i="11"/>
  <c r="G2" i="11" s="1"/>
  <c r="C2" i="11"/>
  <c r="E2" i="11" s="1"/>
  <c r="H2" i="11" s="1"/>
  <c r="I2" i="11" s="1"/>
  <c r="B17" i="10"/>
  <c r="B15" i="10"/>
  <c r="B14" i="10"/>
  <c r="F11" i="10"/>
  <c r="C11" i="10"/>
  <c r="F10" i="10"/>
  <c r="C10" i="10"/>
  <c r="E10" i="10" s="1"/>
  <c r="H10" i="10" s="1"/>
  <c r="F9" i="10"/>
  <c r="C9" i="10"/>
  <c r="E9" i="10" s="1"/>
  <c r="H9" i="10" s="1"/>
  <c r="F8" i="10"/>
  <c r="E8" i="10"/>
  <c r="H8" i="10" s="1"/>
  <c r="C8" i="10"/>
  <c r="F7" i="10"/>
  <c r="C7" i="10"/>
  <c r="E7" i="10" s="1"/>
  <c r="H7" i="10" s="1"/>
  <c r="F6" i="10"/>
  <c r="C6" i="10"/>
  <c r="E6" i="10" s="1"/>
  <c r="H6" i="10" s="1"/>
  <c r="F5" i="10"/>
  <c r="C5" i="10"/>
  <c r="E5" i="10" s="1"/>
  <c r="H5" i="10" s="1"/>
  <c r="F4" i="10"/>
  <c r="C4" i="10"/>
  <c r="E4" i="10" s="1"/>
  <c r="H4" i="10" s="1"/>
  <c r="F3" i="10"/>
  <c r="C3" i="10"/>
  <c r="E3" i="10" s="1"/>
  <c r="H3" i="10" s="1"/>
  <c r="F2" i="10"/>
  <c r="G2" i="10" s="1"/>
  <c r="G3" i="10" s="1"/>
  <c r="C2" i="10"/>
  <c r="E2" i="10" s="1"/>
  <c r="H2" i="10" s="1"/>
  <c r="I2" i="10" s="1"/>
  <c r="B17" i="9"/>
  <c r="B15" i="9"/>
  <c r="B14" i="9"/>
  <c r="F11" i="9"/>
  <c r="C11" i="9"/>
  <c r="F10" i="9"/>
  <c r="C10" i="9"/>
  <c r="E10" i="9" s="1"/>
  <c r="H10" i="9" s="1"/>
  <c r="F9" i="9"/>
  <c r="C9" i="9"/>
  <c r="E9" i="9" s="1"/>
  <c r="H9" i="9" s="1"/>
  <c r="F8" i="9"/>
  <c r="C8" i="9"/>
  <c r="E8" i="9" s="1"/>
  <c r="H8" i="9" s="1"/>
  <c r="F7" i="9"/>
  <c r="C7" i="9"/>
  <c r="E7" i="9" s="1"/>
  <c r="H7" i="9" s="1"/>
  <c r="F6" i="9"/>
  <c r="C6" i="9"/>
  <c r="E6" i="9" s="1"/>
  <c r="H6" i="9" s="1"/>
  <c r="F5" i="9"/>
  <c r="C5" i="9"/>
  <c r="E5" i="9" s="1"/>
  <c r="H5" i="9" s="1"/>
  <c r="F4" i="9"/>
  <c r="C4" i="9"/>
  <c r="E4" i="9" s="1"/>
  <c r="H4" i="9" s="1"/>
  <c r="F3" i="9"/>
  <c r="C3" i="9"/>
  <c r="E3" i="9" s="1"/>
  <c r="H3" i="9" s="1"/>
  <c r="F2" i="9"/>
  <c r="G2" i="9" s="1"/>
  <c r="C2" i="9"/>
  <c r="E2" i="9" s="1"/>
  <c r="B17" i="8"/>
  <c r="B15" i="8"/>
  <c r="B14" i="8"/>
  <c r="F11" i="8"/>
  <c r="C11" i="8"/>
  <c r="F10" i="8"/>
  <c r="C10" i="8"/>
  <c r="E10" i="8" s="1"/>
  <c r="H10" i="8" s="1"/>
  <c r="F9" i="8"/>
  <c r="C9" i="8"/>
  <c r="E9" i="8" s="1"/>
  <c r="H9" i="8" s="1"/>
  <c r="F8" i="8"/>
  <c r="C8" i="8"/>
  <c r="E8" i="8" s="1"/>
  <c r="H8" i="8" s="1"/>
  <c r="F7" i="8"/>
  <c r="C7" i="8"/>
  <c r="E7" i="8" s="1"/>
  <c r="H7" i="8" s="1"/>
  <c r="F6" i="8"/>
  <c r="C6" i="8"/>
  <c r="E6" i="8" s="1"/>
  <c r="H6" i="8" s="1"/>
  <c r="F5" i="8"/>
  <c r="C5" i="8"/>
  <c r="E5" i="8" s="1"/>
  <c r="H5" i="8" s="1"/>
  <c r="F4" i="8"/>
  <c r="C4" i="8"/>
  <c r="E4" i="8" s="1"/>
  <c r="H4" i="8" s="1"/>
  <c r="F3" i="8"/>
  <c r="C3" i="8"/>
  <c r="E3" i="8" s="1"/>
  <c r="H3" i="8" s="1"/>
  <c r="F2" i="8"/>
  <c r="G2" i="8" s="1"/>
  <c r="C2" i="8"/>
  <c r="E2" i="8" s="1"/>
  <c r="G3" i="6"/>
  <c r="G5" i="6"/>
  <c r="G6" i="6"/>
  <c r="G7" i="6" s="1"/>
  <c r="G8" i="6" s="1"/>
  <c r="G9" i="6" s="1"/>
  <c r="G10" i="6" s="1"/>
  <c r="G11" i="6" s="1"/>
  <c r="G4" i="6"/>
  <c r="B17" i="7"/>
  <c r="B15" i="7"/>
  <c r="B14" i="7"/>
  <c r="F11" i="7"/>
  <c r="C11" i="7"/>
  <c r="F10" i="7"/>
  <c r="C10" i="7"/>
  <c r="E10" i="7" s="1"/>
  <c r="F9" i="7"/>
  <c r="C9" i="7"/>
  <c r="E9" i="7" s="1"/>
  <c r="F8" i="7"/>
  <c r="C8" i="7"/>
  <c r="E8" i="7" s="1"/>
  <c r="H8" i="7" s="1"/>
  <c r="F7" i="7"/>
  <c r="C7" i="7"/>
  <c r="E7" i="7" s="1"/>
  <c r="F6" i="7"/>
  <c r="C6" i="7"/>
  <c r="E6" i="7" s="1"/>
  <c r="F5" i="7"/>
  <c r="C5" i="7"/>
  <c r="E5" i="7" s="1"/>
  <c r="F4" i="7"/>
  <c r="C4" i="7"/>
  <c r="E4" i="7" s="1"/>
  <c r="H4" i="7" s="1"/>
  <c r="F3" i="7"/>
  <c r="C3" i="7"/>
  <c r="E3" i="7" s="1"/>
  <c r="F2" i="7"/>
  <c r="G2" i="7" s="1"/>
  <c r="C2" i="7"/>
  <c r="E2" i="7" s="1"/>
  <c r="B17" i="6"/>
  <c r="B15" i="6"/>
  <c r="B14" i="6"/>
  <c r="F11" i="6"/>
  <c r="C11" i="6"/>
  <c r="F10" i="6"/>
  <c r="C10" i="6"/>
  <c r="E10" i="6" s="1"/>
  <c r="H10" i="6" s="1"/>
  <c r="F9" i="6"/>
  <c r="C9" i="6"/>
  <c r="E9" i="6" s="1"/>
  <c r="F8" i="6"/>
  <c r="C8" i="6"/>
  <c r="E8" i="6" s="1"/>
  <c r="H8" i="6" s="1"/>
  <c r="F7" i="6"/>
  <c r="C7" i="6"/>
  <c r="E7" i="6" s="1"/>
  <c r="F6" i="6"/>
  <c r="C6" i="6"/>
  <c r="E6" i="6" s="1"/>
  <c r="H6" i="6" s="1"/>
  <c r="F5" i="6"/>
  <c r="C5" i="6"/>
  <c r="E5" i="6" s="1"/>
  <c r="F4" i="6"/>
  <c r="C4" i="6"/>
  <c r="E4" i="6" s="1"/>
  <c r="H4" i="6" s="1"/>
  <c r="F3" i="6"/>
  <c r="C3" i="6"/>
  <c r="E3" i="6" s="1"/>
  <c r="F2" i="6"/>
  <c r="G2" i="6" s="1"/>
  <c r="C2" i="6"/>
  <c r="E2" i="6" s="1"/>
  <c r="D11" i="4"/>
  <c r="E11" i="4"/>
  <c r="G2" i="4"/>
  <c r="G2" i="5"/>
  <c r="B17" i="5"/>
  <c r="B15" i="5"/>
  <c r="B14" i="5"/>
  <c r="F11" i="5"/>
  <c r="C11" i="5"/>
  <c r="F10" i="5"/>
  <c r="C10" i="5"/>
  <c r="E10" i="5" s="1"/>
  <c r="H10" i="5" s="1"/>
  <c r="F9" i="5"/>
  <c r="C9" i="5"/>
  <c r="E9" i="5" s="1"/>
  <c r="F8" i="5"/>
  <c r="C8" i="5"/>
  <c r="E8" i="5" s="1"/>
  <c r="F7" i="5"/>
  <c r="C7" i="5"/>
  <c r="E7" i="5" s="1"/>
  <c r="H7" i="5" s="1"/>
  <c r="F6" i="5"/>
  <c r="C6" i="5"/>
  <c r="E6" i="5" s="1"/>
  <c r="H6" i="5" s="1"/>
  <c r="F5" i="5"/>
  <c r="C5" i="5"/>
  <c r="E5" i="5" s="1"/>
  <c r="F4" i="5"/>
  <c r="C4" i="5"/>
  <c r="E4" i="5" s="1"/>
  <c r="F3" i="5"/>
  <c r="C3" i="5"/>
  <c r="E3" i="5" s="1"/>
  <c r="H3" i="5" s="1"/>
  <c r="F2" i="5"/>
  <c r="C2" i="5"/>
  <c r="E2" i="5" s="1"/>
  <c r="H2" i="5" s="1"/>
  <c r="I2" i="5" s="1"/>
  <c r="C11" i="4"/>
  <c r="F11" i="4"/>
  <c r="F4" i="4"/>
  <c r="F5" i="4"/>
  <c r="F6" i="4"/>
  <c r="F7" i="4"/>
  <c r="F8" i="4"/>
  <c r="F9" i="4"/>
  <c r="F10" i="4"/>
  <c r="F3" i="4"/>
  <c r="F2" i="4"/>
  <c r="C3" i="4"/>
  <c r="C4" i="4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2" i="4"/>
  <c r="E2" i="4" s="1"/>
  <c r="E4" i="4"/>
  <c r="E3" i="4"/>
  <c r="B14" i="4"/>
  <c r="B15" i="4"/>
  <c r="B17" i="4"/>
  <c r="B15" i="3"/>
  <c r="E4" i="3"/>
  <c r="B17" i="3"/>
  <c r="B14" i="3"/>
  <c r="F11" i="3"/>
  <c r="C11" i="3"/>
  <c r="F10" i="3"/>
  <c r="C10" i="3"/>
  <c r="E10" i="3" s="1"/>
  <c r="H10" i="3" s="1"/>
  <c r="F9" i="3"/>
  <c r="C9" i="3"/>
  <c r="E9" i="3" s="1"/>
  <c r="H9" i="3" s="1"/>
  <c r="F8" i="3"/>
  <c r="C8" i="3"/>
  <c r="E8" i="3" s="1"/>
  <c r="H8" i="3" s="1"/>
  <c r="F7" i="3"/>
  <c r="C7" i="3"/>
  <c r="E7" i="3" s="1"/>
  <c r="H7" i="3" s="1"/>
  <c r="F6" i="3"/>
  <c r="C6" i="3"/>
  <c r="E6" i="3" s="1"/>
  <c r="H6" i="3" s="1"/>
  <c r="F5" i="3"/>
  <c r="C5" i="3"/>
  <c r="F4" i="3"/>
  <c r="C4" i="3"/>
  <c r="F3" i="3"/>
  <c r="G3" i="3" s="1"/>
  <c r="C3" i="3"/>
  <c r="F2" i="3"/>
  <c r="E2" i="3"/>
  <c r="H2" i="3" s="1"/>
  <c r="I2" i="3" s="1"/>
  <c r="C2" i="3"/>
  <c r="B17" i="2"/>
  <c r="K14" i="2"/>
  <c r="K13" i="2"/>
  <c r="J11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2" i="2"/>
  <c r="B15" i="2"/>
  <c r="I4" i="2"/>
  <c r="I5" i="2" s="1"/>
  <c r="I6" i="2" s="1"/>
  <c r="I7" i="2" s="1"/>
  <c r="I8" i="2" s="1"/>
  <c r="I9" i="2" s="1"/>
  <c r="I10" i="2" s="1"/>
  <c r="I11" i="2" s="1"/>
  <c r="I3" i="2"/>
  <c r="I2" i="2"/>
  <c r="B14" i="2"/>
  <c r="H3" i="2"/>
  <c r="H4" i="2"/>
  <c r="H5" i="2"/>
  <c r="H6" i="2"/>
  <c r="H7" i="2"/>
  <c r="H8" i="2"/>
  <c r="H9" i="2"/>
  <c r="H10" i="2"/>
  <c r="H2" i="2"/>
  <c r="G4" i="2"/>
  <c r="G5" i="2" s="1"/>
  <c r="G6" i="2" s="1"/>
  <c r="G7" i="2" s="1"/>
  <c r="G8" i="2" s="1"/>
  <c r="G9" i="2" s="1"/>
  <c r="G10" i="2" s="1"/>
  <c r="G11" i="2" s="1"/>
  <c r="G3" i="2"/>
  <c r="F2" i="2"/>
  <c r="F3" i="2"/>
  <c r="F4" i="2"/>
  <c r="F5" i="2"/>
  <c r="F6" i="2"/>
  <c r="F7" i="2"/>
  <c r="F8" i="2"/>
  <c r="F9" i="2"/>
  <c r="F10" i="2"/>
  <c r="F11" i="2"/>
  <c r="E11" i="2"/>
  <c r="D11" i="2" s="1"/>
  <c r="E3" i="2"/>
  <c r="E4" i="2"/>
  <c r="E5" i="2"/>
  <c r="E6" i="2"/>
  <c r="E7" i="2"/>
  <c r="E8" i="2"/>
  <c r="E9" i="2"/>
  <c r="E10" i="2"/>
  <c r="E2" i="2"/>
  <c r="C3" i="2"/>
  <c r="C4" i="2"/>
  <c r="C5" i="2"/>
  <c r="C6" i="2"/>
  <c r="C7" i="2"/>
  <c r="C8" i="2"/>
  <c r="C9" i="2"/>
  <c r="C10" i="2"/>
  <c r="C11" i="2"/>
  <c r="C2" i="2"/>
  <c r="H2" i="12" l="1"/>
  <c r="I2" i="12" s="1"/>
  <c r="I3" i="12" s="1"/>
  <c r="I4" i="12" s="1"/>
  <c r="I5" i="12" s="1"/>
  <c r="I6" i="12" s="1"/>
  <c r="I7" i="12" s="1"/>
  <c r="I8" i="12" s="1"/>
  <c r="I9" i="12" s="1"/>
  <c r="I10" i="12" s="1"/>
  <c r="E11" i="12"/>
  <c r="G3" i="12"/>
  <c r="J2" i="12"/>
  <c r="K2" i="12" s="1"/>
  <c r="J2" i="11"/>
  <c r="K2" i="11" s="1"/>
  <c r="G3" i="11"/>
  <c r="E11" i="11"/>
  <c r="I3" i="11"/>
  <c r="I4" i="11" s="1"/>
  <c r="I5" i="11" s="1"/>
  <c r="I6" i="11" s="1"/>
  <c r="I7" i="11" s="1"/>
  <c r="I8" i="11" s="1"/>
  <c r="I9" i="11" s="1"/>
  <c r="I10" i="11" s="1"/>
  <c r="E11" i="10"/>
  <c r="I3" i="10"/>
  <c r="I4" i="10" s="1"/>
  <c r="I5" i="10" s="1"/>
  <c r="I6" i="10" s="1"/>
  <c r="I7" i="10" s="1"/>
  <c r="I8" i="10" s="1"/>
  <c r="I9" i="10" s="1"/>
  <c r="I10" i="10" s="1"/>
  <c r="J2" i="10"/>
  <c r="K2" i="10" s="1"/>
  <c r="G4" i="10"/>
  <c r="J3" i="10"/>
  <c r="K3" i="10" s="1"/>
  <c r="H11" i="10"/>
  <c r="D11" i="10"/>
  <c r="G3" i="9"/>
  <c r="H2" i="9"/>
  <c r="I2" i="9" s="1"/>
  <c r="I3" i="9" s="1"/>
  <c r="I4" i="9" s="1"/>
  <c r="I5" i="9" s="1"/>
  <c r="I6" i="9" s="1"/>
  <c r="I7" i="9" s="1"/>
  <c r="I8" i="9" s="1"/>
  <c r="I9" i="9" s="1"/>
  <c r="I10" i="9" s="1"/>
  <c r="E11" i="9"/>
  <c r="G3" i="8"/>
  <c r="H2" i="8"/>
  <c r="I2" i="8" s="1"/>
  <c r="I3" i="8" s="1"/>
  <c r="I4" i="8" s="1"/>
  <c r="I5" i="8" s="1"/>
  <c r="I6" i="8" s="1"/>
  <c r="I7" i="8" s="1"/>
  <c r="I8" i="8" s="1"/>
  <c r="I9" i="8" s="1"/>
  <c r="I10" i="8" s="1"/>
  <c r="E11" i="8"/>
  <c r="H5" i="7"/>
  <c r="H9" i="7"/>
  <c r="H6" i="7"/>
  <c r="H10" i="7"/>
  <c r="H3" i="7"/>
  <c r="H7" i="7"/>
  <c r="H2" i="7"/>
  <c r="I2" i="7" s="1"/>
  <c r="I3" i="7" s="1"/>
  <c r="I4" i="7" s="1"/>
  <c r="I5" i="7" s="1"/>
  <c r="I6" i="7" s="1"/>
  <c r="I7" i="7" s="1"/>
  <c r="I8" i="7" s="1"/>
  <c r="I9" i="7" s="1"/>
  <c r="I10" i="7" s="1"/>
  <c r="E11" i="7"/>
  <c r="G3" i="7"/>
  <c r="H3" i="6"/>
  <c r="H7" i="6"/>
  <c r="H5" i="6"/>
  <c r="H9" i="6"/>
  <c r="H2" i="6"/>
  <c r="I2" i="6" s="1"/>
  <c r="I3" i="6" s="1"/>
  <c r="I4" i="6" s="1"/>
  <c r="I5" i="6" s="1"/>
  <c r="I6" i="6" s="1"/>
  <c r="I7" i="6" s="1"/>
  <c r="I8" i="6" s="1"/>
  <c r="I9" i="6" s="1"/>
  <c r="I10" i="6" s="1"/>
  <c r="E11" i="6"/>
  <c r="J2" i="6"/>
  <c r="K2" i="6" s="1"/>
  <c r="G3" i="4"/>
  <c r="G3" i="5"/>
  <c r="G4" i="5" s="1"/>
  <c r="G5" i="5" s="1"/>
  <c r="H4" i="5"/>
  <c r="H8" i="5"/>
  <c r="H5" i="5"/>
  <c r="H9" i="5"/>
  <c r="I3" i="5"/>
  <c r="J2" i="5"/>
  <c r="K2" i="5" s="1"/>
  <c r="E11" i="5"/>
  <c r="G4" i="4"/>
  <c r="G5" i="4" s="1"/>
  <c r="G6" i="4" s="1"/>
  <c r="G7" i="4" s="1"/>
  <c r="G8" i="4" s="1"/>
  <c r="G9" i="4" s="1"/>
  <c r="G10" i="4" s="1"/>
  <c r="G11" i="4" s="1"/>
  <c r="H9" i="4"/>
  <c r="H5" i="4"/>
  <c r="H8" i="4"/>
  <c r="H4" i="4"/>
  <c r="H3" i="4"/>
  <c r="H7" i="4"/>
  <c r="H10" i="4"/>
  <c r="H6" i="4"/>
  <c r="H2" i="4"/>
  <c r="I2" i="4" s="1"/>
  <c r="H4" i="3"/>
  <c r="H3" i="3"/>
  <c r="I3" i="3" s="1"/>
  <c r="E5" i="3"/>
  <c r="H5" i="3" s="1"/>
  <c r="E3" i="3"/>
  <c r="J2" i="3"/>
  <c r="K2" i="3" s="1"/>
  <c r="G4" i="3"/>
  <c r="E11" i="3"/>
  <c r="H11" i="2"/>
  <c r="G4" i="12" l="1"/>
  <c r="J3" i="12"/>
  <c r="K3" i="12" s="1"/>
  <c r="H11" i="12"/>
  <c r="D11" i="12"/>
  <c r="I11" i="12"/>
  <c r="H11" i="11"/>
  <c r="I11" i="11" s="1"/>
  <c r="D11" i="11"/>
  <c r="G4" i="11"/>
  <c r="J3" i="11"/>
  <c r="K3" i="11" s="1"/>
  <c r="G5" i="10"/>
  <c r="J4" i="10"/>
  <c r="K4" i="10" s="1"/>
  <c r="I11" i="10"/>
  <c r="G4" i="9"/>
  <c r="J3" i="9"/>
  <c r="K3" i="9" s="1"/>
  <c r="H11" i="9"/>
  <c r="I11" i="9" s="1"/>
  <c r="D11" i="9"/>
  <c r="J2" i="9"/>
  <c r="K2" i="9" s="1"/>
  <c r="J2" i="8"/>
  <c r="K2" i="8" s="1"/>
  <c r="H11" i="8"/>
  <c r="I11" i="8" s="1"/>
  <c r="D11" i="8"/>
  <c r="J3" i="8"/>
  <c r="K3" i="8" s="1"/>
  <c r="G4" i="8"/>
  <c r="H11" i="7"/>
  <c r="I11" i="7" s="1"/>
  <c r="D11" i="7"/>
  <c r="G4" i="7"/>
  <c r="J3" i="7"/>
  <c r="K3" i="7" s="1"/>
  <c r="J2" i="7"/>
  <c r="K2" i="7" s="1"/>
  <c r="H11" i="6"/>
  <c r="D11" i="6"/>
  <c r="J3" i="6"/>
  <c r="K3" i="6" s="1"/>
  <c r="I11" i="6"/>
  <c r="H11" i="5"/>
  <c r="D11" i="5"/>
  <c r="I4" i="5"/>
  <c r="J3" i="5"/>
  <c r="K3" i="5" s="1"/>
  <c r="G6" i="5"/>
  <c r="I3" i="4"/>
  <c r="J2" i="4"/>
  <c r="K2" i="4" s="1"/>
  <c r="I4" i="3"/>
  <c r="I5" i="3" s="1"/>
  <c r="I6" i="3" s="1"/>
  <c r="I7" i="3" s="1"/>
  <c r="I8" i="3" s="1"/>
  <c r="I9" i="3" s="1"/>
  <c r="I10" i="3" s="1"/>
  <c r="I11" i="3" s="1"/>
  <c r="J3" i="3"/>
  <c r="K3" i="3" s="1"/>
  <c r="H11" i="3"/>
  <c r="D11" i="3"/>
  <c r="G5" i="3"/>
  <c r="G5" i="12" l="1"/>
  <c r="J4" i="12"/>
  <c r="K4" i="12" s="1"/>
  <c r="G5" i="11"/>
  <c r="J4" i="11"/>
  <c r="K4" i="11" s="1"/>
  <c r="G6" i="10"/>
  <c r="J5" i="10"/>
  <c r="K5" i="10" s="1"/>
  <c r="J4" i="9"/>
  <c r="K4" i="9" s="1"/>
  <c r="G5" i="9"/>
  <c r="G5" i="8"/>
  <c r="J4" i="8"/>
  <c r="K4" i="8" s="1"/>
  <c r="J4" i="7"/>
  <c r="K4" i="7" s="1"/>
  <c r="G5" i="7"/>
  <c r="J4" i="6"/>
  <c r="K4" i="6" s="1"/>
  <c r="I5" i="5"/>
  <c r="J4" i="5"/>
  <c r="K4" i="5" s="1"/>
  <c r="G7" i="5"/>
  <c r="I4" i="4"/>
  <c r="J3" i="4"/>
  <c r="K3" i="4" s="1"/>
  <c r="J4" i="3"/>
  <c r="K4" i="3" s="1"/>
  <c r="G6" i="3"/>
  <c r="J5" i="3"/>
  <c r="K5" i="3" s="1"/>
  <c r="J5" i="12" l="1"/>
  <c r="K5" i="12" s="1"/>
  <c r="G6" i="12"/>
  <c r="J5" i="11"/>
  <c r="K5" i="11" s="1"/>
  <c r="G6" i="11"/>
  <c r="G7" i="10"/>
  <c r="J6" i="10"/>
  <c r="K6" i="10" s="1"/>
  <c r="G6" i="9"/>
  <c r="J5" i="9"/>
  <c r="K5" i="9" s="1"/>
  <c r="G6" i="8"/>
  <c r="J5" i="8"/>
  <c r="K5" i="8" s="1"/>
  <c r="G6" i="7"/>
  <c r="J5" i="7"/>
  <c r="K5" i="7" s="1"/>
  <c r="J5" i="6"/>
  <c r="K5" i="6" s="1"/>
  <c r="G8" i="5"/>
  <c r="I6" i="5"/>
  <c r="J5" i="5"/>
  <c r="K5" i="5" s="1"/>
  <c r="I5" i="4"/>
  <c r="J4" i="4"/>
  <c r="K4" i="4" s="1"/>
  <c r="G7" i="3"/>
  <c r="J6" i="3"/>
  <c r="K6" i="3" s="1"/>
  <c r="G7" i="12" l="1"/>
  <c r="J6" i="12"/>
  <c r="K6" i="12" s="1"/>
  <c r="G7" i="11"/>
  <c r="J6" i="11"/>
  <c r="K6" i="11" s="1"/>
  <c r="G8" i="10"/>
  <c r="J7" i="10"/>
  <c r="K7" i="10" s="1"/>
  <c r="J6" i="9"/>
  <c r="K6" i="9" s="1"/>
  <c r="G7" i="9"/>
  <c r="G7" i="8"/>
  <c r="J6" i="8"/>
  <c r="K6" i="8" s="1"/>
  <c r="J6" i="7"/>
  <c r="K6" i="7" s="1"/>
  <c r="G7" i="7"/>
  <c r="J6" i="6"/>
  <c r="K6" i="6" s="1"/>
  <c r="I7" i="5"/>
  <c r="J6" i="5"/>
  <c r="K6" i="5" s="1"/>
  <c r="G9" i="5"/>
  <c r="I6" i="4"/>
  <c r="J5" i="4"/>
  <c r="K5" i="4" s="1"/>
  <c r="J7" i="3"/>
  <c r="K7" i="3" s="1"/>
  <c r="G8" i="3"/>
  <c r="J7" i="12" l="1"/>
  <c r="K7" i="12" s="1"/>
  <c r="G8" i="12"/>
  <c r="G8" i="11"/>
  <c r="J7" i="11"/>
  <c r="K7" i="11" s="1"/>
  <c r="J8" i="10"/>
  <c r="K8" i="10" s="1"/>
  <c r="G9" i="10"/>
  <c r="G8" i="9"/>
  <c r="J7" i="9"/>
  <c r="K7" i="9" s="1"/>
  <c r="J7" i="8"/>
  <c r="K7" i="8" s="1"/>
  <c r="G8" i="8"/>
  <c r="G8" i="7"/>
  <c r="J7" i="7"/>
  <c r="K7" i="7" s="1"/>
  <c r="J7" i="6"/>
  <c r="K7" i="6" s="1"/>
  <c r="G10" i="5"/>
  <c r="I8" i="5"/>
  <c r="J7" i="5"/>
  <c r="K7" i="5" s="1"/>
  <c r="I7" i="4"/>
  <c r="J6" i="4"/>
  <c r="K6" i="4" s="1"/>
  <c r="G9" i="3"/>
  <c r="J8" i="3"/>
  <c r="K8" i="3" s="1"/>
  <c r="G9" i="12" l="1"/>
  <c r="J8" i="12"/>
  <c r="K8" i="12" s="1"/>
  <c r="J8" i="11"/>
  <c r="K8" i="11" s="1"/>
  <c r="G9" i="11"/>
  <c r="G10" i="10"/>
  <c r="J9" i="10"/>
  <c r="K9" i="10" s="1"/>
  <c r="J8" i="9"/>
  <c r="K8" i="9" s="1"/>
  <c r="G9" i="9"/>
  <c r="J8" i="8"/>
  <c r="K8" i="8" s="1"/>
  <c r="G9" i="8"/>
  <c r="G9" i="7"/>
  <c r="J8" i="7"/>
  <c r="K8" i="7" s="1"/>
  <c r="J8" i="6"/>
  <c r="K8" i="6" s="1"/>
  <c r="I9" i="5"/>
  <c r="J8" i="5"/>
  <c r="K8" i="5" s="1"/>
  <c r="G11" i="5"/>
  <c r="I8" i="4"/>
  <c r="J7" i="4"/>
  <c r="K7" i="4" s="1"/>
  <c r="G10" i="3"/>
  <c r="J9" i="3"/>
  <c r="K9" i="3" s="1"/>
  <c r="G10" i="12" l="1"/>
  <c r="J9" i="12"/>
  <c r="K9" i="12" s="1"/>
  <c r="G10" i="11"/>
  <c r="J9" i="11"/>
  <c r="K9" i="11" s="1"/>
  <c r="G11" i="10"/>
  <c r="J11" i="10" s="1"/>
  <c r="K11" i="10" s="1"/>
  <c r="J10" i="10"/>
  <c r="K10" i="10" s="1"/>
  <c r="J9" i="9"/>
  <c r="K9" i="9" s="1"/>
  <c r="G10" i="9"/>
  <c r="G10" i="8"/>
  <c r="J9" i="8"/>
  <c r="K9" i="8" s="1"/>
  <c r="J9" i="7"/>
  <c r="K9" i="7" s="1"/>
  <c r="G10" i="7"/>
  <c r="J9" i="6"/>
  <c r="K9" i="6" s="1"/>
  <c r="I10" i="5"/>
  <c r="J9" i="5"/>
  <c r="K9" i="5" s="1"/>
  <c r="I9" i="4"/>
  <c r="J8" i="4"/>
  <c r="K8" i="4" s="1"/>
  <c r="G11" i="3"/>
  <c r="J11" i="3" s="1"/>
  <c r="K11" i="3" s="1"/>
  <c r="K13" i="3" s="1"/>
  <c r="K14" i="3" s="1"/>
  <c r="J10" i="3"/>
  <c r="K10" i="3" s="1"/>
  <c r="G11" i="12" l="1"/>
  <c r="J11" i="12" s="1"/>
  <c r="K11" i="12" s="1"/>
  <c r="J10" i="12"/>
  <c r="K10" i="12" s="1"/>
  <c r="G11" i="11"/>
  <c r="J11" i="11" s="1"/>
  <c r="K11" i="11" s="1"/>
  <c r="J10" i="11"/>
  <c r="K10" i="11" s="1"/>
  <c r="K13" i="10"/>
  <c r="K14" i="10" s="1"/>
  <c r="G11" i="9"/>
  <c r="J11" i="9" s="1"/>
  <c r="K11" i="9" s="1"/>
  <c r="J10" i="9"/>
  <c r="K10" i="9" s="1"/>
  <c r="G11" i="8"/>
  <c r="J11" i="8" s="1"/>
  <c r="K11" i="8" s="1"/>
  <c r="J10" i="8"/>
  <c r="K10" i="8" s="1"/>
  <c r="G11" i="7"/>
  <c r="J11" i="7" s="1"/>
  <c r="K11" i="7" s="1"/>
  <c r="J10" i="7"/>
  <c r="K10" i="7" s="1"/>
  <c r="J11" i="6"/>
  <c r="K11" i="6" s="1"/>
  <c r="J10" i="6"/>
  <c r="K10" i="6" s="1"/>
  <c r="I11" i="5"/>
  <c r="J11" i="5" s="1"/>
  <c r="K11" i="5" s="1"/>
  <c r="J10" i="5"/>
  <c r="K10" i="5" s="1"/>
  <c r="I10" i="4"/>
  <c r="J9" i="4"/>
  <c r="K9" i="4" s="1"/>
  <c r="K13" i="12" l="1"/>
  <c r="K14" i="12" s="1"/>
  <c r="K13" i="11"/>
  <c r="K14" i="11" s="1"/>
  <c r="K13" i="9"/>
  <c r="K14" i="9" s="1"/>
  <c r="K13" i="8"/>
  <c r="K14" i="8" s="1"/>
  <c r="K13" i="7"/>
  <c r="K14" i="7" s="1"/>
  <c r="K13" i="6"/>
  <c r="K14" i="6" s="1"/>
  <c r="K13" i="5"/>
  <c r="K14" i="5" s="1"/>
  <c r="J10" i="4"/>
  <c r="K10" i="4" s="1"/>
  <c r="H11" i="4" l="1"/>
  <c r="I11" i="4" s="1"/>
  <c r="J11" i="4" s="1"/>
  <c r="K11" i="4" s="1"/>
  <c r="K13" i="4" s="1"/>
  <c r="K14" i="4" s="1"/>
</calcChain>
</file>

<file path=xl/sharedStrings.xml><?xml version="1.0" encoding="utf-8"?>
<sst xmlns="http://schemas.openxmlformats.org/spreadsheetml/2006/main" count="312" uniqueCount="42">
  <si>
    <t>Total</t>
  </si>
  <si>
    <t>Households</t>
  </si>
  <si>
    <t>Bracket Income</t>
  </si>
  <si>
    <t>Equal Shares</t>
  </si>
  <si>
    <t>ED</t>
  </si>
  <si>
    <t>Actual Share</t>
  </si>
  <si>
    <t>L</t>
  </si>
  <si>
    <t>ED-L</t>
  </si>
  <si>
    <t>times width</t>
  </si>
  <si>
    <t>    Less than $10,000</t>
  </si>
  <si>
    <t>    $10,000 to $14,999</t>
  </si>
  <si>
    <t>    $15,000 to $24,999</t>
  </si>
  <si>
    <t>    $25,000 to $34,999</t>
  </si>
  <si>
    <t>    $35,000 to $49,999</t>
  </si>
  <si>
    <t>    $50,000 to $74,999</t>
  </si>
  <si>
    <t>    $75,000 to $99,999</t>
  </si>
  <si>
    <t>    $100,000 to $149,999</t>
  </si>
  <si>
    <t>    $150,000 to $199,999</t>
  </si>
  <si>
    <t>    $200,000 or more</t>
  </si>
  <si>
    <t>Median income (dollars)</t>
  </si>
  <si>
    <t>Mean income (dollars)</t>
  </si>
  <si>
    <t>sum</t>
  </si>
  <si>
    <t>Mean /Median</t>
  </si>
  <si>
    <t>GINI</t>
  </si>
  <si>
    <t>TOTAL INCOME</t>
  </si>
  <si>
    <t>sum of shares</t>
  </si>
  <si>
    <t>Input Mean Income</t>
  </si>
  <si>
    <t>County</t>
  </si>
  <si>
    <t xml:space="preserve">2021 Gini </t>
  </si>
  <si>
    <t>2021 mean/median</t>
  </si>
  <si>
    <t>2021 Violent crime rate</t>
  </si>
  <si>
    <t xml:space="preserve">Suffolk </t>
  </si>
  <si>
    <t>Nassau</t>
  </si>
  <si>
    <t>Queens</t>
  </si>
  <si>
    <t>Kings</t>
  </si>
  <si>
    <t>Richmond</t>
  </si>
  <si>
    <t xml:space="preserve">New York </t>
  </si>
  <si>
    <t>Bronx</t>
  </si>
  <si>
    <t>Westchester</t>
  </si>
  <si>
    <t>Rockland</t>
  </si>
  <si>
    <t>Putnam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</si>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</sst>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71" formatCode="#,##0.0"/>
    <numFmt numFmtId="174" formatCode="#,##0.0000"/>
    <numFmt numFmtId="175" formatCode="0.000000"/>
    <numFmt numFmtId="176" formatCode="#,##0.000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164" fontId="1" fillId="0" borderId="0" xfId="0" applyNumberFormat="1" applyFont="1"/>
    <xf numFmtId="171" fontId="0" fillId="0" borderId="0" xfId="0" applyNumberFormat="1"/>
    <xf numFmtId="171" fontId="1" fillId="0" borderId="0" xfId="0" applyNumberFormat="1" applyFont="1"/>
    <xf numFmtId="174" fontId="1" fillId="0" borderId="0" xfId="0" applyNumberFormat="1" applyFont="1"/>
    <xf numFmtId="174" fontId="1" fillId="2" borderId="0" xfId="0" applyNumberFormat="1" applyFont="1" applyFill="1"/>
    <xf numFmtId="0" fontId="2" fillId="0" borderId="0" xfId="0" applyFont="1"/>
    <xf numFmtId="171" fontId="3" fillId="0" borderId="1" xfId="0" applyNumberFormat="1" applyFont="1" applyBorder="1" applyAlignment="1">
      <alignment horizontal="right" vertical="center" indent="1"/>
    </xf>
    <xf numFmtId="175" fontId="1" fillId="0" borderId="0" xfId="0" applyNumberFormat="1" applyFont="1"/>
    <xf numFmtId="175" fontId="0" fillId="0" borderId="0" xfId="0" applyNumberFormat="1"/>
    <xf numFmtId="17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19796906150736E-2"/>
          <c:y val="0.76256355500050543"/>
          <c:w val="4.504009911968393E-2"/>
          <c:h val="0.13222869476345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Gini and crime'!$C$1</c:f>
              <c:strCache>
                <c:ptCount val="1"/>
                <c:pt idx="0">
                  <c:v>2021 mean/median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Gini and crime'!$B$2:$B$12</c:f>
              <c:numCache>
                <c:formatCode>0.000000</c:formatCode>
                <c:ptCount val="11"/>
                <c:pt idx="0">
                  <c:v>0.37293399999999999</c:v>
                </c:pt>
                <c:pt idx="1">
                  <c:v>0.34597600000000001</c:v>
                </c:pt>
                <c:pt idx="2">
                  <c:v>0.44136300000000001</c:v>
                </c:pt>
                <c:pt idx="3">
                  <c:v>0.49938300000000002</c:v>
                </c:pt>
                <c:pt idx="4">
                  <c:v>0.41416599999999998</c:v>
                </c:pt>
                <c:pt idx="5">
                  <c:v>0.47574899999999998</c:v>
                </c:pt>
                <c:pt idx="6">
                  <c:v>0.51284300000000005</c:v>
                </c:pt>
                <c:pt idx="7">
                  <c:v>0.40583200000000003</c:v>
                </c:pt>
                <c:pt idx="8">
                  <c:v>0.39330500000000002</c:v>
                </c:pt>
                <c:pt idx="9">
                  <c:v>0.37982199999999999</c:v>
                </c:pt>
                <c:pt idx="10">
                  <c:v>0.39896300000000001</c:v>
                </c:pt>
              </c:numCache>
            </c:numRef>
          </c:xVal>
          <c:yVal>
            <c:numRef>
              <c:f>'summary Gini and crime'!$C$2:$C$12</c:f>
              <c:numCache>
                <c:formatCode>General</c:formatCode>
                <c:ptCount val="11"/>
                <c:pt idx="0">
                  <c:v>1.3102486739999999</c:v>
                </c:pt>
                <c:pt idx="1">
                  <c:v>1.3017200229999999</c:v>
                </c:pt>
                <c:pt idx="2">
                  <c:v>1.324574814</c:v>
                </c:pt>
                <c:pt idx="3">
                  <c:v>1.535335297</c:v>
                </c:pt>
                <c:pt idx="4">
                  <c:v>1.276070839</c:v>
                </c:pt>
                <c:pt idx="5">
                  <c:v>1.8599751289999999</c:v>
                </c:pt>
                <c:pt idx="6">
                  <c:v>1.4531631439999999</c:v>
                </c:pt>
                <c:pt idx="7">
                  <c:v>1.540210469</c:v>
                </c:pt>
                <c:pt idx="8">
                  <c:v>1.2495080080000001</c:v>
                </c:pt>
                <c:pt idx="9">
                  <c:v>1.2353959450000001</c:v>
                </c:pt>
                <c:pt idx="10">
                  <c:v>1.2347436540000001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4-1B44-B487-FCC0929F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73200"/>
        <c:axId val="1469074848"/>
      </c:scatterChart>
      <c:valAx>
        <c:axId val="14690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4848"/>
        <c:crosses val="autoZero"/>
        <c:crossBetween val="midCat"/>
      </c:valAx>
      <c:valAx>
        <c:axId val="146907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32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40206624"/>
        <c:axId val="1840089312"/>
      </c:scatterChart>
      <c:valAx>
        <c:axId val="18402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89312"/>
        <c:crosses val="autoZero"/>
        <c:crossBetween val="midCat"/>
      </c:valAx>
      <c:valAx>
        <c:axId val="18400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066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972222222222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Gini and crime'!$C$1</c:f>
              <c:strCache>
                <c:ptCount val="1"/>
                <c:pt idx="0">
                  <c:v>2021 mean/median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70844269466316"/>
                  <c:y val="7.96332750072907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Gini and crime'!$B$2:$B$12</c:f>
              <c:numCache>
                <c:formatCode>0.000000</c:formatCode>
                <c:ptCount val="11"/>
                <c:pt idx="0">
                  <c:v>0.37293399999999999</c:v>
                </c:pt>
                <c:pt idx="1">
                  <c:v>0.34597600000000001</c:v>
                </c:pt>
                <c:pt idx="2">
                  <c:v>0.44136300000000001</c:v>
                </c:pt>
                <c:pt idx="3">
                  <c:v>0.49938300000000002</c:v>
                </c:pt>
                <c:pt idx="4">
                  <c:v>0.41416599999999998</c:v>
                </c:pt>
                <c:pt idx="5">
                  <c:v>0.47574899999999998</c:v>
                </c:pt>
                <c:pt idx="6">
                  <c:v>0.51284300000000005</c:v>
                </c:pt>
                <c:pt idx="7">
                  <c:v>0.40583200000000003</c:v>
                </c:pt>
                <c:pt idx="8">
                  <c:v>0.39330500000000002</c:v>
                </c:pt>
                <c:pt idx="9">
                  <c:v>0.37982199999999999</c:v>
                </c:pt>
                <c:pt idx="10">
                  <c:v>0.39896300000000001</c:v>
                </c:pt>
              </c:numCache>
            </c:numRef>
          </c:xVal>
          <c:yVal>
            <c:numRef>
              <c:f>'summary Gini and crime'!$C$2:$C$12</c:f>
              <c:numCache>
                <c:formatCode>General</c:formatCode>
                <c:ptCount val="11"/>
                <c:pt idx="0">
                  <c:v>1.3102486739999999</c:v>
                </c:pt>
                <c:pt idx="1">
                  <c:v>1.3017200229999999</c:v>
                </c:pt>
                <c:pt idx="2">
                  <c:v>1.324574814</c:v>
                </c:pt>
                <c:pt idx="3">
                  <c:v>1.535335297</c:v>
                </c:pt>
                <c:pt idx="4">
                  <c:v>1.276070839</c:v>
                </c:pt>
                <c:pt idx="5">
                  <c:v>1.8599751289999999</c:v>
                </c:pt>
                <c:pt idx="6">
                  <c:v>1.4531631439999999</c:v>
                </c:pt>
                <c:pt idx="7">
                  <c:v>1.540210469</c:v>
                </c:pt>
                <c:pt idx="8">
                  <c:v>1.2495080080000001</c:v>
                </c:pt>
                <c:pt idx="9">
                  <c:v>1.2353959450000001</c:v>
                </c:pt>
                <c:pt idx="10">
                  <c:v>1.2347436540000001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E-1944-B039-3363FB5C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09392"/>
        <c:axId val="1486611040"/>
      </c:scatterChart>
      <c:valAx>
        <c:axId val="14866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11040"/>
        <c:crosses val="autoZero"/>
        <c:crossBetween val="midCat"/>
      </c:valAx>
      <c:valAx>
        <c:axId val="1486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40206624"/>
        <c:axId val="1840089312"/>
      </c:scatterChart>
      <c:valAx>
        <c:axId val="18402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89312"/>
        <c:crosses val="autoZero"/>
        <c:crossBetween val="midCat"/>
      </c:valAx>
      <c:valAx>
        <c:axId val="18400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066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47315066309899"/>
          <c:y val="0.19221529494014311"/>
          <c:w val="0.81883827776005713"/>
          <c:h val="0.72470539071693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Gini and crime'!$D$1</c:f>
              <c:strCache>
                <c:ptCount val="1"/>
                <c:pt idx="0">
                  <c:v>2021 Violent crime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Gini and crime'!$B$2:$B$12</c:f>
              <c:numCache>
                <c:formatCode>0.000000</c:formatCode>
                <c:ptCount val="11"/>
                <c:pt idx="0">
                  <c:v>0.37293399999999999</c:v>
                </c:pt>
                <c:pt idx="1">
                  <c:v>0.34597600000000001</c:v>
                </c:pt>
                <c:pt idx="2">
                  <c:v>0.44136300000000001</c:v>
                </c:pt>
                <c:pt idx="3">
                  <c:v>0.49938300000000002</c:v>
                </c:pt>
                <c:pt idx="4">
                  <c:v>0.41416599999999998</c:v>
                </c:pt>
                <c:pt idx="5">
                  <c:v>0.47574899999999998</c:v>
                </c:pt>
                <c:pt idx="6">
                  <c:v>0.51284300000000005</c:v>
                </c:pt>
                <c:pt idx="7">
                  <c:v>0.40583200000000003</c:v>
                </c:pt>
                <c:pt idx="8">
                  <c:v>0.39330500000000002</c:v>
                </c:pt>
                <c:pt idx="9">
                  <c:v>0.37982199999999999</c:v>
                </c:pt>
                <c:pt idx="10">
                  <c:v>0.39896300000000001</c:v>
                </c:pt>
              </c:numCache>
            </c:numRef>
          </c:xVal>
          <c:yVal>
            <c:numRef>
              <c:f>'summary Gini and crime'!$D$2:$D$12</c:f>
              <c:numCache>
                <c:formatCode>#,##0.0</c:formatCode>
                <c:ptCount val="11"/>
                <c:pt idx="0">
                  <c:v>96.3120111999947</c:v>
                </c:pt>
                <c:pt idx="1">
                  <c:v>138.19999999999999</c:v>
                </c:pt>
                <c:pt idx="2">
                  <c:v>439.80420955457714</c:v>
                </c:pt>
                <c:pt idx="3">
                  <c:v>576.84712889085267</c:v>
                </c:pt>
                <c:pt idx="4">
                  <c:v>265.81476375282665</c:v>
                </c:pt>
                <c:pt idx="5">
                  <c:v>742.61471848306644</c:v>
                </c:pt>
                <c:pt idx="6">
                  <c:v>1039.0016497542897</c:v>
                </c:pt>
                <c:pt idx="7">
                  <c:v>151.52537898975692</c:v>
                </c:pt>
                <c:pt idx="8">
                  <c:v>97.863074982747534</c:v>
                </c:pt>
                <c:pt idx="9">
                  <c:v>48.519174975987958</c:v>
                </c:pt>
                <c:pt idx="10">
                  <c:v>192.42360429838521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7-C745-92CE-6517750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79008"/>
        <c:axId val="1466882048"/>
      </c:scatterChart>
      <c:valAx>
        <c:axId val="14610790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crossAx val="1466882048"/>
        <c:crosses val="autoZero"/>
        <c:crossBetween val="midCat"/>
      </c:valAx>
      <c:valAx>
        <c:axId val="14668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90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Gini and crime'!$C$1</c:f>
              <c:strCache>
                <c:ptCount val="1"/>
                <c:pt idx="0">
                  <c:v>2021 mean/median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099475065616797"/>
                  <c:y val="-4.5215077282006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Gini and crime'!$B$2:$B$12</c:f>
              <c:numCache>
                <c:formatCode>0.000000</c:formatCode>
                <c:ptCount val="11"/>
                <c:pt idx="0">
                  <c:v>0.37293399999999999</c:v>
                </c:pt>
                <c:pt idx="1">
                  <c:v>0.34597600000000001</c:v>
                </c:pt>
                <c:pt idx="2">
                  <c:v>0.44136300000000001</c:v>
                </c:pt>
                <c:pt idx="3">
                  <c:v>0.49938300000000002</c:v>
                </c:pt>
                <c:pt idx="4">
                  <c:v>0.41416599999999998</c:v>
                </c:pt>
                <c:pt idx="5">
                  <c:v>0.47574899999999998</c:v>
                </c:pt>
                <c:pt idx="6">
                  <c:v>0.51284300000000005</c:v>
                </c:pt>
                <c:pt idx="7">
                  <c:v>0.40583200000000003</c:v>
                </c:pt>
                <c:pt idx="8">
                  <c:v>0.39330500000000002</c:v>
                </c:pt>
                <c:pt idx="9">
                  <c:v>0.37982199999999999</c:v>
                </c:pt>
                <c:pt idx="10">
                  <c:v>0.39896300000000001</c:v>
                </c:pt>
              </c:numCache>
            </c:numRef>
          </c:xVal>
          <c:yVal>
            <c:numRef>
              <c:f>'summary Gini and crime'!$C$2:$C$12</c:f>
              <c:numCache>
                <c:formatCode>General</c:formatCode>
                <c:ptCount val="11"/>
                <c:pt idx="0">
                  <c:v>1.3102486739999999</c:v>
                </c:pt>
                <c:pt idx="1">
                  <c:v>1.3017200229999999</c:v>
                </c:pt>
                <c:pt idx="2">
                  <c:v>1.324574814</c:v>
                </c:pt>
                <c:pt idx="3">
                  <c:v>1.535335297</c:v>
                </c:pt>
                <c:pt idx="4">
                  <c:v>1.276070839</c:v>
                </c:pt>
                <c:pt idx="5">
                  <c:v>1.8599751289999999</c:v>
                </c:pt>
                <c:pt idx="6">
                  <c:v>1.4531631439999999</c:v>
                </c:pt>
                <c:pt idx="7">
                  <c:v>1.540210469</c:v>
                </c:pt>
                <c:pt idx="8">
                  <c:v>1.2495080080000001</c:v>
                </c:pt>
                <c:pt idx="9">
                  <c:v>1.2353959450000001</c:v>
                </c:pt>
                <c:pt idx="10">
                  <c:v>1.2347436540000001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1-0944-9237-AAC7A1B2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41504"/>
        <c:axId val="1474642736"/>
      </c:scatterChart>
      <c:valAx>
        <c:axId val="14746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42736"/>
        <c:crosses val="autoZero"/>
        <c:crossBetween val="midCat"/>
      </c:valAx>
      <c:valAx>
        <c:axId val="14746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415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Gini and crime'!$D$1</c:f>
              <c:strCache>
                <c:ptCount val="1"/>
                <c:pt idx="0">
                  <c:v>2021 Violent crime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Gini and crime'!$B$2:$B$12</c:f>
              <c:numCache>
                <c:formatCode>0.000000</c:formatCode>
                <c:ptCount val="11"/>
                <c:pt idx="0">
                  <c:v>0.37293399999999999</c:v>
                </c:pt>
                <c:pt idx="1">
                  <c:v>0.34597600000000001</c:v>
                </c:pt>
                <c:pt idx="2">
                  <c:v>0.44136300000000001</c:v>
                </c:pt>
                <c:pt idx="3">
                  <c:v>0.49938300000000002</c:v>
                </c:pt>
                <c:pt idx="4">
                  <c:v>0.41416599999999998</c:v>
                </c:pt>
                <c:pt idx="5">
                  <c:v>0.47574899999999998</c:v>
                </c:pt>
                <c:pt idx="6">
                  <c:v>0.51284300000000005</c:v>
                </c:pt>
                <c:pt idx="7">
                  <c:v>0.40583200000000003</c:v>
                </c:pt>
                <c:pt idx="8">
                  <c:v>0.39330500000000002</c:v>
                </c:pt>
                <c:pt idx="9">
                  <c:v>0.37982199999999999</c:v>
                </c:pt>
                <c:pt idx="10">
                  <c:v>0.39896300000000001</c:v>
                </c:pt>
              </c:numCache>
            </c:numRef>
          </c:xVal>
          <c:yVal>
            <c:numRef>
              <c:f>'summary Gini and crime'!$D$2:$D$12</c:f>
              <c:numCache>
                <c:formatCode>#,##0.0</c:formatCode>
                <c:ptCount val="11"/>
                <c:pt idx="0">
                  <c:v>96.3120111999947</c:v>
                </c:pt>
                <c:pt idx="1">
                  <c:v>138.19999999999999</c:v>
                </c:pt>
                <c:pt idx="2">
                  <c:v>439.80420955457714</c:v>
                </c:pt>
                <c:pt idx="3">
                  <c:v>576.84712889085267</c:v>
                </c:pt>
                <c:pt idx="4">
                  <c:v>265.81476375282665</c:v>
                </c:pt>
                <c:pt idx="5">
                  <c:v>742.61471848306644</c:v>
                </c:pt>
                <c:pt idx="6">
                  <c:v>1039.0016497542897</c:v>
                </c:pt>
                <c:pt idx="7">
                  <c:v>151.52537898975692</c:v>
                </c:pt>
                <c:pt idx="8">
                  <c:v>97.863074982747534</c:v>
                </c:pt>
                <c:pt idx="9">
                  <c:v>48.519174975987958</c:v>
                </c:pt>
                <c:pt idx="10">
                  <c:v>192.42360429838521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E-A941-84A8-E887DA18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97600"/>
        <c:axId val="1918415088"/>
      </c:scatterChart>
      <c:valAx>
        <c:axId val="14565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15088"/>
        <c:crosses val="autoZero"/>
        <c:crossBetween val="midCat"/>
      </c:valAx>
      <c:valAx>
        <c:axId val="1918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464219</xdr:colOff>
      <xdr:row>27</xdr:row>
      <xdr:rowOff>150395</xdr:rowOff>
    </xdr:from>
    <xdr:to>
      <xdr:col>4</xdr:col>
      <xdr:colOff>509938</xdr:colOff>
      <xdr:row>28</xdr:row>
      <xdr:rowOff>61161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603BA-0E93-9582-6925-8368473A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157481</xdr:colOff>
      <xdr:row>27</xdr:row>
      <xdr:rowOff>44449</xdr:rowOff>
    </xdr:from>
    <xdr:to>
      <xdr:col>21</xdr:col>
      <xdr:colOff>203200</xdr:colOff>
      <xdr:row>27</xdr:row>
      <xdr:rowOff>90168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3EF392-04E9-1529-737B-B576E619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1245268</xdr:colOff>
      <xdr:row>13</xdr:row>
      <xdr:rowOff>79209</xdr:rowOff>
    </xdr:from>
    <xdr:to>
      <xdr:col>9</xdr:col>
      <xdr:colOff>110959</xdr:colOff>
      <xdr:row>26</xdr:row>
      <xdr:rowOff>87230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CB4D1-036D-A89C-0AED-40EC85A2E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622300</xdr:colOff>
      <xdr:row>27</xdr:row>
      <xdr:rowOff>57149</xdr:rowOff>
    </xdr:from>
    <xdr:to>
      <xdr:col>11</xdr:col>
      <xdr:colOff>101600</xdr:colOff>
      <xdr:row>27</xdr:row>
      <xdr:rowOff>102868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B45804-AD4E-0A44-556E-D052D19A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16934</xdr:rowOff>
    </xdr:from>
    <xdr:to>
      <xdr:col>0</xdr:col>
      <xdr:colOff>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5E8346-EAF0-2102-0750-E3E4EC06D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460549</xdr:colOff>
      <xdr:row>0</xdr:row>
      <xdr:rowOff>184499</xdr:rowOff>
    </xdr:from>
    <xdr:to>
      <xdr:col>12</xdr:col>
      <xdr:colOff>506604</xdr:colOff>
      <xdr:row>1</xdr:row>
      <xdr:rowOff>20877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526653-20B7-7ADD-42FB-E6A36654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84667</xdr:colOff>
      <xdr:row>21</xdr:row>
      <xdr:rowOff>50800</xdr:rowOff>
    </xdr:from>
    <xdr:to>
      <xdr:col>14</xdr:col>
      <xdr:colOff>508000</xdr:colOff>
      <xdr:row>34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01BE37-C039-233B-1957-DDDF40DB3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A009-DB26-864C-A115-28ABC80F9B2D}">
  <dimension ref="A1:D12"/>
  <sheetViews>
    <sheetView tabSelected="1" zoomScale="75" workbookViewId="0">
      <selection activeCell="D1" activeCellId="1" sqref="B1:B12 D1:D12"/>
    </sheetView>
  </sheetViews>
  <sheetFormatPr baseColWidth="10" defaultRowHeight="16" x14ac:dyDescent="0.2"/>
  <cols>
    <col min="3" max="3" width="18.6640625" customWidth="1"/>
    <col min="4" max="4" width="20.6640625" customWidth="1"/>
  </cols>
  <sheetData>
    <row r="1" spans="1:4" x14ac:dyDescent="0.2">
      <c r="A1" t="s">
        <v>27</v>
      </c>
      <c r="B1" t="s">
        <v>28</v>
      </c>
      <c r="C1" t="s">
        <v>29</v>
      </c>
      <c r="D1" t="s">
        <v>30</v>
      </c>
    </row>
    <row r="2" spans="1:4" ht="18" x14ac:dyDescent="0.2">
      <c r="A2" t="s">
        <v>31</v>
      </c>
      <c r="B2" s="11">
        <v>0.37293399999999999</v>
      </c>
      <c r="C2">
        <v>1.3102486739999999</v>
      </c>
      <c r="D2" s="10">
        <v>96.3120111999947</v>
      </c>
    </row>
    <row r="3" spans="1:4" ht="18" x14ac:dyDescent="0.2">
      <c r="A3" t="s">
        <v>32</v>
      </c>
      <c r="B3" s="12">
        <v>0.34597600000000001</v>
      </c>
      <c r="C3">
        <v>1.3017200229999999</v>
      </c>
      <c r="D3" s="10">
        <v>138.19999999999999</v>
      </c>
    </row>
    <row r="4" spans="1:4" ht="18" x14ac:dyDescent="0.2">
      <c r="A4" t="s">
        <v>33</v>
      </c>
      <c r="B4" s="12">
        <v>0.44136300000000001</v>
      </c>
      <c r="C4">
        <v>1.324574814</v>
      </c>
      <c r="D4" s="10">
        <v>439.80420955457714</v>
      </c>
    </row>
    <row r="5" spans="1:4" ht="18" x14ac:dyDescent="0.2">
      <c r="A5" t="s">
        <v>34</v>
      </c>
      <c r="B5" s="12">
        <v>0.49938300000000002</v>
      </c>
      <c r="C5">
        <v>1.535335297</v>
      </c>
      <c r="D5" s="10">
        <v>576.84712889085267</v>
      </c>
    </row>
    <row r="6" spans="1:4" ht="18" x14ac:dyDescent="0.2">
      <c r="A6" t="s">
        <v>35</v>
      </c>
      <c r="B6" s="12">
        <v>0.41416599999999998</v>
      </c>
      <c r="C6">
        <v>1.276070839</v>
      </c>
      <c r="D6" s="10">
        <v>265.81476375282665</v>
      </c>
    </row>
    <row r="7" spans="1:4" ht="18" x14ac:dyDescent="0.2">
      <c r="A7" t="s">
        <v>36</v>
      </c>
      <c r="B7" s="12">
        <v>0.47574899999999998</v>
      </c>
      <c r="C7">
        <v>1.8599751289999999</v>
      </c>
      <c r="D7" s="10">
        <v>742.61471848306644</v>
      </c>
    </row>
    <row r="8" spans="1:4" ht="18" x14ac:dyDescent="0.2">
      <c r="A8" t="s">
        <v>37</v>
      </c>
      <c r="B8" s="12">
        <v>0.51284300000000005</v>
      </c>
      <c r="C8">
        <v>1.4531631439999999</v>
      </c>
      <c r="D8" s="10">
        <v>1039.0016497542897</v>
      </c>
    </row>
    <row r="9" spans="1:4" ht="18" x14ac:dyDescent="0.2">
      <c r="A9" t="s">
        <v>38</v>
      </c>
      <c r="B9" s="12">
        <v>0.40583200000000003</v>
      </c>
      <c r="C9">
        <v>1.540210469</v>
      </c>
      <c r="D9" s="10">
        <v>151.52537898975692</v>
      </c>
    </row>
    <row r="10" spans="1:4" ht="18" x14ac:dyDescent="0.2">
      <c r="A10" t="s">
        <v>39</v>
      </c>
      <c r="B10" s="12">
        <v>0.39330500000000002</v>
      </c>
      <c r="C10">
        <v>1.2495080080000001</v>
      </c>
      <c r="D10" s="10">
        <v>97.863074982747534</v>
      </c>
    </row>
    <row r="11" spans="1:4" ht="18" x14ac:dyDescent="0.2">
      <c r="A11" t="s">
        <v>40</v>
      </c>
      <c r="B11" s="12">
        <v>0.37982199999999999</v>
      </c>
      <c r="C11">
        <v>1.2353959450000001</v>
      </c>
      <c r="D11" s="10">
        <v>48.519174975987958</v>
      </c>
    </row>
    <row r="12" spans="1:4" ht="18" x14ac:dyDescent="0.2">
      <c r="A12" t="s">
        <v>41</v>
      </c>
      <c r="B12" s="12">
        <v>0.39896300000000001</v>
      </c>
      <c r="C12">
        <v>1.2347436540000001</v>
      </c>
      <c r="D12" s="10">
        <v>192.42360429838521</v>
      </c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6C7F-7094-CA4F-A519-F2EB51228E6F}">
  <dimension ref="A1:L17"/>
  <sheetViews>
    <sheetView workbookViewId="0">
      <selection activeCell="K14" sqref="K14"/>
    </sheetView>
  </sheetViews>
  <sheetFormatPr baseColWidth="10" defaultRowHeight="16" x14ac:dyDescent="0.2"/>
  <cols>
    <col min="2" max="2" width="16" customWidth="1"/>
    <col min="5" max="5" width="14.6640625" customWidth="1"/>
  </cols>
  <sheetData>
    <row r="1" spans="1:12" x14ac:dyDescent="0.2">
      <c r="A1" s="5" t="s">
        <v>0</v>
      </c>
      <c r="B1" s="5">
        <v>102609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  <c r="L1" s="9"/>
    </row>
    <row r="2" spans="1:12" x14ac:dyDescent="0.2">
      <c r="A2" s="5" t="s">
        <v>9</v>
      </c>
      <c r="B2" s="5">
        <v>4.5</v>
      </c>
      <c r="C2" s="4">
        <f>$B$1*B2/100</f>
        <v>4617.4049999999997</v>
      </c>
      <c r="D2" s="4">
        <v>5000</v>
      </c>
      <c r="E2" s="4">
        <f>C2*D2</f>
        <v>23087025</v>
      </c>
      <c r="F2" s="7">
        <f>B2/100</f>
        <v>4.4999999999999998E-2</v>
      </c>
      <c r="G2" s="7">
        <f>F2</f>
        <v>4.4999999999999998E-2</v>
      </c>
      <c r="H2" s="7">
        <f>E2/$B$15</f>
        <v>1.8173007026896051E-3</v>
      </c>
      <c r="I2" s="8">
        <f>H2</f>
        <v>1.8173007026896051E-3</v>
      </c>
      <c r="J2" s="7">
        <f>G2-I2</f>
        <v>4.3182699297310397E-2</v>
      </c>
      <c r="K2" s="7">
        <f>F2*J2</f>
        <v>1.9432214683789677E-3</v>
      </c>
      <c r="L2" s="9"/>
    </row>
    <row r="3" spans="1:12" x14ac:dyDescent="0.2">
      <c r="A3" s="5" t="s">
        <v>10</v>
      </c>
      <c r="B3" s="5">
        <v>2.1</v>
      </c>
      <c r="C3" s="4">
        <f t="shared" ref="C3:C11" si="0">$B$1*B3/100</f>
        <v>2154.7890000000002</v>
      </c>
      <c r="D3" s="4">
        <v>12500</v>
      </c>
      <c r="E3" s="4">
        <f t="shared" ref="E3:E10" si="1">C3*D3</f>
        <v>26934862.500000004</v>
      </c>
      <c r="F3" s="7">
        <f t="shared" ref="F3:F11" si="2">B3/100</f>
        <v>2.1000000000000001E-2</v>
      </c>
      <c r="G3" s="8">
        <f>G2+F3</f>
        <v>6.6000000000000003E-2</v>
      </c>
      <c r="H3" s="7">
        <f t="shared" ref="H3:H11" si="3">E3/$B$15</f>
        <v>2.1201841531378728E-3</v>
      </c>
      <c r="I3" s="8">
        <f>I2+H3</f>
        <v>3.9374848558274781E-3</v>
      </c>
      <c r="J3" s="7">
        <f t="shared" ref="J3:J10" si="4">G3-I3</f>
        <v>6.2062515144172527E-2</v>
      </c>
      <c r="K3" s="7">
        <f t="shared" ref="K3:K11" si="5">F3*J3</f>
        <v>1.3033128180276231E-3</v>
      </c>
      <c r="L3" s="9"/>
    </row>
    <row r="4" spans="1:12" x14ac:dyDescent="0.2">
      <c r="A4" s="5" t="s">
        <v>11</v>
      </c>
      <c r="B4" s="5">
        <v>6.8</v>
      </c>
      <c r="C4" s="4">
        <f t="shared" si="0"/>
        <v>6977.4119999999994</v>
      </c>
      <c r="D4" s="4">
        <v>20000</v>
      </c>
      <c r="E4" s="4">
        <f t="shared" si="1"/>
        <v>139548240</v>
      </c>
      <c r="F4" s="7">
        <f t="shared" si="2"/>
        <v>6.8000000000000005E-2</v>
      </c>
      <c r="G4" s="8">
        <f t="shared" ref="G4:G11" si="6">G3+F4</f>
        <v>0.13400000000000001</v>
      </c>
      <c r="H4" s="7">
        <f t="shared" si="3"/>
        <v>1.0984573136257168E-2</v>
      </c>
      <c r="I4" s="8">
        <f t="shared" ref="I4:I11" si="7">I3+H4</f>
        <v>1.4922057992084646E-2</v>
      </c>
      <c r="J4" s="7">
        <f t="shared" si="4"/>
        <v>0.11907794200791535</v>
      </c>
      <c r="K4" s="7">
        <f t="shared" si="5"/>
        <v>8.0973000565382446E-3</v>
      </c>
      <c r="L4" s="9"/>
    </row>
    <row r="5" spans="1:12" x14ac:dyDescent="0.2">
      <c r="A5" s="5" t="s">
        <v>12</v>
      </c>
      <c r="B5" s="5">
        <v>5.5</v>
      </c>
      <c r="C5" s="4">
        <f t="shared" si="0"/>
        <v>5643.4949999999999</v>
      </c>
      <c r="D5" s="4">
        <v>30000</v>
      </c>
      <c r="E5" s="4">
        <f t="shared" si="1"/>
        <v>169304850</v>
      </c>
      <c r="F5" s="7">
        <f t="shared" si="2"/>
        <v>5.5E-2</v>
      </c>
      <c r="G5" s="8">
        <f t="shared" si="6"/>
        <v>0.189</v>
      </c>
      <c r="H5" s="7">
        <f t="shared" si="3"/>
        <v>1.332687181972377E-2</v>
      </c>
      <c r="I5" s="8">
        <f t="shared" si="7"/>
        <v>2.8248929811808418E-2</v>
      </c>
      <c r="J5" s="7">
        <f t="shared" si="4"/>
        <v>0.16075107018819157</v>
      </c>
      <c r="K5" s="7">
        <f t="shared" si="5"/>
        <v>8.8413088603505365E-3</v>
      </c>
      <c r="L5" s="9"/>
    </row>
    <row r="6" spans="1:12" x14ac:dyDescent="0.2">
      <c r="A6" s="5" t="s">
        <v>13</v>
      </c>
      <c r="B6" s="5">
        <v>7.3</v>
      </c>
      <c r="C6" s="4">
        <f t="shared" si="0"/>
        <v>7490.4569999999994</v>
      </c>
      <c r="D6" s="4">
        <v>42500</v>
      </c>
      <c r="E6" s="4">
        <f t="shared" si="1"/>
        <v>318344422.5</v>
      </c>
      <c r="F6" s="7">
        <f t="shared" si="2"/>
        <v>7.2999999999999995E-2</v>
      </c>
      <c r="G6" s="8">
        <f t="shared" si="6"/>
        <v>0.26200000000000001</v>
      </c>
      <c r="H6" s="7">
        <f t="shared" si="3"/>
        <v>2.5058557467086667E-2</v>
      </c>
      <c r="I6" s="8">
        <f t="shared" si="7"/>
        <v>5.3307487278895088E-2</v>
      </c>
      <c r="J6" s="7">
        <f t="shared" si="4"/>
        <v>0.20869251272110492</v>
      </c>
      <c r="K6" s="7">
        <f t="shared" si="5"/>
        <v>1.5234553428640659E-2</v>
      </c>
      <c r="L6" s="9"/>
    </row>
    <row r="7" spans="1:12" x14ac:dyDescent="0.2">
      <c r="A7" s="5" t="s">
        <v>14</v>
      </c>
      <c r="B7" s="5">
        <v>13</v>
      </c>
      <c r="C7" s="4">
        <f t="shared" si="0"/>
        <v>13339.17</v>
      </c>
      <c r="D7" s="4">
        <v>62500</v>
      </c>
      <c r="E7" s="4">
        <f t="shared" si="1"/>
        <v>833698125</v>
      </c>
      <c r="F7" s="7">
        <f t="shared" si="2"/>
        <v>0.13</v>
      </c>
      <c r="G7" s="8">
        <f t="shared" si="6"/>
        <v>0.39200000000000002</v>
      </c>
      <c r="H7" s="7">
        <f t="shared" si="3"/>
        <v>6.5624747597124625E-2</v>
      </c>
      <c r="I7" s="8">
        <f t="shared" si="7"/>
        <v>0.11893223487601971</v>
      </c>
      <c r="J7" s="7">
        <f t="shared" si="4"/>
        <v>0.27306776512398029</v>
      </c>
      <c r="K7" s="7">
        <f t="shared" si="5"/>
        <v>3.5498809466117436E-2</v>
      </c>
      <c r="L7" s="9"/>
    </row>
    <row r="8" spans="1:12" x14ac:dyDescent="0.2">
      <c r="A8" s="5" t="s">
        <v>15</v>
      </c>
      <c r="B8" s="5">
        <v>11.4</v>
      </c>
      <c r="C8" s="4">
        <f t="shared" si="0"/>
        <v>11697.426000000001</v>
      </c>
      <c r="D8" s="4">
        <v>87500</v>
      </c>
      <c r="E8" s="4">
        <f t="shared" si="1"/>
        <v>1023524775.0000001</v>
      </c>
      <c r="F8" s="7">
        <f t="shared" si="2"/>
        <v>0.114</v>
      </c>
      <c r="G8" s="8">
        <f t="shared" si="6"/>
        <v>0.50600000000000001</v>
      </c>
      <c r="H8" s="7">
        <f t="shared" si="3"/>
        <v>8.0566997819239164E-2</v>
      </c>
      <c r="I8" s="8">
        <f t="shared" si="7"/>
        <v>0.19949923269525888</v>
      </c>
      <c r="J8" s="7">
        <f t="shared" si="4"/>
        <v>0.30650076730474113</v>
      </c>
      <c r="K8" s="7">
        <f t="shared" si="5"/>
        <v>3.4941087472740488E-2</v>
      </c>
      <c r="L8" s="9"/>
    </row>
    <row r="9" spans="1:12" x14ac:dyDescent="0.2">
      <c r="A9" s="5" t="s">
        <v>16</v>
      </c>
      <c r="B9" s="5">
        <v>19.5</v>
      </c>
      <c r="C9" s="4">
        <f t="shared" si="0"/>
        <v>20008.755000000001</v>
      </c>
      <c r="D9" s="4">
        <v>125000</v>
      </c>
      <c r="E9" s="4">
        <f t="shared" si="1"/>
        <v>2501094375</v>
      </c>
      <c r="F9" s="7">
        <f t="shared" si="2"/>
        <v>0.19500000000000001</v>
      </c>
      <c r="G9" s="8">
        <f t="shared" si="6"/>
        <v>0.70100000000000007</v>
      </c>
      <c r="H9" s="7">
        <f t="shared" si="3"/>
        <v>0.19687424279137389</v>
      </c>
      <c r="I9" s="8">
        <f t="shared" si="7"/>
        <v>0.39637347548663276</v>
      </c>
      <c r="J9" s="7">
        <f t="shared" si="4"/>
        <v>0.3046265245133673</v>
      </c>
      <c r="K9" s="7">
        <f t="shared" si="5"/>
        <v>5.9402172280106628E-2</v>
      </c>
      <c r="L9" s="9"/>
    </row>
    <row r="10" spans="1:12" x14ac:dyDescent="0.2">
      <c r="A10" s="5" t="s">
        <v>17</v>
      </c>
      <c r="B10" s="5">
        <v>12.3</v>
      </c>
      <c r="C10" s="4">
        <f t="shared" si="0"/>
        <v>12620.907000000001</v>
      </c>
      <c r="D10" s="4">
        <v>175000</v>
      </c>
      <c r="E10" s="4">
        <f t="shared" si="1"/>
        <v>2208658725</v>
      </c>
      <c r="F10" s="7">
        <f t="shared" si="2"/>
        <v>0.12300000000000001</v>
      </c>
      <c r="G10" s="8">
        <f t="shared" si="6"/>
        <v>0.82400000000000007</v>
      </c>
      <c r="H10" s="7">
        <f t="shared" si="3"/>
        <v>0.17385510055730555</v>
      </c>
      <c r="I10" s="8">
        <f t="shared" si="7"/>
        <v>0.57022857604393828</v>
      </c>
      <c r="J10" s="7">
        <f t="shared" si="4"/>
        <v>0.25377142395606178</v>
      </c>
      <c r="K10" s="7">
        <f t="shared" si="5"/>
        <v>3.12138851465956E-2</v>
      </c>
      <c r="L10" s="9"/>
    </row>
    <row r="11" spans="1:12" x14ac:dyDescent="0.2">
      <c r="A11" s="5" t="s">
        <v>18</v>
      </c>
      <c r="B11" s="5">
        <v>17.7</v>
      </c>
      <c r="C11" s="4">
        <f t="shared" si="0"/>
        <v>18161.792999999998</v>
      </c>
      <c r="D11" s="4">
        <f>E11/C11</f>
        <v>300621.46892655373</v>
      </c>
      <c r="E11" s="4">
        <f>B15-SUM(E2:E10)</f>
        <v>5459824890</v>
      </c>
      <c r="F11" s="7">
        <f t="shared" si="2"/>
        <v>0.17699999999999999</v>
      </c>
      <c r="G11" s="8">
        <f t="shared" si="6"/>
        <v>1.0010000000000001</v>
      </c>
      <c r="H11" s="7">
        <f t="shared" si="3"/>
        <v>0.42977142395606172</v>
      </c>
      <c r="I11" s="8">
        <f t="shared" si="7"/>
        <v>1</v>
      </c>
      <c r="J11" s="7">
        <f>G11-I11</f>
        <v>1.0000000000001119E-3</v>
      </c>
      <c r="K11" s="7">
        <f t="shared" si="5"/>
        <v>1.7700000000001981E-4</v>
      </c>
      <c r="L11" s="9"/>
    </row>
    <row r="12" spans="1:12" x14ac:dyDescent="0.2">
      <c r="A12" s="5" t="s">
        <v>19</v>
      </c>
      <c r="B12" s="3">
        <v>99087</v>
      </c>
      <c r="C12" s="1"/>
      <c r="D12" s="1"/>
      <c r="E12" s="1"/>
      <c r="F12" s="7"/>
      <c r="G12" s="8"/>
      <c r="H12" s="7"/>
      <c r="I12" s="8"/>
      <c r="J12" s="7"/>
      <c r="K12" s="7"/>
      <c r="L12" s="9"/>
    </row>
    <row r="13" spans="1:12" x14ac:dyDescent="0.2">
      <c r="A13" s="5" t="s">
        <v>20</v>
      </c>
      <c r="B13" s="3">
        <v>123810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0.19665265099749621</v>
      </c>
      <c r="L13" s="9"/>
    </row>
    <row r="14" spans="1:12" x14ac:dyDescent="0.2">
      <c r="A14" s="1" t="s">
        <v>22</v>
      </c>
      <c r="B14" s="1">
        <f>B13/B12</f>
        <v>1.2495080081140815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0.39330530199499242</v>
      </c>
      <c r="L14" s="9"/>
    </row>
    <row r="15" spans="1:12" x14ac:dyDescent="0.2">
      <c r="A15" s="1" t="s">
        <v>24</v>
      </c>
      <c r="B15" s="4">
        <f>B1*B13</f>
        <v>12704020290</v>
      </c>
      <c r="C15" s="1"/>
      <c r="D15" s="1"/>
      <c r="E15" s="1"/>
      <c r="F15" s="7"/>
      <c r="G15" s="8"/>
      <c r="H15" s="7"/>
      <c r="I15" s="8"/>
      <c r="J15" s="7"/>
      <c r="K15" s="7"/>
      <c r="L15" s="9"/>
    </row>
    <row r="16" spans="1:12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  <c r="L16" s="9"/>
    </row>
    <row r="17" spans="1:12" x14ac:dyDescent="0.2">
      <c r="A17" s="1" t="s">
        <v>25</v>
      </c>
      <c r="B17" s="6">
        <f>SUM(B2:B11)</f>
        <v>100.1</v>
      </c>
      <c r="C17" s="1"/>
      <c r="D17" s="1"/>
      <c r="E17" s="1"/>
      <c r="F17" s="1"/>
      <c r="G17" s="2"/>
      <c r="H17" s="1"/>
      <c r="I17" s="2"/>
      <c r="J17" s="1"/>
      <c r="K17" s="1"/>
      <c r="L17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0E3-7A3B-2E4B-8589-BDE377BB67C3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7" customWidth="1"/>
    <col min="5" max="5" width="13.5" customWidth="1"/>
  </cols>
  <sheetData>
    <row r="1" spans="1:11" x14ac:dyDescent="0.2">
      <c r="A1" s="5" t="s">
        <v>0</v>
      </c>
      <c r="B1" s="5">
        <v>35166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3.2</v>
      </c>
      <c r="C2" s="4">
        <f>$B$1*B2/100</f>
        <v>1125.3120000000001</v>
      </c>
      <c r="D2" s="4">
        <v>5000</v>
      </c>
      <c r="E2" s="4">
        <f>C2*D2</f>
        <v>5626560.0000000009</v>
      </c>
      <c r="F2" s="7">
        <f>B2/100</f>
        <v>3.2000000000000001E-2</v>
      </c>
      <c r="G2" s="7">
        <f>F2</f>
        <v>3.2000000000000001E-2</v>
      </c>
      <c r="H2" s="7">
        <f>E2/$B$15</f>
        <v>1.2118641500287819E-3</v>
      </c>
      <c r="I2" s="8">
        <f>H2</f>
        <v>1.2118641500287819E-3</v>
      </c>
      <c r="J2" s="7">
        <f>G2-I2</f>
        <v>3.078813584997122E-2</v>
      </c>
      <c r="K2" s="7">
        <f>F2*J2</f>
        <v>9.8522034719907914E-4</v>
      </c>
    </row>
    <row r="3" spans="1:11" x14ac:dyDescent="0.2">
      <c r="A3" s="5" t="s">
        <v>10</v>
      </c>
      <c r="B3" s="5">
        <v>3.4</v>
      </c>
      <c r="C3" s="4">
        <f t="shared" ref="C3:C11" si="0">$B$1*B3/100</f>
        <v>1195.644</v>
      </c>
      <c r="D3" s="4">
        <v>12500</v>
      </c>
      <c r="E3" s="4">
        <f t="shared" ref="E3:E10" si="1">C3*D3</f>
        <v>14945550</v>
      </c>
      <c r="F3" s="7">
        <f t="shared" ref="F3:F11" si="2">B3/100</f>
        <v>3.4000000000000002E-2</v>
      </c>
      <c r="G3" s="8">
        <f>G2+F3</f>
        <v>6.6000000000000003E-2</v>
      </c>
      <c r="H3" s="7">
        <f t="shared" ref="H3:H11" si="3">E3/$B$15</f>
        <v>3.2190141485139516E-3</v>
      </c>
      <c r="I3" s="8">
        <f>I2+H3</f>
        <v>4.4308782985427331E-3</v>
      </c>
      <c r="J3" s="7">
        <f t="shared" ref="J3:J10" si="4">G3-I3</f>
        <v>6.1569121701457272E-2</v>
      </c>
      <c r="K3" s="7">
        <f t="shared" ref="K3:K11" si="5">F3*J3</f>
        <v>2.0933501378495472E-3</v>
      </c>
    </row>
    <row r="4" spans="1:11" x14ac:dyDescent="0.2">
      <c r="A4" s="5" t="s">
        <v>11</v>
      </c>
      <c r="B4" s="5">
        <v>5.4</v>
      </c>
      <c r="C4" s="4">
        <f t="shared" si="0"/>
        <v>1898.9640000000002</v>
      </c>
      <c r="D4" s="4">
        <v>20000</v>
      </c>
      <c r="E4" s="4">
        <f t="shared" si="1"/>
        <v>37979280</v>
      </c>
      <c r="F4" s="7">
        <f t="shared" si="2"/>
        <v>5.4000000000000006E-2</v>
      </c>
      <c r="G4" s="8">
        <f t="shared" ref="G4:G11" si="6">G3+F4</f>
        <v>0.12000000000000001</v>
      </c>
      <c r="H4" s="7">
        <f t="shared" si="3"/>
        <v>8.1800830126942774E-3</v>
      </c>
      <c r="I4" s="8">
        <f t="shared" ref="I4:I11" si="7">I3+H4</f>
        <v>1.2610961311237011E-2</v>
      </c>
      <c r="J4" s="7">
        <f t="shared" si="4"/>
        <v>0.107389038688763</v>
      </c>
      <c r="K4" s="7">
        <f t="shared" si="5"/>
        <v>5.7990080891932028E-3</v>
      </c>
    </row>
    <row r="5" spans="1:11" x14ac:dyDescent="0.2">
      <c r="A5" s="5" t="s">
        <v>12</v>
      </c>
      <c r="B5" s="5">
        <v>7.6</v>
      </c>
      <c r="C5" s="4">
        <f t="shared" si="0"/>
        <v>2672.616</v>
      </c>
      <c r="D5" s="4">
        <v>30000</v>
      </c>
      <c r="E5" s="4">
        <f t="shared" si="1"/>
        <v>80178480</v>
      </c>
      <c r="F5" s="7">
        <f t="shared" si="2"/>
        <v>7.5999999999999998E-2</v>
      </c>
      <c r="G5" s="8">
        <f t="shared" si="6"/>
        <v>0.19600000000000001</v>
      </c>
      <c r="H5" s="7">
        <f t="shared" si="3"/>
        <v>1.7269064137910139E-2</v>
      </c>
      <c r="I5" s="8">
        <f t="shared" si="7"/>
        <v>2.9880025449147148E-2</v>
      </c>
      <c r="J5" s="7">
        <f t="shared" si="4"/>
        <v>0.16611997455085287</v>
      </c>
      <c r="K5" s="7">
        <f t="shared" si="5"/>
        <v>1.2625118065864818E-2</v>
      </c>
    </row>
    <row r="6" spans="1:11" x14ac:dyDescent="0.2">
      <c r="A6" s="5" t="s">
        <v>13</v>
      </c>
      <c r="B6" s="5">
        <v>6.3</v>
      </c>
      <c r="C6" s="4">
        <f t="shared" si="0"/>
        <v>2215.4580000000001</v>
      </c>
      <c r="D6" s="4">
        <v>42500</v>
      </c>
      <c r="E6" s="4">
        <f t="shared" si="1"/>
        <v>94156965</v>
      </c>
      <c r="F6" s="7">
        <f t="shared" si="2"/>
        <v>6.3E-2</v>
      </c>
      <c r="G6" s="8">
        <f t="shared" si="6"/>
        <v>0.25900000000000001</v>
      </c>
      <c r="H6" s="7">
        <f t="shared" si="3"/>
        <v>2.0279789135637896E-2</v>
      </c>
      <c r="I6" s="8">
        <f t="shared" si="7"/>
        <v>5.0159814584785044E-2</v>
      </c>
      <c r="J6" s="7">
        <f t="shared" si="4"/>
        <v>0.20884018541521496</v>
      </c>
      <c r="K6" s="7">
        <f t="shared" si="5"/>
        <v>1.3156931681158543E-2</v>
      </c>
    </row>
    <row r="7" spans="1:11" x14ac:dyDescent="0.2">
      <c r="A7" s="5" t="s">
        <v>14</v>
      </c>
      <c r="B7" s="5">
        <v>12</v>
      </c>
      <c r="C7" s="4">
        <f t="shared" si="0"/>
        <v>4219.92</v>
      </c>
      <c r="D7" s="4">
        <v>62500</v>
      </c>
      <c r="E7" s="4">
        <f t="shared" si="1"/>
        <v>263745000</v>
      </c>
      <c r="F7" s="7">
        <f t="shared" si="2"/>
        <v>0.12</v>
      </c>
      <c r="G7" s="8">
        <f t="shared" si="6"/>
        <v>0.379</v>
      </c>
      <c r="H7" s="7">
        <f t="shared" si="3"/>
        <v>5.6806132032599148E-2</v>
      </c>
      <c r="I7" s="8">
        <f t="shared" si="7"/>
        <v>0.10696594661738419</v>
      </c>
      <c r="J7" s="7">
        <f t="shared" si="4"/>
        <v>0.27203405338261583</v>
      </c>
      <c r="K7" s="7">
        <f t="shared" si="5"/>
        <v>3.2644086405913895E-2</v>
      </c>
    </row>
    <row r="8" spans="1:11" x14ac:dyDescent="0.2">
      <c r="A8" s="5" t="s">
        <v>15</v>
      </c>
      <c r="B8" s="5">
        <v>9.3000000000000007</v>
      </c>
      <c r="C8" s="4">
        <f t="shared" si="0"/>
        <v>3270.4380000000006</v>
      </c>
      <c r="D8" s="4">
        <v>87500</v>
      </c>
      <c r="E8" s="4">
        <f t="shared" si="1"/>
        <v>286163325.00000006</v>
      </c>
      <c r="F8" s="7">
        <f t="shared" si="2"/>
        <v>9.3000000000000013E-2</v>
      </c>
      <c r="G8" s="8">
        <f t="shared" si="6"/>
        <v>0.47200000000000003</v>
      </c>
      <c r="H8" s="7">
        <f t="shared" si="3"/>
        <v>6.1634653255370084E-2</v>
      </c>
      <c r="I8" s="8">
        <f t="shared" si="7"/>
        <v>0.16860059987275428</v>
      </c>
      <c r="J8" s="7">
        <f t="shared" si="4"/>
        <v>0.30339940012724576</v>
      </c>
      <c r="K8" s="7">
        <f t="shared" si="5"/>
        <v>2.8216144211833858E-2</v>
      </c>
    </row>
    <row r="9" spans="1:11" x14ac:dyDescent="0.2">
      <c r="A9" s="5" t="s">
        <v>16</v>
      </c>
      <c r="B9" s="5">
        <v>18.8</v>
      </c>
      <c r="C9" s="4">
        <f t="shared" si="0"/>
        <v>6611.2080000000005</v>
      </c>
      <c r="D9" s="4">
        <v>125000</v>
      </c>
      <c r="E9" s="4">
        <f t="shared" si="1"/>
        <v>826401000.00000012</v>
      </c>
      <c r="F9" s="7">
        <f t="shared" si="2"/>
        <v>0.188</v>
      </c>
      <c r="G9" s="8">
        <f t="shared" si="6"/>
        <v>0.66</v>
      </c>
      <c r="H9" s="7">
        <f t="shared" si="3"/>
        <v>0.17799254703547734</v>
      </c>
      <c r="I9" s="8">
        <f t="shared" si="7"/>
        <v>0.34659314690823162</v>
      </c>
      <c r="J9" s="7">
        <f t="shared" si="4"/>
        <v>0.31340685309176841</v>
      </c>
      <c r="K9" s="7">
        <f t="shared" si="5"/>
        <v>5.892048838125246E-2</v>
      </c>
    </row>
    <row r="10" spans="1:11" x14ac:dyDescent="0.2">
      <c r="A10" s="5" t="s">
        <v>17</v>
      </c>
      <c r="B10" s="5">
        <v>13.1</v>
      </c>
      <c r="C10" s="4">
        <f t="shared" si="0"/>
        <v>4606.7460000000001</v>
      </c>
      <c r="D10" s="4">
        <v>175000</v>
      </c>
      <c r="E10" s="4">
        <f t="shared" si="1"/>
        <v>806180550</v>
      </c>
      <c r="F10" s="7">
        <f t="shared" si="2"/>
        <v>0.13100000000000001</v>
      </c>
      <c r="G10" s="8">
        <f t="shared" si="6"/>
        <v>0.79100000000000004</v>
      </c>
      <c r="H10" s="7">
        <f t="shared" si="3"/>
        <v>0.17363741024631138</v>
      </c>
      <c r="I10" s="8">
        <f t="shared" si="7"/>
        <v>0.52023055715454303</v>
      </c>
      <c r="J10" s="7">
        <f t="shared" si="4"/>
        <v>0.27076944284545701</v>
      </c>
      <c r="K10" s="7">
        <f t="shared" si="5"/>
        <v>3.5470797012754872E-2</v>
      </c>
    </row>
    <row r="11" spans="1:11" x14ac:dyDescent="0.2">
      <c r="A11" s="5" t="s">
        <v>18</v>
      </c>
      <c r="B11" s="5">
        <v>20.9</v>
      </c>
      <c r="C11" s="4">
        <f t="shared" si="0"/>
        <v>7349.6939999999995</v>
      </c>
      <c r="D11" s="4">
        <f>E11/C11</f>
        <v>303076.55502392346</v>
      </c>
      <c r="E11" s="4">
        <f>B15-SUM(E2:E10)</f>
        <v>2227519938</v>
      </c>
      <c r="F11" s="7">
        <f t="shared" si="2"/>
        <v>0.20899999999999999</v>
      </c>
      <c r="G11" s="8">
        <f t="shared" si="6"/>
        <v>1</v>
      </c>
      <c r="H11" s="7">
        <f t="shared" si="3"/>
        <v>0.47976944284545703</v>
      </c>
      <c r="I11" s="8">
        <f t="shared" si="7"/>
        <v>1</v>
      </c>
      <c r="J11" s="7">
        <f>G11-I11</f>
        <v>0</v>
      </c>
      <c r="K11" s="7">
        <f t="shared" si="5"/>
        <v>0</v>
      </c>
    </row>
    <row r="12" spans="1:11" x14ac:dyDescent="0.2">
      <c r="A12" s="5" t="s">
        <v>19</v>
      </c>
      <c r="B12" s="3">
        <v>106871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132028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0.18991114433302028</v>
      </c>
    </row>
    <row r="14" spans="1:11" x14ac:dyDescent="0.2">
      <c r="A14" s="1" t="s">
        <v>22</v>
      </c>
      <c r="B14" s="1">
        <f>B13/B12</f>
        <v>1.2353959446435423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0.37982228866604056</v>
      </c>
    </row>
    <row r="15" spans="1:11" x14ac:dyDescent="0.2">
      <c r="A15" s="1" t="s">
        <v>24</v>
      </c>
      <c r="B15" s="4">
        <f>B1*B13</f>
        <v>4642896648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A5E2-3FB8-F542-ADEE-08F03555D679}">
  <dimension ref="A1:K17"/>
  <sheetViews>
    <sheetView workbookViewId="0">
      <selection activeCell="F11" sqref="F11"/>
    </sheetView>
  </sheetViews>
  <sheetFormatPr baseColWidth="10" defaultRowHeight="16" x14ac:dyDescent="0.2"/>
  <cols>
    <col min="2" max="2" width="14.83203125" customWidth="1"/>
    <col min="5" max="5" width="14.83203125" customWidth="1"/>
  </cols>
  <sheetData>
    <row r="1" spans="1:11" x14ac:dyDescent="0.2">
      <c r="A1" s="5" t="s">
        <v>0</v>
      </c>
      <c r="B1" s="5">
        <v>137561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5</v>
      </c>
      <c r="C2" s="4">
        <f>$B$1*B2/100</f>
        <v>6878.05</v>
      </c>
      <c r="D2" s="4">
        <v>5000</v>
      </c>
      <c r="E2" s="4">
        <f>C2*D2</f>
        <v>34390250</v>
      </c>
      <c r="F2" s="7">
        <f>B2/100</f>
        <v>0.05</v>
      </c>
      <c r="G2" s="7">
        <f>F2</f>
        <v>0.05</v>
      </c>
      <c r="H2" s="7">
        <f>E2/$B$15</f>
        <v>2.2396015300957654E-3</v>
      </c>
      <c r="I2" s="8">
        <f>H2</f>
        <v>2.2396015300957654E-3</v>
      </c>
      <c r="J2" s="7">
        <f>G2-I2</f>
        <v>4.7760398469904236E-2</v>
      </c>
      <c r="K2" s="7">
        <f>F2*J2</f>
        <v>2.3880199234952121E-3</v>
      </c>
    </row>
    <row r="3" spans="1:11" x14ac:dyDescent="0.2">
      <c r="A3" s="5" t="s">
        <v>10</v>
      </c>
      <c r="B3" s="5">
        <v>3.3</v>
      </c>
      <c r="C3" s="4">
        <f t="shared" ref="C3:C11" si="0">$B$1*B3/100</f>
        <v>4539.5129999999999</v>
      </c>
      <c r="D3" s="4">
        <v>12500</v>
      </c>
      <c r="E3" s="4">
        <f t="shared" ref="E3:E10" si="1">C3*D3</f>
        <v>56743912.5</v>
      </c>
      <c r="F3" s="7">
        <f t="shared" ref="F3:F11" si="2">B3/100</f>
        <v>3.3000000000000002E-2</v>
      </c>
      <c r="G3" s="8">
        <f>G2+F3</f>
        <v>8.3000000000000004E-2</v>
      </c>
      <c r="H3" s="7">
        <f t="shared" ref="H3:H11" si="3">E3/$B$15</f>
        <v>3.6953425246580127E-3</v>
      </c>
      <c r="I3" s="8">
        <f>I2+H3</f>
        <v>5.9349440547537781E-3</v>
      </c>
      <c r="J3" s="7">
        <f t="shared" ref="J3:J10" si="4">G3-I3</f>
        <v>7.7065055945246222E-2</v>
      </c>
      <c r="K3" s="7">
        <f t="shared" ref="K3:K11" si="5">F3*J3</f>
        <v>2.5431468461931256E-3</v>
      </c>
    </row>
    <row r="4" spans="1:11" x14ac:dyDescent="0.2">
      <c r="A4" s="5" t="s">
        <v>11</v>
      </c>
      <c r="B4" s="5">
        <v>5.3</v>
      </c>
      <c r="C4" s="4">
        <f t="shared" si="0"/>
        <v>7290.7329999999993</v>
      </c>
      <c r="D4" s="4">
        <v>20000</v>
      </c>
      <c r="E4" s="4">
        <f t="shared" si="1"/>
        <v>145814660</v>
      </c>
      <c r="F4" s="7">
        <f t="shared" si="2"/>
        <v>5.2999999999999999E-2</v>
      </c>
      <c r="G4" s="8">
        <f t="shared" ref="G4:G11" si="6">G3+F4</f>
        <v>0.13600000000000001</v>
      </c>
      <c r="H4" s="7">
        <f t="shared" si="3"/>
        <v>9.4959104876060456E-3</v>
      </c>
      <c r="I4" s="8">
        <f t="shared" ref="I4:I11" si="7">I3+H4</f>
        <v>1.5430854542359825E-2</v>
      </c>
      <c r="J4" s="7">
        <f t="shared" si="4"/>
        <v>0.12056914545764019</v>
      </c>
      <c r="K4" s="7">
        <f t="shared" si="5"/>
        <v>6.3901647092549302E-3</v>
      </c>
    </row>
    <row r="5" spans="1:11" x14ac:dyDescent="0.2">
      <c r="A5" s="5" t="s">
        <v>12</v>
      </c>
      <c r="B5" s="5">
        <v>5.5</v>
      </c>
      <c r="C5" s="4">
        <f t="shared" si="0"/>
        <v>7565.8549999999996</v>
      </c>
      <c r="D5" s="4">
        <v>30000</v>
      </c>
      <c r="E5" s="4">
        <f t="shared" si="1"/>
        <v>226975650</v>
      </c>
      <c r="F5" s="7">
        <f t="shared" si="2"/>
        <v>5.5E-2</v>
      </c>
      <c r="G5" s="8">
        <f t="shared" si="6"/>
        <v>0.191</v>
      </c>
      <c r="H5" s="7">
        <f t="shared" si="3"/>
        <v>1.4781370098632051E-2</v>
      </c>
      <c r="I5" s="8">
        <f t="shared" si="7"/>
        <v>3.0212224640991873E-2</v>
      </c>
      <c r="J5" s="7">
        <f t="shared" si="4"/>
        <v>0.16078777535900812</v>
      </c>
      <c r="K5" s="7">
        <f t="shared" si="5"/>
        <v>8.8433276447454461E-3</v>
      </c>
    </row>
    <row r="6" spans="1:11" x14ac:dyDescent="0.2">
      <c r="A6" s="5" t="s">
        <v>13</v>
      </c>
      <c r="B6" s="5">
        <v>8.9</v>
      </c>
      <c r="C6" s="4">
        <f t="shared" si="0"/>
        <v>12242.929000000002</v>
      </c>
      <c r="D6" s="4">
        <v>42500</v>
      </c>
      <c r="E6" s="4">
        <f t="shared" si="1"/>
        <v>520324482.50000006</v>
      </c>
      <c r="F6" s="7">
        <f t="shared" si="2"/>
        <v>8.900000000000001E-2</v>
      </c>
      <c r="G6" s="8">
        <f t="shared" si="6"/>
        <v>0.28000000000000003</v>
      </c>
      <c r="H6" s="7">
        <f t="shared" si="3"/>
        <v>3.3885171150348933E-2</v>
      </c>
      <c r="I6" s="8">
        <f t="shared" si="7"/>
        <v>6.40973957913408E-2</v>
      </c>
      <c r="J6" s="7">
        <f t="shared" si="4"/>
        <v>0.21590260420865923</v>
      </c>
      <c r="K6" s="7">
        <f t="shared" si="5"/>
        <v>1.9215331774570674E-2</v>
      </c>
    </row>
    <row r="7" spans="1:11" x14ac:dyDescent="0.2">
      <c r="A7" s="5" t="s">
        <v>14</v>
      </c>
      <c r="B7" s="5">
        <v>14</v>
      </c>
      <c r="C7" s="4">
        <f t="shared" si="0"/>
        <v>19258.54</v>
      </c>
      <c r="D7" s="4">
        <v>62500</v>
      </c>
      <c r="E7" s="4">
        <f t="shared" si="1"/>
        <v>1203658750</v>
      </c>
      <c r="F7" s="7">
        <f t="shared" si="2"/>
        <v>0.14000000000000001</v>
      </c>
      <c r="G7" s="8">
        <f t="shared" si="6"/>
        <v>0.42000000000000004</v>
      </c>
      <c r="H7" s="7">
        <f t="shared" si="3"/>
        <v>7.8386053553351792E-2</v>
      </c>
      <c r="I7" s="8">
        <f t="shared" si="7"/>
        <v>0.14248344934469259</v>
      </c>
      <c r="J7" s="7">
        <f t="shared" si="4"/>
        <v>0.27751655065530745</v>
      </c>
      <c r="K7" s="7">
        <f t="shared" si="5"/>
        <v>3.8852317091743048E-2</v>
      </c>
    </row>
    <row r="8" spans="1:11" x14ac:dyDescent="0.2">
      <c r="A8" s="5" t="s">
        <v>15</v>
      </c>
      <c r="B8" s="5">
        <v>12.2</v>
      </c>
      <c r="C8" s="4">
        <f t="shared" si="0"/>
        <v>16782.441999999999</v>
      </c>
      <c r="D8" s="4">
        <v>87500</v>
      </c>
      <c r="E8" s="4">
        <f t="shared" si="1"/>
        <v>1468463675</v>
      </c>
      <c r="F8" s="7">
        <f t="shared" si="2"/>
        <v>0.122</v>
      </c>
      <c r="G8" s="8">
        <f t="shared" si="6"/>
        <v>0.54200000000000004</v>
      </c>
      <c r="H8" s="7">
        <f t="shared" si="3"/>
        <v>9.563098533508918E-2</v>
      </c>
      <c r="I8" s="8">
        <f t="shared" si="7"/>
        <v>0.23811443467978177</v>
      </c>
      <c r="J8" s="7">
        <f t="shared" si="4"/>
        <v>0.30388556532021826</v>
      </c>
      <c r="K8" s="7">
        <f t="shared" si="5"/>
        <v>3.7074038969066629E-2</v>
      </c>
    </row>
    <row r="9" spans="1:11" x14ac:dyDescent="0.2">
      <c r="A9" s="5" t="s">
        <v>16</v>
      </c>
      <c r="B9" s="5">
        <v>20.8</v>
      </c>
      <c r="C9" s="4">
        <f t="shared" si="0"/>
        <v>28612.688000000002</v>
      </c>
      <c r="D9" s="4">
        <v>125000</v>
      </c>
      <c r="E9" s="4">
        <f t="shared" si="1"/>
        <v>3576586000.0000005</v>
      </c>
      <c r="F9" s="7">
        <f t="shared" si="2"/>
        <v>0.20800000000000002</v>
      </c>
      <c r="G9" s="8">
        <f t="shared" si="6"/>
        <v>0.75</v>
      </c>
      <c r="H9" s="7">
        <f t="shared" si="3"/>
        <v>0.23291855912995962</v>
      </c>
      <c r="I9" s="8">
        <f t="shared" si="7"/>
        <v>0.4710329938097414</v>
      </c>
      <c r="J9" s="7">
        <f t="shared" si="4"/>
        <v>0.2789670061902586</v>
      </c>
      <c r="K9" s="7">
        <f t="shared" si="5"/>
        <v>5.8025137287573796E-2</v>
      </c>
    </row>
    <row r="10" spans="1:11" x14ac:dyDescent="0.2">
      <c r="A10" s="5" t="s">
        <v>17</v>
      </c>
      <c r="B10" s="5">
        <v>12.7</v>
      </c>
      <c r="C10" s="4">
        <f t="shared" si="0"/>
        <v>17470.246999999999</v>
      </c>
      <c r="D10" s="4">
        <v>175000</v>
      </c>
      <c r="E10" s="4">
        <f t="shared" si="1"/>
        <v>3057293225</v>
      </c>
      <c r="F10" s="7">
        <f t="shared" si="2"/>
        <v>0.127</v>
      </c>
      <c r="G10" s="8">
        <f t="shared" si="6"/>
        <v>0.877</v>
      </c>
      <c r="H10" s="7">
        <f t="shared" si="3"/>
        <v>0.19910057602551354</v>
      </c>
      <c r="I10" s="8">
        <f t="shared" si="7"/>
        <v>0.67013356983525496</v>
      </c>
      <c r="J10" s="7">
        <f t="shared" si="4"/>
        <v>0.20686643016474504</v>
      </c>
      <c r="K10" s="7">
        <f t="shared" si="5"/>
        <v>2.6272036630922622E-2</v>
      </c>
    </row>
    <row r="11" spans="1:11" x14ac:dyDescent="0.2">
      <c r="A11" s="5" t="s">
        <v>18</v>
      </c>
      <c r="B11" s="5">
        <v>12.2</v>
      </c>
      <c r="C11" s="4">
        <f t="shared" si="0"/>
        <v>16782.441999999999</v>
      </c>
      <c r="D11" s="4">
        <f>E11/C11</f>
        <v>301819.67213114758</v>
      </c>
      <c r="E11" s="4">
        <f>B15-SUM(E2:E10)</f>
        <v>5065271142</v>
      </c>
      <c r="F11" s="7">
        <f t="shared" si="2"/>
        <v>0.122</v>
      </c>
      <c r="G11" s="8">
        <f t="shared" si="6"/>
        <v>0.999</v>
      </c>
      <c r="H11" s="7">
        <f t="shared" si="3"/>
        <v>0.32986643016474509</v>
      </c>
      <c r="I11" s="8">
        <f t="shared" si="7"/>
        <v>1</v>
      </c>
      <c r="J11" s="7">
        <f>G11-I11</f>
        <v>-1.0000000000000009E-3</v>
      </c>
      <c r="K11" s="7">
        <f t="shared" si="5"/>
        <v>-1.2200000000000011E-4</v>
      </c>
    </row>
    <row r="12" spans="1:11" x14ac:dyDescent="0.2">
      <c r="A12" s="5" t="s">
        <v>19</v>
      </c>
      <c r="B12" s="3">
        <v>90405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111627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0.19948152087756549</v>
      </c>
    </row>
    <row r="14" spans="1:11" x14ac:dyDescent="0.2">
      <c r="A14" s="1" t="s">
        <v>22</v>
      </c>
      <c r="B14" s="1">
        <f>B13/B12</f>
        <v>1.2347436535589846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0.39896304175513098</v>
      </c>
    </row>
    <row r="15" spans="1:11" x14ac:dyDescent="0.2">
      <c r="A15" s="1" t="s">
        <v>24</v>
      </c>
      <c r="B15" s="4">
        <f>B1*B13</f>
        <v>15355521747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99.9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30AB-FF62-924A-AC7B-7811BBE13B46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7" customWidth="1"/>
    <col min="5" max="5" width="15.1640625" bestFit="1" customWidth="1"/>
  </cols>
  <sheetData>
    <row r="1" spans="1:11" x14ac:dyDescent="0.2">
      <c r="A1" s="5" t="s">
        <v>0</v>
      </c>
      <c r="B1" s="5">
        <v>511951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3.7</v>
      </c>
      <c r="C2" s="4">
        <f>$B$1*B2/100</f>
        <v>18942.187000000002</v>
      </c>
      <c r="D2" s="4">
        <v>5000</v>
      </c>
      <c r="E2" s="4">
        <f>C2*D2</f>
        <v>94710935.000000015</v>
      </c>
      <c r="F2" s="7">
        <f>B2/100</f>
        <v>3.7000000000000005E-2</v>
      </c>
      <c r="G2" s="7">
        <v>3.6999999999999998E-2</v>
      </c>
      <c r="H2" s="7">
        <f>E2/$B$15</f>
        <v>1.2420025108591303E-3</v>
      </c>
      <c r="I2" s="8">
        <f>H2</f>
        <v>1.2420025108591303E-3</v>
      </c>
      <c r="J2" s="7">
        <f>G2-I2</f>
        <v>3.5757997489140866E-2</v>
      </c>
      <c r="K2" s="7">
        <f>F2*J2</f>
        <v>1.3230459070982122E-3</v>
      </c>
    </row>
    <row r="3" spans="1:11" x14ac:dyDescent="0.2">
      <c r="A3" s="5" t="s">
        <v>10</v>
      </c>
      <c r="B3" s="5">
        <v>1.6</v>
      </c>
      <c r="C3" s="4">
        <f t="shared" ref="C3:C11" si="0">$B$1*B3/100</f>
        <v>8191.2160000000013</v>
      </c>
      <c r="D3" s="4">
        <v>12500</v>
      </c>
      <c r="E3" s="4">
        <f t="shared" ref="E3:E10" si="1">C3*D3</f>
        <v>102390200.00000001</v>
      </c>
      <c r="F3" s="7">
        <f t="shared" ref="F3:F11" si="2">B3/100</f>
        <v>1.6E-2</v>
      </c>
      <c r="G3" s="8">
        <f>G2+F3</f>
        <v>5.2999999999999999E-2</v>
      </c>
      <c r="H3" s="7">
        <f t="shared" ref="H3:H11" si="3">E3/$B$15</f>
        <v>1.3427054171450056E-3</v>
      </c>
      <c r="I3" s="8">
        <f>I2+H3</f>
        <v>2.5847079280041357E-3</v>
      </c>
      <c r="J3" s="7">
        <f t="shared" ref="J3:J11" si="4">G3-I3</f>
        <v>5.0415292071995861E-2</v>
      </c>
      <c r="K3" s="7">
        <f t="shared" ref="K3:K11" si="5">F3*J3</f>
        <v>8.0664467315193374E-4</v>
      </c>
    </row>
    <row r="4" spans="1:11" x14ac:dyDescent="0.2">
      <c r="A4" s="5" t="s">
        <v>11</v>
      </c>
      <c r="B4" s="5">
        <v>4.3</v>
      </c>
      <c r="C4" s="4">
        <f t="shared" si="0"/>
        <v>22013.892999999996</v>
      </c>
      <c r="D4" s="4">
        <v>20000</v>
      </c>
      <c r="E4" s="4">
        <f t="shared" si="1"/>
        <v>440277859.99999994</v>
      </c>
      <c r="F4" s="7">
        <f t="shared" si="2"/>
        <v>4.2999999999999997E-2</v>
      </c>
      <c r="G4" s="8">
        <f t="shared" ref="G4:G11" si="6">G3+F4</f>
        <v>9.6000000000000002E-2</v>
      </c>
      <c r="H4" s="7">
        <f t="shared" si="3"/>
        <v>5.7736332937235232E-3</v>
      </c>
      <c r="I4" s="8">
        <f t="shared" ref="I4:I11" si="7">I3+H4</f>
        <v>8.3583412217276588E-3</v>
      </c>
      <c r="J4" s="7">
        <f t="shared" si="4"/>
        <v>8.7641658778272347E-2</v>
      </c>
      <c r="K4" s="7">
        <f t="shared" si="5"/>
        <v>3.7685913274657108E-3</v>
      </c>
    </row>
    <row r="5" spans="1:11" x14ac:dyDescent="0.2">
      <c r="A5" s="5" t="s">
        <v>12</v>
      </c>
      <c r="B5" s="5">
        <v>3.9</v>
      </c>
      <c r="C5" s="4">
        <f t="shared" si="0"/>
        <v>19966.089</v>
      </c>
      <c r="D5" s="4">
        <v>30000</v>
      </c>
      <c r="E5" s="4">
        <f t="shared" si="1"/>
        <v>598982670</v>
      </c>
      <c r="F5" s="7">
        <f t="shared" si="2"/>
        <v>3.9E-2</v>
      </c>
      <c r="G5" s="8">
        <f t="shared" si="6"/>
        <v>0.13500000000000001</v>
      </c>
      <c r="H5" s="7">
        <f t="shared" si="3"/>
        <v>7.8548266902982826E-3</v>
      </c>
      <c r="I5" s="8">
        <f t="shared" si="7"/>
        <v>1.6213167912025941E-2</v>
      </c>
      <c r="J5" s="7">
        <f t="shared" si="4"/>
        <v>0.11878683208797407</v>
      </c>
      <c r="K5" s="7">
        <f t="shared" si="5"/>
        <v>4.6326864514309885E-3</v>
      </c>
    </row>
    <row r="6" spans="1:11" x14ac:dyDescent="0.2">
      <c r="A6" s="5" t="s">
        <v>13</v>
      </c>
      <c r="B6" s="5">
        <v>6.5</v>
      </c>
      <c r="C6" s="4">
        <f t="shared" si="0"/>
        <v>33276.815000000002</v>
      </c>
      <c r="D6" s="4">
        <v>42500</v>
      </c>
      <c r="E6" s="4">
        <f t="shared" si="1"/>
        <v>1414264637.5</v>
      </c>
      <c r="F6" s="7">
        <f t="shared" si="2"/>
        <v>6.5000000000000002E-2</v>
      </c>
      <c r="G6" s="8">
        <f t="shared" si="6"/>
        <v>0.2</v>
      </c>
      <c r="H6" s="7">
        <f t="shared" si="3"/>
        <v>1.8546118574315387E-2</v>
      </c>
      <c r="I6" s="8">
        <f t="shared" si="7"/>
        <v>3.4759286486341329E-2</v>
      </c>
      <c r="J6" s="7">
        <f t="shared" si="4"/>
        <v>0.16524071351365868</v>
      </c>
      <c r="K6" s="7">
        <f t="shared" si="5"/>
        <v>1.0740646378387815E-2</v>
      </c>
    </row>
    <row r="7" spans="1:11" x14ac:dyDescent="0.2">
      <c r="A7" s="5" t="s">
        <v>14</v>
      </c>
      <c r="B7" s="5">
        <v>12.5</v>
      </c>
      <c r="C7" s="4">
        <f t="shared" si="0"/>
        <v>63993.875</v>
      </c>
      <c r="D7" s="4">
        <v>62500</v>
      </c>
      <c r="E7" s="4">
        <f t="shared" si="1"/>
        <v>3999617187.5</v>
      </c>
      <c r="F7" s="7">
        <f t="shared" si="2"/>
        <v>0.125</v>
      </c>
      <c r="G7" s="8">
        <f t="shared" si="6"/>
        <v>0.32500000000000001</v>
      </c>
      <c r="H7" s="7">
        <f t="shared" si="3"/>
        <v>5.2449430357226774E-2</v>
      </c>
      <c r="I7" s="8">
        <f t="shared" si="7"/>
        <v>8.7208716843568096E-2</v>
      </c>
      <c r="J7" s="7">
        <f t="shared" si="4"/>
        <v>0.23779128315643192</v>
      </c>
      <c r="K7" s="7">
        <f t="shared" si="5"/>
        <v>2.9723910394553989E-2</v>
      </c>
    </row>
    <row r="8" spans="1:11" x14ac:dyDescent="0.2">
      <c r="A8" s="5" t="s">
        <v>15</v>
      </c>
      <c r="B8" s="5">
        <v>11.5</v>
      </c>
      <c r="C8" s="4">
        <f t="shared" si="0"/>
        <v>58874.364999999998</v>
      </c>
      <c r="D8" s="4">
        <v>87500</v>
      </c>
      <c r="E8" s="4">
        <f t="shared" si="1"/>
        <v>5151506937.5</v>
      </c>
      <c r="F8" s="7">
        <f t="shared" si="2"/>
        <v>0.115</v>
      </c>
      <c r="G8" s="8">
        <f t="shared" si="6"/>
        <v>0.44</v>
      </c>
      <c r="H8" s="7">
        <f t="shared" si="3"/>
        <v>6.7554866300108082E-2</v>
      </c>
      <c r="I8" s="8">
        <f t="shared" si="7"/>
        <v>0.15476358314367616</v>
      </c>
      <c r="J8" s="7">
        <f t="shared" si="4"/>
        <v>0.28523641685632384</v>
      </c>
      <c r="K8" s="7">
        <f t="shared" si="5"/>
        <v>3.2802187938477244E-2</v>
      </c>
    </row>
    <row r="9" spans="1:11" x14ac:dyDescent="0.2">
      <c r="A9" s="5" t="s">
        <v>16</v>
      </c>
      <c r="B9" s="5">
        <v>19.8</v>
      </c>
      <c r="C9" s="4">
        <f t="shared" si="0"/>
        <v>101366.29800000001</v>
      </c>
      <c r="D9" s="4">
        <v>125000</v>
      </c>
      <c r="E9" s="4">
        <f t="shared" si="1"/>
        <v>12670787250.000002</v>
      </c>
      <c r="F9" s="7">
        <f t="shared" si="2"/>
        <v>0.19800000000000001</v>
      </c>
      <c r="G9" s="8">
        <f t="shared" si="6"/>
        <v>0.63800000000000001</v>
      </c>
      <c r="H9" s="7">
        <f t="shared" si="3"/>
        <v>0.16615979537169445</v>
      </c>
      <c r="I9" s="8">
        <f t="shared" si="7"/>
        <v>0.32092337851537062</v>
      </c>
      <c r="J9" s="7">
        <f t="shared" si="4"/>
        <v>0.3170766214846294</v>
      </c>
      <c r="K9" s="7">
        <f t="shared" si="5"/>
        <v>6.2781171053956628E-2</v>
      </c>
    </row>
    <row r="10" spans="1:11" x14ac:dyDescent="0.2">
      <c r="A10" s="5" t="s">
        <v>17</v>
      </c>
      <c r="B10" s="5">
        <v>13.6</v>
      </c>
      <c r="C10" s="4">
        <f t="shared" si="0"/>
        <v>69625.335999999996</v>
      </c>
      <c r="D10" s="4">
        <v>175000</v>
      </c>
      <c r="E10" s="4">
        <f t="shared" si="1"/>
        <v>12184433800</v>
      </c>
      <c r="F10" s="7">
        <f t="shared" si="2"/>
        <v>0.13600000000000001</v>
      </c>
      <c r="G10" s="8">
        <f t="shared" si="6"/>
        <v>0.77400000000000002</v>
      </c>
      <c r="H10" s="7">
        <f t="shared" si="3"/>
        <v>0.15978194464025566</v>
      </c>
      <c r="I10" s="8">
        <f t="shared" si="7"/>
        <v>0.48070532315562631</v>
      </c>
      <c r="J10" s="7">
        <f t="shared" si="4"/>
        <v>0.29329467684437371</v>
      </c>
      <c r="K10" s="7">
        <f t="shared" si="5"/>
        <v>3.9888076050834831E-2</v>
      </c>
    </row>
    <row r="11" spans="1:11" x14ac:dyDescent="0.2">
      <c r="A11" s="5" t="s">
        <v>18</v>
      </c>
      <c r="B11" s="5">
        <v>22.6</v>
      </c>
      <c r="C11" s="4">
        <f t="shared" si="0"/>
        <v>115700.92600000002</v>
      </c>
      <c r="D11" s="4">
        <f>E11/C11</f>
        <v>342258.84955752204</v>
      </c>
      <c r="E11" s="4">
        <f>B15-SUM(E2:E10)</f>
        <v>39599665825.5</v>
      </c>
      <c r="F11" s="7">
        <f t="shared" si="2"/>
        <v>0.22600000000000001</v>
      </c>
      <c r="G11" s="8">
        <f t="shared" si="6"/>
        <v>1</v>
      </c>
      <c r="H11" s="7">
        <f t="shared" si="3"/>
        <v>0.51929467684437369</v>
      </c>
      <c r="I11" s="8">
        <f t="shared" si="7"/>
        <v>1</v>
      </c>
      <c r="J11" s="7">
        <f>G11-I11</f>
        <v>0</v>
      </c>
      <c r="K11" s="7">
        <f t="shared" si="5"/>
        <v>0</v>
      </c>
    </row>
    <row r="12" spans="1:11" x14ac:dyDescent="0.2">
      <c r="A12" s="5" t="s">
        <v>19</v>
      </c>
      <c r="B12" s="3">
        <v>113683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148953</v>
      </c>
      <c r="C13" s="1"/>
      <c r="D13" s="1"/>
      <c r="E13" s="4">
        <v>2332645008</v>
      </c>
      <c r="F13" s="7"/>
      <c r="G13" s="8"/>
      <c r="H13" s="7"/>
      <c r="I13" s="8"/>
      <c r="J13" s="7" t="s">
        <v>21</v>
      </c>
      <c r="K13" s="7">
        <f>SUM(K2:K11)</f>
        <v>0.18646696017535735</v>
      </c>
    </row>
    <row r="14" spans="1:11" x14ac:dyDescent="0.2">
      <c r="A14" s="1" t="s">
        <v>22</v>
      </c>
      <c r="B14" s="1">
        <f>B13/B12</f>
        <v>1.3102486739442134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0.37293392035071471</v>
      </c>
    </row>
    <row r="15" spans="1:11" x14ac:dyDescent="0.2">
      <c r="A15" s="1" t="s">
        <v>24</v>
      </c>
      <c r="B15" s="4">
        <f>B1*B13</f>
        <v>76256637303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DE33-4CC0-8942-B0F1-8BBFE6F8C4CC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5.1640625" customWidth="1"/>
    <col min="5" max="5" width="14.33203125" customWidth="1"/>
  </cols>
  <sheetData>
    <row r="1" spans="1:11" x14ac:dyDescent="0.2">
      <c r="A1" s="5" t="s">
        <v>0</v>
      </c>
      <c r="B1" s="5">
        <v>459452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3.7</v>
      </c>
      <c r="C2" s="4">
        <f>$B$1*B2/100</f>
        <v>16999.724000000002</v>
      </c>
      <c r="D2" s="4">
        <v>5000</v>
      </c>
      <c r="E2" s="4">
        <f>C2*D2</f>
        <v>84998620.000000015</v>
      </c>
      <c r="F2" s="7">
        <f>B2/100</f>
        <v>3.7000000000000005E-2</v>
      </c>
      <c r="G2" s="7">
        <v>3.6999999999999998E-2</v>
      </c>
      <c r="H2" s="7">
        <f>E2/$B$15</f>
        <v>1.1306617121274165E-3</v>
      </c>
      <c r="I2" s="8">
        <f>H2</f>
        <v>1.1306617121274165E-3</v>
      </c>
      <c r="J2" s="7">
        <f>G2-I2</f>
        <v>3.5869338287872581E-2</v>
      </c>
      <c r="K2" s="7">
        <f>F2*J2</f>
        <v>1.3271655166512857E-3</v>
      </c>
    </row>
    <row r="3" spans="1:11" x14ac:dyDescent="0.2">
      <c r="A3" s="5" t="s">
        <v>10</v>
      </c>
      <c r="B3" s="5">
        <v>2</v>
      </c>
      <c r="C3" s="4">
        <f t="shared" ref="C3:C11" si="0">$B$1*B3/100</f>
        <v>9189.0400000000009</v>
      </c>
      <c r="D3" s="4">
        <v>12500</v>
      </c>
      <c r="E3" s="4">
        <f>C3*D3</f>
        <v>114863000.00000001</v>
      </c>
      <c r="F3" s="7">
        <f t="shared" ref="F3:F11" si="1">B3/100</f>
        <v>0.02</v>
      </c>
      <c r="G3" s="8">
        <f>G2+F3</f>
        <v>5.6999999999999995E-2</v>
      </c>
      <c r="H3" s="7">
        <f t="shared" ref="H3:H11" si="2">E3/$B$15</f>
        <v>1.527921232604617E-3</v>
      </c>
      <c r="I3" s="8">
        <f>I2+H3</f>
        <v>2.6585829447320335E-3</v>
      </c>
      <c r="J3" s="7">
        <f t="shared" ref="J3:J10" si="3">G3-I3</f>
        <v>5.434141705526796E-2</v>
      </c>
      <c r="K3" s="7">
        <f t="shared" ref="K3:K11" si="4">F3*J3</f>
        <v>1.0868283411053592E-3</v>
      </c>
    </row>
    <row r="4" spans="1:11" x14ac:dyDescent="0.2">
      <c r="A4" s="5" t="s">
        <v>11</v>
      </c>
      <c r="B4" s="5">
        <v>3.3</v>
      </c>
      <c r="C4" s="4">
        <f t="shared" si="0"/>
        <v>15161.915999999999</v>
      </c>
      <c r="D4" s="4">
        <v>20000</v>
      </c>
      <c r="E4" s="4">
        <f>C4*D4</f>
        <v>303238320</v>
      </c>
      <c r="F4" s="7">
        <f t="shared" si="1"/>
        <v>3.3000000000000002E-2</v>
      </c>
      <c r="G4" s="8">
        <f t="shared" ref="G4:G11" si="5">G3+F4</f>
        <v>0.09</v>
      </c>
      <c r="H4" s="7">
        <f t="shared" si="2"/>
        <v>4.033712054076188E-3</v>
      </c>
      <c r="I4" s="8">
        <f t="shared" ref="I4:I11" si="6">I3+H4</f>
        <v>6.6922949988082216E-3</v>
      </c>
      <c r="J4" s="7">
        <f t="shared" si="3"/>
        <v>8.3307705001191779E-2</v>
      </c>
      <c r="K4" s="7">
        <f t="shared" si="4"/>
        <v>2.7491542650393288E-3</v>
      </c>
    </row>
    <row r="5" spans="1:11" x14ac:dyDescent="0.2">
      <c r="A5" s="5" t="s">
        <v>12</v>
      </c>
      <c r="B5" s="5">
        <v>3.9</v>
      </c>
      <c r="C5" s="4">
        <f t="shared" si="0"/>
        <v>17918.628000000001</v>
      </c>
      <c r="D5" s="4">
        <v>30000</v>
      </c>
      <c r="E5" s="4">
        <f>C5*D5</f>
        <v>537558840</v>
      </c>
      <c r="F5" s="7">
        <f t="shared" si="1"/>
        <v>3.9E-2</v>
      </c>
      <c r="G5" s="8">
        <f t="shared" si="5"/>
        <v>0.129</v>
      </c>
      <c r="H5" s="7">
        <f t="shared" si="2"/>
        <v>7.1506713685896067E-3</v>
      </c>
      <c r="I5" s="8">
        <f t="shared" si="6"/>
        <v>1.3842966367397829E-2</v>
      </c>
      <c r="J5" s="7">
        <f t="shared" si="3"/>
        <v>0.11515703363260217</v>
      </c>
      <c r="K5" s="7">
        <f t="shared" si="4"/>
        <v>4.4911243116714846E-3</v>
      </c>
    </row>
    <row r="6" spans="1:11" x14ac:dyDescent="0.2">
      <c r="A6" s="5" t="s">
        <v>13</v>
      </c>
      <c r="B6" s="5">
        <v>5.4</v>
      </c>
      <c r="C6" s="4">
        <f t="shared" si="0"/>
        <v>24810.408000000003</v>
      </c>
      <c r="D6" s="4">
        <v>42500</v>
      </c>
      <c r="E6" s="4">
        <f t="shared" ref="E3:E10" si="7">C6*D6</f>
        <v>1054442340.0000001</v>
      </c>
      <c r="F6" s="7">
        <f t="shared" si="1"/>
        <v>5.4000000000000006E-2</v>
      </c>
      <c r="G6" s="8">
        <f t="shared" si="5"/>
        <v>0.183</v>
      </c>
      <c r="H6" s="7">
        <f t="shared" si="2"/>
        <v>1.4026316915310384E-2</v>
      </c>
      <c r="I6" s="8">
        <f t="shared" si="6"/>
        <v>2.7869283282708213E-2</v>
      </c>
      <c r="J6" s="7">
        <f t="shared" si="3"/>
        <v>0.15513071671729178</v>
      </c>
      <c r="K6" s="7">
        <f t="shared" si="4"/>
        <v>8.3770587027337581E-3</v>
      </c>
    </row>
    <row r="7" spans="1:11" x14ac:dyDescent="0.2">
      <c r="A7" s="5" t="s">
        <v>14</v>
      </c>
      <c r="B7" s="5">
        <v>10.4</v>
      </c>
      <c r="C7" s="4">
        <f t="shared" si="0"/>
        <v>47783.008000000002</v>
      </c>
      <c r="D7" s="4">
        <v>62500</v>
      </c>
      <c r="E7" s="4">
        <f t="shared" si="7"/>
        <v>2986438000</v>
      </c>
      <c r="F7" s="7">
        <f t="shared" si="1"/>
        <v>0.10400000000000001</v>
      </c>
      <c r="G7" s="8">
        <f t="shared" si="5"/>
        <v>0.28700000000000003</v>
      </c>
      <c r="H7" s="7">
        <f t="shared" si="2"/>
        <v>3.9725952047720038E-2</v>
      </c>
      <c r="I7" s="8">
        <f t="shared" si="6"/>
        <v>6.7595235330428244E-2</v>
      </c>
      <c r="J7" s="7">
        <f t="shared" si="3"/>
        <v>0.21940476466957179</v>
      </c>
      <c r="K7" s="7">
        <f t="shared" si="4"/>
        <v>2.2818095525635469E-2</v>
      </c>
    </row>
    <row r="8" spans="1:11" x14ac:dyDescent="0.2">
      <c r="A8" s="5" t="s">
        <v>15</v>
      </c>
      <c r="B8" s="5">
        <v>10.199999999999999</v>
      </c>
      <c r="C8" s="4">
        <f t="shared" si="0"/>
        <v>46864.103999999992</v>
      </c>
      <c r="D8" s="4">
        <v>87500</v>
      </c>
      <c r="E8" s="4">
        <f t="shared" si="7"/>
        <v>4100609099.9999995</v>
      </c>
      <c r="F8" s="7">
        <f t="shared" si="1"/>
        <v>0.10199999999999999</v>
      </c>
      <c r="G8" s="8">
        <f t="shared" si="5"/>
        <v>0.38900000000000001</v>
      </c>
      <c r="H8" s="7">
        <f t="shared" si="2"/>
        <v>5.4546788003984811E-2</v>
      </c>
      <c r="I8" s="8">
        <f t="shared" si="6"/>
        <v>0.12214202333441306</v>
      </c>
      <c r="J8" s="7">
        <f t="shared" si="3"/>
        <v>0.26685797666558697</v>
      </c>
      <c r="K8" s="7">
        <f t="shared" si="4"/>
        <v>2.7219513619889869E-2</v>
      </c>
    </row>
    <row r="9" spans="1:11" x14ac:dyDescent="0.2">
      <c r="A9" s="5" t="s">
        <v>16</v>
      </c>
      <c r="B9" s="5">
        <v>19.5</v>
      </c>
      <c r="C9" s="4">
        <f t="shared" si="0"/>
        <v>89593.14</v>
      </c>
      <c r="D9" s="4">
        <v>125000</v>
      </c>
      <c r="E9" s="4">
        <f t="shared" si="7"/>
        <v>11199142500</v>
      </c>
      <c r="F9" s="7">
        <f t="shared" si="1"/>
        <v>0.19500000000000001</v>
      </c>
      <c r="G9" s="8">
        <f t="shared" si="5"/>
        <v>0.58400000000000007</v>
      </c>
      <c r="H9" s="7">
        <f t="shared" si="2"/>
        <v>0.14897232017895012</v>
      </c>
      <c r="I9" s="8">
        <f t="shared" si="6"/>
        <v>0.27111434351336317</v>
      </c>
      <c r="J9" s="7">
        <f t="shared" si="3"/>
        <v>0.31288565648663691</v>
      </c>
      <c r="K9" s="7">
        <f t="shared" si="4"/>
        <v>6.1012703014894198E-2</v>
      </c>
    </row>
    <row r="10" spans="1:11" x14ac:dyDescent="0.2">
      <c r="A10" s="5" t="s">
        <v>17</v>
      </c>
      <c r="B10" s="5">
        <v>14.5</v>
      </c>
      <c r="C10" s="4">
        <f t="shared" si="0"/>
        <v>66620.539999999994</v>
      </c>
      <c r="D10" s="4">
        <v>175000</v>
      </c>
      <c r="E10" s="4">
        <f t="shared" si="7"/>
        <v>11658594499.999998</v>
      </c>
      <c r="F10" s="7">
        <f t="shared" si="1"/>
        <v>0.14499999999999999</v>
      </c>
      <c r="G10" s="8">
        <f t="shared" si="5"/>
        <v>0.72900000000000009</v>
      </c>
      <c r="H10" s="7">
        <f t="shared" si="2"/>
        <v>0.15508400510936857</v>
      </c>
      <c r="I10" s="8">
        <f t="shared" si="6"/>
        <v>0.42619834862273176</v>
      </c>
      <c r="J10" s="7">
        <f t="shared" si="3"/>
        <v>0.30280165137726833</v>
      </c>
      <c r="K10" s="7">
        <f t="shared" si="4"/>
        <v>4.3906239449703906E-2</v>
      </c>
    </row>
    <row r="11" spans="1:11" x14ac:dyDescent="0.2">
      <c r="A11" s="5" t="s">
        <v>18</v>
      </c>
      <c r="B11" s="5">
        <v>27.1</v>
      </c>
      <c r="C11" s="4">
        <f t="shared" si="0"/>
        <v>124511.49200000001</v>
      </c>
      <c r="D11" s="4">
        <f>E11/C11</f>
        <v>346442.80442804424</v>
      </c>
      <c r="E11" s="4">
        <f>B15-SUM(E2:E10)</f>
        <v>43136110472</v>
      </c>
      <c r="F11" s="7">
        <f t="shared" si="1"/>
        <v>0.27100000000000002</v>
      </c>
      <c r="G11" s="8">
        <f t="shared" si="5"/>
        <v>1</v>
      </c>
      <c r="H11" s="7">
        <f t="shared" si="2"/>
        <v>0.57380165137726824</v>
      </c>
      <c r="I11" s="8">
        <f t="shared" si="6"/>
        <v>1</v>
      </c>
      <c r="J11" s="7">
        <f>G11-I11</f>
        <v>0</v>
      </c>
      <c r="K11" s="7">
        <f t="shared" si="4"/>
        <v>0</v>
      </c>
    </row>
    <row r="12" spans="1:11" x14ac:dyDescent="0.2">
      <c r="A12" s="5" t="s">
        <v>19</v>
      </c>
      <c r="B12" s="3">
        <v>125696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163621</v>
      </c>
      <c r="C13" s="1"/>
      <c r="D13" s="1"/>
      <c r="E13" s="4">
        <v>2332645008</v>
      </c>
      <c r="F13" s="7"/>
      <c r="G13" s="8"/>
      <c r="H13" s="7"/>
      <c r="I13" s="8"/>
      <c r="J13" s="7" t="s">
        <v>21</v>
      </c>
      <c r="K13" s="7">
        <f>SUM(K2:K11)</f>
        <v>0.17298788274732466</v>
      </c>
    </row>
    <row r="14" spans="1:11" x14ac:dyDescent="0.2">
      <c r="A14" s="1" t="s">
        <v>22</v>
      </c>
      <c r="B14" s="1">
        <f>B13/B12</f>
        <v>1.3017200229124237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0.34597576549464931</v>
      </c>
    </row>
    <row r="15" spans="1:11" x14ac:dyDescent="0.2">
      <c r="A15" s="1" t="s">
        <v>24</v>
      </c>
      <c r="B15" s="4">
        <f>B1*B13</f>
        <v>75175995692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8DEF-5A6C-2A4A-9BFC-52E3D51A923E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5.83203125" customWidth="1"/>
    <col min="5" max="5" width="16" customWidth="1"/>
  </cols>
  <sheetData>
    <row r="1" spans="1:11" x14ac:dyDescent="0.2">
      <c r="A1" s="5" t="s">
        <v>0</v>
      </c>
      <c r="B1" s="5">
        <v>820686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7</v>
      </c>
      <c r="C2" s="4">
        <f>$B$1*B2/100</f>
        <v>57448.02</v>
      </c>
      <c r="D2" s="4">
        <v>5000</v>
      </c>
      <c r="E2" s="4">
        <f>C2*D2</f>
        <v>287240100</v>
      </c>
      <c r="F2" s="7">
        <f>B2/100</f>
        <v>7.0000000000000007E-2</v>
      </c>
      <c r="G2" s="7">
        <f>F2</f>
        <v>7.0000000000000007E-2</v>
      </c>
      <c r="H2" s="7">
        <f>E2/$B$15</f>
        <v>3.6067229315443986E-3</v>
      </c>
      <c r="I2" s="8">
        <f>H2</f>
        <v>3.6067229315443986E-3</v>
      </c>
      <c r="J2" s="7">
        <f>G2-I2</f>
        <v>6.6393277068455603E-2</v>
      </c>
      <c r="K2" s="7">
        <f>F2*J2</f>
        <v>4.6475293947918928E-3</v>
      </c>
    </row>
    <row r="3" spans="1:11" x14ac:dyDescent="0.2">
      <c r="A3" s="5" t="s">
        <v>10</v>
      </c>
      <c r="B3" s="5">
        <v>3.9</v>
      </c>
      <c r="C3" s="4">
        <f t="shared" ref="C3:C11" si="0">$B$1*B3/100</f>
        <v>32006.754000000001</v>
      </c>
      <c r="D3" s="4">
        <v>12500</v>
      </c>
      <c r="E3" s="4">
        <f>C3*D3</f>
        <v>400084425</v>
      </c>
      <c r="F3" s="7">
        <f>B3/100</f>
        <v>3.9E-2</v>
      </c>
      <c r="G3" s="8">
        <f>G2+F3</f>
        <v>0.10900000000000001</v>
      </c>
      <c r="H3" s="7">
        <f>E3/$B$15</f>
        <v>5.0236497975082693E-3</v>
      </c>
      <c r="I3" s="8">
        <f>I2+H3</f>
        <v>8.6303727290526679E-3</v>
      </c>
      <c r="J3" s="7">
        <f t="shared" ref="J3:J9" si="1">G3-I3</f>
        <v>0.10036962727094735</v>
      </c>
      <c r="K3" s="7">
        <f>F3*J3</f>
        <v>3.9144154635669471E-3</v>
      </c>
    </row>
    <row r="4" spans="1:11" x14ac:dyDescent="0.2">
      <c r="A4" s="5" t="s">
        <v>11</v>
      </c>
      <c r="B4" s="5">
        <v>6.9</v>
      </c>
      <c r="C4" s="4">
        <f t="shared" si="0"/>
        <v>56627.334000000003</v>
      </c>
      <c r="D4" s="4">
        <v>20000</v>
      </c>
      <c r="E4" s="4">
        <f>C4*D4</f>
        <v>1132546680</v>
      </c>
      <c r="F4" s="7">
        <f>B4/100</f>
        <v>6.9000000000000006E-2</v>
      </c>
      <c r="G4" s="8">
        <f>G3+F4</f>
        <v>0.17800000000000002</v>
      </c>
      <c r="H4" s="7">
        <f>E4/$B$15</f>
        <v>1.4220793272946487E-2</v>
      </c>
      <c r="I4" s="8">
        <f t="shared" ref="I4:I11" si="2">I3+H4</f>
        <v>2.2851166001999157E-2</v>
      </c>
      <c r="J4" s="7">
        <f t="shared" si="1"/>
        <v>0.15514883399800086</v>
      </c>
      <c r="K4" s="7">
        <f>F4*J4</f>
        <v>1.070526954586206E-2</v>
      </c>
    </row>
    <row r="5" spans="1:11" x14ac:dyDescent="0.2">
      <c r="A5" s="5" t="s">
        <v>12</v>
      </c>
      <c r="B5" s="5">
        <v>7.1</v>
      </c>
      <c r="C5" s="4">
        <f t="shared" si="0"/>
        <v>58268.705999999998</v>
      </c>
      <c r="D5" s="4">
        <v>30000</v>
      </c>
      <c r="E5" s="4">
        <f>C5*D5</f>
        <v>1748061180</v>
      </c>
      <c r="F5" s="7">
        <f>B5/100</f>
        <v>7.0999999999999994E-2</v>
      </c>
      <c r="G5" s="8">
        <f t="shared" ref="G5:G9" si="3">G4+F5</f>
        <v>0.249</v>
      </c>
      <c r="H5" s="7">
        <f>E5/$B$15</f>
        <v>2.1949485269113056E-2</v>
      </c>
      <c r="I5" s="8">
        <f t="shared" si="2"/>
        <v>4.4800651271112213E-2</v>
      </c>
      <c r="J5" s="7">
        <f t="shared" si="1"/>
        <v>0.20419934872888779</v>
      </c>
      <c r="K5" s="7">
        <f t="shared" ref="K5:K11" si="4">F5*J5</f>
        <v>1.4498153759751031E-2</v>
      </c>
    </row>
    <row r="6" spans="1:11" x14ac:dyDescent="0.2">
      <c r="A6" s="5" t="s">
        <v>13</v>
      </c>
      <c r="B6" s="5">
        <v>9.8000000000000007</v>
      </c>
      <c r="C6" s="4">
        <f t="shared" si="0"/>
        <v>80427.228000000003</v>
      </c>
      <c r="D6" s="4">
        <v>42500</v>
      </c>
      <c r="E6" s="4">
        <f>C6*D6</f>
        <v>3418157190</v>
      </c>
      <c r="F6" s="7">
        <f>B6/100</f>
        <v>9.8000000000000004E-2</v>
      </c>
      <c r="G6" s="8">
        <f t="shared" si="3"/>
        <v>0.34699999999999998</v>
      </c>
      <c r="H6" s="7">
        <f>E6/$B$15</f>
        <v>4.2920002885378346E-2</v>
      </c>
      <c r="I6" s="8">
        <f t="shared" si="2"/>
        <v>8.7720654156490552E-2</v>
      </c>
      <c r="J6" s="7">
        <f t="shared" si="1"/>
        <v>0.25927934584350942</v>
      </c>
      <c r="K6" s="7">
        <f t="shared" si="4"/>
        <v>2.5409375892663923E-2</v>
      </c>
    </row>
    <row r="7" spans="1:11" x14ac:dyDescent="0.2">
      <c r="A7" s="5" t="s">
        <v>14</v>
      </c>
      <c r="B7" s="5">
        <v>16.3</v>
      </c>
      <c r="C7" s="4">
        <f t="shared" si="0"/>
        <v>133771.818</v>
      </c>
      <c r="D7" s="4">
        <v>62500</v>
      </c>
      <c r="E7" s="4">
        <f>C7*D7</f>
        <v>8360738625</v>
      </c>
      <c r="F7" s="7">
        <f>B7/100</f>
        <v>0.16300000000000001</v>
      </c>
      <c r="G7" s="8">
        <f t="shared" si="3"/>
        <v>0.51</v>
      </c>
      <c r="H7" s="7">
        <f>E7/$B$15</f>
        <v>0.10498139961459589</v>
      </c>
      <c r="I7" s="8">
        <f t="shared" si="2"/>
        <v>0.19270205377108646</v>
      </c>
      <c r="J7" s="7">
        <f t="shared" si="1"/>
        <v>0.31729794622891355</v>
      </c>
      <c r="K7" s="7">
        <f t="shared" si="4"/>
        <v>5.171956523531291E-2</v>
      </c>
    </row>
    <row r="8" spans="1:11" x14ac:dyDescent="0.2">
      <c r="A8" s="5" t="s">
        <v>15</v>
      </c>
      <c r="B8" s="5">
        <v>13.1</v>
      </c>
      <c r="C8" s="4">
        <f t="shared" si="0"/>
        <v>107509.86599999999</v>
      </c>
      <c r="D8" s="4">
        <v>87500</v>
      </c>
      <c r="E8" s="4">
        <f>C8*D8</f>
        <v>9407113275</v>
      </c>
      <c r="F8" s="7">
        <f>B8/100</f>
        <v>0.13100000000000001</v>
      </c>
      <c r="G8" s="8">
        <f t="shared" si="3"/>
        <v>0.64100000000000001</v>
      </c>
      <c r="H8" s="7">
        <f>E8/$B$15</f>
        <v>0.11812017600807906</v>
      </c>
      <c r="I8" s="8">
        <f t="shared" si="2"/>
        <v>0.31082222977916552</v>
      </c>
      <c r="J8" s="7">
        <f t="shared" si="1"/>
        <v>0.3301777702208345</v>
      </c>
      <c r="K8" s="7">
        <f t="shared" si="4"/>
        <v>4.3253287898929321E-2</v>
      </c>
    </row>
    <row r="9" spans="1:11" x14ac:dyDescent="0.2">
      <c r="A9" s="5" t="s">
        <v>16</v>
      </c>
      <c r="B9" s="5">
        <v>16.899999999999999</v>
      </c>
      <c r="C9" s="4">
        <f t="shared" si="0"/>
        <v>138695.93399999998</v>
      </c>
      <c r="D9" s="4">
        <v>125000</v>
      </c>
      <c r="E9" s="4">
        <f>C9*D9</f>
        <v>17336991749.999996</v>
      </c>
      <c r="F9" s="7">
        <f>B9/100</f>
        <v>0.16899999999999998</v>
      </c>
      <c r="G9" s="8">
        <f t="shared" si="3"/>
        <v>0.81</v>
      </c>
      <c r="H9" s="7">
        <f>E9/$B$15</f>
        <v>0.2176914912253583</v>
      </c>
      <c r="I9" s="8">
        <f t="shared" si="2"/>
        <v>0.52851372100452387</v>
      </c>
      <c r="J9" s="7">
        <f t="shared" si="1"/>
        <v>0.28148627899547618</v>
      </c>
      <c r="K9" s="7">
        <f t="shared" si="4"/>
        <v>4.7571181150235467E-2</v>
      </c>
    </row>
    <row r="10" spans="1:11" x14ac:dyDescent="0.2">
      <c r="A10" s="5" t="s">
        <v>17</v>
      </c>
      <c r="B10" s="5">
        <v>9.1</v>
      </c>
      <c r="C10" s="4">
        <f t="shared" si="0"/>
        <v>74682.425999999992</v>
      </c>
      <c r="D10" s="4">
        <v>175000</v>
      </c>
      <c r="E10" s="4">
        <f>C10*D10</f>
        <v>13069424549.999998</v>
      </c>
      <c r="F10" s="7">
        <f>B10/100</f>
        <v>9.0999999999999998E-2</v>
      </c>
      <c r="G10" s="8">
        <f>G9+F10</f>
        <v>0.90100000000000002</v>
      </c>
      <c r="H10" s="7">
        <f>E10/$B$15</f>
        <v>0.16410589338527012</v>
      </c>
      <c r="I10" s="8">
        <f t="shared" si="2"/>
        <v>0.69261961438979402</v>
      </c>
      <c r="J10" s="7">
        <f>G10-I10</f>
        <v>0.208380385610206</v>
      </c>
      <c r="K10" s="7">
        <f t="shared" si="4"/>
        <v>1.8962615090528746E-2</v>
      </c>
    </row>
    <row r="11" spans="1:11" x14ac:dyDescent="0.2">
      <c r="A11" s="5" t="s">
        <v>18</v>
      </c>
      <c r="B11" s="5">
        <v>9.9</v>
      </c>
      <c r="C11" s="4">
        <f t="shared" si="0"/>
        <v>81247.914000000004</v>
      </c>
      <c r="D11" s="4">
        <f>E11/C11</f>
        <v>301297.97979797976</v>
      </c>
      <c r="E11" s="4">
        <f>B15-SUM(E2:E10)</f>
        <v>24479832351</v>
      </c>
      <c r="F11" s="7">
        <f>B11/100</f>
        <v>9.9000000000000005E-2</v>
      </c>
      <c r="G11" s="8">
        <f>G10+F11</f>
        <v>1</v>
      </c>
      <c r="H11" s="7">
        <f>E11/$B$15</f>
        <v>0.30738038561020598</v>
      </c>
      <c r="I11" s="8">
        <f t="shared" si="2"/>
        <v>1</v>
      </c>
      <c r="J11" s="7">
        <f>G11-I11</f>
        <v>0</v>
      </c>
      <c r="K11" s="7">
        <f t="shared" si="4"/>
        <v>0</v>
      </c>
    </row>
    <row r="12" spans="1:11" x14ac:dyDescent="0.2">
      <c r="A12" s="5" t="s">
        <v>19</v>
      </c>
      <c r="B12" s="3">
        <v>73262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97041</v>
      </c>
      <c r="C13" s="1"/>
      <c r="D13" s="1"/>
      <c r="E13" s="4">
        <v>2332645008</v>
      </c>
      <c r="F13" s="7"/>
      <c r="G13" s="8"/>
      <c r="H13" s="7"/>
      <c r="I13" s="8"/>
      <c r="J13" s="7" t="s">
        <v>21</v>
      </c>
      <c r="K13" s="7">
        <f>SUM(K2:K11)</f>
        <v>0.22068139343164231</v>
      </c>
    </row>
    <row r="14" spans="1:11" x14ac:dyDescent="0.2">
      <c r="A14" s="1" t="s">
        <v>22</v>
      </c>
      <c r="B14" s="1">
        <f>B13/B12</f>
        <v>1.3245748136824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0.44136278686328462</v>
      </c>
    </row>
    <row r="15" spans="1:11" x14ac:dyDescent="0.2">
      <c r="A15" s="1" t="s">
        <v>24</v>
      </c>
      <c r="B15" s="4">
        <f>B1*B13</f>
        <v>79640190126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FF36-04D7-7042-9CB3-FFAA1A9067C1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9.5" customWidth="1"/>
    <col min="5" max="5" width="14.5" customWidth="1"/>
  </cols>
  <sheetData>
    <row r="1" spans="1:11" x14ac:dyDescent="0.2">
      <c r="A1" s="5" t="s">
        <v>0</v>
      </c>
      <c r="B1" s="5">
        <v>1001868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8.6</v>
      </c>
      <c r="C2" s="4">
        <f>$B$1*B2/100</f>
        <v>86160.647999999986</v>
      </c>
      <c r="D2" s="4">
        <v>5000</v>
      </c>
      <c r="E2" s="4">
        <f>C2*D2</f>
        <v>430803239.99999994</v>
      </c>
      <c r="F2" s="7">
        <f>B2/100</f>
        <v>8.5999999999999993E-2</v>
      </c>
      <c r="G2" s="7">
        <f>F2</f>
        <v>8.5999999999999993E-2</v>
      </c>
      <c r="H2" s="7">
        <f>E2/$B$15</f>
        <v>4.1450577416183073E-3</v>
      </c>
      <c r="I2" s="8">
        <f>H2</f>
        <v>4.1450577416183073E-3</v>
      </c>
      <c r="J2" s="7">
        <f>G2-I2</f>
        <v>8.1854942258381691E-2</v>
      </c>
      <c r="K2" s="7">
        <f>F2*J2</f>
        <v>7.0395250342208246E-3</v>
      </c>
    </row>
    <row r="3" spans="1:11" x14ac:dyDescent="0.2">
      <c r="A3" s="5" t="s">
        <v>10</v>
      </c>
      <c r="B3" s="5">
        <v>5.4</v>
      </c>
      <c r="C3" s="4">
        <f t="shared" ref="C3:C11" si="0">$B$1*B3/100</f>
        <v>54100.872000000003</v>
      </c>
      <c r="D3" s="4">
        <v>12500</v>
      </c>
      <c r="E3" s="4">
        <f t="shared" ref="E3:E10" si="1">C3*D3</f>
        <v>676260900</v>
      </c>
      <c r="F3" s="7">
        <f t="shared" ref="F3:F11" si="2">B3/100</f>
        <v>5.4000000000000006E-2</v>
      </c>
      <c r="G3" s="8">
        <f>G2+F3</f>
        <v>0.14000000000000001</v>
      </c>
      <c r="H3" s="7">
        <f t="shared" ref="H3:H11" si="3">E3/$B$15</f>
        <v>6.5067766874240878E-3</v>
      </c>
      <c r="I3" s="8">
        <f>I2+H3</f>
        <v>1.0651834429042394E-2</v>
      </c>
      <c r="J3" s="7">
        <f t="shared" ref="J3:J10" si="4">G3-I3</f>
        <v>0.12934816557095763</v>
      </c>
      <c r="K3" s="7">
        <f t="shared" ref="K3:K11" si="5">F3*J3</f>
        <v>6.9848009408317131E-3</v>
      </c>
    </row>
    <row r="4" spans="1:11" x14ac:dyDescent="0.2">
      <c r="A4" s="5" t="s">
        <v>11</v>
      </c>
      <c r="B4" s="5">
        <v>8.6</v>
      </c>
      <c r="C4" s="4">
        <f t="shared" si="0"/>
        <v>86160.647999999986</v>
      </c>
      <c r="D4" s="4">
        <v>20000</v>
      </c>
      <c r="E4" s="4">
        <f t="shared" si="1"/>
        <v>1723212959.9999998</v>
      </c>
      <c r="F4" s="7">
        <f t="shared" si="2"/>
        <v>8.5999999999999993E-2</v>
      </c>
      <c r="G4" s="8">
        <f t="shared" ref="G4:G11" si="6">G3+F4</f>
        <v>0.22600000000000001</v>
      </c>
      <c r="H4" s="7">
        <f t="shared" si="3"/>
        <v>1.6580230966473229E-2</v>
      </c>
      <c r="I4" s="8">
        <f t="shared" ref="I4:I11" si="7">I3+H4</f>
        <v>2.7232065395515623E-2</v>
      </c>
      <c r="J4" s="7">
        <f t="shared" si="4"/>
        <v>0.19876793460448439</v>
      </c>
      <c r="K4" s="7">
        <f t="shared" si="5"/>
        <v>1.7094042375985656E-2</v>
      </c>
    </row>
    <row r="5" spans="1:11" x14ac:dyDescent="0.2">
      <c r="A5" s="5" t="s">
        <v>12</v>
      </c>
      <c r="B5" s="5">
        <v>7</v>
      </c>
      <c r="C5" s="4">
        <f t="shared" si="0"/>
        <v>70130.759999999995</v>
      </c>
      <c r="D5" s="4">
        <v>30000</v>
      </c>
      <c r="E5" s="4">
        <f t="shared" si="1"/>
        <v>2103922799.9999998</v>
      </c>
      <c r="F5" s="7">
        <f t="shared" si="2"/>
        <v>7.0000000000000007E-2</v>
      </c>
      <c r="G5" s="8">
        <f t="shared" si="6"/>
        <v>0.29600000000000004</v>
      </c>
      <c r="H5" s="7">
        <f t="shared" si="3"/>
        <v>2.0243305249763827E-2</v>
      </c>
      <c r="I5" s="8">
        <f t="shared" si="7"/>
        <v>4.7475370645279451E-2</v>
      </c>
      <c r="J5" s="7">
        <f t="shared" si="4"/>
        <v>0.24852462935472058</v>
      </c>
      <c r="K5" s="7">
        <f t="shared" si="5"/>
        <v>1.7396724054830441E-2</v>
      </c>
    </row>
    <row r="6" spans="1:11" x14ac:dyDescent="0.2">
      <c r="A6" s="5" t="s">
        <v>13</v>
      </c>
      <c r="B6" s="5">
        <v>9.9</v>
      </c>
      <c r="C6" s="4">
        <f t="shared" si="0"/>
        <v>99184.932000000015</v>
      </c>
      <c r="D6" s="4">
        <v>42500</v>
      </c>
      <c r="E6" s="4">
        <f t="shared" si="1"/>
        <v>4215359610.0000005</v>
      </c>
      <c r="F6" s="7">
        <f t="shared" si="2"/>
        <v>9.9000000000000005E-2</v>
      </c>
      <c r="G6" s="8">
        <f t="shared" si="6"/>
        <v>0.39500000000000002</v>
      </c>
      <c r="H6" s="7">
        <f t="shared" si="3"/>
        <v>4.0558908018276815E-2</v>
      </c>
      <c r="I6" s="8">
        <f t="shared" si="7"/>
        <v>8.8034278663556259E-2</v>
      </c>
      <c r="J6" s="7">
        <f t="shared" si="4"/>
        <v>0.30696572133644373</v>
      </c>
      <c r="K6" s="7">
        <f t="shared" si="5"/>
        <v>3.038960641230793E-2</v>
      </c>
    </row>
    <row r="7" spans="1:11" x14ac:dyDescent="0.2">
      <c r="A7" s="5" t="s">
        <v>14</v>
      </c>
      <c r="B7" s="5">
        <v>14.3</v>
      </c>
      <c r="C7" s="4">
        <f t="shared" si="0"/>
        <v>143267.12400000001</v>
      </c>
      <c r="D7" s="4">
        <v>62500</v>
      </c>
      <c r="E7" s="4">
        <f t="shared" si="1"/>
        <v>8954195250</v>
      </c>
      <c r="F7" s="7">
        <f t="shared" si="2"/>
        <v>0.14300000000000002</v>
      </c>
      <c r="G7" s="8">
        <f t="shared" si="6"/>
        <v>0.53800000000000003</v>
      </c>
      <c r="H7" s="7">
        <f t="shared" si="3"/>
        <v>8.6154543176078194E-2</v>
      </c>
      <c r="I7" s="8">
        <f t="shared" si="7"/>
        <v>0.17418882183963447</v>
      </c>
      <c r="J7" s="7">
        <f t="shared" si="4"/>
        <v>0.36381117816036557</v>
      </c>
      <c r="K7" s="7">
        <f t="shared" si="5"/>
        <v>5.2024998476932281E-2</v>
      </c>
    </row>
    <row r="8" spans="1:11" x14ac:dyDescent="0.2">
      <c r="A8" s="5" t="s">
        <v>15</v>
      </c>
      <c r="B8" s="5">
        <v>11.1</v>
      </c>
      <c r="C8" s="4">
        <f t="shared" si="0"/>
        <v>111207.34799999998</v>
      </c>
      <c r="D8" s="4">
        <v>87500</v>
      </c>
      <c r="E8" s="4">
        <f t="shared" si="1"/>
        <v>9730642949.9999981</v>
      </c>
      <c r="F8" s="7">
        <f t="shared" si="2"/>
        <v>0.111</v>
      </c>
      <c r="G8" s="8">
        <f t="shared" si="6"/>
        <v>0.64900000000000002</v>
      </c>
      <c r="H8" s="7">
        <f t="shared" si="3"/>
        <v>9.362528678015769E-2</v>
      </c>
      <c r="I8" s="8">
        <f t="shared" si="7"/>
        <v>0.26781410861979216</v>
      </c>
      <c r="J8" s="7">
        <f t="shared" si="4"/>
        <v>0.38118589138020786</v>
      </c>
      <c r="K8" s="7">
        <f t="shared" si="5"/>
        <v>4.2311633943203072E-2</v>
      </c>
    </row>
    <row r="9" spans="1:11" x14ac:dyDescent="0.2">
      <c r="A9" s="5" t="s">
        <v>16</v>
      </c>
      <c r="B9" s="5">
        <v>15.2</v>
      </c>
      <c r="C9" s="4">
        <f t="shared" si="0"/>
        <v>152283.93599999999</v>
      </c>
      <c r="D9" s="4">
        <v>125000</v>
      </c>
      <c r="E9" s="4">
        <f t="shared" si="1"/>
        <v>19035492000</v>
      </c>
      <c r="F9" s="7">
        <f t="shared" si="2"/>
        <v>0.152</v>
      </c>
      <c r="G9" s="8">
        <f t="shared" si="6"/>
        <v>0.80100000000000005</v>
      </c>
      <c r="H9" s="7">
        <f t="shared" si="3"/>
        <v>0.18315371416452988</v>
      </c>
      <c r="I9" s="8">
        <f t="shared" si="7"/>
        <v>0.45096782278432201</v>
      </c>
      <c r="J9" s="7">
        <f t="shared" si="4"/>
        <v>0.35003217721567803</v>
      </c>
      <c r="K9" s="7">
        <f t="shared" si="5"/>
        <v>5.3204890936783059E-2</v>
      </c>
    </row>
    <row r="10" spans="1:11" x14ac:dyDescent="0.2">
      <c r="A10" s="5" t="s">
        <v>17</v>
      </c>
      <c r="B10" s="5">
        <v>7.8</v>
      </c>
      <c r="C10" s="4">
        <f t="shared" si="0"/>
        <v>78145.703999999998</v>
      </c>
      <c r="D10" s="4">
        <v>175000</v>
      </c>
      <c r="E10" s="4">
        <f t="shared" si="1"/>
        <v>13675498200</v>
      </c>
      <c r="F10" s="7">
        <f t="shared" si="2"/>
        <v>7.8E-2</v>
      </c>
      <c r="G10" s="8">
        <f t="shared" si="6"/>
        <v>0.879</v>
      </c>
      <c r="H10" s="7">
        <f t="shared" si="3"/>
        <v>0.13158148412346488</v>
      </c>
      <c r="I10" s="8">
        <f t="shared" si="7"/>
        <v>0.58254930690778695</v>
      </c>
      <c r="J10" s="7">
        <f t="shared" si="4"/>
        <v>0.29645069309221306</v>
      </c>
      <c r="K10" s="7">
        <f t="shared" si="5"/>
        <v>2.3123154061192617E-2</v>
      </c>
    </row>
    <row r="11" spans="1:11" x14ac:dyDescent="0.2">
      <c r="A11" s="5" t="s">
        <v>18</v>
      </c>
      <c r="B11" s="5">
        <v>12.2</v>
      </c>
      <c r="C11" s="4">
        <f t="shared" si="0"/>
        <v>122227.89599999999</v>
      </c>
      <c r="D11" s="4">
        <f>E11/C11</f>
        <v>354963.11475409835</v>
      </c>
      <c r="E11" s="4">
        <f>B15-SUM(E2:E10)</f>
        <v>43386394674</v>
      </c>
      <c r="F11" s="7">
        <f t="shared" si="2"/>
        <v>0.122</v>
      </c>
      <c r="G11" s="8">
        <f t="shared" si="6"/>
        <v>1.0009999999999999</v>
      </c>
      <c r="H11" s="7">
        <f t="shared" si="3"/>
        <v>0.41745069309221305</v>
      </c>
      <c r="I11" s="8">
        <f t="shared" si="7"/>
        <v>1</v>
      </c>
      <c r="J11" s="7">
        <f>G11-I11</f>
        <v>9.9999999999988987E-4</v>
      </c>
      <c r="K11" s="7">
        <f t="shared" si="5"/>
        <v>1.2199999999998657E-4</v>
      </c>
    </row>
    <row r="12" spans="1:11" x14ac:dyDescent="0.2">
      <c r="A12" s="5" t="s">
        <v>19</v>
      </c>
      <c r="B12" s="3">
        <v>67567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103738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0.24969137623628757</v>
      </c>
    </row>
    <row r="14" spans="1:11" x14ac:dyDescent="0.2">
      <c r="A14" s="1" t="s">
        <v>22</v>
      </c>
      <c r="B14" s="1">
        <f>B13/B12</f>
        <v>1.5353352968164933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0.49938275247257513</v>
      </c>
    </row>
    <row r="15" spans="1:11" x14ac:dyDescent="0.2">
      <c r="A15" s="1" t="s">
        <v>24</v>
      </c>
      <c r="B15" s="4">
        <f>B1*B13</f>
        <v>103931782584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100.1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320-F6F6-AA46-BBC7-F3446779D4C8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8.83203125" customWidth="1"/>
    <col min="5" max="5" width="16" customWidth="1"/>
  </cols>
  <sheetData>
    <row r="1" spans="1:11" x14ac:dyDescent="0.2">
      <c r="A1" s="5" t="s">
        <v>0</v>
      </c>
      <c r="B1" s="5">
        <v>170762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6.8</v>
      </c>
      <c r="C2" s="4">
        <f>$B$1*B2/100</f>
        <v>11611.815999999999</v>
      </c>
      <c r="D2" s="4">
        <v>5000</v>
      </c>
      <c r="E2" s="4">
        <f>C2*D2</f>
        <v>58059079.999999993</v>
      </c>
      <c r="F2" s="7">
        <f>B2/100</f>
        <v>6.8000000000000005E-2</v>
      </c>
      <c r="G2" s="7">
        <f>F2</f>
        <v>6.8000000000000005E-2</v>
      </c>
      <c r="H2" s="7">
        <f>E2/$B$15</f>
        <v>3.0962289752392742E-3</v>
      </c>
      <c r="I2" s="8">
        <f>H2</f>
        <v>3.0962289752392742E-3</v>
      </c>
      <c r="J2" s="7">
        <f>G2-I2</f>
        <v>6.4903771024760734E-2</v>
      </c>
      <c r="K2" s="7">
        <f>F2*J2</f>
        <v>4.4134564296837301E-3</v>
      </c>
    </row>
    <row r="3" spans="1:11" x14ac:dyDescent="0.2">
      <c r="A3" s="5" t="s">
        <v>10</v>
      </c>
      <c r="B3" s="5">
        <v>3.3</v>
      </c>
      <c r="C3" s="4">
        <f t="shared" ref="C3:C11" si="0">$B$1*B3/100</f>
        <v>5635.1459999999997</v>
      </c>
      <c r="D3" s="4">
        <v>12500</v>
      </c>
      <c r="E3" s="4">
        <f t="shared" ref="E3:E10" si="1">C3*D3</f>
        <v>70439325</v>
      </c>
      <c r="F3" s="7">
        <f t="shared" ref="F3:F11" si="2">B3/100</f>
        <v>3.3000000000000002E-2</v>
      </c>
      <c r="G3" s="8">
        <f>G2+F3</f>
        <v>0.10100000000000001</v>
      </c>
      <c r="H3" s="7">
        <f t="shared" ref="H3:H11" si="3">E3/$B$15</f>
        <v>3.7564542714300024E-3</v>
      </c>
      <c r="I3" s="8">
        <f>I2+H3</f>
        <v>6.8526832466692771E-3</v>
      </c>
      <c r="J3" s="7">
        <f t="shared" ref="J3:J10" si="4">G3-I3</f>
        <v>9.4147316753330726E-2</v>
      </c>
      <c r="K3" s="7">
        <f t="shared" ref="K3:K11" si="5">F3*J3</f>
        <v>3.1068614528599139E-3</v>
      </c>
    </row>
    <row r="4" spans="1:11" x14ac:dyDescent="0.2">
      <c r="A4" s="5" t="s">
        <v>11</v>
      </c>
      <c r="B4" s="5">
        <v>4.9000000000000004</v>
      </c>
      <c r="C4" s="4">
        <f t="shared" si="0"/>
        <v>8367.3379999999997</v>
      </c>
      <c r="D4" s="4">
        <v>20000</v>
      </c>
      <c r="E4" s="4">
        <f t="shared" si="1"/>
        <v>167346760</v>
      </c>
      <c r="F4" s="7">
        <f t="shared" si="2"/>
        <v>4.9000000000000002E-2</v>
      </c>
      <c r="G4" s="8">
        <f>G3+F4</f>
        <v>0.15000000000000002</v>
      </c>
      <c r="H4" s="7">
        <f t="shared" si="3"/>
        <v>8.9244246933367338E-3</v>
      </c>
      <c r="I4" s="8">
        <f t="shared" ref="I4:I11" si="6">I3+H4</f>
        <v>1.5777107940006009E-2</v>
      </c>
      <c r="J4" s="7">
        <f t="shared" si="4"/>
        <v>0.13422289205999402</v>
      </c>
      <c r="K4" s="7">
        <f t="shared" si="5"/>
        <v>6.5769217109397076E-3</v>
      </c>
    </row>
    <row r="5" spans="1:11" x14ac:dyDescent="0.2">
      <c r="A5" s="5" t="s">
        <v>12</v>
      </c>
      <c r="B5" s="5">
        <v>6.8</v>
      </c>
      <c r="C5" s="4">
        <f t="shared" si="0"/>
        <v>11611.815999999999</v>
      </c>
      <c r="D5" s="4">
        <v>30000</v>
      </c>
      <c r="E5" s="4">
        <f t="shared" si="1"/>
        <v>348354479.99999994</v>
      </c>
      <c r="F5" s="7">
        <f t="shared" si="2"/>
        <v>6.8000000000000005E-2</v>
      </c>
      <c r="G5" s="8">
        <f t="shared" ref="G5:G11" si="7">G4+F5</f>
        <v>0.21800000000000003</v>
      </c>
      <c r="H5" s="7">
        <f t="shared" si="3"/>
        <v>1.8577373851435645E-2</v>
      </c>
      <c r="I5" s="8">
        <f t="shared" si="6"/>
        <v>3.4354481791441654E-2</v>
      </c>
      <c r="J5" s="7">
        <f t="shared" si="4"/>
        <v>0.18364551820855837</v>
      </c>
      <c r="K5" s="7">
        <f t="shared" si="5"/>
        <v>1.248789523818197E-2</v>
      </c>
    </row>
    <row r="6" spans="1:11" x14ac:dyDescent="0.2">
      <c r="A6" s="5" t="s">
        <v>13</v>
      </c>
      <c r="B6" s="5">
        <v>9</v>
      </c>
      <c r="C6" s="4">
        <f t="shared" si="0"/>
        <v>15368.58</v>
      </c>
      <c r="D6" s="4">
        <v>42500</v>
      </c>
      <c r="E6" s="4">
        <f t="shared" si="1"/>
        <v>653164650</v>
      </c>
      <c r="F6" s="7">
        <f t="shared" si="2"/>
        <v>0.09</v>
      </c>
      <c r="G6" s="8">
        <f t="shared" si="7"/>
        <v>0.30800000000000005</v>
      </c>
      <c r="H6" s="7">
        <f t="shared" si="3"/>
        <v>3.4832575971441841E-2</v>
      </c>
      <c r="I6" s="8">
        <f t="shared" si="6"/>
        <v>6.9187057762883503E-2</v>
      </c>
      <c r="J6" s="7">
        <f t="shared" si="4"/>
        <v>0.23881294223711655</v>
      </c>
      <c r="K6" s="7">
        <f t="shared" si="5"/>
        <v>2.1493164801340489E-2</v>
      </c>
    </row>
    <row r="7" spans="1:11" x14ac:dyDescent="0.2">
      <c r="A7" s="5" t="s">
        <v>14</v>
      </c>
      <c r="B7" s="5">
        <v>13.3</v>
      </c>
      <c r="C7" s="4">
        <f t="shared" si="0"/>
        <v>22711.346000000001</v>
      </c>
      <c r="D7" s="4">
        <v>62500</v>
      </c>
      <c r="E7" s="4">
        <f t="shared" si="1"/>
        <v>1419459125</v>
      </c>
      <c r="F7" s="7">
        <f t="shared" si="2"/>
        <v>0.13300000000000001</v>
      </c>
      <c r="G7" s="8">
        <f t="shared" si="7"/>
        <v>0.44100000000000006</v>
      </c>
      <c r="H7" s="7">
        <f t="shared" si="3"/>
        <v>7.5698245166695502E-2</v>
      </c>
      <c r="I7" s="8">
        <f t="shared" si="6"/>
        <v>0.14488530292957902</v>
      </c>
      <c r="J7" s="7">
        <f t="shared" si="4"/>
        <v>0.29611469707042104</v>
      </c>
      <c r="K7" s="7">
        <f t="shared" si="5"/>
        <v>3.9383254710366002E-2</v>
      </c>
    </row>
    <row r="8" spans="1:11" x14ac:dyDescent="0.2">
      <c r="A8" s="5" t="s">
        <v>15</v>
      </c>
      <c r="B8" s="5">
        <v>12.2</v>
      </c>
      <c r="C8" s="4">
        <f t="shared" si="0"/>
        <v>20832.964</v>
      </c>
      <c r="D8" s="4">
        <v>87500</v>
      </c>
      <c r="E8" s="4">
        <f t="shared" si="1"/>
        <v>1822884350</v>
      </c>
      <c r="F8" s="7">
        <f t="shared" si="2"/>
        <v>0.122</v>
      </c>
      <c r="G8" s="8">
        <f t="shared" si="7"/>
        <v>0.56300000000000006</v>
      </c>
      <c r="H8" s="7">
        <f t="shared" si="3"/>
        <v>9.7212483266703703E-2</v>
      </c>
      <c r="I8" s="8">
        <f t="shared" si="6"/>
        <v>0.24209778619628272</v>
      </c>
      <c r="J8" s="7">
        <f t="shared" si="4"/>
        <v>0.32090221380371731</v>
      </c>
      <c r="K8" s="7">
        <f t="shared" si="5"/>
        <v>3.9150070084053509E-2</v>
      </c>
    </row>
    <row r="9" spans="1:11" x14ac:dyDescent="0.2">
      <c r="A9" s="5" t="s">
        <v>16</v>
      </c>
      <c r="B9" s="5">
        <v>17.5</v>
      </c>
      <c r="C9" s="4">
        <f t="shared" si="0"/>
        <v>29883.35</v>
      </c>
      <c r="D9" s="4">
        <v>125000</v>
      </c>
      <c r="E9" s="4">
        <f t="shared" si="1"/>
        <v>3735418750</v>
      </c>
      <c r="F9" s="7">
        <f t="shared" si="2"/>
        <v>0.17499999999999999</v>
      </c>
      <c r="G9" s="8">
        <f t="shared" si="7"/>
        <v>0.73799999999999999</v>
      </c>
      <c r="H9" s="7">
        <f t="shared" si="3"/>
        <v>0.19920590833340923</v>
      </c>
      <c r="I9" s="8">
        <f t="shared" si="6"/>
        <v>0.44130369452969198</v>
      </c>
      <c r="J9" s="7">
        <f t="shared" si="4"/>
        <v>0.29669630547030801</v>
      </c>
      <c r="K9" s="7">
        <f t="shared" si="5"/>
        <v>5.19218534573039E-2</v>
      </c>
    </row>
    <row r="10" spans="1:11" x14ac:dyDescent="0.2">
      <c r="A10" s="5" t="s">
        <v>17</v>
      </c>
      <c r="B10" s="5">
        <v>13.1</v>
      </c>
      <c r="C10" s="4">
        <f t="shared" si="0"/>
        <v>22369.821999999996</v>
      </c>
      <c r="D10" s="4">
        <v>175000</v>
      </c>
      <c r="E10" s="4">
        <f t="shared" si="1"/>
        <v>3914718849.9999995</v>
      </c>
      <c r="F10" s="7">
        <f t="shared" si="2"/>
        <v>0.13100000000000001</v>
      </c>
      <c r="G10" s="8">
        <f t="shared" si="7"/>
        <v>0.86899999999999999</v>
      </c>
      <c r="H10" s="7">
        <f t="shared" si="3"/>
        <v>0.20876779193341283</v>
      </c>
      <c r="I10" s="8">
        <f t="shared" si="6"/>
        <v>0.65007148646310475</v>
      </c>
      <c r="J10" s="7">
        <f t="shared" si="4"/>
        <v>0.21892851353689524</v>
      </c>
      <c r="K10" s="7">
        <f t="shared" si="5"/>
        <v>2.8679635273333278E-2</v>
      </c>
    </row>
    <row r="11" spans="1:11" x14ac:dyDescent="0.2">
      <c r="A11" s="5" t="s">
        <v>18</v>
      </c>
      <c r="B11" s="5">
        <v>13</v>
      </c>
      <c r="C11" s="4">
        <f t="shared" si="0"/>
        <v>22199.06</v>
      </c>
      <c r="D11" s="4">
        <f>E11/C11</f>
        <v>295584.61538461538</v>
      </c>
      <c r="E11" s="4">
        <f>B15-SUM(E2:E10)</f>
        <v>6561700612</v>
      </c>
      <c r="F11" s="7">
        <f t="shared" si="2"/>
        <v>0.13</v>
      </c>
      <c r="G11" s="8">
        <f t="shared" si="7"/>
        <v>0.999</v>
      </c>
      <c r="H11" s="7">
        <f t="shared" si="3"/>
        <v>0.34992851353689519</v>
      </c>
      <c r="I11" s="8">
        <f t="shared" si="6"/>
        <v>1</v>
      </c>
      <c r="J11" s="7">
        <f>G11-I11</f>
        <v>-1.0000000000000009E-3</v>
      </c>
      <c r="K11" s="7">
        <f t="shared" si="5"/>
        <v>-1.3000000000000012E-4</v>
      </c>
    </row>
    <row r="12" spans="1:11" x14ac:dyDescent="0.2">
      <c r="A12" s="5" t="s">
        <v>19</v>
      </c>
      <c r="B12" s="3">
        <v>86054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109811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0.20708311315806252</v>
      </c>
    </row>
    <row r="14" spans="1:11" x14ac:dyDescent="0.2">
      <c r="A14" s="1" t="s">
        <v>22</v>
      </c>
      <c r="B14" s="1">
        <f>B13/B12</f>
        <v>1.2760708392404769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0.41416622631612504</v>
      </c>
    </row>
    <row r="15" spans="1:11" x14ac:dyDescent="0.2">
      <c r="A15" s="1" t="s">
        <v>24</v>
      </c>
      <c r="B15" s="4">
        <f>B1*B13</f>
        <v>18751545982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99.899999999999991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1498-04FB-7944-A328-FEEE14A5FE7F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7.33203125" customWidth="1"/>
    <col min="5" max="5" width="18.5" customWidth="1"/>
  </cols>
  <sheetData>
    <row r="1" spans="1:11" x14ac:dyDescent="0.2">
      <c r="A1" s="5" t="s">
        <v>0</v>
      </c>
      <c r="B1" s="5">
        <v>737575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9.5</v>
      </c>
      <c r="C2" s="4">
        <f>$B$1*B2/100</f>
        <v>70069.625</v>
      </c>
      <c r="D2" s="4">
        <v>5000</v>
      </c>
      <c r="E2" s="4">
        <f>C2*D2</f>
        <v>350348125</v>
      </c>
      <c r="F2" s="7">
        <f>B2/100</f>
        <v>9.5000000000000001E-2</v>
      </c>
      <c r="G2" s="7">
        <f>F2</f>
        <v>9.5000000000000001E-2</v>
      </c>
      <c r="H2" s="7">
        <f>E2/$B$15</f>
        <v>3.0245722618069751E-3</v>
      </c>
      <c r="I2" s="8">
        <f>H2</f>
        <v>3.0245722618069751E-3</v>
      </c>
      <c r="J2" s="7">
        <f>G2-I2</f>
        <v>9.1975427738193033E-2</v>
      </c>
      <c r="K2" s="7">
        <f>F2*J2</f>
        <v>8.7376656351283374E-3</v>
      </c>
    </row>
    <row r="3" spans="1:11" x14ac:dyDescent="0.2">
      <c r="A3" s="5" t="s">
        <v>10</v>
      </c>
      <c r="B3" s="5">
        <v>5.2</v>
      </c>
      <c r="C3" s="4">
        <f t="shared" ref="C3:C11" si="0">$B$1*B3/100</f>
        <v>38353.9</v>
      </c>
      <c r="D3" s="4">
        <v>12500</v>
      </c>
      <c r="E3" s="4">
        <f t="shared" ref="E3:E10" si="1">C3*D3</f>
        <v>479423750</v>
      </c>
      <c r="F3" s="7">
        <f t="shared" ref="F3:F11" si="2">B3/100</f>
        <v>5.2000000000000005E-2</v>
      </c>
      <c r="G3" s="8">
        <f>G2+F3</f>
        <v>0.14700000000000002</v>
      </c>
      <c r="H3" s="7">
        <f t="shared" ref="H3:H11" si="3">E3/$B$15</f>
        <v>4.1388883582621763E-3</v>
      </c>
      <c r="I3" s="8">
        <f>I2+H3</f>
        <v>7.1634606200691514E-3</v>
      </c>
      <c r="J3" s="7">
        <f t="shared" ref="J3:J10" si="4">G3-I3</f>
        <v>0.13983653937993087</v>
      </c>
      <c r="K3" s="7">
        <f t="shared" ref="K3:K11" si="5">F3*J3</f>
        <v>7.2715000477564058E-3</v>
      </c>
    </row>
    <row r="4" spans="1:11" x14ac:dyDescent="0.2">
      <c r="A4" s="5" t="s">
        <v>11</v>
      </c>
      <c r="B4" s="5">
        <v>6.4</v>
      </c>
      <c r="C4" s="4">
        <f t="shared" si="0"/>
        <v>47204.800000000003</v>
      </c>
      <c r="D4" s="4">
        <v>20000</v>
      </c>
      <c r="E4" s="4">
        <f t="shared" si="1"/>
        <v>944096000</v>
      </c>
      <c r="F4" s="7">
        <f t="shared" si="2"/>
        <v>6.4000000000000001E-2</v>
      </c>
      <c r="G4" s="8">
        <f t="shared" ref="G4:G11" si="6">G3+F4</f>
        <v>0.21100000000000002</v>
      </c>
      <c r="H4" s="7">
        <f t="shared" si="3"/>
        <v>8.1504263055009012E-3</v>
      </c>
      <c r="I4" s="8">
        <f t="shared" ref="I4:I11" si="7">I3+H4</f>
        <v>1.5313886925570053E-2</v>
      </c>
      <c r="J4" s="7">
        <f t="shared" si="4"/>
        <v>0.19568611307442996</v>
      </c>
      <c r="K4" s="7">
        <f t="shared" si="5"/>
        <v>1.2523911236763517E-2</v>
      </c>
    </row>
    <row r="5" spans="1:11" x14ac:dyDescent="0.2">
      <c r="A5" s="5" t="s">
        <v>12</v>
      </c>
      <c r="B5" s="5">
        <v>6</v>
      </c>
      <c r="C5" s="4">
        <f t="shared" si="0"/>
        <v>44254.5</v>
      </c>
      <c r="D5" s="4">
        <v>30000</v>
      </c>
      <c r="E5" s="4">
        <f t="shared" si="1"/>
        <v>1327635000</v>
      </c>
      <c r="F5" s="7">
        <f t="shared" si="2"/>
        <v>0.06</v>
      </c>
      <c r="G5" s="8">
        <f t="shared" si="6"/>
        <v>0.27100000000000002</v>
      </c>
      <c r="H5" s="7">
        <f t="shared" si="3"/>
        <v>1.1461536992110642E-2</v>
      </c>
      <c r="I5" s="8">
        <f t="shared" si="7"/>
        <v>2.6775423917680695E-2</v>
      </c>
      <c r="J5" s="7">
        <f t="shared" si="4"/>
        <v>0.24422457608231932</v>
      </c>
      <c r="K5" s="7">
        <f t="shared" si="5"/>
        <v>1.4653474564939158E-2</v>
      </c>
    </row>
    <row r="6" spans="1:11" x14ac:dyDescent="0.2">
      <c r="A6" s="5" t="s">
        <v>13</v>
      </c>
      <c r="B6" s="5">
        <v>7.4</v>
      </c>
      <c r="C6" s="4">
        <f t="shared" si="0"/>
        <v>54580.55</v>
      </c>
      <c r="D6" s="4">
        <v>42500</v>
      </c>
      <c r="E6" s="4">
        <f t="shared" si="1"/>
        <v>2319673375</v>
      </c>
      <c r="F6" s="7">
        <f t="shared" si="2"/>
        <v>7.400000000000001E-2</v>
      </c>
      <c r="G6" s="8">
        <f t="shared" si="6"/>
        <v>0.34500000000000003</v>
      </c>
      <c r="H6" s="7">
        <f t="shared" si="3"/>
        <v>2.0025852133437761E-2</v>
      </c>
      <c r="I6" s="8">
        <f t="shared" si="7"/>
        <v>4.6801276051118459E-2</v>
      </c>
      <c r="J6" s="7">
        <f t="shared" si="4"/>
        <v>0.29819872394888158</v>
      </c>
      <c r="K6" s="7">
        <f t="shared" si="5"/>
        <v>2.2066705572217241E-2</v>
      </c>
    </row>
    <row r="7" spans="1:11" x14ac:dyDescent="0.2">
      <c r="A7" s="5" t="s">
        <v>14</v>
      </c>
      <c r="B7" s="5">
        <v>11.1</v>
      </c>
      <c r="C7" s="4">
        <f t="shared" si="0"/>
        <v>81870.824999999997</v>
      </c>
      <c r="D7" s="4">
        <v>62500</v>
      </c>
      <c r="E7" s="4">
        <f t="shared" si="1"/>
        <v>5116926562.5</v>
      </c>
      <c r="F7" s="7">
        <f t="shared" si="2"/>
        <v>0.111</v>
      </c>
      <c r="G7" s="8">
        <f t="shared" si="6"/>
        <v>0.45600000000000002</v>
      </c>
      <c r="H7" s="7">
        <f t="shared" si="3"/>
        <v>4.4174673823759766E-2</v>
      </c>
      <c r="I7" s="8">
        <f t="shared" si="7"/>
        <v>9.0975949874878226E-2</v>
      </c>
      <c r="J7" s="7">
        <f t="shared" si="4"/>
        <v>0.36502405012512179</v>
      </c>
      <c r="K7" s="7">
        <f t="shared" si="5"/>
        <v>4.0517669563888518E-2</v>
      </c>
    </row>
    <row r="8" spans="1:11" x14ac:dyDescent="0.2">
      <c r="A8" s="5" t="s">
        <v>15</v>
      </c>
      <c r="B8" s="5">
        <v>9.6999999999999993</v>
      </c>
      <c r="C8" s="4">
        <f t="shared" si="0"/>
        <v>71544.774999999994</v>
      </c>
      <c r="D8" s="4">
        <v>87500</v>
      </c>
      <c r="E8" s="4">
        <f t="shared" si="1"/>
        <v>6260167812.499999</v>
      </c>
      <c r="F8" s="7">
        <f t="shared" si="2"/>
        <v>9.6999999999999989E-2</v>
      </c>
      <c r="G8" s="8">
        <f t="shared" si="6"/>
        <v>0.55300000000000005</v>
      </c>
      <c r="H8" s="7">
        <f t="shared" si="3"/>
        <v>5.4044330678077256E-2</v>
      </c>
      <c r="I8" s="8">
        <f t="shared" si="7"/>
        <v>0.14502028055295549</v>
      </c>
      <c r="J8" s="7">
        <f t="shared" si="4"/>
        <v>0.40797971944704459</v>
      </c>
      <c r="K8" s="7">
        <f t="shared" si="5"/>
        <v>3.9574032786363324E-2</v>
      </c>
    </row>
    <row r="9" spans="1:11" x14ac:dyDescent="0.2">
      <c r="A9" s="5" t="s">
        <v>16</v>
      </c>
      <c r="B9" s="5">
        <v>12.9</v>
      </c>
      <c r="C9" s="4">
        <f t="shared" si="0"/>
        <v>95147.175000000003</v>
      </c>
      <c r="D9" s="4">
        <v>125000</v>
      </c>
      <c r="E9" s="4">
        <f t="shared" si="1"/>
        <v>11893396875</v>
      </c>
      <c r="F9" s="7">
        <f t="shared" si="2"/>
        <v>0.129</v>
      </c>
      <c r="G9" s="8">
        <f t="shared" si="6"/>
        <v>0.68200000000000005</v>
      </c>
      <c r="H9" s="7">
        <f t="shared" si="3"/>
        <v>0.10267626888765784</v>
      </c>
      <c r="I9" s="8">
        <f t="shared" si="7"/>
        <v>0.24769654944061331</v>
      </c>
      <c r="J9" s="7">
        <f t="shared" si="4"/>
        <v>0.43430345055938674</v>
      </c>
      <c r="K9" s="7">
        <f t="shared" si="5"/>
        <v>5.6025145122160891E-2</v>
      </c>
    </row>
    <row r="10" spans="1:11" x14ac:dyDescent="0.2">
      <c r="A10" s="5" t="s">
        <v>17</v>
      </c>
      <c r="B10" s="5">
        <v>8.6</v>
      </c>
      <c r="C10" s="4">
        <f t="shared" si="0"/>
        <v>63431.45</v>
      </c>
      <c r="D10" s="4">
        <v>175000</v>
      </c>
      <c r="E10" s="4">
        <f t="shared" si="1"/>
        <v>11100503750</v>
      </c>
      <c r="F10" s="7">
        <f t="shared" si="2"/>
        <v>8.5999999999999993E-2</v>
      </c>
      <c r="G10" s="8">
        <f t="shared" si="6"/>
        <v>0.76800000000000002</v>
      </c>
      <c r="H10" s="7">
        <f t="shared" si="3"/>
        <v>9.5831184295147309E-2</v>
      </c>
      <c r="I10" s="8">
        <f t="shared" si="7"/>
        <v>0.34352773373576062</v>
      </c>
      <c r="J10" s="7">
        <f t="shared" si="4"/>
        <v>0.4244722662642394</v>
      </c>
      <c r="K10" s="7">
        <f t="shared" si="5"/>
        <v>3.6504614898724586E-2</v>
      </c>
    </row>
    <row r="11" spans="1:11" x14ac:dyDescent="0.2">
      <c r="A11" s="5" t="s">
        <v>18</v>
      </c>
      <c r="B11" s="5">
        <v>23.2</v>
      </c>
      <c r="C11" s="4">
        <f t="shared" si="0"/>
        <v>171117.4</v>
      </c>
      <c r="D11" s="4">
        <f>E11/C11</f>
        <v>444383.62068965519</v>
      </c>
      <c r="E11" s="4">
        <f>B15-SUM(E2:E10)</f>
        <v>76041769775</v>
      </c>
      <c r="F11" s="7">
        <f t="shared" si="2"/>
        <v>0.23199999999999998</v>
      </c>
      <c r="G11" s="8">
        <f t="shared" si="6"/>
        <v>1</v>
      </c>
      <c r="H11" s="7">
        <f t="shared" si="3"/>
        <v>0.65647226626423938</v>
      </c>
      <c r="I11" s="8">
        <f t="shared" si="7"/>
        <v>1</v>
      </c>
      <c r="J11" s="7">
        <f>G11-I11</f>
        <v>0</v>
      </c>
      <c r="K11" s="7">
        <f t="shared" si="5"/>
        <v>0</v>
      </c>
    </row>
    <row r="12" spans="1:11" x14ac:dyDescent="0.2">
      <c r="A12" s="5" t="s">
        <v>19</v>
      </c>
      <c r="B12" s="3">
        <v>84435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157047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0.23787471942794197</v>
      </c>
    </row>
    <row r="14" spans="1:11" x14ac:dyDescent="0.2">
      <c r="A14" s="1" t="s">
        <v>22</v>
      </c>
      <c r="B14" s="1">
        <f>B13/B12</f>
        <v>1.8599751287972996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0.47574943885588394</v>
      </c>
    </row>
    <row r="15" spans="1:11" x14ac:dyDescent="0.2">
      <c r="A15" s="1" t="s">
        <v>24</v>
      </c>
      <c r="B15" s="4">
        <f>B1*B13</f>
        <v>115833941025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84D0-4AB1-4647-B2CF-5DAE7A9B82D9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9.83203125" customWidth="1"/>
    <col min="5" max="5" width="17.33203125" customWidth="1"/>
  </cols>
  <sheetData>
    <row r="1" spans="1:11" x14ac:dyDescent="0.2">
      <c r="A1" s="5" t="s">
        <v>0</v>
      </c>
      <c r="B1" s="5">
        <v>533004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13.3</v>
      </c>
      <c r="C2" s="4">
        <f>$B$1*B2/100</f>
        <v>70889.532000000007</v>
      </c>
      <c r="D2" s="4">
        <v>5000</v>
      </c>
      <c r="E2" s="4">
        <f>C2*D2</f>
        <v>354447660.00000006</v>
      </c>
      <c r="F2" s="7">
        <f>B2/100</f>
        <v>0.13300000000000001</v>
      </c>
      <c r="G2" s="7">
        <f>F2</f>
        <v>0.13300000000000001</v>
      </c>
      <c r="H2" s="7">
        <f>E2/$B$15</f>
        <v>1.0639659530895013E-2</v>
      </c>
      <c r="I2" s="8">
        <f>H2</f>
        <v>1.0639659530895013E-2</v>
      </c>
      <c r="J2" s="7">
        <f>G2-I2</f>
        <v>0.12236034046910499</v>
      </c>
      <c r="K2" s="7">
        <f>F2*J2</f>
        <v>1.6273925282390963E-2</v>
      </c>
    </row>
    <row r="3" spans="1:11" x14ac:dyDescent="0.2">
      <c r="A3" s="5" t="s">
        <v>10</v>
      </c>
      <c r="B3" s="5">
        <v>8.4</v>
      </c>
      <c r="C3" s="4">
        <f t="shared" ref="C3:C11" si="0">$B$1*B3/100</f>
        <v>44772.336000000003</v>
      </c>
      <c r="D3" s="4">
        <v>12500</v>
      </c>
      <c r="E3" s="4">
        <f t="shared" ref="E3:E10" si="1">C3*D3</f>
        <v>559654200</v>
      </c>
      <c r="F3" s="7">
        <f t="shared" ref="F3:F11" si="2">B3/100</f>
        <v>8.4000000000000005E-2</v>
      </c>
      <c r="G3" s="8">
        <f>G2+F3</f>
        <v>0.21700000000000003</v>
      </c>
      <c r="H3" s="7">
        <f t="shared" ref="H3:H11" si="3">E3/$B$15</f>
        <v>1.6799462417202649E-2</v>
      </c>
      <c r="I3" s="8">
        <f>I2+H3</f>
        <v>2.743912194809766E-2</v>
      </c>
      <c r="J3" s="7">
        <f t="shared" ref="J3:J10" si="4">G3-I3</f>
        <v>0.18956087805190236</v>
      </c>
      <c r="K3" s="7">
        <f t="shared" ref="K3:K11" si="5">F3*J3</f>
        <v>1.59231137563598E-2</v>
      </c>
    </row>
    <row r="4" spans="1:11" x14ac:dyDescent="0.2">
      <c r="A4" s="5" t="s">
        <v>11</v>
      </c>
      <c r="B4" s="5">
        <v>10.8</v>
      </c>
      <c r="C4" s="4">
        <f t="shared" si="0"/>
        <v>57564.432000000001</v>
      </c>
      <c r="D4" s="4">
        <v>20000</v>
      </c>
      <c r="E4" s="4">
        <f t="shared" si="1"/>
        <v>1151288640</v>
      </c>
      <c r="F4" s="7">
        <f t="shared" si="2"/>
        <v>0.10800000000000001</v>
      </c>
      <c r="G4" s="8">
        <f t="shared" ref="G4:G11" si="6">G3+F4</f>
        <v>0.32500000000000007</v>
      </c>
      <c r="H4" s="7">
        <f t="shared" si="3"/>
        <v>3.455889411538831E-2</v>
      </c>
      <c r="I4" s="8">
        <f t="shared" ref="I4:I11" si="7">I3+H4</f>
        <v>6.1998016063485969E-2</v>
      </c>
      <c r="J4" s="7">
        <f t="shared" si="4"/>
        <v>0.26300198393651408</v>
      </c>
      <c r="K4" s="7">
        <f t="shared" si="5"/>
        <v>2.8404214265143526E-2</v>
      </c>
    </row>
    <row r="5" spans="1:11" x14ac:dyDescent="0.2">
      <c r="A5" s="5" t="s">
        <v>12</v>
      </c>
      <c r="B5" s="5">
        <v>10</v>
      </c>
      <c r="C5" s="4">
        <f t="shared" si="0"/>
        <v>53300.4</v>
      </c>
      <c r="D5" s="4">
        <v>30000</v>
      </c>
      <c r="E5" s="4">
        <f t="shared" si="1"/>
        <v>1599012000</v>
      </c>
      <c r="F5" s="7">
        <f t="shared" si="2"/>
        <v>0.1</v>
      </c>
      <c r="G5" s="8">
        <f t="shared" si="6"/>
        <v>0.42500000000000004</v>
      </c>
      <c r="H5" s="7">
        <f t="shared" si="3"/>
        <v>4.7998464049150424E-2</v>
      </c>
      <c r="I5" s="8">
        <f t="shared" si="7"/>
        <v>0.10999648011263639</v>
      </c>
      <c r="J5" s="7">
        <f t="shared" si="4"/>
        <v>0.31500351988736364</v>
      </c>
      <c r="K5" s="7">
        <f t="shared" si="5"/>
        <v>3.1500351988736366E-2</v>
      </c>
    </row>
    <row r="6" spans="1:11" x14ac:dyDescent="0.2">
      <c r="A6" s="5" t="s">
        <v>13</v>
      </c>
      <c r="B6" s="5">
        <v>13.6</v>
      </c>
      <c r="C6" s="4">
        <f t="shared" si="0"/>
        <v>72488.543999999994</v>
      </c>
      <c r="D6" s="4">
        <v>42500</v>
      </c>
      <c r="E6" s="4">
        <f t="shared" si="1"/>
        <v>3080763120</v>
      </c>
      <c r="F6" s="7">
        <f t="shared" si="2"/>
        <v>0.13600000000000001</v>
      </c>
      <c r="G6" s="8">
        <f t="shared" si="6"/>
        <v>0.56100000000000005</v>
      </c>
      <c r="H6" s="7">
        <f t="shared" si="3"/>
        <v>9.2477040734696495E-2</v>
      </c>
      <c r="I6" s="8">
        <f t="shared" si="7"/>
        <v>0.20247352084733289</v>
      </c>
      <c r="J6" s="7">
        <f t="shared" si="4"/>
        <v>0.35852647915266717</v>
      </c>
      <c r="K6" s="7">
        <f t="shared" si="5"/>
        <v>4.8759601164762738E-2</v>
      </c>
    </row>
    <row r="7" spans="1:11" x14ac:dyDescent="0.2">
      <c r="A7" s="5" t="s">
        <v>14</v>
      </c>
      <c r="B7" s="5">
        <v>15.4</v>
      </c>
      <c r="C7" s="4">
        <f t="shared" si="0"/>
        <v>82082.616000000009</v>
      </c>
      <c r="D7" s="4">
        <v>62500</v>
      </c>
      <c r="E7" s="4">
        <f t="shared" si="1"/>
        <v>5130163500.000001</v>
      </c>
      <c r="F7" s="7">
        <f t="shared" si="2"/>
        <v>0.154</v>
      </c>
      <c r="G7" s="8">
        <f t="shared" si="6"/>
        <v>0.71500000000000008</v>
      </c>
      <c r="H7" s="7">
        <f t="shared" si="3"/>
        <v>0.15399507215769098</v>
      </c>
      <c r="I7" s="8">
        <f t="shared" si="7"/>
        <v>0.35646859300502387</v>
      </c>
      <c r="J7" s="7">
        <f t="shared" si="4"/>
        <v>0.35853140699497621</v>
      </c>
      <c r="K7" s="7">
        <f t="shared" si="5"/>
        <v>5.5213836677226333E-2</v>
      </c>
    </row>
    <row r="8" spans="1:11" x14ac:dyDescent="0.2">
      <c r="A8" s="5" t="s">
        <v>15</v>
      </c>
      <c r="B8" s="5">
        <v>10.199999999999999</v>
      </c>
      <c r="C8" s="4">
        <f t="shared" si="0"/>
        <v>54366.407999999996</v>
      </c>
      <c r="D8" s="4">
        <v>87500</v>
      </c>
      <c r="E8" s="4">
        <f t="shared" si="1"/>
        <v>4757060700</v>
      </c>
      <c r="F8" s="7">
        <f t="shared" si="2"/>
        <v>0.10199999999999999</v>
      </c>
      <c r="G8" s="8">
        <f t="shared" si="6"/>
        <v>0.81700000000000006</v>
      </c>
      <c r="H8" s="7">
        <f t="shared" si="3"/>
        <v>0.14279543054622251</v>
      </c>
      <c r="I8" s="8">
        <f t="shared" si="7"/>
        <v>0.49926402355124638</v>
      </c>
      <c r="J8" s="7">
        <f t="shared" si="4"/>
        <v>0.31773597644875368</v>
      </c>
      <c r="K8" s="7">
        <f t="shared" si="5"/>
        <v>3.2409069597772872E-2</v>
      </c>
    </row>
    <row r="9" spans="1:11" x14ac:dyDescent="0.2">
      <c r="A9" s="5" t="s">
        <v>16</v>
      </c>
      <c r="B9" s="5">
        <v>10.3</v>
      </c>
      <c r="C9" s="4">
        <f t="shared" si="0"/>
        <v>54899.412000000004</v>
      </c>
      <c r="D9" s="4">
        <v>125000</v>
      </c>
      <c r="E9" s="4">
        <f t="shared" si="1"/>
        <v>6862426500.000001</v>
      </c>
      <c r="F9" s="7">
        <f t="shared" si="2"/>
        <v>0.10300000000000001</v>
      </c>
      <c r="G9" s="8">
        <f t="shared" si="6"/>
        <v>0.92</v>
      </c>
      <c r="H9" s="7">
        <f t="shared" si="3"/>
        <v>0.20599340821093728</v>
      </c>
      <c r="I9" s="8">
        <f t="shared" si="7"/>
        <v>0.7052574317621837</v>
      </c>
      <c r="J9" s="7">
        <f t="shared" si="4"/>
        <v>0.21474256823781634</v>
      </c>
      <c r="K9" s="7">
        <f t="shared" si="5"/>
        <v>2.2118484528495085E-2</v>
      </c>
    </row>
    <row r="10" spans="1:11" x14ac:dyDescent="0.2">
      <c r="A10" s="5" t="s">
        <v>17</v>
      </c>
      <c r="B10" s="5">
        <v>4.0999999999999996</v>
      </c>
      <c r="C10" s="4">
        <f t="shared" si="0"/>
        <v>21853.164000000001</v>
      </c>
      <c r="D10" s="4">
        <v>175000</v>
      </c>
      <c r="E10" s="4">
        <f t="shared" si="1"/>
        <v>3824303700</v>
      </c>
      <c r="F10" s="7">
        <f t="shared" si="2"/>
        <v>4.0999999999999995E-2</v>
      </c>
      <c r="G10" s="8">
        <f t="shared" si="6"/>
        <v>0.96100000000000008</v>
      </c>
      <c r="H10" s="7">
        <f t="shared" si="3"/>
        <v>0.11479632651755144</v>
      </c>
      <c r="I10" s="8">
        <f t="shared" si="7"/>
        <v>0.82005375827973515</v>
      </c>
      <c r="J10" s="7">
        <f t="shared" si="4"/>
        <v>0.14094624172026493</v>
      </c>
      <c r="K10" s="7">
        <f t="shared" si="5"/>
        <v>5.7787959105308614E-3</v>
      </c>
    </row>
    <row r="11" spans="1:11" x14ac:dyDescent="0.2">
      <c r="A11" s="5" t="s">
        <v>18</v>
      </c>
      <c r="B11" s="5">
        <v>4</v>
      </c>
      <c r="C11" s="4">
        <f t="shared" si="0"/>
        <v>21320.16</v>
      </c>
      <c r="D11" s="4">
        <f>E11/C11</f>
        <v>281175</v>
      </c>
      <c r="E11" s="4">
        <f>B15-SUM(E2:E10)</f>
        <v>5994695988</v>
      </c>
      <c r="F11" s="7">
        <f t="shared" si="2"/>
        <v>0.04</v>
      </c>
      <c r="G11" s="8">
        <f t="shared" si="6"/>
        <v>1.0010000000000001</v>
      </c>
      <c r="H11" s="7">
        <f t="shared" si="3"/>
        <v>0.17994624172026494</v>
      </c>
      <c r="I11" s="8">
        <f t="shared" si="7"/>
        <v>1</v>
      </c>
      <c r="J11" s="7">
        <f>G11-I11</f>
        <v>1.0000000000001119E-3</v>
      </c>
      <c r="K11" s="7">
        <f t="shared" si="5"/>
        <v>4.0000000000004476E-5</v>
      </c>
    </row>
    <row r="12" spans="1:11" x14ac:dyDescent="0.2">
      <c r="A12" s="5" t="s">
        <v>19</v>
      </c>
      <c r="B12" s="3">
        <v>43011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62502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0.25642139317141854</v>
      </c>
    </row>
    <row r="14" spans="1:11" x14ac:dyDescent="0.2">
      <c r="A14" s="1" t="s">
        <v>22</v>
      </c>
      <c r="B14" s="1">
        <f>B13/B12</f>
        <v>1.4531631443119202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0.51284278634283709</v>
      </c>
    </row>
    <row r="15" spans="1:11" x14ac:dyDescent="0.2">
      <c r="A15" s="1" t="s">
        <v>24</v>
      </c>
      <c r="B15" s="4">
        <f>B1*B13</f>
        <v>33313816008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100.1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E603-6A98-0F41-B559-AF3C0D85F4BE}">
  <dimension ref="A1:K17"/>
  <sheetViews>
    <sheetView workbookViewId="0">
      <selection activeCell="K14" sqref="K14"/>
    </sheetView>
  </sheetViews>
  <sheetFormatPr baseColWidth="10" defaultRowHeight="16" x14ac:dyDescent="0.2"/>
  <cols>
    <col min="2" max="2" width="15.6640625" customWidth="1"/>
    <col min="5" max="5" width="15.6640625" customWidth="1"/>
  </cols>
  <sheetData>
    <row r="1" spans="1:11" x14ac:dyDescent="0.2">
      <c r="A1" s="5" t="s">
        <v>0</v>
      </c>
      <c r="B1" s="5">
        <v>371736</v>
      </c>
      <c r="C1" s="1" t="s">
        <v>1</v>
      </c>
      <c r="D1" s="1" t="s">
        <v>26</v>
      </c>
      <c r="E1" s="1" t="s">
        <v>2</v>
      </c>
      <c r="F1" s="7" t="s">
        <v>3</v>
      </c>
      <c r="G1" s="8" t="s">
        <v>4</v>
      </c>
      <c r="H1" s="7" t="s">
        <v>5</v>
      </c>
      <c r="I1" s="8" t="s">
        <v>6</v>
      </c>
      <c r="J1" s="7" t="s">
        <v>7</v>
      </c>
      <c r="K1" s="7" t="s">
        <v>8</v>
      </c>
    </row>
    <row r="2" spans="1:11" x14ac:dyDescent="0.2">
      <c r="A2" s="5" t="s">
        <v>9</v>
      </c>
      <c r="B2" s="5">
        <v>5.7</v>
      </c>
      <c r="C2" s="4">
        <f>$B$1*B2/100</f>
        <v>21188.952000000001</v>
      </c>
      <c r="D2" s="4">
        <v>5000</v>
      </c>
      <c r="E2" s="4">
        <f>C2*D2</f>
        <v>105944760</v>
      </c>
      <c r="F2" s="7">
        <f>B2/100</f>
        <v>5.7000000000000002E-2</v>
      </c>
      <c r="G2" s="7">
        <f>F2</f>
        <v>5.7000000000000002E-2</v>
      </c>
      <c r="H2" s="7">
        <f>E2/$B$15</f>
        <v>1.6714660223214025E-3</v>
      </c>
      <c r="I2" s="8">
        <f>H2</f>
        <v>1.6714660223214025E-3</v>
      </c>
      <c r="J2" s="7">
        <f>G2-I2</f>
        <v>5.5328533977678597E-2</v>
      </c>
      <c r="K2" s="7">
        <f>F2*J2</f>
        <v>3.15372643672768E-3</v>
      </c>
    </row>
    <row r="3" spans="1:11" x14ac:dyDescent="0.2">
      <c r="A3" s="5" t="s">
        <v>10</v>
      </c>
      <c r="B3" s="5">
        <v>2.7</v>
      </c>
      <c r="C3" s="4">
        <f t="shared" ref="C3:C11" si="0">$B$1*B3/100</f>
        <v>10036.872000000001</v>
      </c>
      <c r="D3" s="4">
        <v>12500</v>
      </c>
      <c r="E3" s="4">
        <f t="shared" ref="E3:E10" si="1">C3*D3</f>
        <v>125460900.00000001</v>
      </c>
      <c r="F3" s="7">
        <f t="shared" ref="F3:F11" si="2">B3/100</f>
        <v>2.7000000000000003E-2</v>
      </c>
      <c r="G3" s="8">
        <f>G2+F3</f>
        <v>8.4000000000000005E-2</v>
      </c>
      <c r="H3" s="7">
        <f t="shared" ref="H3:H11" si="3">E3/$B$15</f>
        <v>1.9793676580121874E-3</v>
      </c>
      <c r="I3" s="8">
        <f>I2+H3</f>
        <v>3.6508336803335898E-3</v>
      </c>
      <c r="J3" s="7">
        <f t="shared" ref="J3:J10" si="4">G3-I3</f>
        <v>8.0349166319666418E-2</v>
      </c>
      <c r="K3" s="7">
        <f t="shared" ref="K3:K11" si="5">F3*J3</f>
        <v>2.1694274906309935E-3</v>
      </c>
    </row>
    <row r="4" spans="1:11" x14ac:dyDescent="0.2">
      <c r="A4" s="5" t="s">
        <v>11</v>
      </c>
      <c r="B4" s="5">
        <v>5</v>
      </c>
      <c r="C4" s="4">
        <f t="shared" si="0"/>
        <v>18586.8</v>
      </c>
      <c r="D4" s="4">
        <v>20000</v>
      </c>
      <c r="E4" s="4">
        <f t="shared" si="1"/>
        <v>371736000</v>
      </c>
      <c r="F4" s="7">
        <f t="shared" si="2"/>
        <v>0.05</v>
      </c>
      <c r="G4" s="8">
        <f t="shared" ref="G4:G11" si="6">G3+F4</f>
        <v>0.13400000000000001</v>
      </c>
      <c r="H4" s="7">
        <f t="shared" si="3"/>
        <v>5.8647930607768507E-3</v>
      </c>
      <c r="I4" s="8">
        <f t="shared" ref="I4:I11" si="7">I3+H4</f>
        <v>9.5156267411104396E-3</v>
      </c>
      <c r="J4" s="7">
        <f t="shared" si="4"/>
        <v>0.12448437325888957</v>
      </c>
      <c r="K4" s="7">
        <f t="shared" si="5"/>
        <v>6.2242186629444789E-3</v>
      </c>
    </row>
    <row r="5" spans="1:11" x14ac:dyDescent="0.2">
      <c r="A5" s="5" t="s">
        <v>12</v>
      </c>
      <c r="B5" s="5">
        <v>4.9000000000000004</v>
      </c>
      <c r="C5" s="4">
        <f t="shared" si="0"/>
        <v>18215.064000000002</v>
      </c>
      <c r="D5" s="4">
        <v>30000</v>
      </c>
      <c r="E5" s="4">
        <f t="shared" si="1"/>
        <v>546451920.00000012</v>
      </c>
      <c r="F5" s="7">
        <f t="shared" si="2"/>
        <v>4.9000000000000002E-2</v>
      </c>
      <c r="G5" s="8">
        <f t="shared" si="6"/>
        <v>0.183</v>
      </c>
      <c r="H5" s="7">
        <f t="shared" si="3"/>
        <v>8.6212457993419724E-3</v>
      </c>
      <c r="I5" s="8">
        <f t="shared" si="7"/>
        <v>1.813687254045241E-2</v>
      </c>
      <c r="J5" s="7">
        <f t="shared" si="4"/>
        <v>0.16486312745954759</v>
      </c>
      <c r="K5" s="7">
        <f t="shared" si="5"/>
        <v>8.078293245517832E-3</v>
      </c>
    </row>
    <row r="6" spans="1:11" x14ac:dyDescent="0.2">
      <c r="A6" s="5" t="s">
        <v>13</v>
      </c>
      <c r="B6" s="5">
        <v>6.2</v>
      </c>
      <c r="C6" s="4">
        <f t="shared" si="0"/>
        <v>23047.632000000001</v>
      </c>
      <c r="D6" s="4">
        <v>42500</v>
      </c>
      <c r="E6" s="4">
        <f t="shared" si="1"/>
        <v>979524360.00000012</v>
      </c>
      <c r="F6" s="7">
        <f t="shared" si="2"/>
        <v>6.2E-2</v>
      </c>
      <c r="G6" s="8">
        <f t="shared" si="6"/>
        <v>0.245</v>
      </c>
      <c r="H6" s="7">
        <f t="shared" si="3"/>
        <v>1.5453729715147003E-2</v>
      </c>
      <c r="I6" s="8">
        <f t="shared" si="7"/>
        <v>3.3590602255599414E-2</v>
      </c>
      <c r="J6" s="7">
        <f t="shared" si="4"/>
        <v>0.2114093977444006</v>
      </c>
      <c r="K6" s="7">
        <f t="shared" si="5"/>
        <v>1.3107382660152838E-2</v>
      </c>
    </row>
    <row r="7" spans="1:11" x14ac:dyDescent="0.2">
      <c r="A7" s="5" t="s">
        <v>14</v>
      </c>
      <c r="B7" s="5">
        <v>12</v>
      </c>
      <c r="C7" s="4">
        <f t="shared" si="0"/>
        <v>44608.32</v>
      </c>
      <c r="D7" s="4">
        <v>62500</v>
      </c>
      <c r="E7" s="4">
        <f t="shared" si="1"/>
        <v>2788020000</v>
      </c>
      <c r="F7" s="7">
        <f t="shared" si="2"/>
        <v>0.12</v>
      </c>
      <c r="G7" s="8">
        <f t="shared" si="6"/>
        <v>0.36499999999999999</v>
      </c>
      <c r="H7" s="7">
        <f t="shared" si="3"/>
        <v>4.3985947955826381E-2</v>
      </c>
      <c r="I7" s="8">
        <f t="shared" si="7"/>
        <v>7.7576550211425788E-2</v>
      </c>
      <c r="J7" s="7">
        <f t="shared" si="4"/>
        <v>0.2874234497885742</v>
      </c>
      <c r="K7" s="7">
        <f t="shared" si="5"/>
        <v>3.4490813974628901E-2</v>
      </c>
    </row>
    <row r="8" spans="1:11" x14ac:dyDescent="0.2">
      <c r="A8" s="5" t="s">
        <v>15</v>
      </c>
      <c r="B8" s="5">
        <v>10.3</v>
      </c>
      <c r="C8" s="4">
        <f t="shared" si="0"/>
        <v>38288.808000000005</v>
      </c>
      <c r="D8" s="4">
        <v>87500</v>
      </c>
      <c r="E8" s="4">
        <f t="shared" si="1"/>
        <v>3350270700.0000005</v>
      </c>
      <c r="F8" s="7">
        <f t="shared" si="2"/>
        <v>0.10300000000000001</v>
      </c>
      <c r="G8" s="8">
        <f t="shared" si="6"/>
        <v>0.46799999999999997</v>
      </c>
      <c r="H8" s="7">
        <f t="shared" si="3"/>
        <v>5.2856447460251373E-2</v>
      </c>
      <c r="I8" s="8">
        <f t="shared" si="7"/>
        <v>0.13043299767167715</v>
      </c>
      <c r="J8" s="7">
        <f t="shared" si="4"/>
        <v>0.33756700232832282</v>
      </c>
      <c r="K8" s="7">
        <f t="shared" si="5"/>
        <v>3.4769401239817255E-2</v>
      </c>
    </row>
    <row r="9" spans="1:11" x14ac:dyDescent="0.2">
      <c r="A9" s="5" t="s">
        <v>16</v>
      </c>
      <c r="B9" s="5">
        <v>15.6</v>
      </c>
      <c r="C9" s="4">
        <f t="shared" si="0"/>
        <v>57990.815999999999</v>
      </c>
      <c r="D9" s="4">
        <v>125000</v>
      </c>
      <c r="E9" s="4">
        <f t="shared" si="1"/>
        <v>7248852000</v>
      </c>
      <c r="F9" s="7">
        <f t="shared" si="2"/>
        <v>0.156</v>
      </c>
      <c r="G9" s="8">
        <f t="shared" si="6"/>
        <v>0.624</v>
      </c>
      <c r="H9" s="7">
        <f t="shared" si="3"/>
        <v>0.11436346468514859</v>
      </c>
      <c r="I9" s="8">
        <f t="shared" si="7"/>
        <v>0.24479646235682573</v>
      </c>
      <c r="J9" s="7">
        <f t="shared" si="4"/>
        <v>0.37920353764317427</v>
      </c>
      <c r="K9" s="7">
        <f t="shared" si="5"/>
        <v>5.9155751872335183E-2</v>
      </c>
    </row>
    <row r="10" spans="1:11" x14ac:dyDescent="0.2">
      <c r="A10" s="5" t="s">
        <v>17</v>
      </c>
      <c r="B10" s="5">
        <v>11.1</v>
      </c>
      <c r="C10" s="4">
        <f t="shared" si="0"/>
        <v>41262.696000000004</v>
      </c>
      <c r="D10" s="4">
        <v>175000</v>
      </c>
      <c r="E10" s="4">
        <f t="shared" si="1"/>
        <v>7220971800.000001</v>
      </c>
      <c r="F10" s="7">
        <f t="shared" si="2"/>
        <v>0.111</v>
      </c>
      <c r="G10" s="8">
        <f t="shared" si="6"/>
        <v>0.73499999999999999</v>
      </c>
      <c r="H10" s="7">
        <f t="shared" si="3"/>
        <v>0.11392360520559033</v>
      </c>
      <c r="I10" s="8">
        <f t="shared" si="7"/>
        <v>0.35872006756241603</v>
      </c>
      <c r="J10" s="7">
        <f t="shared" si="4"/>
        <v>0.37627993243758395</v>
      </c>
      <c r="K10" s="7">
        <f t="shared" si="5"/>
        <v>4.1767072500571822E-2</v>
      </c>
    </row>
    <row r="11" spans="1:11" x14ac:dyDescent="0.2">
      <c r="A11" s="5" t="s">
        <v>18</v>
      </c>
      <c r="B11" s="5">
        <v>26.5</v>
      </c>
      <c r="C11" s="4">
        <f t="shared" si="0"/>
        <v>98510.04</v>
      </c>
      <c r="D11" s="4">
        <f>E11/C11</f>
        <v>412618.86792452831</v>
      </c>
      <c r="E11" s="4">
        <f>B15-SUM(E2:E10)</f>
        <v>40647101184</v>
      </c>
      <c r="F11" s="7">
        <f t="shared" si="2"/>
        <v>0.26500000000000001</v>
      </c>
      <c r="G11" s="8">
        <f t="shared" si="6"/>
        <v>1</v>
      </c>
      <c r="H11" s="7">
        <f t="shared" si="3"/>
        <v>0.64127993243758397</v>
      </c>
      <c r="I11" s="8">
        <f t="shared" si="7"/>
        <v>1</v>
      </c>
      <c r="J11" s="7">
        <f>G11-I11</f>
        <v>0</v>
      </c>
      <c r="K11" s="7">
        <f t="shared" si="5"/>
        <v>0</v>
      </c>
    </row>
    <row r="12" spans="1:11" x14ac:dyDescent="0.2">
      <c r="A12" s="5" t="s">
        <v>19</v>
      </c>
      <c r="B12" s="3">
        <v>110705</v>
      </c>
      <c r="C12" s="1"/>
      <c r="D12" s="1"/>
      <c r="E12" s="1"/>
      <c r="F12" s="7"/>
      <c r="G12" s="8"/>
      <c r="H12" s="7"/>
      <c r="I12" s="8"/>
      <c r="J12" s="7"/>
      <c r="K12" s="7"/>
    </row>
    <row r="13" spans="1:11" x14ac:dyDescent="0.2">
      <c r="A13" s="5" t="s">
        <v>20</v>
      </c>
      <c r="B13" s="3">
        <v>170509</v>
      </c>
      <c r="C13" s="1"/>
      <c r="D13" s="1"/>
      <c r="E13" s="4"/>
      <c r="F13" s="7"/>
      <c r="G13" s="8"/>
      <c r="H13" s="7"/>
      <c r="I13" s="8"/>
      <c r="J13" s="7" t="s">
        <v>21</v>
      </c>
      <c r="K13" s="7">
        <f>SUM(K2:K11)</f>
        <v>0.20291608808332698</v>
      </c>
    </row>
    <row r="14" spans="1:11" x14ac:dyDescent="0.2">
      <c r="A14" s="1" t="s">
        <v>22</v>
      </c>
      <c r="B14" s="1">
        <f>B13/B12</f>
        <v>1.5402104692651641</v>
      </c>
      <c r="C14" s="1"/>
      <c r="D14" s="1"/>
      <c r="E14" s="1"/>
      <c r="F14" s="7"/>
      <c r="G14" s="8"/>
      <c r="H14" s="7"/>
      <c r="I14" s="8"/>
      <c r="J14" s="7" t="s">
        <v>23</v>
      </c>
      <c r="K14" s="13">
        <f>K13/0.5</f>
        <v>0.40583217616665396</v>
      </c>
    </row>
    <row r="15" spans="1:11" x14ac:dyDescent="0.2">
      <c r="A15" s="1" t="s">
        <v>24</v>
      </c>
      <c r="B15" s="4">
        <f>B1*B13</f>
        <v>63384333624</v>
      </c>
      <c r="C15" s="1"/>
      <c r="D15" s="1"/>
      <c r="E15" s="1"/>
      <c r="F15" s="7"/>
      <c r="G15" s="8"/>
      <c r="H15" s="7"/>
      <c r="I15" s="8"/>
      <c r="J15" s="7"/>
      <c r="K15" s="7"/>
    </row>
    <row r="16" spans="1:11" x14ac:dyDescent="0.2">
      <c r="A16" s="1"/>
      <c r="B16" s="1"/>
      <c r="C16" s="1"/>
      <c r="D16" s="1"/>
      <c r="E16" s="1"/>
      <c r="F16" s="1"/>
      <c r="G16" s="2"/>
      <c r="H16" s="1"/>
      <c r="I16" s="2"/>
      <c r="J16" s="1"/>
      <c r="K16" s="1"/>
    </row>
    <row r="17" spans="1:11" x14ac:dyDescent="0.2">
      <c r="A17" s="1" t="s">
        <v>25</v>
      </c>
      <c r="B17" s="6">
        <f>SUM(B2:B11)</f>
        <v>100</v>
      </c>
      <c r="C17" s="1"/>
      <c r="D17" s="1"/>
      <c r="E17" s="1"/>
      <c r="F17" s="1"/>
      <c r="G17" s="2"/>
      <c r="H17" s="1"/>
      <c r="I17" s="2"/>
      <c r="J17" s="1"/>
      <c r="K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Gini and crime</vt:lpstr>
      <vt:lpstr>Suffolk County</vt:lpstr>
      <vt:lpstr>Nassau County</vt:lpstr>
      <vt:lpstr>Queens County</vt:lpstr>
      <vt:lpstr>Kings County</vt:lpstr>
      <vt:lpstr>Richmond County</vt:lpstr>
      <vt:lpstr>New York County</vt:lpstr>
      <vt:lpstr>Bronx County</vt:lpstr>
      <vt:lpstr>Westchester County</vt:lpstr>
      <vt:lpstr>Rockland County</vt:lpstr>
      <vt:lpstr>Putnam County</vt:lpstr>
      <vt:lpstr>Orange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2023-10-13T02:25:35Z</dcterms:created>
  <dcterms:modified xsi:type="dcterms:W3CDTF">2023-10-17T01:15:20Z</dcterms:modified>
</cp:coreProperties>
</file>