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hartEx1.xml" ContentType="application/vnd.ms-office.chartex+xml"/>
  <Override PartName="/xl/charts/chartEx2.xml" ContentType="application/vnd.ms-office.chartex+xml"/>
  <Override PartName="/xl/charts/chartEx3.xml" ContentType="application/vnd.ms-office.chartex+xml"/>
  <Override PartName="/xl/charts/chartEx4.xml" ContentType="application/vnd.ms-office.chartex+xml"/>
  <Override PartName="/xl/charts/chartEx5.xml" ContentType="application/vnd.ms-office.chartex+xml"/>
  <Override PartName="/xl/charts/chartEx6.xml" ContentType="application/vnd.ms-office.chartex+xml"/>
  <Override PartName="/xl/charts/chartEx7.xml" ContentType="application/vnd.ms-office.chartex+xml"/>
  <Override PartName="/xl/charts/colors15.xml" ContentType="application/vnd.ms-office.chartcolorstyle+xml"/>
  <Override PartName="/xl/charts/style15.xml" ContentType="application/vnd.ms-office.chartstyle+xml"/>
  <Override PartName="/xl/charts/colors16.xml" ContentType="application/vnd.ms-office.chartcolorstyle+xml"/>
  <Override PartName="/xl/charts/style16.xml" ContentType="application/vnd.ms-office.chartstyle+xml"/>
  <Override PartName="/xl/charts/colors17.xml" ContentType="application/vnd.ms-office.chartcolorstyle+xml"/>
  <Override PartName="/xl/charts/style17.xml" ContentType="application/vnd.ms-office.chartstyle+xml"/>
  <Override PartName="/xl/charts/colors18.xml" ContentType="application/vnd.ms-office.chartcolorstyle+xml"/>
  <Override PartName="/xl/charts/style18.xml" ContentType="application/vnd.ms-office.chartstyle+xml"/>
  <Override PartName="/xl/charts/colors19.xml" ContentType="application/vnd.ms-office.chartcolorstyle+xml"/>
  <Override PartName="/xl/charts/style19.xml" ContentType="application/vnd.ms-office.chartstyle+xml"/>
  <Override PartName="/xl/charts/colors20.xml" ContentType="application/vnd.ms-office.chartcolorstyle+xml"/>
  <Override PartName="/xl/charts/style20.xml" ContentType="application/vnd.ms-office.chartstyle+xml"/>
  <Override PartName="/xl/charts/colors21.xml" ContentType="application/vnd.ms-office.chartcolorstyle+xml"/>
  <Override PartName="/xl/charts/style2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Y:\3.PAPIERS\2017-Papier Arnaud-Megane\panel 5 câble et noyau\live\traitements finaux\"/>
    </mc:Choice>
  </mc:AlternateContent>
  <bookViews>
    <workbookView xWindow="0" yWindow="0" windowWidth="28800" windowHeight="12420" activeTab="1"/>
  </bookViews>
  <sheets>
    <sheet name="Remontée noyaux apo WT " sheetId="1" r:id="rId1"/>
    <sheet name="Remontée noyaux apo Rheai 33913" sheetId="2" r:id="rId2"/>
    <sheet name="WT vs Rheai " sheetId="6" r:id="rId3"/>
    <sheet name=" graph wt" sheetId="3" r:id="rId4"/>
    <sheet name="graph rheai" sheetId="4" r:id="rId5"/>
    <sheet name="comparaison" sheetId="5" r:id="rId6"/>
  </sheets>
  <definedNames>
    <definedName name="_xlchart.v1.0" hidden="1">comparaison!$A$30:$F$30</definedName>
    <definedName name="_xlchart.v1.1" hidden="1">comparaison!$A$6:$J$6</definedName>
    <definedName name="_xlchart.v1.10" hidden="1">comparaison!$A$42:$C$42</definedName>
    <definedName name="_xlchart.v1.11" hidden="1">comparaison!$A$30:$C$30</definedName>
    <definedName name="_xlchart.v1.12" hidden="1">comparaison!$A$6:$E$6</definedName>
    <definedName name="_xlchart.v1.13" hidden="1">comparaison!$A$12:$E$12</definedName>
    <definedName name="_xlchart.v1.14" hidden="1">comparaison!$A$36:$C$36</definedName>
    <definedName name="_xlchart.v1.15" hidden="1">comparaison!$A$15:$J$15</definedName>
    <definedName name="_xlchart.v1.16" hidden="1">comparaison!$A$39:$F$39</definedName>
    <definedName name="_xlchart.v1.17" hidden="1">comparaison!$A$1:$K$1</definedName>
    <definedName name="_xlchart.v1.18" hidden="1">comparaison!$A$27:$F$27</definedName>
    <definedName name="_xlchart.v1.19" hidden="1">comparaison!$A$2:$K$2</definedName>
    <definedName name="_xlchart.v1.2" hidden="1">comparaison!$A$30:$F$30</definedName>
    <definedName name="_xlchart.v1.20" hidden="1">comparaison!$A$3:$J$3</definedName>
    <definedName name="_xlchart.v1.21" hidden="1">comparaison!$A$18:$J$18</definedName>
    <definedName name="_xlchart.v1.22" hidden="1">comparaison!$A$42:$F$42</definedName>
    <definedName name="_xlchart.v1.23" hidden="1">comparaison!$A$18:$J$18</definedName>
    <definedName name="_xlchart.v1.24" hidden="1">comparaison!$A$42:$F$42</definedName>
    <definedName name="_xlchart.v1.25" hidden="1">comparaison!$A$12:$J$12</definedName>
    <definedName name="_xlchart.v1.26" hidden="1">comparaison!$A$36:$F$36</definedName>
    <definedName name="_xlchart.v1.27" hidden="1">comparaison!$A$21:$J$21</definedName>
    <definedName name="_xlchart.v1.28" hidden="1">comparaison!$A$45:$F$45</definedName>
    <definedName name="_xlchart.v1.29" hidden="1">comparaison!$A$18:$J$18</definedName>
    <definedName name="_xlchart.v1.3" hidden="1">comparaison!$A$5:$K$5</definedName>
    <definedName name="_xlchart.v1.30" hidden="1">comparaison!$A$42:$F$42</definedName>
    <definedName name="_xlchart.v1.4" hidden="1">comparaison!$A$6:$J$6</definedName>
    <definedName name="_xlchart.v1.5" hidden="1">comparaison!$A$6:$K$6</definedName>
    <definedName name="_xlchart.v1.6" hidden="1">comparaison!$A$33:$F$33</definedName>
    <definedName name="_xlchart.v1.7" hidden="1">comparaison!$A$8:$K$8</definedName>
    <definedName name="_xlchart.v1.8" hidden="1">comparaison!$A$9:$J$9</definedName>
    <definedName name="_xlchart.v1.9" hidden="1">comparaison!$A$18:$E$18</definedName>
  </definedNames>
  <calcPr calcId="152511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R64" i="2" l="1"/>
  <c r="BR63" i="2"/>
  <c r="BN61" i="2" l="1"/>
  <c r="BN57" i="2" l="1"/>
  <c r="C22" i="6" l="1"/>
  <c r="C21" i="6"/>
  <c r="BJ64" i="2"/>
  <c r="BJ63" i="2"/>
  <c r="BF61" i="2"/>
  <c r="BF57" i="2"/>
  <c r="BB64" i="2"/>
  <c r="BB63" i="2"/>
  <c r="AX61" i="2"/>
  <c r="AX57" i="2"/>
  <c r="C10" i="6" l="1"/>
  <c r="C9" i="6"/>
  <c r="AP57" i="2" l="1"/>
  <c r="AH57" i="2"/>
  <c r="AH66" i="2"/>
  <c r="Z57" i="2"/>
  <c r="Z66" i="2"/>
  <c r="V60" i="2" l="1"/>
  <c r="V59" i="2"/>
  <c r="R53" i="2"/>
  <c r="N59" i="2"/>
  <c r="J53" i="2"/>
  <c r="E59" i="2"/>
  <c r="B53" i="2"/>
  <c r="CQ62" i="1"/>
  <c r="CQ56" i="1"/>
  <c r="CU68" i="1"/>
  <c r="CK7" i="1"/>
  <c r="CK8" i="1"/>
  <c r="CK9" i="1"/>
  <c r="CK10" i="1"/>
  <c r="CK11" i="1"/>
  <c r="CK12" i="1"/>
  <c r="CK13" i="1"/>
  <c r="CK14" i="1"/>
  <c r="CK15" i="1"/>
  <c r="CI56" i="1"/>
  <c r="CI62" i="1"/>
  <c r="CQ70" i="1" l="1"/>
  <c r="CU69" i="1"/>
  <c r="CQ66" i="1"/>
  <c r="BS56" i="1" l="1"/>
  <c r="BK63" i="1"/>
  <c r="BO68" i="1" s="1"/>
  <c r="AT63" i="1"/>
  <c r="AX68" i="1" s="1"/>
  <c r="AM63" i="1"/>
  <c r="AQ68" i="1" s="1"/>
  <c r="AF63" i="1"/>
  <c r="AJ68" i="1" s="1"/>
  <c r="P63" i="1"/>
  <c r="P65" i="1" s="1"/>
  <c r="I63" i="1"/>
  <c r="L68" i="1" s="1"/>
  <c r="T68" i="1" l="1"/>
  <c r="AT65" i="1"/>
  <c r="AX69" i="1"/>
  <c r="AQ69" i="1"/>
  <c r="AM65" i="1"/>
  <c r="P70" i="1"/>
  <c r="B63" i="1"/>
  <c r="E68" i="1" s="1"/>
  <c r="AT70" i="1" l="1"/>
  <c r="AM70" i="1"/>
  <c r="G45" i="5"/>
  <c r="G42" i="5"/>
  <c r="G39" i="5"/>
  <c r="G36" i="5"/>
  <c r="G33" i="5"/>
  <c r="G30" i="5"/>
  <c r="G27" i="5"/>
  <c r="K21" i="5"/>
  <c r="K18" i="5"/>
  <c r="K15" i="5"/>
  <c r="K12" i="5"/>
  <c r="K9" i="5"/>
  <c r="K6" i="5"/>
  <c r="K3" i="5"/>
  <c r="G8" i="4"/>
  <c r="G5" i="4"/>
  <c r="G11" i="4"/>
  <c r="G14" i="4"/>
  <c r="G17" i="4"/>
  <c r="G20" i="4"/>
  <c r="G2" i="4"/>
  <c r="K6" i="3"/>
  <c r="K9" i="3"/>
  <c r="K12" i="3"/>
  <c r="K15" i="3"/>
  <c r="K18" i="3"/>
  <c r="K21" i="3"/>
  <c r="K3" i="3"/>
  <c r="AP66" i="2" l="1"/>
  <c r="AT63" i="2"/>
  <c r="AT64" i="2" s="1"/>
  <c r="AH61" i="2"/>
  <c r="AE63" i="2"/>
  <c r="AE64" i="2" s="1"/>
  <c r="CB62" i="1"/>
  <c r="BS63" i="1"/>
  <c r="BS65" i="1" s="1"/>
  <c r="BB63" i="1"/>
  <c r="BB65" i="1" s="1"/>
  <c r="CB55" i="1"/>
  <c r="BB56" i="1"/>
  <c r="CM68" i="1" l="1"/>
  <c r="CM69" i="1" s="1"/>
  <c r="BO69" i="1"/>
  <c r="CF68" i="1"/>
  <c r="BK70" i="1"/>
  <c r="Z61" i="2"/>
  <c r="AP61" i="2"/>
  <c r="AM63" i="2"/>
  <c r="AM64" i="2" s="1"/>
  <c r="BK65" i="1"/>
  <c r="CI66" i="1"/>
  <c r="BG68" i="1"/>
  <c r="BG69" i="1" s="1"/>
  <c r="BX68" i="1"/>
  <c r="CB66" i="1"/>
  <c r="CI70" i="1" l="1"/>
  <c r="BB70" i="1"/>
  <c r="BX69" i="1"/>
  <c r="BS70" i="1"/>
  <c r="CF69" i="1"/>
  <c r="CB70" i="1"/>
  <c r="X63" i="1"/>
  <c r="AB68" i="1" l="1"/>
  <c r="X70" i="1" s="1"/>
  <c r="AJ69" i="1"/>
  <c r="AF70" i="1" l="1"/>
  <c r="AF65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6" i="1"/>
  <c r="L69" i="1" l="1"/>
  <c r="B57" i="2"/>
  <c r="T69" i="1"/>
  <c r="N60" i="2"/>
  <c r="E69" i="1"/>
  <c r="B70" i="1"/>
  <c r="R57" i="2"/>
  <c r="AB69" i="1"/>
  <c r="X65" i="1"/>
  <c r="J57" i="2"/>
  <c r="E60" i="2"/>
  <c r="I65" i="1"/>
  <c r="B65" i="1"/>
  <c r="I70" i="1" l="1"/>
  <c r="R61" i="2"/>
  <c r="J61" i="2"/>
  <c r="B61" i="2"/>
</calcChain>
</file>

<file path=xl/sharedStrings.xml><?xml version="1.0" encoding="utf-8"?>
<sst xmlns="http://schemas.openxmlformats.org/spreadsheetml/2006/main" count="2547" uniqueCount="104">
  <si>
    <t xml:space="preserve">20171221 Cell2 Part1 </t>
  </si>
  <si>
    <t>Variable</t>
  </si>
  <si>
    <t>Value</t>
  </si>
  <si>
    <t>Unit</t>
  </si>
  <si>
    <t>Time</t>
  </si>
  <si>
    <t>Speed</t>
  </si>
  <si>
    <t>um/s</t>
  </si>
  <si>
    <t>Track Speed Max</t>
  </si>
  <si>
    <t>Track Speed Mean</t>
  </si>
  <si>
    <t>Track Speed Min</t>
  </si>
  <si>
    <t>Position Y</t>
  </si>
  <si>
    <t>um</t>
  </si>
  <si>
    <t>Nucleus displacement ( raw )</t>
  </si>
  <si>
    <t>µm</t>
  </si>
  <si>
    <t>epithelium Heigh</t>
  </si>
  <si>
    <t xml:space="preserve">Relative displacement </t>
  </si>
  <si>
    <t>%</t>
  </si>
  <si>
    <t>Effective speed, effectiveness ( raw dispacement /total duration of the ascension )</t>
  </si>
  <si>
    <t>relative effectiveness</t>
  </si>
  <si>
    <t>%epithelium heigh/s</t>
  </si>
  <si>
    <t xml:space="preserve">20171215 Hoesct nucleus live SqhRFP Part1 </t>
  </si>
  <si>
    <t>Real value ( T=26s)</t>
  </si>
  <si>
    <t>Position X</t>
  </si>
  <si>
    <t>Nucleus displacement (raw)</t>
  </si>
  <si>
    <t xml:space="preserve">epithelium heigh </t>
  </si>
  <si>
    <t>µm/s</t>
  </si>
  <si>
    <t>Real value ( T=21s)</t>
  </si>
  <si>
    <t>Position</t>
  </si>
  <si>
    <t xml:space="preserve">20180110 SqhRFP GC3AI Hoesct cell1 part1 </t>
  </si>
  <si>
    <t xml:space="preserve">20180228 SqhRFP GC3Ai Hoesct </t>
  </si>
  <si>
    <t>20180302 SqhRFP ApG4G75 Rheai</t>
  </si>
  <si>
    <t>20180312 SqhRFP ApG4G75 RHeai33913</t>
  </si>
  <si>
    <t>Real value ( T= 23s)</t>
  </si>
  <si>
    <t xml:space="preserve">20180319 SqhRFP ApG4G75 Rheai Hoesct </t>
  </si>
  <si>
    <t>Real value ( T= 16s)</t>
  </si>
  <si>
    <t xml:space="preserve">20180305 Cell1 deconv correct drift </t>
  </si>
  <si>
    <t>Real value ( T=30s)</t>
  </si>
  <si>
    <t>vmean</t>
  </si>
  <si>
    <t>vmax</t>
  </si>
  <si>
    <t>déplacement noyau brut</t>
  </si>
  <si>
    <t>deplacement noyau normalisé par hauteur de l'épithélium</t>
  </si>
  <si>
    <t xml:space="preserve">vitesse efficace brut </t>
  </si>
  <si>
    <t>vitesse efficace normalisé</t>
  </si>
  <si>
    <t xml:space="preserve">temps </t>
  </si>
  <si>
    <t>s</t>
  </si>
  <si>
    <t>temps de remonté (deplacement / vef)</t>
  </si>
  <si>
    <t>temps de remontée</t>
  </si>
  <si>
    <t>deplacement noyau brut</t>
  </si>
  <si>
    <t xml:space="preserve">deplacement noyau normailsé </t>
  </si>
  <si>
    <t>vefficace brut</t>
  </si>
  <si>
    <t>veffficace normalisé</t>
  </si>
  <si>
    <t>temps</t>
  </si>
  <si>
    <t>Rheai</t>
  </si>
  <si>
    <t>WT</t>
  </si>
  <si>
    <t xml:space="preserve">20180326 rheai cell3 </t>
  </si>
  <si>
    <t>Real value ( T= 20.4s)</t>
  </si>
  <si>
    <t>Spot</t>
  </si>
  <si>
    <t>Track Speed StdDev</t>
  </si>
  <si>
    <t>Track Speed Variation</t>
  </si>
  <si>
    <t>Track Straightness</t>
  </si>
  <si>
    <t xml:space="preserve">Total time </t>
  </si>
  <si>
    <t xml:space="preserve">20180307 Cell2 </t>
  </si>
  <si>
    <t>20180328 cell2</t>
  </si>
  <si>
    <t>20180328 cell3</t>
  </si>
  <si>
    <t>20180328 cell5</t>
  </si>
  <si>
    <t>20180329 cell1</t>
  </si>
  <si>
    <t>Real value ( T=23s)</t>
  </si>
  <si>
    <t>Real value ( T=19s)</t>
  </si>
  <si>
    <t>Real value ( T=25s)</t>
  </si>
  <si>
    <t>Real value ( T=29.8s)</t>
  </si>
  <si>
    <t>Real value ( T=21.7s)</t>
  </si>
  <si>
    <t>Track</t>
  </si>
  <si>
    <t xml:space="preserve">20180322 cell2 </t>
  </si>
  <si>
    <t>Real value ( T= 11.8s)</t>
  </si>
  <si>
    <t>Real value ( T= 18.4s)</t>
  </si>
  <si>
    <t xml:space="preserve">ok </t>
  </si>
  <si>
    <t xml:space="preserve">20180305 Cell2 deconv correct drift </t>
  </si>
  <si>
    <t xml:space="preserve">20180305 Cell5 deconv correct drift </t>
  </si>
  <si>
    <t>ok</t>
  </si>
  <si>
    <t xml:space="preserve">Time frame </t>
  </si>
  <si>
    <t>20180425 cell1</t>
  </si>
  <si>
    <t>n=12</t>
  </si>
  <si>
    <t xml:space="preserve">20180322 cell3 </t>
  </si>
  <si>
    <t xml:space="preserve">20171215   SqhRFP Part1 </t>
  </si>
  <si>
    <t xml:space="preserve">Relative displacement (%) </t>
  </si>
  <si>
    <t>Speed Max (µm/s)</t>
  </si>
  <si>
    <t>Speed Mean  (µm/s)</t>
  </si>
  <si>
    <t>Speed Min  (µm/s)</t>
  </si>
  <si>
    <t>Relative ascent speed (%/s)</t>
  </si>
  <si>
    <t xml:space="preserve">ascent time  (s) </t>
  </si>
  <si>
    <t xml:space="preserve">20180110  cell1 part1 </t>
  </si>
  <si>
    <t>20180228 SqhRFP GC3</t>
  </si>
  <si>
    <t xml:space="preserve">20180305 Cell1 </t>
  </si>
  <si>
    <t xml:space="preserve">20180305 Cell2 </t>
  </si>
  <si>
    <t xml:space="preserve">20180305 Cell5  </t>
  </si>
  <si>
    <t>20180312  rheai</t>
  </si>
  <si>
    <t xml:space="preserve">20180319  Rheai </t>
  </si>
  <si>
    <t>moyenne vmean</t>
  </si>
  <si>
    <t>moyenne vmax</t>
  </si>
  <si>
    <t>20180502 SqhRFP APG4 G75 Hoesct cell1</t>
  </si>
  <si>
    <t>20180502 SqhRFP APG4 G75 Hoesct cell4</t>
  </si>
  <si>
    <t xml:space="preserve">Real value </t>
  </si>
  <si>
    <t>Real value</t>
  </si>
  <si>
    <t>20180508 cell1 rheai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</si>
</sst>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E+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9">
    <xf numFmtId="0" fontId="0" fillId="0" borderId="0" xfId="0"/>
    <xf numFmtId="0" fontId="0" fillId="33" borderId="0" xfId="0" applyFill="1"/>
    <xf numFmtId="0" fontId="0" fillId="0" borderId="0" xfId="0" applyFill="1"/>
    <xf numFmtId="0" fontId="0" fillId="33" borderId="10" xfId="0" applyFill="1" applyBorder="1"/>
    <xf numFmtId="0" fontId="0" fillId="0" borderId="10" xfId="0" applyFill="1" applyBorder="1"/>
    <xf numFmtId="0" fontId="0" fillId="0" borderId="10" xfId="0" applyBorder="1"/>
    <xf numFmtId="0" fontId="0" fillId="0" borderId="0" xfId="0"/>
    <xf numFmtId="0" fontId="0" fillId="0" borderId="0" xfId="0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7" xfId="0" applyBorder="1"/>
    <xf numFmtId="0" fontId="0" fillId="0" borderId="0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19" xfId="0" applyFill="1" applyBorder="1"/>
    <xf numFmtId="0" fontId="0" fillId="0" borderId="20" xfId="0" applyFill="1" applyBorder="1"/>
    <xf numFmtId="0" fontId="0" fillId="33" borderId="19" xfId="0" applyFill="1" applyBorder="1"/>
    <xf numFmtId="0" fontId="0" fillId="33" borderId="20" xfId="0" applyFill="1" applyBorder="1"/>
    <xf numFmtId="0" fontId="0" fillId="0" borderId="22" xfId="0" applyBorder="1"/>
    <xf numFmtId="0" fontId="0" fillId="0" borderId="23" xfId="0" applyBorder="1"/>
    <xf numFmtId="0" fontId="0" fillId="33" borderId="21" xfId="0" applyFill="1" applyBorder="1"/>
    <xf numFmtId="0" fontId="0" fillId="34" borderId="10" xfId="0" applyFill="1" applyBorder="1"/>
    <xf numFmtId="164" fontId="0" fillId="34" borderId="10" xfId="0" applyNumberFormat="1" applyFill="1" applyBorder="1"/>
    <xf numFmtId="0" fontId="0" fillId="34" borderId="22" xfId="0" applyFill="1" applyBorder="1"/>
    <xf numFmtId="0" fontId="0" fillId="34" borderId="20" xfId="0" applyFill="1" applyBorder="1"/>
    <xf numFmtId="0" fontId="0" fillId="34" borderId="23" xfId="0" applyFill="1" applyBorder="1"/>
    <xf numFmtId="0" fontId="0" fillId="34" borderId="21" xfId="0" applyFill="1" applyBorder="1"/>
    <xf numFmtId="0" fontId="0" fillId="33" borderId="24" xfId="0" applyFill="1" applyBorder="1"/>
    <xf numFmtId="0" fontId="0" fillId="0" borderId="25" xfId="0" applyBorder="1"/>
    <xf numFmtId="0" fontId="0" fillId="34" borderId="26" xfId="0" applyFill="1" applyBorder="1"/>
    <xf numFmtId="0" fontId="0" fillId="0" borderId="27" xfId="0" applyBorder="1"/>
    <xf numFmtId="0" fontId="0" fillId="0" borderId="28" xfId="0" applyFill="1" applyBorder="1"/>
    <xf numFmtId="0" fontId="0" fillId="35" borderId="13" xfId="0" applyFill="1" applyBorder="1"/>
    <xf numFmtId="0" fontId="0" fillId="35" borderId="14" xfId="0" applyFill="1" applyBorder="1"/>
    <xf numFmtId="0" fontId="0" fillId="35" borderId="0" xfId="0" applyFill="1"/>
    <xf numFmtId="0" fontId="0" fillId="36" borderId="13" xfId="0" applyFill="1" applyBorder="1"/>
    <xf numFmtId="0" fontId="0" fillId="36" borderId="14" xfId="0" applyFill="1" applyBorder="1"/>
    <xf numFmtId="0" fontId="0" fillId="36" borderId="0" xfId="0" applyFill="1"/>
    <xf numFmtId="0" fontId="14" fillId="0" borderId="0" xfId="0" applyFont="1"/>
    <xf numFmtId="0" fontId="16" fillId="35" borderId="0" xfId="0" applyFont="1" applyFill="1"/>
    <xf numFmtId="0" fontId="16" fillId="36" borderId="0" xfId="0" applyFont="1" applyFill="1"/>
    <xf numFmtId="0" fontId="0" fillId="0" borderId="29" xfId="0" applyBorder="1"/>
    <xf numFmtId="0" fontId="0" fillId="33" borderId="22" xfId="0" applyFill="1" applyBorder="1"/>
    <xf numFmtId="0" fontId="0" fillId="33" borderId="23" xfId="0" applyFill="1" applyBorder="1"/>
    <xf numFmtId="0" fontId="0" fillId="0" borderId="15" xfId="0" applyBorder="1"/>
    <xf numFmtId="0" fontId="0" fillId="0" borderId="16" xfId="0" applyBorder="1"/>
    <xf numFmtId="0" fontId="0" fillId="34" borderId="30" xfId="0" applyFill="1" applyBorder="1"/>
    <xf numFmtId="0" fontId="0" fillId="34" borderId="31" xfId="0" applyFill="1" applyBorder="1"/>
    <xf numFmtId="0" fontId="0" fillId="34" borderId="32" xfId="0" applyFill="1" applyBorder="1"/>
    <xf numFmtId="0" fontId="0" fillId="35" borderId="12" xfId="0" applyFill="1" applyBorder="1"/>
    <xf numFmtId="0" fontId="14" fillId="35" borderId="0" xfId="0" applyFont="1" applyFill="1"/>
    <xf numFmtId="0" fontId="0" fillId="36" borderId="12" xfId="0" applyFill="1" applyBorder="1"/>
    <xf numFmtId="0" fontId="14" fillId="36" borderId="0" xfId="0" applyFont="1" applyFill="1"/>
    <xf numFmtId="0" fontId="0" fillId="0" borderId="33" xfId="0" applyBorder="1"/>
    <xf numFmtId="0" fontId="0" fillId="37" borderId="10" xfId="0" applyFill="1" applyBorder="1"/>
    <xf numFmtId="0" fontId="0" fillId="33" borderId="0" xfId="0" applyFill="1" applyBorder="1"/>
    <xf numFmtId="0" fontId="0" fillId="34" borderId="0" xfId="0" applyFill="1" applyBorder="1"/>
    <xf numFmtId="0" fontId="0" fillId="0" borderId="0" xfId="0" applyFill="1" applyBorder="1"/>
    <xf numFmtId="0" fontId="0" fillId="0" borderId="34" xfId="0" applyFill="1" applyBorder="1"/>
    <xf numFmtId="0" fontId="0" fillId="33" borderId="35" xfId="0" applyFill="1" applyBorder="1"/>
    <xf numFmtId="0" fontId="0" fillId="33" borderId="36" xfId="0" applyFill="1" applyBorder="1"/>
    <xf numFmtId="0" fontId="0" fillId="33" borderId="37" xfId="0" applyFill="1" applyBorder="1"/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0" fillId="0" borderId="42" xfId="0" applyBorder="1"/>
    <xf numFmtId="0" fontId="0" fillId="0" borderId="17" xfId="0" applyFill="1" applyBorder="1"/>
    <xf numFmtId="0" fontId="0" fillId="0" borderId="18" xfId="0" applyFill="1" applyBorder="1"/>
    <xf numFmtId="0" fontId="0" fillId="0" borderId="43" xfId="0" applyFill="1" applyBorder="1"/>
    <xf numFmtId="0" fontId="0" fillId="0" borderId="15" xfId="0" applyFill="1" applyBorder="1"/>
    <xf numFmtId="0" fontId="0" fillId="0" borderId="35" xfId="0" applyFill="1" applyBorder="1"/>
    <xf numFmtId="0" fontId="0" fillId="35" borderId="35" xfId="0" applyFill="1" applyBorder="1"/>
    <xf numFmtId="0" fontId="0" fillId="35" borderId="44" xfId="0" applyFill="1" applyBorder="1"/>
    <xf numFmtId="0" fontId="0" fillId="35" borderId="45" xfId="0" applyFill="1" applyBorder="1"/>
    <xf numFmtId="0" fontId="0" fillId="33" borderId="17" xfId="0" applyFill="1" applyBorder="1"/>
    <xf numFmtId="0" fontId="0" fillId="33" borderId="18" xfId="0" applyFill="1" applyBorder="1"/>
    <xf numFmtId="0" fontId="0" fillId="34" borderId="18" xfId="0" applyFill="1" applyBorder="1"/>
    <xf numFmtId="0" fontId="0" fillId="34" borderId="15" xfId="0" applyFill="1" applyBorder="1"/>
    <xf numFmtId="0" fontId="0" fillId="33" borderId="43" xfId="0" applyFill="1" applyBorder="1"/>
    <xf numFmtId="0" fontId="0" fillId="33" borderId="15" xfId="0" applyFill="1" applyBorder="1"/>
    <xf numFmtId="0" fontId="0" fillId="33" borderId="16" xfId="0" applyFill="1" applyBorder="1"/>
    <xf numFmtId="0" fontId="0" fillId="0" borderId="0" xfId="0" applyProtection="1">
      <protection locked="0"/>
    </xf>
    <xf numFmtId="2" fontId="0" fillId="0" borderId="0" xfId="0" applyNumberFormat="1" applyFill="1" applyProtection="1">
      <protection locked="0"/>
    </xf>
    <xf numFmtId="2" fontId="0" fillId="34" borderId="0" xfId="0" applyNumberFormat="1" applyFill="1" applyBorder="1"/>
    <xf numFmtId="2" fontId="14" fillId="0" borderId="0" xfId="0" applyNumberFormat="1" applyFont="1" applyFill="1" applyProtection="1">
      <protection locked="0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colors>
    <mruColors>
      <color rgb="FFFFCCFF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vmean um/s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 graph wt'!$A$3:$E$3</c:f>
              <c:numCache>
                <c:formatCode>General</c:formatCode>
                <c:ptCount val="5"/>
                <c:pt idx="0">
                  <c:v>1.7241152173913043E-2</c:v>
                </c:pt>
                <c:pt idx="1">
                  <c:v>1.6976769230769233E-2</c:v>
                </c:pt>
                <c:pt idx="2">
                  <c:v>4.0860619047619048E-2</c:v>
                </c:pt>
                <c:pt idx="3">
                  <c:v>9.1229691876750711E-4</c:v>
                </c:pt>
                <c:pt idx="4">
                  <c:v>4.0935333333333331E-2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BC8-4021-8053-45C334B4C9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8554384"/>
        <c:axId val="348566704"/>
      </c:scatterChart>
      <c:valAx>
        <c:axId val="348554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48566704"/>
        <c:crosses val="autoZero"/>
        <c:crossBetween val="midCat"/>
      </c:valAx>
      <c:valAx>
        <c:axId val="34856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48554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deplacement</a:t>
            </a:r>
            <a:r>
              <a:rPr lang="fr-FR" baseline="0"/>
              <a:t> noyau brut um</a:t>
            </a:r>
            <a:endParaRPr lang="fr-F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'graph rheai'!$A$8:$C$8</c:f>
              <c:numCache>
                <c:formatCode>General</c:formatCode>
                <c:ptCount val="3"/>
                <c:pt idx="0">
                  <c:v>3.9924999999999997</c:v>
                </c:pt>
                <c:pt idx="1">
                  <c:v>4.3603999999999985</c:v>
                </c:pt>
                <c:pt idx="2">
                  <c:v>6.9174000000000007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730-4120-BFEA-C295153581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3333504"/>
        <c:axId val="663326224"/>
      </c:scatterChart>
      <c:valAx>
        <c:axId val="663333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63326224"/>
        <c:crosses val="autoZero"/>
        <c:crossBetween val="midCat"/>
      </c:valAx>
      <c:valAx>
        <c:axId val="66332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63333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deplacement</a:t>
            </a:r>
            <a:r>
              <a:rPr lang="fr-FR" baseline="0"/>
              <a:t> noyau normalisé %</a:t>
            </a:r>
            <a:endParaRPr lang="fr-F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'graph rheai'!$A$11:$C$11</c:f>
              <c:numCache>
                <c:formatCode>General</c:formatCode>
                <c:ptCount val="3"/>
                <c:pt idx="0">
                  <c:v>16.229674796747965</c:v>
                </c:pt>
                <c:pt idx="1">
                  <c:v>18.634188034188028</c:v>
                </c:pt>
                <c:pt idx="2">
                  <c:v>26.605384615384619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EB1-4A00-BF20-3E915CDE40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3331264"/>
        <c:axId val="663324544"/>
      </c:scatterChart>
      <c:valAx>
        <c:axId val="663331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63324544"/>
        <c:crosses val="autoZero"/>
        <c:crossBetween val="midCat"/>
      </c:valAx>
      <c:valAx>
        <c:axId val="66332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63331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vitesse efficace</a:t>
            </a:r>
            <a:r>
              <a:rPr lang="fr-FR" baseline="0"/>
              <a:t> brut um/s</a:t>
            </a:r>
            <a:endParaRPr lang="fr-F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'graph rheai'!$A$14:$C$14</c:f>
              <c:numCache>
                <c:formatCode>General</c:formatCode>
                <c:ptCount val="3"/>
                <c:pt idx="0">
                  <c:v>1.5843253968253968E-2</c:v>
                </c:pt>
                <c:pt idx="1">
                  <c:v>2.3697826086956513E-2</c:v>
                </c:pt>
                <c:pt idx="2">
                  <c:v>4.3233750000000001E-2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4EF-4092-897F-0C1BA69CB4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3349744"/>
        <c:axId val="663334064"/>
      </c:scatterChart>
      <c:valAx>
        <c:axId val="663349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63334064"/>
        <c:crosses val="autoZero"/>
        <c:crossBetween val="midCat"/>
      </c:valAx>
      <c:valAx>
        <c:axId val="66333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63349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vefficace</a:t>
            </a:r>
            <a:r>
              <a:rPr lang="fr-FR" baseline="0"/>
              <a:t> normalisé %</a:t>
            </a:r>
            <a:endParaRPr lang="fr-F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CFF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'graph rheai'!$A$17:$C$17</c:f>
              <c:numCache>
                <c:formatCode>General</c:formatCode>
                <c:ptCount val="3"/>
                <c:pt idx="0">
                  <c:v>6.4403471415666533E-2</c:v>
                </c:pt>
                <c:pt idx="1">
                  <c:v>0.10127276105536971</c:v>
                </c:pt>
                <c:pt idx="2">
                  <c:v>0.16628365384615387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F7B-4262-BF8D-AF98570A64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3353664"/>
        <c:axId val="663351424"/>
      </c:scatterChart>
      <c:valAx>
        <c:axId val="663353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63351424"/>
        <c:crosses val="autoZero"/>
        <c:crossBetween val="midCat"/>
      </c:valAx>
      <c:valAx>
        <c:axId val="66335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63353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temps de remonté 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'graph rheai'!$A$20:$C$20</c:f>
              <c:numCache>
                <c:formatCode>General</c:formatCode>
                <c:ptCount val="3"/>
                <c:pt idx="0">
                  <c:v>251.99999999999997</c:v>
                </c:pt>
                <c:pt idx="1">
                  <c:v>184</c:v>
                </c:pt>
                <c:pt idx="2">
                  <c:v>160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3EC-444E-A9C2-65DB7D3D02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3347504"/>
        <c:axId val="663345824"/>
      </c:scatterChart>
      <c:valAx>
        <c:axId val="663347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63345824"/>
        <c:crosses val="autoZero"/>
        <c:crossBetween val="midCat"/>
      </c:valAx>
      <c:valAx>
        <c:axId val="66334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63347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vmax</a:t>
            </a:r>
            <a:r>
              <a:rPr lang="fr-FR" baseline="0"/>
              <a:t> µm/s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 graph wt'!$A$6:$E$6</c:f>
              <c:numCache>
                <c:formatCode>General</c:formatCode>
                <c:ptCount val="5"/>
                <c:pt idx="0">
                  <c:v>3.189913043478261E-2</c:v>
                </c:pt>
                <c:pt idx="1">
                  <c:v>4.3344615384615384E-2</c:v>
                </c:pt>
                <c:pt idx="2">
                  <c:v>7.3336190476190471E-2</c:v>
                </c:pt>
                <c:pt idx="3">
                  <c:v>1.471200980392157E-3</c:v>
                </c:pt>
                <c:pt idx="4">
                  <c:v>6.1187333333333337E-2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066-4B90-993C-9382F5321D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843584"/>
        <c:axId val="83845264"/>
      </c:scatterChart>
      <c:valAx>
        <c:axId val="83843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3845264"/>
        <c:crosses val="autoZero"/>
        <c:crossBetween val="midCat"/>
      </c:valAx>
      <c:valAx>
        <c:axId val="8384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3843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déplacement noyau</a:t>
            </a:r>
            <a:r>
              <a:rPr lang="fr-FR" baseline="0"/>
              <a:t> brut µm</a:t>
            </a:r>
            <a:endParaRPr lang="fr-F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 graph wt'!$A$9:$E$9</c:f>
              <c:numCache>
                <c:formatCode>General</c:formatCode>
                <c:ptCount val="5"/>
                <c:pt idx="0">
                  <c:v>4.9791000000000025</c:v>
                </c:pt>
                <c:pt idx="1">
                  <c:v>4.1318999999999981</c:v>
                </c:pt>
                <c:pt idx="2">
                  <c:v>4.5281999999999982</c:v>
                </c:pt>
                <c:pt idx="3">
                  <c:v>3.6119999999999948</c:v>
                </c:pt>
                <c:pt idx="4">
                  <c:v>8.131199999999998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3C8-4B5D-BE7D-457F76C729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854224"/>
        <c:axId val="83846384"/>
      </c:scatterChart>
      <c:valAx>
        <c:axId val="83854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3846384"/>
        <c:crosses val="autoZero"/>
        <c:crossBetween val="midCat"/>
      </c:valAx>
      <c:valAx>
        <c:axId val="8384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3854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déplacement noyau</a:t>
            </a:r>
            <a:r>
              <a:rPr lang="fr-FR" baseline="0"/>
              <a:t> normalisé 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 graph wt'!$A$12:$E$12</c:f>
              <c:numCache>
                <c:formatCode>General</c:formatCode>
                <c:ptCount val="5"/>
                <c:pt idx="0">
                  <c:v>20.746250000000011</c:v>
                </c:pt>
                <c:pt idx="1">
                  <c:v>20.659499999999991</c:v>
                </c:pt>
                <c:pt idx="2">
                  <c:v>17.483397683397676</c:v>
                </c:pt>
                <c:pt idx="3">
                  <c:v>15.370212765957426</c:v>
                </c:pt>
                <c:pt idx="4">
                  <c:v>35.663157894736827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66E-433F-A3EA-8BBB3C0E1A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4864720"/>
        <c:axId val="334871440"/>
      </c:scatterChart>
      <c:valAx>
        <c:axId val="334864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34871440"/>
        <c:crosses val="autoZero"/>
        <c:crossBetween val="midCat"/>
      </c:valAx>
      <c:valAx>
        <c:axId val="33487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34864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vitesse efficace brut µm/s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 graph wt'!$A$15:$E$15</c:f>
              <c:numCache>
                <c:formatCode>General</c:formatCode>
                <c:ptCount val="5"/>
                <c:pt idx="0">
                  <c:v>8.3262541806020107E-3</c:v>
                </c:pt>
                <c:pt idx="1">
                  <c:v>1.1351373626373621E-2</c:v>
                </c:pt>
                <c:pt idx="2">
                  <c:v>1.437523809523809E-2</c:v>
                </c:pt>
                <c:pt idx="3">
                  <c:v>7.439446366781996E-3</c:v>
                </c:pt>
                <c:pt idx="4">
                  <c:v>3.0115555555555548E-2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CFB-4AEC-A2E8-46C553AF5B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4872000"/>
        <c:axId val="334870880"/>
      </c:scatterChart>
      <c:valAx>
        <c:axId val="334872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34870880"/>
        <c:crosses val="autoZero"/>
        <c:crossBetween val="midCat"/>
      </c:valAx>
      <c:valAx>
        <c:axId val="33487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34872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vitesse</a:t>
            </a:r>
            <a:r>
              <a:rPr lang="fr-FR" baseline="0"/>
              <a:t> efficace normalisé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CFF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 graph wt'!$A$18:$E$18</c:f>
              <c:numCache>
                <c:formatCode>General</c:formatCode>
                <c:ptCount val="5"/>
                <c:pt idx="0">
                  <c:v>3.4692725752508383E-2</c:v>
                </c:pt>
                <c:pt idx="1">
                  <c:v>5.6756868131868102E-2</c:v>
                </c:pt>
                <c:pt idx="2">
                  <c:v>5.5502849788564054E-2</c:v>
                </c:pt>
                <c:pt idx="3">
                  <c:v>3.1657218582051047E-2</c:v>
                </c:pt>
                <c:pt idx="4">
                  <c:v>0.13208576998050678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47D-4D98-AECE-319E2FB028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3523840"/>
        <c:axId val="343526080"/>
      </c:scatterChart>
      <c:valAx>
        <c:axId val="343523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43526080"/>
        <c:crosses val="autoZero"/>
        <c:crossBetween val="midCat"/>
      </c:valAx>
      <c:valAx>
        <c:axId val="34352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43523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temps de remontée</a:t>
            </a:r>
            <a:r>
              <a:rPr lang="fr-FR" baseline="0"/>
              <a:t> en s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10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 graph wt'!$A$21:$E$21</c:f>
              <c:numCache>
                <c:formatCode>General</c:formatCode>
                <c:ptCount val="5"/>
                <c:pt idx="0">
                  <c:v>598</c:v>
                </c:pt>
                <c:pt idx="1">
                  <c:v>364</c:v>
                </c:pt>
                <c:pt idx="2">
                  <c:v>315</c:v>
                </c:pt>
                <c:pt idx="3">
                  <c:v>485.52</c:v>
                </c:pt>
                <c:pt idx="4">
                  <c:v>270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F0B-4FA8-83E1-0AD87F9387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3516560"/>
        <c:axId val="343517680"/>
      </c:scatterChart>
      <c:valAx>
        <c:axId val="343516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43517680"/>
        <c:crosses val="autoZero"/>
        <c:crossBetween val="midCat"/>
      </c:valAx>
      <c:valAx>
        <c:axId val="34351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43516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vmean um/s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'graph rheai'!$A$2:$C$2</c:f>
              <c:numCache>
                <c:formatCode>General</c:formatCode>
                <c:ptCount val="3"/>
                <c:pt idx="0">
                  <c:v>3.161635714285714E-2</c:v>
                </c:pt>
                <c:pt idx="1">
                  <c:v>3.1004347826086954E-2</c:v>
                </c:pt>
                <c:pt idx="2">
                  <c:v>4.5754875E-2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88B-4322-BAE5-52FF9A49DA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786864"/>
        <c:axId val="83787424"/>
      </c:scatterChart>
      <c:valAx>
        <c:axId val="83786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3787424"/>
        <c:crosses val="autoZero"/>
        <c:crossBetween val="midCat"/>
      </c:valAx>
      <c:valAx>
        <c:axId val="8378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3786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vmax um/s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'graph rheai'!$A$5:$C$5</c:f>
              <c:numCache>
                <c:formatCode>General</c:formatCode>
                <c:ptCount val="3"/>
                <c:pt idx="0">
                  <c:v>4.9855714285714288E-2</c:v>
                </c:pt>
                <c:pt idx="1">
                  <c:v>4.4762173913043483E-2</c:v>
                </c:pt>
                <c:pt idx="2">
                  <c:v>7.4746875000000004E-2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4CA-4780-8F0C-1B39E5E86B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3350864"/>
        <c:axId val="663351984"/>
      </c:scatterChart>
      <c:valAx>
        <c:axId val="663350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63351984"/>
        <c:crosses val="autoZero"/>
        <c:crossBetween val="midCat"/>
      </c:valAx>
      <c:valAx>
        <c:axId val="66335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63350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_xlchart.v1.20</cx:f>
      </cx:numDim>
    </cx:data>
    <cx:data id="1">
      <cx:numDim type="val">
        <cx:f dir="row">_xlchart.v1.18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fr-FR"/>
              <a:t>Vmean (µm/s)</a:t>
            </a:r>
          </a:p>
        </cx:rich>
      </cx:tx>
    </cx:title>
    <cx:plotArea>
      <cx:plotAreaRegion>
        <cx:series layoutId="boxWhisker" uniqueId="{C73F42C0-49BA-45CF-AB18-69C159C15788}" formatIdx="2">
          <cx:tx>
            <cx:txData>
              <cx:v>WT</cx:v>
            </cx:txData>
          </cx:tx>
          <cx:dataId val="0"/>
          <cx:layoutPr>
            <cx:visibility meanLine="1" meanMarker="1" nonoutliers="0" outliers="1"/>
            <cx:statistics quartileMethod="exclusive"/>
          </cx:layoutPr>
        </cx:series>
        <cx:series layoutId="boxWhisker" uniqueId="{00000003-959F-4BC5-8D31-217CBE16F725}">
          <cx:tx>
            <cx:txData>
              <cx:v>rheai</cx:v>
            </cx:txData>
          </cx:tx>
          <cx:dataId val="1"/>
          <cx:layoutPr>
            <cx:visibility meanLine="1" meanMarker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  <cx:legend pos="b" align="ctr" overlay="0"/>
  </cx:chart>
  <cx:clrMapOvr bg1="lt1" tx1="dk1" bg2="lt2" tx2="dk2" accent1="accent1" accent2="accent2" accent3="accent3" accent4="accent4" accent5="accent5" accent6="accent6" hlink="hlink" folHlink="folHlink"/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_xlchart.v1.4</cx:f>
      </cx:numDim>
    </cx:data>
    <cx:data id="1">
      <cx:numDim type="val">
        <cx:f dir="row">_xlchart.v1.2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fr-FR"/>
              <a:t>Vmax (µm/s)</a:t>
            </a:r>
          </a:p>
        </cx:rich>
      </cx:tx>
    </cx:title>
    <cx:plotArea>
      <cx:plotAreaRegion>
        <cx:series layoutId="boxWhisker" uniqueId="{00000002-5CC0-4556-961B-D6E5FF4F86F0}" formatIdx="0">
          <cx:tx>
            <cx:txData>
              <cx:v>WT</cx:v>
            </cx:txData>
          </cx:tx>
          <cx:dataId val="0"/>
          <cx:layoutPr>
            <cx:visibility meanLine="1" meanMarker="1"/>
            <cx:statistics quartileMethod="exclusive"/>
          </cx:layoutPr>
        </cx:series>
        <cx:series layoutId="boxWhisker" uniqueId="{00000003-5CC0-4556-961B-D6E5FF4F86F0}">
          <cx:tx>
            <cx:txData>
              <cx:v>Rheai </cx:v>
            </cx:txData>
          </cx:tx>
          <cx:dataId val="1"/>
          <cx:layoutPr>
            <cx:visibility meanLine="1" meanMarker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  <cx:legend pos="b" align="ctr" overlay="0"/>
  </cx:chart>
  <cx:clrMapOvr bg1="lt1" tx1="dk1" bg2="lt2" tx2="dk2" accent1="accent1" accent2="accent2" accent3="accent3" accent4="accent4" accent5="accent5" accent6="accent6" hlink="hlink" folHlink="folHlink"/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_xlchart.v1.8</cx:f>
      </cx:numDim>
    </cx:data>
    <cx:data id="1">
      <cx:numDim type="val">
        <cx:f dir="row">_xlchart.v1.6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fr-FR"/>
              <a:t>deplacement Brut (µm)</a:t>
            </a:r>
          </a:p>
        </cx:rich>
      </cx:tx>
    </cx:title>
    <cx:plotArea>
      <cx:plotAreaRegion>
        <cx:series layoutId="boxWhisker" uniqueId="{8BF4F7EF-8BBB-46CA-AC02-6E3C5924BC3A}" formatIdx="1">
          <cx:tx>
            <cx:txData>
              <cx:v>WT</cx:v>
            </cx:txData>
          </cx:tx>
          <cx:dataId val="0"/>
          <cx:layoutPr>
            <cx:visibility meanLine="1" meanMarker="1" nonoutliers="0" outliers="1"/>
            <cx:statistics quartileMethod="exclusive"/>
          </cx:layoutPr>
        </cx:series>
        <cx:series layoutId="boxWhisker" uniqueId="{00000002-9DFF-48B8-A9AC-B49EB46341BE}">
          <cx:tx>
            <cx:txData>
              <cx:v>Rheai</cx:v>
            </cx:txData>
          </cx:tx>
          <cx:dataId val="1"/>
          <cx:layoutPr>
            <cx:visibility meanLine="1" meanMarker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  <cx:legend pos="b" align="ctr" overlay="0"/>
  </cx:chart>
  <cx:clrMapOvr bg1="lt1" tx1="dk1" bg2="lt2" tx2="dk2" accent1="accent1" accent2="accent2" accent3="accent3" accent4="accent4" accent5="accent5" accent6="accent6" hlink="hlink" folHlink="folHlink"/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_xlchart.v1.25</cx:f>
      </cx:numDim>
    </cx:data>
    <cx:data id="1">
      <cx:numDim type="val">
        <cx:f dir="row">_xlchart.v1.26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fr-FR"/>
              <a:t>Déplacment normalisé (%)</a:t>
            </a:r>
          </a:p>
        </cx:rich>
      </cx:tx>
    </cx:title>
    <cx:plotArea>
      <cx:plotAreaRegion>
        <cx:series layoutId="boxWhisker" uniqueId="{EC588AF2-C231-4161-8FB7-0BF56389D2D3}">
          <cx:tx>
            <cx:txData>
              <cx:v>WT</cx:v>
            </cx:txData>
          </cx:tx>
          <cx:dataId val="0"/>
          <cx:layoutPr>
            <cx:visibility meanLine="1" meanMarker="1" nonoutliers="0" outliers="1"/>
            <cx:statistics quartileMethod="exclusive"/>
          </cx:layoutPr>
        </cx:series>
        <cx:series layoutId="boxWhisker" uniqueId="{00000001-A057-43F9-935D-4FA07E5C48FD}">
          <cx:tx>
            <cx:txData>
              <cx:v>Rheai</cx:v>
            </cx:txData>
          </cx:tx>
          <cx:dataId val="1"/>
          <cx:layoutPr>
            <cx:visibility meanLine="1" meanMarker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  <cx:legend pos="b" align="ctr" overlay="0"/>
  </cx:chart>
  <cx:clrMapOvr bg1="lt1" tx1="dk1" bg2="lt2" tx2="dk2" accent1="accent1" accent2="accent2" accent3="accent3" accent4="accent4" accent5="accent5" accent6="accent6" hlink="hlink" folHlink="folHlink"/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_xlchart.v1.15</cx:f>
      </cx:numDim>
    </cx:data>
    <cx:data id="1">
      <cx:numDim type="val">
        <cx:f dir="row">_xlchart.v1.16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fr-FR"/>
              <a:t>Vefficace Brut (µm/s)</a:t>
            </a:r>
          </a:p>
        </cx:rich>
      </cx:tx>
    </cx:title>
    <cx:plotArea>
      <cx:plotAreaRegion>
        <cx:series layoutId="boxWhisker" uniqueId="{1B96A091-B3A4-4311-BB1E-77C3F2D339C5}">
          <cx:tx>
            <cx:txData>
              <cx:v>WT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00000001-7CFA-490D-915E-FC85981AD6B7}">
          <cx:tx>
            <cx:txData>
              <cx:v>Rheai</cx:v>
            </cx:txData>
          </cx:tx>
          <cx:dataId val="1"/>
          <cx:layoutPr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_xlchart.v1.21</cx:f>
      </cx:numDim>
    </cx:data>
    <cx:data id="1">
      <cx:numDim type="val">
        <cx:f dir="row">_xlchart.v1.22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fr-FR"/>
              <a:t>Vefficace normlaisée (%)</a:t>
            </a:r>
          </a:p>
        </cx:rich>
      </cx:tx>
    </cx:title>
    <cx:plotArea>
      <cx:plotAreaRegion>
        <cx:series layoutId="boxWhisker" uniqueId="{E8C835A3-300C-458D-8031-1F744134FF73}">
          <cx:tx>
            <cx:txData>
              <cx:v>WT</cx:v>
            </cx:txData>
          </cx:tx>
          <cx:dataId val="0"/>
          <cx:layoutPr>
            <cx:visibility meanLine="1" meanMarker="1" nonoutliers="0" outliers="1"/>
            <cx:statistics quartileMethod="exclusive"/>
          </cx:layoutPr>
        </cx:series>
        <cx:series layoutId="boxWhisker" uniqueId="{00000001-612E-4964-906B-7456FCB01FA9}">
          <cx:tx>
            <cx:txData>
              <cx:v>Rheai</cx:v>
            </cx:txData>
          </cx:tx>
          <cx:dataId val="1"/>
          <cx:layoutPr>
            <cx:visibility meanLine="1" meanMarker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  <cx:legend pos="b" align="ctr" overlay="0"/>
  </cx:chart>
  <cx:clrMapOvr bg1="lt1" tx1="dk1" bg2="lt2" tx2="dk2" accent1="accent1" accent2="accent2" accent3="accent3" accent4="accent4" accent5="accent5" accent6="accent6" hlink="hlink" folHlink="folHlink"/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_xlchart.v1.27</cx:f>
      </cx:numDim>
    </cx:data>
    <cx:data id="1">
      <cx:numDim type="val">
        <cx:f dir="row">_xlchart.v1.28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fr-FR"/>
              <a:t>temps de remontée (s)</a:t>
            </a:r>
          </a:p>
        </cx:rich>
      </cx:tx>
    </cx:title>
    <cx:plotArea>
      <cx:plotAreaRegion>
        <cx:series layoutId="boxWhisker" uniqueId="{75A3602B-2AC5-41C3-8B11-E846E34A6121}">
          <cx:tx>
            <cx:txData>
              <cx:v>WT</cx:v>
            </cx:txData>
          </cx:tx>
          <cx:dataId val="0"/>
          <cx:layoutPr>
            <cx:visibility meanLine="1" meanMarker="1" nonoutliers="0" outliers="1"/>
            <cx:statistics quartileMethod="exclusive"/>
          </cx:layoutPr>
        </cx:series>
        <cx:series layoutId="boxWhisker" uniqueId="{00000001-9F34-4135-9D36-97AA405AC0A5}">
          <cx:tx>
            <cx:txData>
              <cx:v>Rheai</cx:v>
            </cx:txData>
          </cx:tx>
          <cx:dataId val="1"/>
          <cx:layoutPr>
            <cx:visibility meanLine="1" meanMarker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  <cx:legend pos="b" align="ctr" overlay="0"/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16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17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18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19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2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7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baseline="0"/>
    <cs:bodyPr rot="-60000000" vert="horz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/>
    <cs:fillRef idx="0"/>
    <cs:effectRef idx="0"/>
    <cs:fontRef idx="minor">
      <a:schemeClr val="dk1"/>
    </cs:fontRef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lumMod val="60000"/>
        </a:schemeClr>
      </a:solidFill>
      <a:ln w="9525" cap="flat" cmpd="sng" algn="ctr">
        <a:solidFill>
          <a:schemeClr val="phClr">
            <a:lumMod val="6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</cs:dropLine>
  <cs:errorBar>
    <cs:lnRef idx="0"/>
    <cs:fillRef idx="0"/>
    <cs:effectRef idx="0"/>
    <cs:fontRef idx="minor">
      <a:schemeClr val="dk1"/>
    </cs:fontRef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25400" cap="sq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ajor">
      <a:schemeClr val="tx1">
        <a:lumMod val="50000"/>
        <a:lumOff val="50000"/>
      </a:schemeClr>
    </cs:fontRef>
    <cs:defRPr sz="1400" b="1" i="0" kern="1200" spc="20" baseline="0"/>
    <cs:bodyPr rot="0" vert="horz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  <cs:bodyPr rot="-60000000" vert="horz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37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baseline="0"/>
    <cs:bodyPr rot="-60000000" vert="horz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/>
    <cs:fillRef idx="0"/>
    <cs:effectRef idx="0"/>
    <cs:fontRef idx="minor">
      <a:schemeClr val="dk1"/>
    </cs:fontRef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lumMod val="60000"/>
        </a:schemeClr>
      </a:solidFill>
      <a:ln w="9525" cap="flat" cmpd="sng" algn="ctr">
        <a:solidFill>
          <a:schemeClr val="phClr">
            <a:lumMod val="6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</cs:dropLine>
  <cs:errorBar>
    <cs:lnRef idx="0"/>
    <cs:fillRef idx="0"/>
    <cs:effectRef idx="0"/>
    <cs:fontRef idx="minor">
      <a:schemeClr val="dk1"/>
    </cs:fontRef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25400" cap="sq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ajor">
      <a:schemeClr val="tx1">
        <a:lumMod val="50000"/>
        <a:lumOff val="50000"/>
      </a:schemeClr>
    </cs:fontRef>
    <cs:defRPr sz="1400" b="1" i="0" kern="1200" spc="20" baseline="0"/>
    <cs:bodyPr rot="0" vert="horz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  <cs:bodyPr rot="-60000000" vert="horz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37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baseline="0"/>
    <cs:bodyPr rot="-60000000" vert="horz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/>
    <cs:fillRef idx="0"/>
    <cs:effectRef idx="0"/>
    <cs:fontRef idx="minor">
      <a:schemeClr val="dk1"/>
    </cs:fontRef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lumMod val="60000"/>
        </a:schemeClr>
      </a:solidFill>
      <a:ln w="9525" cap="flat" cmpd="sng" algn="ctr">
        <a:solidFill>
          <a:schemeClr val="phClr">
            <a:lumMod val="6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</cs:dropLine>
  <cs:errorBar>
    <cs:lnRef idx="0"/>
    <cs:fillRef idx="0"/>
    <cs:effectRef idx="0"/>
    <cs:fontRef idx="minor">
      <a:schemeClr val="dk1"/>
    </cs:fontRef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25400" cap="sq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ajor">
      <a:schemeClr val="tx1">
        <a:lumMod val="50000"/>
        <a:lumOff val="50000"/>
      </a:schemeClr>
    </cs:fontRef>
    <cs:defRPr sz="1400" b="1" i="0" kern="1200" spc="20" baseline="0"/>
    <cs:bodyPr rot="0" vert="horz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  <cs:bodyPr rot="-60000000" vert="horz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37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baseline="0"/>
    <cs:bodyPr rot="-60000000" vert="horz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/>
    <cs:fillRef idx="0"/>
    <cs:effectRef idx="0"/>
    <cs:fontRef idx="minor">
      <a:schemeClr val="dk1"/>
    </cs:fontRef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lumMod val="60000"/>
        </a:schemeClr>
      </a:solidFill>
      <a:ln w="9525" cap="flat" cmpd="sng" algn="ctr">
        <a:solidFill>
          <a:schemeClr val="phClr">
            <a:lumMod val="6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</cs:dropLine>
  <cs:errorBar>
    <cs:lnRef idx="0"/>
    <cs:fillRef idx="0"/>
    <cs:effectRef idx="0"/>
    <cs:fontRef idx="minor">
      <a:schemeClr val="dk1"/>
    </cs:fontRef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25400" cap="sq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ajor">
      <a:schemeClr val="tx1">
        <a:lumMod val="50000"/>
        <a:lumOff val="50000"/>
      </a:schemeClr>
    </cs:fontRef>
    <cs:defRPr sz="1400" b="1" i="0" kern="1200" spc="20" baseline="0"/>
    <cs:bodyPr rot="0" vert="horz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  <cs:bodyPr rot="-60000000" vert="horz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7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baseline="0"/>
    <cs:bodyPr rot="-60000000" vert="horz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/>
    <cs:fillRef idx="0"/>
    <cs:effectRef idx="0"/>
    <cs:fontRef idx="minor">
      <a:schemeClr val="dk1"/>
    </cs:fontRef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lumMod val="60000"/>
        </a:schemeClr>
      </a:solidFill>
      <a:ln w="9525" cap="flat" cmpd="sng" algn="ctr">
        <a:solidFill>
          <a:schemeClr val="phClr">
            <a:lumMod val="6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</cs:dropLine>
  <cs:errorBar>
    <cs:lnRef idx="0"/>
    <cs:fillRef idx="0"/>
    <cs:effectRef idx="0"/>
    <cs:fontRef idx="minor">
      <a:schemeClr val="dk1"/>
    </cs:fontRef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25400" cap="sq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ajor">
      <a:schemeClr val="tx1">
        <a:lumMod val="50000"/>
        <a:lumOff val="50000"/>
      </a:schemeClr>
    </cs:fontRef>
    <cs:defRPr sz="1400" b="1" i="0" kern="1200" spc="20" baseline="0"/>
    <cs:bodyPr rot="0" vert="horz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  <cs:bodyPr rot="-60000000" vert="horz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37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baseline="0"/>
    <cs:bodyPr rot="-60000000" vert="horz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/>
    <cs:fillRef idx="0"/>
    <cs:effectRef idx="0"/>
    <cs:fontRef idx="minor">
      <a:schemeClr val="dk1"/>
    </cs:fontRef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lumMod val="60000"/>
        </a:schemeClr>
      </a:solidFill>
      <a:ln w="9525" cap="flat" cmpd="sng" algn="ctr">
        <a:solidFill>
          <a:schemeClr val="phClr">
            <a:lumMod val="6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</cs:dropLine>
  <cs:errorBar>
    <cs:lnRef idx="0"/>
    <cs:fillRef idx="0"/>
    <cs:effectRef idx="0"/>
    <cs:fontRef idx="minor">
      <a:schemeClr val="dk1"/>
    </cs:fontRef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25400" cap="sq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ajor">
      <a:schemeClr val="tx1">
        <a:lumMod val="50000"/>
        <a:lumOff val="50000"/>
      </a:schemeClr>
    </cs:fontRef>
    <cs:defRPr sz="1400" b="1" i="0" kern="1200" spc="20" baseline="0"/>
    <cs:bodyPr rot="0" vert="horz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  <cs:bodyPr rot="-60000000" vert="horz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7" Type="http://schemas.microsoft.com/office/2014/relationships/chartEx" Target="../charts/chartEx7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microsoft.com/office/2014/relationships/chartEx" Target="../charts/chartEx6.xml"/><Relationship Id="rId5" Type="http://schemas.microsoft.com/office/2014/relationships/chartEx" Target="../charts/chartEx5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704850</xdr:colOff>
      <xdr:row>0</xdr:row>
      <xdr:rowOff>80962</xdr:rowOff>
    </xdr:from>
    <xdr:to>
      <xdr:col>23</xdr:col>
      <xdr:colOff>704850</xdr:colOff>
      <xdr:row>14</xdr:row>
      <xdr:rowOff>71437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14287</xdr:colOff>
      <xdr:row>1</xdr:row>
      <xdr:rowOff>4762</xdr:rowOff>
    </xdr:from>
    <xdr:to>
      <xdr:col>30</xdr:col>
      <xdr:colOff>14287</xdr:colOff>
      <xdr:row>14</xdr:row>
      <xdr:rowOff>195262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290512</xdr:colOff>
      <xdr:row>30</xdr:row>
      <xdr:rowOff>157162</xdr:rowOff>
    </xdr:from>
    <xdr:to>
      <xdr:col>24</xdr:col>
      <xdr:colOff>290512</xdr:colOff>
      <xdr:row>45</xdr:row>
      <xdr:rowOff>42862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652462</xdr:colOff>
      <xdr:row>31</xdr:row>
      <xdr:rowOff>80962</xdr:rowOff>
    </xdr:from>
    <xdr:to>
      <xdr:col>30</xdr:col>
      <xdr:colOff>652462</xdr:colOff>
      <xdr:row>45</xdr:row>
      <xdr:rowOff>157162</xdr:rowOff>
    </xdr:to>
    <xdr:graphicFrame macro="">
      <xdr:nvGraphicFramePr>
        <xdr:cNvPr id="6" name="Graphique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33337</xdr:colOff>
      <xdr:row>15</xdr:row>
      <xdr:rowOff>42862</xdr:rowOff>
    </xdr:from>
    <xdr:to>
      <xdr:col>24</xdr:col>
      <xdr:colOff>33337</xdr:colOff>
      <xdr:row>29</xdr:row>
      <xdr:rowOff>100012</xdr:rowOff>
    </xdr:to>
    <xdr:graphicFrame macro="">
      <xdr:nvGraphicFramePr>
        <xdr:cNvPr id="7" name="Graphique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300037</xdr:colOff>
      <xdr:row>15</xdr:row>
      <xdr:rowOff>119062</xdr:rowOff>
    </xdr:from>
    <xdr:to>
      <xdr:col>30</xdr:col>
      <xdr:colOff>300037</xdr:colOff>
      <xdr:row>29</xdr:row>
      <xdr:rowOff>176212</xdr:rowOff>
    </xdr:to>
    <xdr:graphicFrame macro="">
      <xdr:nvGraphicFramePr>
        <xdr:cNvPr id="8" name="Graphique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576262</xdr:colOff>
      <xdr:row>46</xdr:row>
      <xdr:rowOff>157162</xdr:rowOff>
    </xdr:from>
    <xdr:to>
      <xdr:col>24</xdr:col>
      <xdr:colOff>576262</xdr:colOff>
      <xdr:row>61</xdr:row>
      <xdr:rowOff>42862</xdr:rowOff>
    </xdr:to>
    <xdr:graphicFrame macro="">
      <xdr:nvGraphicFramePr>
        <xdr:cNvPr id="9" name="Graphique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700087</xdr:colOff>
      <xdr:row>0</xdr:row>
      <xdr:rowOff>0</xdr:rowOff>
    </xdr:from>
    <xdr:to>
      <xdr:col>15</xdr:col>
      <xdr:colOff>700087</xdr:colOff>
      <xdr:row>13</xdr:row>
      <xdr:rowOff>190500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128587</xdr:colOff>
      <xdr:row>0</xdr:row>
      <xdr:rowOff>0</xdr:rowOff>
    </xdr:from>
    <xdr:to>
      <xdr:col>22</xdr:col>
      <xdr:colOff>128587</xdr:colOff>
      <xdr:row>13</xdr:row>
      <xdr:rowOff>190500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519112</xdr:colOff>
      <xdr:row>14</xdr:row>
      <xdr:rowOff>52387</xdr:rowOff>
    </xdr:from>
    <xdr:to>
      <xdr:col>16</xdr:col>
      <xdr:colOff>519112</xdr:colOff>
      <xdr:row>28</xdr:row>
      <xdr:rowOff>90487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14287</xdr:colOff>
      <xdr:row>14</xdr:row>
      <xdr:rowOff>80962</xdr:rowOff>
    </xdr:from>
    <xdr:to>
      <xdr:col>23</xdr:col>
      <xdr:colOff>14287</xdr:colOff>
      <xdr:row>28</xdr:row>
      <xdr:rowOff>119062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157162</xdr:colOff>
      <xdr:row>29</xdr:row>
      <xdr:rowOff>61912</xdr:rowOff>
    </xdr:from>
    <xdr:to>
      <xdr:col>17</xdr:col>
      <xdr:colOff>157162</xdr:colOff>
      <xdr:row>43</xdr:row>
      <xdr:rowOff>138112</xdr:rowOff>
    </xdr:to>
    <xdr:graphicFrame macro="">
      <xdr:nvGraphicFramePr>
        <xdr:cNvPr id="6" name="Graphique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404812</xdr:colOff>
      <xdr:row>29</xdr:row>
      <xdr:rowOff>52387</xdr:rowOff>
    </xdr:from>
    <xdr:to>
      <xdr:col>23</xdr:col>
      <xdr:colOff>404812</xdr:colOff>
      <xdr:row>43</xdr:row>
      <xdr:rowOff>128587</xdr:rowOff>
    </xdr:to>
    <xdr:graphicFrame macro="">
      <xdr:nvGraphicFramePr>
        <xdr:cNvPr id="7" name="Graphique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347662</xdr:colOff>
      <xdr:row>44</xdr:row>
      <xdr:rowOff>138112</xdr:rowOff>
    </xdr:from>
    <xdr:to>
      <xdr:col>11</xdr:col>
      <xdr:colOff>347662</xdr:colOff>
      <xdr:row>59</xdr:row>
      <xdr:rowOff>23812</xdr:rowOff>
    </xdr:to>
    <xdr:graphicFrame macro="">
      <xdr:nvGraphicFramePr>
        <xdr:cNvPr id="8" name="Graphique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28575</xdr:colOff>
      <xdr:row>1</xdr:row>
      <xdr:rowOff>161925</xdr:rowOff>
    </xdr:from>
    <xdr:to>
      <xdr:col>18</xdr:col>
      <xdr:colOff>28575</xdr:colOff>
      <xdr:row>15</xdr:row>
      <xdr:rowOff>152400</xdr:rowOff>
    </xdr:to>
    <mc:AlternateContent xmlns:mc="http://schemas.openxmlformats.org/markup-compatibility/2006">
      <mc:Choice xmlns="" xmlns:cx1="http://schemas.microsoft.com/office/drawing/2015/9/8/chartex" Requires="cx1">
        <xdr:graphicFrame macro="">
          <xdr:nvGraphicFramePr>
            <xdr:cNvPr id="2" name="Graphique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2" name="Rectangle 1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18</xdr:col>
      <xdr:colOff>314325</xdr:colOff>
      <xdr:row>2</xdr:row>
      <xdr:rowOff>85725</xdr:rowOff>
    </xdr:from>
    <xdr:to>
      <xdr:col>24</xdr:col>
      <xdr:colOff>314325</xdr:colOff>
      <xdr:row>16</xdr:row>
      <xdr:rowOff>66675</xdr:rowOff>
    </xdr:to>
    <mc:AlternateContent xmlns:mc="http://schemas.openxmlformats.org/markup-compatibility/2006">
      <mc:Choice xmlns="" xmlns:cx1="http://schemas.microsoft.com/office/drawing/2015/9/8/chartex" Requires="cx1">
        <xdr:graphicFrame macro="">
          <xdr:nvGraphicFramePr>
            <xdr:cNvPr id="3" name="Graphique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3" name="Rectangle 2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12</xdr:col>
      <xdr:colOff>28575</xdr:colOff>
      <xdr:row>18</xdr:row>
      <xdr:rowOff>19050</xdr:rowOff>
    </xdr:from>
    <xdr:to>
      <xdr:col>18</xdr:col>
      <xdr:colOff>28575</xdr:colOff>
      <xdr:row>32</xdr:row>
      <xdr:rowOff>28575</xdr:rowOff>
    </xdr:to>
    <mc:AlternateContent xmlns:mc="http://schemas.openxmlformats.org/markup-compatibility/2006">
      <mc:Choice xmlns="" xmlns:cx1="http://schemas.microsoft.com/office/drawing/2015/9/8/chartex" Requires="cx1">
        <xdr:graphicFrame macro="">
          <xdr:nvGraphicFramePr>
            <xdr:cNvPr id="4" name="Graphique 3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4" name="Rectangle 3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18</xdr:col>
      <xdr:colOff>304800</xdr:colOff>
      <xdr:row>18</xdr:row>
      <xdr:rowOff>47625</xdr:rowOff>
    </xdr:from>
    <xdr:to>
      <xdr:col>24</xdr:col>
      <xdr:colOff>304800</xdr:colOff>
      <xdr:row>32</xdr:row>
      <xdr:rowOff>57150</xdr:rowOff>
    </xdr:to>
    <mc:AlternateContent xmlns:mc="http://schemas.openxmlformats.org/markup-compatibility/2006">
      <mc:Choice xmlns="" xmlns:cx1="http://schemas.microsoft.com/office/drawing/2015/9/8/chartex" Requires="cx1">
        <xdr:graphicFrame macro="">
          <xdr:nvGraphicFramePr>
            <xdr:cNvPr id="5" name="Graphique 4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5" name="Rectangle 4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12</xdr:col>
      <xdr:colOff>0</xdr:colOff>
      <xdr:row>33</xdr:row>
      <xdr:rowOff>9525</xdr:rowOff>
    </xdr:from>
    <xdr:to>
      <xdr:col>18</xdr:col>
      <xdr:colOff>0</xdr:colOff>
      <xdr:row>47</xdr:row>
      <xdr:rowOff>9525</xdr:rowOff>
    </xdr:to>
    <mc:AlternateContent xmlns:mc="http://schemas.openxmlformats.org/markup-compatibility/2006">
      <mc:Choice xmlns="" xmlns:cx1="http://schemas.microsoft.com/office/drawing/2015/9/8/chartex" Requires="cx1">
        <xdr:graphicFrame macro="">
          <xdr:nvGraphicFramePr>
            <xdr:cNvPr id="6" name="Graphique 5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6" name="Rectangle 5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18</xdr:col>
      <xdr:colOff>85725</xdr:colOff>
      <xdr:row>33</xdr:row>
      <xdr:rowOff>9525</xdr:rowOff>
    </xdr:from>
    <xdr:to>
      <xdr:col>24</xdr:col>
      <xdr:colOff>85725</xdr:colOff>
      <xdr:row>47</xdr:row>
      <xdr:rowOff>9525</xdr:rowOff>
    </xdr:to>
    <mc:AlternateContent xmlns:mc="http://schemas.openxmlformats.org/markup-compatibility/2006">
      <mc:Choice xmlns="" xmlns:cx1="http://schemas.microsoft.com/office/drawing/2015/9/8/chartex" Requires="cx1">
        <xdr:graphicFrame macro="">
          <xdr:nvGraphicFramePr>
            <xdr:cNvPr id="7" name="Graphique 6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7" name="Rectangle 6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12</xdr:col>
      <xdr:colOff>0</xdr:colOff>
      <xdr:row>47</xdr:row>
      <xdr:rowOff>114300</xdr:rowOff>
    </xdr:from>
    <xdr:to>
      <xdr:col>18</xdr:col>
      <xdr:colOff>0</xdr:colOff>
      <xdr:row>62</xdr:row>
      <xdr:rowOff>0</xdr:rowOff>
    </xdr:to>
    <mc:AlternateContent xmlns:mc="http://schemas.openxmlformats.org/markup-compatibility/2006">
      <mc:Choice xmlns="" xmlns:cx1="http://schemas.microsoft.com/office/drawing/2015/9/8/chartex" Requires="cx1">
        <xdr:graphicFrame macro="">
          <xdr:nvGraphicFramePr>
            <xdr:cNvPr id="8" name="Graphique 7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8" name="Rectangle 7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X72"/>
  <sheetViews>
    <sheetView topLeftCell="CD38" workbookViewId="0">
      <selection activeCell="CQ70" sqref="CQ70"/>
    </sheetView>
  </sheetViews>
  <sheetFormatPr baseColWidth="10" defaultRowHeight="15" x14ac:dyDescent="0.25"/>
  <cols>
    <col min="1" max="1" width="38.140625" customWidth="1"/>
    <col min="4" max="4" width="20.5703125" customWidth="1"/>
    <col min="6" max="6" width="23.85546875" customWidth="1"/>
    <col min="8" max="8" width="29.85546875" customWidth="1"/>
    <col min="9" max="9" width="14.28515625" customWidth="1"/>
    <col min="11" max="11" width="17.5703125" customWidth="1"/>
    <col min="13" max="13" width="21" customWidth="1"/>
    <col min="15" max="15" width="29.7109375" customWidth="1"/>
    <col min="21" max="21" width="19.5703125" customWidth="1"/>
    <col min="23" max="23" width="35.140625" customWidth="1"/>
    <col min="29" max="29" width="20.28515625" customWidth="1"/>
    <col min="31" max="31" width="39.140625" customWidth="1"/>
    <col min="37" max="37" width="11.42578125" style="7"/>
    <col min="38" max="38" width="28" style="7" customWidth="1"/>
    <col min="39" max="44" width="11.42578125" style="7"/>
    <col min="45" max="45" width="28.140625" style="7" customWidth="1"/>
    <col min="46" max="51" width="11.42578125" style="7"/>
    <col min="53" max="53" width="39.5703125" customWidth="1"/>
    <col min="62" max="62" width="30.140625" customWidth="1"/>
    <col min="70" max="70" width="27.28515625" customWidth="1"/>
    <col min="79" max="79" width="20.5703125" customWidth="1"/>
    <col min="86" max="86" width="24" customWidth="1"/>
    <col min="94" max="94" width="25.85546875" customWidth="1"/>
  </cols>
  <sheetData>
    <row r="2" spans="1:102" ht="15.75" thickBot="1" x14ac:dyDescent="0.3">
      <c r="CA2" s="13"/>
      <c r="CB2" s="13"/>
      <c r="CC2" s="13"/>
      <c r="CD2" s="13"/>
      <c r="CE2" s="13"/>
      <c r="CF2" s="13"/>
    </row>
    <row r="3" spans="1:102" x14ac:dyDescent="0.25">
      <c r="A3" s="9" t="s">
        <v>0</v>
      </c>
      <c r="B3" s="10"/>
      <c r="C3" s="10"/>
      <c r="D3" s="10"/>
      <c r="E3" s="10"/>
      <c r="F3" s="11"/>
      <c r="H3" s="9" t="s">
        <v>20</v>
      </c>
      <c r="I3" s="10"/>
      <c r="J3" s="10"/>
      <c r="K3" s="10"/>
      <c r="L3" s="10"/>
      <c r="M3" s="11"/>
      <c r="O3" s="9" t="s">
        <v>28</v>
      </c>
      <c r="P3" s="10"/>
      <c r="Q3" s="10"/>
      <c r="R3" s="10"/>
      <c r="S3" s="10"/>
      <c r="T3" s="10"/>
      <c r="U3" s="11"/>
      <c r="W3" s="9" t="s">
        <v>29</v>
      </c>
      <c r="X3" s="10"/>
      <c r="Y3" s="10"/>
      <c r="Z3" s="10"/>
      <c r="AA3" s="10"/>
      <c r="AB3" s="10"/>
      <c r="AC3" s="11"/>
      <c r="AE3" s="9" t="s">
        <v>35</v>
      </c>
      <c r="AF3" s="10"/>
      <c r="AG3" s="10"/>
      <c r="AH3" s="10"/>
      <c r="AI3" s="10"/>
      <c r="AJ3" s="11"/>
      <c r="AK3" s="13"/>
      <c r="AL3" s="9" t="s">
        <v>76</v>
      </c>
      <c r="AM3" s="10"/>
      <c r="AN3" s="10"/>
      <c r="AO3" s="10"/>
      <c r="AP3" s="10"/>
      <c r="AQ3" s="11"/>
      <c r="AR3" s="13"/>
      <c r="AS3" s="9" t="s">
        <v>77</v>
      </c>
      <c r="AT3" s="10"/>
      <c r="AU3" s="10"/>
      <c r="AV3" s="10"/>
      <c r="AW3" s="10"/>
      <c r="AX3" s="11"/>
      <c r="AY3" s="13"/>
      <c r="BA3" s="9"/>
      <c r="BB3" s="10"/>
      <c r="BC3" s="10"/>
      <c r="BD3" s="10"/>
      <c r="BE3" s="10"/>
      <c r="BF3" s="10"/>
      <c r="BG3" s="10"/>
      <c r="BH3" s="11"/>
      <c r="BI3" s="7"/>
      <c r="BJ3" s="9"/>
      <c r="BK3" s="10"/>
      <c r="BL3" s="10"/>
      <c r="BM3" s="10"/>
      <c r="BN3" s="10"/>
      <c r="BO3" s="10"/>
      <c r="BP3" s="11"/>
      <c r="BQ3" s="7"/>
      <c r="BR3" s="9"/>
      <c r="BS3" s="10"/>
      <c r="BT3" s="10"/>
      <c r="BU3" s="10"/>
      <c r="BV3" s="10"/>
      <c r="BW3" s="10"/>
      <c r="BX3" s="10"/>
      <c r="BY3" s="11"/>
      <c r="BZ3" s="7"/>
      <c r="CA3" s="9" t="s">
        <v>64</v>
      </c>
      <c r="CB3" s="10"/>
      <c r="CC3" s="10"/>
      <c r="CD3" s="10"/>
      <c r="CE3" s="10"/>
      <c r="CF3" s="11"/>
      <c r="CG3" s="7"/>
      <c r="CH3" s="9"/>
      <c r="CI3" s="10"/>
      <c r="CJ3" s="10"/>
      <c r="CK3" s="10"/>
      <c r="CL3" s="10"/>
      <c r="CM3" s="10"/>
      <c r="CN3" s="11"/>
      <c r="CP3" s="9"/>
      <c r="CQ3" s="10"/>
      <c r="CR3" s="10"/>
      <c r="CS3" s="10"/>
      <c r="CT3" s="10"/>
      <c r="CU3" s="10"/>
      <c r="CV3" s="11"/>
    </row>
    <row r="4" spans="1:102" x14ac:dyDescent="0.25">
      <c r="A4" s="12"/>
      <c r="B4" s="13"/>
      <c r="C4" s="13"/>
      <c r="D4" s="13"/>
      <c r="E4" s="13"/>
      <c r="F4" s="14"/>
      <c r="H4" s="12"/>
      <c r="I4" s="13"/>
      <c r="J4" s="13"/>
      <c r="K4" s="13"/>
      <c r="L4" s="13"/>
      <c r="M4" s="14"/>
      <c r="O4" s="12"/>
      <c r="P4" s="13"/>
      <c r="Q4" s="13"/>
      <c r="R4" s="13"/>
      <c r="S4" s="13"/>
      <c r="T4" s="13"/>
      <c r="U4" s="14"/>
      <c r="W4" s="12"/>
      <c r="X4" s="13"/>
      <c r="Y4" s="13"/>
      <c r="Z4" s="13"/>
      <c r="AA4" s="13"/>
      <c r="AB4" s="13"/>
      <c r="AC4" s="14"/>
      <c r="AE4" s="12"/>
      <c r="AF4" s="13"/>
      <c r="AG4" s="13"/>
      <c r="AH4" s="13"/>
      <c r="AI4" s="13"/>
      <c r="AJ4" s="14"/>
      <c r="AK4" s="13"/>
      <c r="AL4" s="12"/>
      <c r="AM4" s="13"/>
      <c r="AN4" s="13"/>
      <c r="AO4" s="13"/>
      <c r="AP4" s="13"/>
      <c r="AQ4" s="14"/>
      <c r="AR4" s="13"/>
      <c r="AS4" s="12"/>
      <c r="AT4" s="13"/>
      <c r="AU4" s="13"/>
      <c r="AV4" s="13"/>
      <c r="AW4" s="13"/>
      <c r="AX4" s="14"/>
      <c r="AY4" s="13"/>
      <c r="BA4" s="12" t="s">
        <v>61</v>
      </c>
      <c r="BB4" s="13"/>
      <c r="BC4" s="13"/>
      <c r="BD4" s="13"/>
      <c r="BE4" s="13"/>
      <c r="BF4" s="13"/>
      <c r="BG4" s="13"/>
      <c r="BH4" s="14"/>
      <c r="BI4" s="7"/>
      <c r="BJ4" s="12" t="s">
        <v>62</v>
      </c>
      <c r="BK4" s="13"/>
      <c r="BL4" s="13"/>
      <c r="BM4" s="13"/>
      <c r="BN4" s="13"/>
      <c r="BO4" s="13"/>
      <c r="BP4" s="14"/>
      <c r="BQ4" s="7"/>
      <c r="BR4" s="12" t="s">
        <v>63</v>
      </c>
      <c r="BS4" s="13"/>
      <c r="BT4" s="13"/>
      <c r="BU4" s="13"/>
      <c r="BV4" s="13"/>
      <c r="BW4" s="13"/>
      <c r="BX4" s="13"/>
      <c r="BY4" s="14"/>
      <c r="BZ4" s="7"/>
      <c r="CA4" s="12"/>
      <c r="CB4" s="13"/>
      <c r="CC4" s="13"/>
      <c r="CD4" s="13"/>
      <c r="CE4" s="13"/>
      <c r="CF4" s="14"/>
      <c r="CG4" s="7"/>
      <c r="CH4" s="12" t="s">
        <v>65</v>
      </c>
      <c r="CI4" s="13"/>
      <c r="CJ4" s="13"/>
      <c r="CK4" s="13"/>
      <c r="CL4" s="13"/>
      <c r="CM4" s="13"/>
      <c r="CN4" s="14"/>
      <c r="CP4" s="12" t="s">
        <v>80</v>
      </c>
      <c r="CQ4" s="13"/>
      <c r="CR4" s="13"/>
      <c r="CS4" s="13"/>
      <c r="CT4" s="13"/>
      <c r="CU4" s="13"/>
      <c r="CV4" s="14"/>
    </row>
    <row r="5" spans="1:102" x14ac:dyDescent="0.25">
      <c r="A5" s="15" t="s">
        <v>1</v>
      </c>
      <c r="B5" s="5" t="s">
        <v>2</v>
      </c>
      <c r="C5" s="5" t="s">
        <v>3</v>
      </c>
      <c r="D5" s="5"/>
      <c r="E5" s="5"/>
      <c r="F5" s="16" t="s">
        <v>4</v>
      </c>
      <c r="H5" s="15" t="s">
        <v>1</v>
      </c>
      <c r="I5" s="5" t="s">
        <v>2</v>
      </c>
      <c r="J5" s="5" t="s">
        <v>3</v>
      </c>
      <c r="K5" s="5" t="s">
        <v>21</v>
      </c>
      <c r="L5" s="5"/>
      <c r="M5" s="16" t="s">
        <v>4</v>
      </c>
      <c r="O5" s="15" t="s">
        <v>1</v>
      </c>
      <c r="P5" s="5" t="s">
        <v>2</v>
      </c>
      <c r="Q5" s="5" t="s">
        <v>3</v>
      </c>
      <c r="R5" s="5"/>
      <c r="S5" s="5"/>
      <c r="T5" s="5" t="s">
        <v>4</v>
      </c>
      <c r="U5" s="16"/>
      <c r="V5" s="6"/>
      <c r="W5" s="15" t="s">
        <v>1</v>
      </c>
      <c r="X5" s="5" t="s">
        <v>2</v>
      </c>
      <c r="Y5" s="5" t="s">
        <v>3</v>
      </c>
      <c r="Z5" s="5" t="s">
        <v>26</v>
      </c>
      <c r="AA5" s="5"/>
      <c r="AB5" s="5" t="s">
        <v>4</v>
      </c>
      <c r="AC5" s="16"/>
      <c r="AE5" s="15" t="s">
        <v>1</v>
      </c>
      <c r="AF5" s="5" t="s">
        <v>2</v>
      </c>
      <c r="AG5" s="5" t="s">
        <v>3</v>
      </c>
      <c r="AH5" s="5" t="s">
        <v>36</v>
      </c>
      <c r="AI5" s="5"/>
      <c r="AJ5" s="16" t="s">
        <v>4</v>
      </c>
      <c r="AK5" s="44"/>
      <c r="AL5" s="15" t="s">
        <v>1</v>
      </c>
      <c r="AM5" s="5" t="s">
        <v>2</v>
      </c>
      <c r="AN5" s="5" t="s">
        <v>3</v>
      </c>
      <c r="AO5" s="5" t="s">
        <v>36</v>
      </c>
      <c r="AP5" s="5"/>
      <c r="AQ5" s="16" t="s">
        <v>4</v>
      </c>
      <c r="AR5" s="44"/>
      <c r="AS5" s="15" t="s">
        <v>1</v>
      </c>
      <c r="AT5" s="5" t="s">
        <v>2</v>
      </c>
      <c r="AU5" s="5" t="s">
        <v>3</v>
      </c>
      <c r="AV5" s="5" t="s">
        <v>36</v>
      </c>
      <c r="AW5" s="5"/>
      <c r="AX5" s="16" t="s">
        <v>4</v>
      </c>
      <c r="AY5" s="44"/>
      <c r="AZ5" s="44"/>
      <c r="BA5" s="12"/>
      <c r="BB5" s="13"/>
      <c r="BC5" s="13"/>
      <c r="BD5" s="13"/>
      <c r="BE5" s="13"/>
      <c r="BF5" s="13"/>
      <c r="BG5" s="13"/>
      <c r="BH5" s="14"/>
      <c r="BI5" s="7"/>
      <c r="BJ5" s="12"/>
      <c r="BK5" s="13"/>
      <c r="BL5" s="13"/>
      <c r="BM5" s="13"/>
      <c r="BN5" s="13"/>
      <c r="BO5" s="13"/>
      <c r="BP5" s="14"/>
      <c r="BQ5" s="7"/>
      <c r="BR5" s="12"/>
      <c r="BS5" s="13"/>
      <c r="BT5" s="13"/>
      <c r="BU5" s="13"/>
      <c r="BV5" s="13"/>
      <c r="BW5" s="13"/>
      <c r="BX5" s="13"/>
      <c r="BY5" s="14"/>
      <c r="BZ5" s="7"/>
      <c r="CA5" s="15" t="s">
        <v>1</v>
      </c>
      <c r="CB5" s="5" t="s">
        <v>2</v>
      </c>
      <c r="CC5" s="5" t="s">
        <v>3</v>
      </c>
      <c r="CD5" s="5" t="s">
        <v>69</v>
      </c>
      <c r="CE5" s="5"/>
      <c r="CF5" s="16" t="s">
        <v>4</v>
      </c>
      <c r="CG5" s="7"/>
      <c r="CH5" s="12"/>
      <c r="CI5" s="13"/>
      <c r="CJ5" s="13"/>
      <c r="CK5" s="13"/>
      <c r="CL5" s="13"/>
      <c r="CM5" s="13"/>
      <c r="CN5" s="14"/>
      <c r="CP5" s="12"/>
      <c r="CQ5" s="13"/>
      <c r="CR5" s="13"/>
      <c r="CS5" s="13"/>
      <c r="CT5" s="13"/>
      <c r="CU5" s="13"/>
      <c r="CV5" s="14"/>
      <c r="CX5" t="s">
        <v>81</v>
      </c>
    </row>
    <row r="6" spans="1:102" x14ac:dyDescent="0.25">
      <c r="A6" s="15"/>
      <c r="B6" s="5"/>
      <c r="C6" s="5"/>
      <c r="D6" s="5"/>
      <c r="E6" s="5"/>
      <c r="F6" s="16"/>
      <c r="H6" s="7" t="s">
        <v>5</v>
      </c>
      <c r="I6" s="7">
        <v>1.6545399999999998E-2</v>
      </c>
      <c r="J6" s="7" t="s">
        <v>6</v>
      </c>
      <c r="K6" s="7" t="s">
        <v>56</v>
      </c>
      <c r="L6" s="7"/>
      <c r="M6" s="7">
        <v>9</v>
      </c>
      <c r="O6" s="5" t="s">
        <v>5</v>
      </c>
      <c r="P6" s="5">
        <v>2.84376E-2</v>
      </c>
      <c r="Q6" s="5" t="s">
        <v>6</v>
      </c>
      <c r="R6" s="5"/>
      <c r="S6" s="5"/>
      <c r="T6" s="5">
        <v>19</v>
      </c>
      <c r="U6" s="16"/>
      <c r="V6" s="6"/>
      <c r="W6" s="15" t="s">
        <v>5</v>
      </c>
      <c r="X6" s="5">
        <v>2.4688000000000002E-2</v>
      </c>
      <c r="Y6" s="5" t="s">
        <v>6</v>
      </c>
      <c r="Z6" s="5">
        <f>X6/28.56</f>
        <v>8.6442577030812332E-4</v>
      </c>
      <c r="AA6" s="5" t="s">
        <v>6</v>
      </c>
      <c r="AB6" s="5"/>
      <c r="AC6" s="16">
        <v>14</v>
      </c>
      <c r="AE6" s="5" t="s">
        <v>5</v>
      </c>
      <c r="AF6" s="5">
        <v>5.5687100000000003E-2</v>
      </c>
      <c r="AG6" s="5" t="s">
        <v>6</v>
      </c>
      <c r="AH6" s="5" t="s">
        <v>56</v>
      </c>
      <c r="AI6" s="5"/>
      <c r="AJ6" s="5">
        <v>6</v>
      </c>
      <c r="AK6" s="13"/>
      <c r="AL6" s="7" t="s">
        <v>5</v>
      </c>
      <c r="AM6" s="7">
        <v>7.93465E-2</v>
      </c>
      <c r="AN6" s="7" t="s">
        <v>6</v>
      </c>
      <c r="AO6" s="7" t="s">
        <v>56</v>
      </c>
      <c r="AQ6" s="7">
        <v>8</v>
      </c>
      <c r="AR6" s="13"/>
      <c r="AS6" s="7" t="s">
        <v>5</v>
      </c>
      <c r="AT6" s="7">
        <v>7.9379000000000005E-2</v>
      </c>
      <c r="AU6" s="7" t="s">
        <v>6</v>
      </c>
      <c r="AV6" s="7" t="s">
        <v>56</v>
      </c>
      <c r="AX6" s="7">
        <v>24</v>
      </c>
      <c r="AY6" s="13"/>
      <c r="BA6" s="15" t="s">
        <v>1</v>
      </c>
      <c r="BB6" s="5" t="s">
        <v>2</v>
      </c>
      <c r="BC6" s="5" t="s">
        <v>3</v>
      </c>
      <c r="BD6" s="5" t="s">
        <v>66</v>
      </c>
      <c r="BE6" s="5"/>
      <c r="BF6" s="5" t="s">
        <v>4</v>
      </c>
      <c r="BG6" s="5"/>
      <c r="BH6" s="16"/>
      <c r="BI6" s="7"/>
      <c r="BJ6" s="15" t="s">
        <v>1</v>
      </c>
      <c r="BK6" s="5" t="s">
        <v>2</v>
      </c>
      <c r="BL6" s="5" t="s">
        <v>3</v>
      </c>
      <c r="BM6" s="5" t="s">
        <v>67</v>
      </c>
      <c r="BN6" s="5"/>
      <c r="BO6" s="5" t="s">
        <v>4</v>
      </c>
      <c r="BP6" s="16"/>
      <c r="BQ6" s="7"/>
      <c r="BR6" s="15" t="s">
        <v>1</v>
      </c>
      <c r="BS6" s="5" t="s">
        <v>2</v>
      </c>
      <c r="BT6" s="5" t="s">
        <v>3</v>
      </c>
      <c r="BU6" s="5" t="s">
        <v>68</v>
      </c>
      <c r="BV6" s="5"/>
      <c r="BW6" s="5" t="s">
        <v>4</v>
      </c>
      <c r="BX6" s="5"/>
      <c r="BY6" s="16"/>
      <c r="BZ6" s="7"/>
      <c r="CA6" s="7" t="s">
        <v>5</v>
      </c>
      <c r="CB6" s="7">
        <v>3.7830999999999997E-2</v>
      </c>
      <c r="CC6" s="7" t="s">
        <v>6</v>
      </c>
      <c r="CD6" s="7" t="s">
        <v>56</v>
      </c>
      <c r="CE6" s="7"/>
      <c r="CF6" s="7">
        <v>3</v>
      </c>
      <c r="CG6" s="7"/>
      <c r="CH6" s="15" t="s">
        <v>1</v>
      </c>
      <c r="CI6" s="5" t="s">
        <v>2</v>
      </c>
      <c r="CJ6" s="5" t="s">
        <v>3</v>
      </c>
      <c r="CK6" s="5" t="s">
        <v>70</v>
      </c>
      <c r="CL6" s="5"/>
      <c r="CM6" s="5" t="s">
        <v>4</v>
      </c>
      <c r="CN6" s="16"/>
      <c r="CP6" s="15" t="s">
        <v>1</v>
      </c>
      <c r="CQ6" s="5" t="s">
        <v>2</v>
      </c>
      <c r="CR6" s="5" t="s">
        <v>3</v>
      </c>
      <c r="CS6" s="5" t="s">
        <v>70</v>
      </c>
      <c r="CT6" s="5"/>
      <c r="CU6" s="5" t="s">
        <v>4</v>
      </c>
      <c r="CV6" s="16"/>
    </row>
    <row r="7" spans="1:102" x14ac:dyDescent="0.25">
      <c r="A7" s="5" t="s">
        <v>5</v>
      </c>
      <c r="B7" s="5">
        <v>2.52017E-2</v>
      </c>
      <c r="C7" s="5" t="s">
        <v>6</v>
      </c>
      <c r="D7" s="5"/>
      <c r="E7" s="5"/>
      <c r="F7" s="5">
        <v>7</v>
      </c>
      <c r="H7" s="7" t="s">
        <v>5</v>
      </c>
      <c r="I7" s="7">
        <v>2.24023E-2</v>
      </c>
      <c r="J7" s="7" t="s">
        <v>6</v>
      </c>
      <c r="K7" s="7" t="s">
        <v>56</v>
      </c>
      <c r="L7" s="7"/>
      <c r="M7" s="7">
        <v>10</v>
      </c>
      <c r="O7" s="5" t="s">
        <v>5</v>
      </c>
      <c r="P7" s="5">
        <v>3.2940299999999999E-2</v>
      </c>
      <c r="Q7" s="5" t="s">
        <v>6</v>
      </c>
      <c r="R7" s="5"/>
      <c r="S7" s="5"/>
      <c r="T7" s="5">
        <v>20</v>
      </c>
      <c r="U7" s="16"/>
      <c r="V7" s="6"/>
      <c r="W7" s="15" t="s">
        <v>5</v>
      </c>
      <c r="X7" s="5">
        <v>1.8035900000000001E-2</v>
      </c>
      <c r="Y7" s="5" t="s">
        <v>6</v>
      </c>
      <c r="Z7" s="5">
        <f t="shared" ref="Z7:Z22" si="0">X7/28.56</f>
        <v>6.3150910364145668E-4</v>
      </c>
      <c r="AA7" s="5" t="s">
        <v>6</v>
      </c>
      <c r="AB7" s="5"/>
      <c r="AC7" s="16">
        <v>15</v>
      </c>
      <c r="AE7" s="5" t="s">
        <v>5</v>
      </c>
      <c r="AF7" s="5">
        <v>6.0158700000000002E-2</v>
      </c>
      <c r="AG7" s="5" t="s">
        <v>6</v>
      </c>
      <c r="AH7" s="5" t="s">
        <v>56</v>
      </c>
      <c r="AI7" s="5"/>
      <c r="AJ7" s="5">
        <v>7</v>
      </c>
      <c r="AK7" s="13"/>
      <c r="AL7" s="7" t="s">
        <v>5</v>
      </c>
      <c r="AM7" s="7">
        <v>9.4076999999999994E-2</v>
      </c>
      <c r="AN7" s="7" t="s">
        <v>6</v>
      </c>
      <c r="AO7" s="7" t="s">
        <v>56</v>
      </c>
      <c r="AQ7" s="7">
        <v>9</v>
      </c>
      <c r="AR7" s="13"/>
      <c r="AS7" s="7" t="s">
        <v>5</v>
      </c>
      <c r="AT7" s="7">
        <v>2.58707E-2</v>
      </c>
      <c r="AU7" s="7" t="s">
        <v>6</v>
      </c>
      <c r="AV7" s="7" t="s">
        <v>56</v>
      </c>
      <c r="AX7" s="7">
        <v>25</v>
      </c>
      <c r="AY7" s="13"/>
      <c r="BA7" s="7" t="s">
        <v>5</v>
      </c>
      <c r="BB7" s="7">
        <v>6.4511299999999994E-2</v>
      </c>
      <c r="BC7" s="7" t="s">
        <v>6</v>
      </c>
      <c r="BD7" s="7" t="s">
        <v>56</v>
      </c>
      <c r="BE7" s="7"/>
      <c r="BF7" s="7">
        <v>12</v>
      </c>
      <c r="BG7" s="5"/>
      <c r="BH7" s="16"/>
      <c r="BI7" s="7"/>
      <c r="BJ7" s="7" t="s">
        <v>5</v>
      </c>
      <c r="BK7" s="7">
        <v>5.3552099999999998E-2</v>
      </c>
      <c r="BL7" s="7" t="s">
        <v>6</v>
      </c>
      <c r="BM7" s="7" t="s">
        <v>56</v>
      </c>
      <c r="BN7" s="7"/>
      <c r="BO7" s="7">
        <v>1</v>
      </c>
      <c r="BP7" s="16"/>
      <c r="BQ7" s="7"/>
      <c r="BR7" s="7" t="s">
        <v>5</v>
      </c>
      <c r="BS7" s="7">
        <v>6.0624600000000001E-2</v>
      </c>
      <c r="BT7" s="7" t="s">
        <v>6</v>
      </c>
      <c r="BU7" s="7" t="s">
        <v>56</v>
      </c>
      <c r="BV7" s="7"/>
      <c r="BW7" s="7">
        <v>25</v>
      </c>
      <c r="BX7" s="5"/>
      <c r="BY7" s="16"/>
      <c r="BZ7" s="7"/>
      <c r="CA7" s="7" t="s">
        <v>5</v>
      </c>
      <c r="CB7" s="7">
        <v>4.7246799999999999E-2</v>
      </c>
      <c r="CC7" s="7" t="s">
        <v>6</v>
      </c>
      <c r="CD7" s="7" t="s">
        <v>56</v>
      </c>
      <c r="CE7" s="7"/>
      <c r="CF7" s="7">
        <v>4</v>
      </c>
      <c r="CG7" s="7"/>
      <c r="CH7" s="15" t="s">
        <v>5</v>
      </c>
      <c r="CI7" s="5">
        <v>0.66105800000000003</v>
      </c>
      <c r="CJ7" s="5" t="s">
        <v>6</v>
      </c>
      <c r="CK7" s="5">
        <f>CI7/21.7</f>
        <v>3.0463502304147468E-2</v>
      </c>
      <c r="CL7" s="5" t="s">
        <v>6</v>
      </c>
      <c r="CM7" s="5">
        <v>15</v>
      </c>
      <c r="CN7" s="16"/>
      <c r="CP7" s="7" t="s">
        <v>5</v>
      </c>
      <c r="CQ7" s="7">
        <v>1.63173E-2</v>
      </c>
      <c r="CR7" s="7" t="s">
        <v>6</v>
      </c>
      <c r="CS7" s="7" t="s">
        <v>56</v>
      </c>
      <c r="CT7" s="7"/>
      <c r="CU7" s="7"/>
      <c r="CV7" s="7">
        <v>14</v>
      </c>
    </row>
    <row r="8" spans="1:102" x14ac:dyDescent="0.25">
      <c r="A8" s="5" t="s">
        <v>5</v>
      </c>
      <c r="B8" s="5">
        <v>1.43558E-2</v>
      </c>
      <c r="C8" s="5" t="s">
        <v>6</v>
      </c>
      <c r="D8" s="5"/>
      <c r="E8" s="5"/>
      <c r="F8" s="5">
        <v>8</v>
      </c>
      <c r="H8" s="7" t="s">
        <v>5</v>
      </c>
      <c r="I8" s="7">
        <v>3.1113600000000002E-2</v>
      </c>
      <c r="J8" s="7" t="s">
        <v>6</v>
      </c>
      <c r="K8" s="7" t="s">
        <v>56</v>
      </c>
      <c r="L8" s="7"/>
      <c r="M8" s="7">
        <v>11</v>
      </c>
      <c r="O8" s="5" t="s">
        <v>5</v>
      </c>
      <c r="P8" s="5">
        <v>5.3198299999999997E-2</v>
      </c>
      <c r="Q8" s="5" t="s">
        <v>6</v>
      </c>
      <c r="R8" s="5"/>
      <c r="S8" s="5"/>
      <c r="T8" s="5">
        <v>21</v>
      </c>
      <c r="U8" s="16"/>
      <c r="V8" s="6"/>
      <c r="W8" s="15" t="s">
        <v>5</v>
      </c>
      <c r="X8" s="5">
        <v>1.48624E-2</v>
      </c>
      <c r="Y8" s="5" t="s">
        <v>6</v>
      </c>
      <c r="Z8" s="5">
        <f t="shared" si="0"/>
        <v>5.2039215686274507E-4</v>
      </c>
      <c r="AA8" s="5" t="s">
        <v>6</v>
      </c>
      <c r="AB8" s="5"/>
      <c r="AC8" s="16">
        <v>16</v>
      </c>
      <c r="AE8" s="5" t="s">
        <v>5</v>
      </c>
      <c r="AF8" s="5">
        <v>4.3467899999999997E-2</v>
      </c>
      <c r="AG8" s="5" t="s">
        <v>6</v>
      </c>
      <c r="AH8" s="5" t="s">
        <v>56</v>
      </c>
      <c r="AI8" s="5"/>
      <c r="AJ8" s="5">
        <v>8</v>
      </c>
      <c r="AK8" s="13"/>
      <c r="AL8" s="7" t="s">
        <v>5</v>
      </c>
      <c r="AM8" s="7">
        <v>5.9323800000000003E-2</v>
      </c>
      <c r="AN8" s="7" t="s">
        <v>6</v>
      </c>
      <c r="AO8" s="7" t="s">
        <v>56</v>
      </c>
      <c r="AQ8" s="7">
        <v>10</v>
      </c>
      <c r="AR8" s="13"/>
      <c r="AS8" s="7" t="s">
        <v>5</v>
      </c>
      <c r="AT8" s="7">
        <v>5.1167299999999999E-2</v>
      </c>
      <c r="AU8" s="7" t="s">
        <v>6</v>
      </c>
      <c r="AV8" s="7" t="s">
        <v>56</v>
      </c>
      <c r="AX8" s="7">
        <v>26</v>
      </c>
      <c r="AY8" s="13"/>
      <c r="BA8" s="7" t="s">
        <v>5</v>
      </c>
      <c r="BB8" s="7">
        <v>7.29292E-2</v>
      </c>
      <c r="BC8" s="7" t="s">
        <v>6</v>
      </c>
      <c r="BD8" s="7" t="s">
        <v>56</v>
      </c>
      <c r="BE8" s="7"/>
      <c r="BF8" s="7">
        <v>13</v>
      </c>
      <c r="BG8" s="5"/>
      <c r="BH8" s="16"/>
      <c r="BI8" s="7"/>
      <c r="BJ8" s="7" t="s">
        <v>5</v>
      </c>
      <c r="BK8" s="7">
        <v>5.0970599999999998E-2</v>
      </c>
      <c r="BL8" s="7" t="s">
        <v>6</v>
      </c>
      <c r="BM8" s="7" t="s">
        <v>56</v>
      </c>
      <c r="BN8" s="7"/>
      <c r="BO8" s="7">
        <v>2</v>
      </c>
      <c r="BP8" s="16"/>
      <c r="BQ8" s="7"/>
      <c r="BR8" s="7" t="s">
        <v>5</v>
      </c>
      <c r="BS8" s="7">
        <v>3.7601999999999997E-2</v>
      </c>
      <c r="BT8" s="7" t="s">
        <v>6</v>
      </c>
      <c r="BU8" s="7" t="s">
        <v>56</v>
      </c>
      <c r="BV8" s="7"/>
      <c r="BW8" s="7">
        <v>26</v>
      </c>
      <c r="BX8" s="5"/>
      <c r="BY8" s="16"/>
      <c r="BZ8" s="7"/>
      <c r="CA8" s="7" t="s">
        <v>5</v>
      </c>
      <c r="CB8" s="7">
        <v>5.0888500000000003E-2</v>
      </c>
      <c r="CC8" s="7" t="s">
        <v>6</v>
      </c>
      <c r="CD8" s="7" t="s">
        <v>56</v>
      </c>
      <c r="CE8" s="7"/>
      <c r="CF8" s="7">
        <v>5</v>
      </c>
      <c r="CG8" s="7"/>
      <c r="CH8" s="15" t="s">
        <v>5</v>
      </c>
      <c r="CI8" s="5">
        <v>0.36895</v>
      </c>
      <c r="CJ8" s="5" t="s">
        <v>6</v>
      </c>
      <c r="CK8" s="5">
        <f t="shared" ref="CK8:CK15" si="1">CI8/21.7</f>
        <v>1.7002304147465438E-2</v>
      </c>
      <c r="CL8" s="5" t="s">
        <v>6</v>
      </c>
      <c r="CM8" s="5">
        <v>16</v>
      </c>
      <c r="CN8" s="16"/>
      <c r="CP8" s="7" t="s">
        <v>5</v>
      </c>
      <c r="CQ8" s="7">
        <v>1.33668E-2</v>
      </c>
      <c r="CR8" s="7" t="s">
        <v>6</v>
      </c>
      <c r="CS8" s="7" t="s">
        <v>56</v>
      </c>
      <c r="CT8" s="7"/>
      <c r="CU8" s="7"/>
      <c r="CV8" s="7">
        <v>15</v>
      </c>
    </row>
    <row r="9" spans="1:102" x14ac:dyDescent="0.25">
      <c r="A9" s="5" t="s">
        <v>5</v>
      </c>
      <c r="B9" s="5">
        <v>1.0441799999999999E-2</v>
      </c>
      <c r="C9" s="5" t="s">
        <v>6</v>
      </c>
      <c r="D9" s="5"/>
      <c r="E9" s="5"/>
      <c r="F9" s="5">
        <v>9</v>
      </c>
      <c r="H9" s="7" t="s">
        <v>5</v>
      </c>
      <c r="I9" s="7">
        <v>2.6261300000000001E-2</v>
      </c>
      <c r="J9" s="7" t="s">
        <v>6</v>
      </c>
      <c r="K9" s="7" t="s">
        <v>56</v>
      </c>
      <c r="L9" s="7"/>
      <c r="M9" s="7">
        <v>12</v>
      </c>
      <c r="O9" s="5" t="s">
        <v>5</v>
      </c>
      <c r="P9" s="5">
        <v>4.0456699999999998E-2</v>
      </c>
      <c r="Q9" s="5" t="s">
        <v>6</v>
      </c>
      <c r="R9" s="5"/>
      <c r="S9" s="5"/>
      <c r="T9" s="5">
        <v>22</v>
      </c>
      <c r="U9" s="16"/>
      <c r="V9" s="6"/>
      <c r="W9" s="15" t="s">
        <v>5</v>
      </c>
      <c r="X9" s="5">
        <v>2.3962299999999999E-2</v>
      </c>
      <c r="Y9" s="5" t="s">
        <v>6</v>
      </c>
      <c r="Z9" s="5">
        <f t="shared" si="0"/>
        <v>8.3901610644257702E-4</v>
      </c>
      <c r="AA9" s="5" t="s">
        <v>6</v>
      </c>
      <c r="AB9" s="5"/>
      <c r="AC9" s="16">
        <v>17</v>
      </c>
      <c r="AE9" s="5" t="s">
        <v>5</v>
      </c>
      <c r="AF9" s="5">
        <v>2.2553400000000001E-2</v>
      </c>
      <c r="AG9" s="5" t="s">
        <v>6</v>
      </c>
      <c r="AH9" s="5" t="s">
        <v>56</v>
      </c>
      <c r="AI9" s="5"/>
      <c r="AJ9" s="5">
        <v>9</v>
      </c>
      <c r="AK9" s="13"/>
      <c r="AL9" s="7" t="s">
        <v>5</v>
      </c>
      <c r="AM9" s="7">
        <v>4.7076300000000001E-2</v>
      </c>
      <c r="AN9" s="7" t="s">
        <v>6</v>
      </c>
      <c r="AO9" s="7" t="s">
        <v>56</v>
      </c>
      <c r="AQ9" s="7">
        <v>12</v>
      </c>
      <c r="AR9" s="13"/>
      <c r="AS9" s="7" t="s">
        <v>5</v>
      </c>
      <c r="AT9" s="7">
        <v>3.7503599999999998E-2</v>
      </c>
      <c r="AU9" s="7" t="s">
        <v>6</v>
      </c>
      <c r="AV9" s="7" t="s">
        <v>56</v>
      </c>
      <c r="AX9" s="7">
        <v>27</v>
      </c>
      <c r="AY9" s="13"/>
      <c r="BA9" s="7" t="s">
        <v>5</v>
      </c>
      <c r="BB9" s="7">
        <v>5.7473000000000003E-2</v>
      </c>
      <c r="BC9" s="7" t="s">
        <v>6</v>
      </c>
      <c r="BD9" s="7" t="s">
        <v>56</v>
      </c>
      <c r="BE9" s="7"/>
      <c r="BF9" s="7">
        <v>14</v>
      </c>
      <c r="BG9" s="5"/>
      <c r="BH9" s="16"/>
      <c r="BI9" s="7"/>
      <c r="BJ9" s="7" t="s">
        <v>5</v>
      </c>
      <c r="BK9" s="7">
        <v>4.21587E-2</v>
      </c>
      <c r="BL9" s="7" t="s">
        <v>6</v>
      </c>
      <c r="BM9" s="7" t="s">
        <v>56</v>
      </c>
      <c r="BN9" s="7"/>
      <c r="BO9" s="7">
        <v>3</v>
      </c>
      <c r="BP9" s="16"/>
      <c r="BQ9" s="7"/>
      <c r="BR9" s="7" t="s">
        <v>5</v>
      </c>
      <c r="BS9" s="7">
        <v>1.7134E-2</v>
      </c>
      <c r="BT9" s="7" t="s">
        <v>6</v>
      </c>
      <c r="BU9" s="7" t="s">
        <v>56</v>
      </c>
      <c r="BV9" s="7"/>
      <c r="BW9" s="7">
        <v>27</v>
      </c>
      <c r="BX9" s="5"/>
      <c r="BY9" s="16"/>
      <c r="BZ9" s="7"/>
      <c r="CA9" s="7" t="s">
        <v>5</v>
      </c>
      <c r="CB9" s="7">
        <v>4.3515100000000001E-2</v>
      </c>
      <c r="CC9" s="7" t="s">
        <v>6</v>
      </c>
      <c r="CD9" s="7" t="s">
        <v>56</v>
      </c>
      <c r="CE9" s="7"/>
      <c r="CF9" s="7">
        <v>6</v>
      </c>
      <c r="CG9" s="7"/>
      <c r="CH9" s="15" t="s">
        <v>5</v>
      </c>
      <c r="CI9" s="5">
        <v>0.17668200000000001</v>
      </c>
      <c r="CJ9" s="5" t="s">
        <v>6</v>
      </c>
      <c r="CK9" s="5">
        <f t="shared" si="1"/>
        <v>8.142027649769585E-3</v>
      </c>
      <c r="CL9" s="5" t="s">
        <v>6</v>
      </c>
      <c r="CM9" s="5">
        <v>17</v>
      </c>
      <c r="CN9" s="16"/>
      <c r="CP9" s="7" t="s">
        <v>5</v>
      </c>
      <c r="CQ9" s="7">
        <v>4.2656100000000002E-2</v>
      </c>
      <c r="CR9" s="7" t="s">
        <v>6</v>
      </c>
      <c r="CS9" s="7" t="s">
        <v>56</v>
      </c>
      <c r="CT9" s="7"/>
      <c r="CU9" s="7"/>
      <c r="CV9" s="7">
        <v>16</v>
      </c>
    </row>
    <row r="10" spans="1:102" x14ac:dyDescent="0.25">
      <c r="A10" s="5" t="s">
        <v>5</v>
      </c>
      <c r="B10" s="5">
        <v>1.9969299999999999E-2</v>
      </c>
      <c r="C10" s="5" t="s">
        <v>6</v>
      </c>
      <c r="D10" s="5"/>
      <c r="E10" s="5"/>
      <c r="F10" s="5">
        <v>10</v>
      </c>
      <c r="H10" s="7" t="s">
        <v>5</v>
      </c>
      <c r="I10" s="7">
        <v>2.80842E-2</v>
      </c>
      <c r="J10" s="7" t="s">
        <v>6</v>
      </c>
      <c r="K10" s="7" t="s">
        <v>56</v>
      </c>
      <c r="L10" s="7"/>
      <c r="M10" s="7">
        <v>13</v>
      </c>
      <c r="O10" s="5" t="s">
        <v>5</v>
      </c>
      <c r="P10" s="5">
        <v>1.4935500000000001E-2</v>
      </c>
      <c r="Q10" s="5" t="s">
        <v>6</v>
      </c>
      <c r="R10" s="5"/>
      <c r="S10" s="5"/>
      <c r="T10" s="5">
        <v>23</v>
      </c>
      <c r="U10" s="16"/>
      <c r="V10" s="6"/>
      <c r="W10" s="15" t="s">
        <v>5</v>
      </c>
      <c r="X10" s="5">
        <v>2.4591499999999999E-2</v>
      </c>
      <c r="Y10" s="5" t="s">
        <v>6</v>
      </c>
      <c r="Z10" s="5">
        <f t="shared" si="0"/>
        <v>8.6104691876750703E-4</v>
      </c>
      <c r="AA10" s="5" t="s">
        <v>6</v>
      </c>
      <c r="AB10" s="5"/>
      <c r="AC10" s="16">
        <v>18</v>
      </c>
      <c r="AE10" s="5" t="s">
        <v>5</v>
      </c>
      <c r="AF10" s="5">
        <v>2.0133999999999999E-2</v>
      </c>
      <c r="AG10" s="5" t="s">
        <v>6</v>
      </c>
      <c r="AH10" s="5" t="s">
        <v>56</v>
      </c>
      <c r="AI10" s="5"/>
      <c r="AJ10" s="5">
        <v>10</v>
      </c>
      <c r="AK10" s="13"/>
      <c r="AL10" s="7" t="s">
        <v>5</v>
      </c>
      <c r="AM10" s="7">
        <v>1.73384E-2</v>
      </c>
      <c r="AN10" s="7" t="s">
        <v>6</v>
      </c>
      <c r="AO10" s="7" t="s">
        <v>56</v>
      </c>
      <c r="AQ10" s="7">
        <v>18</v>
      </c>
      <c r="AR10" s="13"/>
      <c r="AS10" s="7" t="s">
        <v>5</v>
      </c>
      <c r="AT10" s="7">
        <v>1.1391999999999999E-2</v>
      </c>
      <c r="AU10" s="7" t="s">
        <v>6</v>
      </c>
      <c r="AV10" s="7" t="s">
        <v>56</v>
      </c>
      <c r="AX10" s="7">
        <v>28</v>
      </c>
      <c r="AY10" s="13"/>
      <c r="BA10" s="7" t="s">
        <v>5</v>
      </c>
      <c r="BB10" s="7">
        <v>7.7906900000000003E-3</v>
      </c>
      <c r="BC10" s="7" t="s">
        <v>6</v>
      </c>
      <c r="BD10" s="7" t="s">
        <v>56</v>
      </c>
      <c r="BE10" s="7"/>
      <c r="BF10" s="7">
        <v>15</v>
      </c>
      <c r="BG10" s="5"/>
      <c r="BH10" s="16"/>
      <c r="BI10" s="7"/>
      <c r="BJ10" s="7" t="s">
        <v>5</v>
      </c>
      <c r="BK10" s="7">
        <v>6.0291200000000003E-2</v>
      </c>
      <c r="BL10" s="7" t="s">
        <v>6</v>
      </c>
      <c r="BM10" s="7" t="s">
        <v>56</v>
      </c>
      <c r="BN10" s="7"/>
      <c r="BO10" s="7">
        <v>4</v>
      </c>
      <c r="BP10" s="16"/>
      <c r="BQ10" s="7"/>
      <c r="BR10" s="7" t="s">
        <v>5</v>
      </c>
      <c r="BS10" s="7">
        <v>3.1083199999999998E-2</v>
      </c>
      <c r="BT10" s="7" t="s">
        <v>6</v>
      </c>
      <c r="BU10" s="7" t="s">
        <v>56</v>
      </c>
      <c r="BV10" s="7"/>
      <c r="BW10" s="7">
        <v>28</v>
      </c>
      <c r="BX10" s="5"/>
      <c r="BY10" s="16"/>
      <c r="BZ10" s="7"/>
      <c r="CA10" s="7" t="s">
        <v>5</v>
      </c>
      <c r="CB10" s="7">
        <v>4.22009E-2</v>
      </c>
      <c r="CC10" s="7" t="s">
        <v>6</v>
      </c>
      <c r="CD10" s="7" t="s">
        <v>56</v>
      </c>
      <c r="CE10" s="7"/>
      <c r="CF10" s="7">
        <v>7</v>
      </c>
      <c r="CG10" s="7"/>
      <c r="CH10" s="15" t="s">
        <v>5</v>
      </c>
      <c r="CI10" s="5">
        <v>0.170734</v>
      </c>
      <c r="CJ10" s="5" t="s">
        <v>6</v>
      </c>
      <c r="CK10" s="5">
        <f t="shared" si="1"/>
        <v>7.867926267281106E-3</v>
      </c>
      <c r="CL10" s="5" t="s">
        <v>6</v>
      </c>
      <c r="CM10" s="5">
        <v>18</v>
      </c>
      <c r="CN10" s="16"/>
      <c r="CP10" s="7" t="s">
        <v>5</v>
      </c>
      <c r="CQ10" s="7">
        <v>6.4472600000000005E-2</v>
      </c>
      <c r="CR10" s="7" t="s">
        <v>6</v>
      </c>
      <c r="CS10" s="7" t="s">
        <v>56</v>
      </c>
      <c r="CT10" s="7"/>
      <c r="CU10" s="7"/>
      <c r="CV10" s="7">
        <v>17</v>
      </c>
    </row>
    <row r="11" spans="1:102" x14ac:dyDescent="0.25">
      <c r="A11" s="5" t="s">
        <v>5</v>
      </c>
      <c r="B11" s="5">
        <v>1.9535199999999999E-2</v>
      </c>
      <c r="C11" s="5" t="s">
        <v>6</v>
      </c>
      <c r="D11" s="5"/>
      <c r="E11" s="5"/>
      <c r="F11" s="5">
        <v>11</v>
      </c>
      <c r="H11" s="7" t="s">
        <v>5</v>
      </c>
      <c r="I11" s="7">
        <v>2.09406E-2</v>
      </c>
      <c r="J11" s="7" t="s">
        <v>6</v>
      </c>
      <c r="K11" s="7" t="s">
        <v>56</v>
      </c>
      <c r="L11" s="7"/>
      <c r="M11" s="7">
        <v>14</v>
      </c>
      <c r="O11" s="5" t="s">
        <v>5</v>
      </c>
      <c r="P11" s="5">
        <v>3.16262E-2</v>
      </c>
      <c r="Q11" s="5" t="s">
        <v>6</v>
      </c>
      <c r="R11" s="5"/>
      <c r="S11" s="5"/>
      <c r="T11" s="5">
        <v>24</v>
      </c>
      <c r="U11" s="16"/>
      <c r="V11" s="6"/>
      <c r="W11" s="15" t="s">
        <v>5</v>
      </c>
      <c r="X11" s="5">
        <v>2.3573400000000001E-2</v>
      </c>
      <c r="Y11" s="5" t="s">
        <v>6</v>
      </c>
      <c r="Z11" s="5">
        <f t="shared" si="0"/>
        <v>8.2539915966386567E-4</v>
      </c>
      <c r="AA11" s="5" t="s">
        <v>6</v>
      </c>
      <c r="AB11" s="5"/>
      <c r="AC11" s="16">
        <v>19</v>
      </c>
      <c r="AE11" s="5" t="s">
        <v>5</v>
      </c>
      <c r="AF11" s="5">
        <v>2.6408899999999999E-2</v>
      </c>
      <c r="AG11" s="5" t="s">
        <v>6</v>
      </c>
      <c r="AH11" s="5" t="s">
        <v>56</v>
      </c>
      <c r="AI11" s="5"/>
      <c r="AJ11" s="5">
        <v>11</v>
      </c>
      <c r="AK11" s="13"/>
      <c r="AL11" s="7" t="s">
        <v>5</v>
      </c>
      <c r="AM11" s="7">
        <v>1.00158E-2</v>
      </c>
      <c r="AN11" s="7" t="s">
        <v>6</v>
      </c>
      <c r="AO11" s="7" t="s">
        <v>56</v>
      </c>
      <c r="AQ11" s="7">
        <v>19</v>
      </c>
      <c r="AR11" s="13"/>
      <c r="AS11" s="7" t="s">
        <v>5</v>
      </c>
      <c r="AT11" s="7">
        <v>3.7386099999999998E-2</v>
      </c>
      <c r="AU11" s="7" t="s">
        <v>6</v>
      </c>
      <c r="AV11" s="7" t="s">
        <v>56</v>
      </c>
      <c r="AX11" s="7">
        <v>29</v>
      </c>
      <c r="AY11" s="13"/>
      <c r="BA11" s="7" t="s">
        <v>5</v>
      </c>
      <c r="BB11" s="7">
        <v>1.39807E-2</v>
      </c>
      <c r="BC11" s="7" t="s">
        <v>6</v>
      </c>
      <c r="BD11" s="7" t="s">
        <v>56</v>
      </c>
      <c r="BE11" s="7"/>
      <c r="BF11" s="7">
        <v>16</v>
      </c>
      <c r="BG11" s="5"/>
      <c r="BH11" s="16"/>
      <c r="BI11" s="7"/>
      <c r="BJ11" s="7" t="s">
        <v>5</v>
      </c>
      <c r="BK11" s="7">
        <v>3.7340999999999999E-2</v>
      </c>
      <c r="BL11" s="7" t="s">
        <v>6</v>
      </c>
      <c r="BM11" s="7" t="s">
        <v>56</v>
      </c>
      <c r="BN11" s="7"/>
      <c r="BO11" s="7">
        <v>5</v>
      </c>
      <c r="BP11" s="16"/>
      <c r="BQ11" s="7"/>
      <c r="BR11" s="7" t="s">
        <v>5</v>
      </c>
      <c r="BS11" s="7">
        <v>1.0222699999999999E-2</v>
      </c>
      <c r="BT11" s="7" t="s">
        <v>6</v>
      </c>
      <c r="BU11" s="7" t="s">
        <v>56</v>
      </c>
      <c r="BV11" s="7"/>
      <c r="BW11" s="7">
        <v>29</v>
      </c>
      <c r="BX11" s="5"/>
      <c r="BY11" s="16"/>
      <c r="BZ11" s="7"/>
      <c r="CA11" s="7" t="s">
        <v>5</v>
      </c>
      <c r="CB11" s="7">
        <v>4.2575500000000002E-2</v>
      </c>
      <c r="CC11" s="7" t="s">
        <v>6</v>
      </c>
      <c r="CD11" s="7" t="s">
        <v>56</v>
      </c>
      <c r="CE11" s="7"/>
      <c r="CF11" s="7">
        <v>8</v>
      </c>
      <c r="CG11" s="7"/>
      <c r="CH11" s="15" t="s">
        <v>5</v>
      </c>
      <c r="CI11" s="5">
        <v>0.17061399999999999</v>
      </c>
      <c r="CJ11" s="5" t="s">
        <v>6</v>
      </c>
      <c r="CK11" s="5">
        <f t="shared" si="1"/>
        <v>7.8623963133640559E-3</v>
      </c>
      <c r="CL11" s="5" t="s">
        <v>6</v>
      </c>
      <c r="CM11" s="5">
        <v>19</v>
      </c>
      <c r="CN11" s="16"/>
      <c r="CP11" s="7" t="s">
        <v>5</v>
      </c>
      <c r="CQ11" s="7">
        <v>3.8500899999999998E-2</v>
      </c>
      <c r="CR11" s="7" t="s">
        <v>6</v>
      </c>
      <c r="CS11" s="7" t="s">
        <v>56</v>
      </c>
      <c r="CT11" s="7"/>
      <c r="CU11" s="7"/>
      <c r="CV11" s="7">
        <v>18</v>
      </c>
    </row>
    <row r="12" spans="1:102" x14ac:dyDescent="0.25">
      <c r="A12" s="5" t="s">
        <v>5</v>
      </c>
      <c r="B12" s="5">
        <v>2.0148200000000002E-2</v>
      </c>
      <c r="C12" s="5" t="s">
        <v>6</v>
      </c>
      <c r="D12" s="5"/>
      <c r="E12" s="5"/>
      <c r="F12" s="5">
        <v>12</v>
      </c>
      <c r="H12" s="7" t="s">
        <v>5</v>
      </c>
      <c r="I12" s="7">
        <v>1.7296499999999999E-2</v>
      </c>
      <c r="J12" s="7" t="s">
        <v>6</v>
      </c>
      <c r="K12" s="7" t="s">
        <v>56</v>
      </c>
      <c r="L12" s="7"/>
      <c r="M12" s="7">
        <v>15</v>
      </c>
      <c r="O12" s="5" t="s">
        <v>5</v>
      </c>
      <c r="P12" s="5">
        <v>1.6879700000000001E-2</v>
      </c>
      <c r="Q12" s="5" t="s">
        <v>6</v>
      </c>
      <c r="R12" s="5"/>
      <c r="S12" s="5"/>
      <c r="T12" s="5">
        <v>25</v>
      </c>
      <c r="U12" s="16"/>
      <c r="V12" s="6"/>
      <c r="W12" s="15" t="s">
        <v>5</v>
      </c>
      <c r="X12" s="5">
        <v>1.81558E-2</v>
      </c>
      <c r="Y12" s="5" t="s">
        <v>6</v>
      </c>
      <c r="Z12" s="5">
        <f t="shared" si="0"/>
        <v>6.3570728291316534E-4</v>
      </c>
      <c r="AA12" s="5" t="s">
        <v>6</v>
      </c>
      <c r="AB12" s="5"/>
      <c r="AC12" s="16">
        <v>20</v>
      </c>
      <c r="AE12" s="5" t="s">
        <v>5</v>
      </c>
      <c r="AF12" s="5">
        <v>3.9449600000000001E-2</v>
      </c>
      <c r="AG12" s="5" t="s">
        <v>6</v>
      </c>
      <c r="AH12" s="5" t="s">
        <v>56</v>
      </c>
      <c r="AI12" s="5"/>
      <c r="AJ12" s="5">
        <v>12</v>
      </c>
      <c r="AK12" s="13"/>
      <c r="AL12" s="7" t="s">
        <v>5</v>
      </c>
      <c r="AM12" s="7">
        <v>2.7767699999999999E-2</v>
      </c>
      <c r="AN12" s="7" t="s">
        <v>6</v>
      </c>
      <c r="AO12" s="7" t="s">
        <v>56</v>
      </c>
      <c r="AQ12" s="7">
        <v>20</v>
      </c>
      <c r="AR12" s="13"/>
      <c r="AS12" s="7" t="s">
        <v>5</v>
      </c>
      <c r="AT12" s="7">
        <v>1.6610099999999999E-2</v>
      </c>
      <c r="AU12" s="7" t="s">
        <v>6</v>
      </c>
      <c r="AV12" s="7" t="s">
        <v>56</v>
      </c>
      <c r="AX12" s="7">
        <v>30</v>
      </c>
      <c r="AY12" s="13"/>
      <c r="BA12" s="7" t="s">
        <v>5</v>
      </c>
      <c r="BB12" s="7">
        <v>4.5980699999999999E-2</v>
      </c>
      <c r="BC12" s="7" t="s">
        <v>6</v>
      </c>
      <c r="BD12" s="7" t="s">
        <v>56</v>
      </c>
      <c r="BE12" s="7"/>
      <c r="BF12" s="7">
        <v>17</v>
      </c>
      <c r="BG12" s="5"/>
      <c r="BH12" s="16"/>
      <c r="BI12" s="7"/>
      <c r="BJ12" s="7" t="s">
        <v>5</v>
      </c>
      <c r="BK12" s="7">
        <v>4.0332399999999997E-2</v>
      </c>
      <c r="BL12" s="7" t="s">
        <v>6</v>
      </c>
      <c r="BM12" s="7" t="s">
        <v>56</v>
      </c>
      <c r="BN12" s="7"/>
      <c r="BO12" s="7">
        <v>6</v>
      </c>
      <c r="BP12" s="16"/>
      <c r="BQ12" s="7"/>
      <c r="BR12" s="7" t="s">
        <v>5</v>
      </c>
      <c r="BS12" s="7">
        <v>1.4363600000000001E-2</v>
      </c>
      <c r="BT12" s="7" t="s">
        <v>6</v>
      </c>
      <c r="BU12" s="7" t="s">
        <v>56</v>
      </c>
      <c r="BV12" s="7"/>
      <c r="BW12" s="7">
        <v>30</v>
      </c>
      <c r="BX12" s="5"/>
      <c r="BY12" s="16"/>
      <c r="BZ12" s="7"/>
      <c r="CA12" s="15"/>
      <c r="CB12" s="5"/>
      <c r="CC12" s="5"/>
      <c r="CD12" s="5"/>
      <c r="CE12" s="5"/>
      <c r="CF12" s="16"/>
      <c r="CG12" s="7"/>
      <c r="CH12" s="15" t="s">
        <v>5</v>
      </c>
      <c r="CI12" s="5">
        <v>0.1142</v>
      </c>
      <c r="CJ12" s="5" t="s">
        <v>6</v>
      </c>
      <c r="CK12" s="5">
        <f t="shared" si="1"/>
        <v>5.262672811059908E-3</v>
      </c>
      <c r="CL12" s="5" t="s">
        <v>6</v>
      </c>
      <c r="CM12" s="5">
        <v>20</v>
      </c>
      <c r="CN12" s="16"/>
      <c r="CP12" s="7" t="s">
        <v>5</v>
      </c>
      <c r="CQ12" s="7">
        <v>2.5075299999999998E-2</v>
      </c>
      <c r="CR12" s="7" t="s">
        <v>6</v>
      </c>
      <c r="CS12" s="7" t="s">
        <v>56</v>
      </c>
      <c r="CT12" s="7"/>
      <c r="CU12" s="7"/>
      <c r="CV12" s="7">
        <v>19</v>
      </c>
    </row>
    <row r="13" spans="1:102" x14ac:dyDescent="0.25">
      <c r="A13" s="5" t="s">
        <v>5</v>
      </c>
      <c r="B13" s="5">
        <v>2.0358000000000001E-2</v>
      </c>
      <c r="C13" s="5" t="s">
        <v>6</v>
      </c>
      <c r="D13" s="5"/>
      <c r="E13" s="5"/>
      <c r="F13" s="5">
        <v>13</v>
      </c>
      <c r="H13" s="7" t="s">
        <v>5</v>
      </c>
      <c r="I13" s="7">
        <v>2.2480799999999999E-2</v>
      </c>
      <c r="J13" s="7" t="s">
        <v>6</v>
      </c>
      <c r="K13" s="7" t="s">
        <v>56</v>
      </c>
      <c r="L13" s="7"/>
      <c r="M13" s="7">
        <v>16</v>
      </c>
      <c r="O13" s="5" t="s">
        <v>5</v>
      </c>
      <c r="P13" s="5">
        <v>1.44668E-2</v>
      </c>
      <c r="Q13" s="5" t="s">
        <v>6</v>
      </c>
      <c r="R13" s="5"/>
      <c r="S13" s="5"/>
      <c r="T13" s="5">
        <v>26</v>
      </c>
      <c r="U13" s="16"/>
      <c r="V13" s="6"/>
      <c r="W13" s="15" t="s">
        <v>5</v>
      </c>
      <c r="X13" s="5">
        <v>8.6082499999999996E-3</v>
      </c>
      <c r="Y13" s="5" t="s">
        <v>6</v>
      </c>
      <c r="Z13" s="5">
        <f t="shared" si="0"/>
        <v>3.0140931372549018E-4</v>
      </c>
      <c r="AA13" s="5" t="s">
        <v>6</v>
      </c>
      <c r="AB13" s="5"/>
      <c r="AC13" s="16">
        <v>21</v>
      </c>
      <c r="AE13" s="5" t="s">
        <v>5</v>
      </c>
      <c r="AF13" s="5">
        <v>3.4842999999999999E-2</v>
      </c>
      <c r="AG13" s="5" t="s">
        <v>6</v>
      </c>
      <c r="AH13" s="5" t="s">
        <v>56</v>
      </c>
      <c r="AI13" s="5"/>
      <c r="AJ13" s="5">
        <v>13</v>
      </c>
      <c r="AK13" s="13"/>
      <c r="AL13" s="7" t="s">
        <v>5</v>
      </c>
      <c r="AM13" s="7">
        <v>1.58586E-2</v>
      </c>
      <c r="AN13" s="7" t="s">
        <v>6</v>
      </c>
      <c r="AO13" s="7" t="s">
        <v>56</v>
      </c>
      <c r="AQ13" s="7">
        <v>21</v>
      </c>
      <c r="AR13" s="13"/>
      <c r="AS13" s="7" t="s">
        <v>5</v>
      </c>
      <c r="AT13" s="7">
        <v>5.6849400000000001E-2</v>
      </c>
      <c r="AU13" s="7" t="s">
        <v>6</v>
      </c>
      <c r="AV13" s="7" t="s">
        <v>56</v>
      </c>
      <c r="AX13" s="7">
        <v>31</v>
      </c>
      <c r="AY13" s="13"/>
      <c r="BA13" s="7" t="s">
        <v>5</v>
      </c>
      <c r="BB13" s="7">
        <v>3.21363E-2</v>
      </c>
      <c r="BC13" s="7" t="s">
        <v>6</v>
      </c>
      <c r="BD13" s="7" t="s">
        <v>56</v>
      </c>
      <c r="BE13" s="7"/>
      <c r="BF13" s="7">
        <v>18</v>
      </c>
      <c r="BG13" s="5"/>
      <c r="BH13" s="16"/>
      <c r="BI13" s="7"/>
      <c r="BJ13" s="7" t="s">
        <v>5</v>
      </c>
      <c r="BK13" s="7">
        <v>3.0859299999999999E-2</v>
      </c>
      <c r="BL13" s="7" t="s">
        <v>6</v>
      </c>
      <c r="BM13" s="7" t="s">
        <v>56</v>
      </c>
      <c r="BN13" s="7"/>
      <c r="BO13" s="7">
        <v>7</v>
      </c>
      <c r="BP13" s="16"/>
      <c r="BQ13" s="7"/>
      <c r="BR13" s="7" t="s">
        <v>5</v>
      </c>
      <c r="BS13" s="7">
        <v>1.32634E-2</v>
      </c>
      <c r="BT13" s="7" t="s">
        <v>6</v>
      </c>
      <c r="BU13" s="7" t="s">
        <v>56</v>
      </c>
      <c r="BV13" s="7"/>
      <c r="BW13" s="7">
        <v>31</v>
      </c>
      <c r="BX13" s="5"/>
      <c r="BY13" s="16"/>
      <c r="BZ13" s="7"/>
      <c r="CA13" s="15"/>
      <c r="CB13" s="5"/>
      <c r="CC13" s="5"/>
      <c r="CD13" s="5"/>
      <c r="CE13" s="5"/>
      <c r="CF13" s="16"/>
      <c r="CG13" s="7"/>
      <c r="CH13" s="15" t="s">
        <v>5</v>
      </c>
      <c r="CI13" s="5">
        <v>0.26716299999999998</v>
      </c>
      <c r="CJ13" s="5" t="s">
        <v>6</v>
      </c>
      <c r="CK13" s="5">
        <f t="shared" si="1"/>
        <v>1.2311658986175115E-2</v>
      </c>
      <c r="CL13" s="5" t="s">
        <v>6</v>
      </c>
      <c r="CM13" s="5">
        <v>21</v>
      </c>
      <c r="CN13" s="16"/>
      <c r="CP13" s="7" t="s">
        <v>5</v>
      </c>
      <c r="CQ13" s="7">
        <v>2.5038600000000001E-2</v>
      </c>
      <c r="CR13" s="7" t="s">
        <v>6</v>
      </c>
      <c r="CS13" s="7" t="s">
        <v>56</v>
      </c>
      <c r="CT13" s="7"/>
      <c r="CU13" s="7"/>
      <c r="CV13" s="7">
        <v>20</v>
      </c>
    </row>
    <row r="14" spans="1:102" x14ac:dyDescent="0.25">
      <c r="A14" s="5" t="s">
        <v>5</v>
      </c>
      <c r="B14" s="5">
        <v>1.3355000000000001E-2</v>
      </c>
      <c r="C14" s="5" t="s">
        <v>6</v>
      </c>
      <c r="D14" s="5"/>
      <c r="E14" s="5"/>
      <c r="F14" s="5">
        <v>14</v>
      </c>
      <c r="H14" s="7" t="s">
        <v>5</v>
      </c>
      <c r="I14" s="7">
        <v>2.4414300000000001E-3</v>
      </c>
      <c r="J14" s="7" t="s">
        <v>6</v>
      </c>
      <c r="K14" s="7" t="s">
        <v>56</v>
      </c>
      <c r="L14" s="7"/>
      <c r="M14" s="7">
        <v>17</v>
      </c>
      <c r="O14" s="5" t="s">
        <v>5</v>
      </c>
      <c r="P14" s="5">
        <v>2.1386100000000002E-2</v>
      </c>
      <c r="Q14" s="5" t="s">
        <v>6</v>
      </c>
      <c r="R14" s="5"/>
      <c r="S14" s="5"/>
      <c r="T14" s="5">
        <v>27</v>
      </c>
      <c r="U14" s="16"/>
      <c r="V14" s="6"/>
      <c r="W14" s="15" t="s">
        <v>5</v>
      </c>
      <c r="X14" s="5">
        <v>1.98412E-2</v>
      </c>
      <c r="Y14" s="5" t="s">
        <v>6</v>
      </c>
      <c r="Z14" s="5">
        <f t="shared" si="0"/>
        <v>6.9471988795518215E-4</v>
      </c>
      <c r="AA14" s="5" t="s">
        <v>6</v>
      </c>
      <c r="AB14" s="5"/>
      <c r="AC14" s="16">
        <v>22</v>
      </c>
      <c r="AE14" s="5" t="s">
        <v>5</v>
      </c>
      <c r="AF14" s="5">
        <v>2.1444000000000001E-2</v>
      </c>
      <c r="AG14" s="5" t="s">
        <v>6</v>
      </c>
      <c r="AH14" s="5" t="s">
        <v>56</v>
      </c>
      <c r="AI14" s="5"/>
      <c r="AJ14" s="5">
        <v>14</v>
      </c>
      <c r="AK14" s="13"/>
      <c r="AL14" s="7" t="s">
        <v>5</v>
      </c>
      <c r="AM14" s="7">
        <v>7.5811999999999997E-3</v>
      </c>
      <c r="AN14" s="7" t="s">
        <v>6</v>
      </c>
      <c r="AO14" s="7" t="s">
        <v>56</v>
      </c>
      <c r="AQ14" s="7">
        <v>22</v>
      </c>
      <c r="AR14" s="13"/>
      <c r="AS14" s="7" t="s">
        <v>5</v>
      </c>
      <c r="AT14" s="7">
        <v>5.8100300000000001E-2</v>
      </c>
      <c r="AU14" s="7" t="s">
        <v>6</v>
      </c>
      <c r="AV14" s="7" t="s">
        <v>56</v>
      </c>
      <c r="AX14" s="7">
        <v>32</v>
      </c>
      <c r="AY14" s="13"/>
      <c r="BA14" s="7" t="s">
        <v>5</v>
      </c>
      <c r="BB14" s="7">
        <v>3.8046499999999997E-2</v>
      </c>
      <c r="BC14" s="7" t="s">
        <v>6</v>
      </c>
      <c r="BD14" s="7" t="s">
        <v>56</v>
      </c>
      <c r="BE14" s="7"/>
      <c r="BF14" s="7">
        <v>19</v>
      </c>
      <c r="BG14" s="5"/>
      <c r="BH14" s="16"/>
      <c r="BI14" s="7"/>
      <c r="BJ14" s="7" t="s">
        <v>5</v>
      </c>
      <c r="BK14" s="7">
        <v>1.14857E-2</v>
      </c>
      <c r="BL14" s="7" t="s">
        <v>6</v>
      </c>
      <c r="BM14" s="7" t="s">
        <v>56</v>
      </c>
      <c r="BN14" s="7"/>
      <c r="BO14" s="7">
        <v>8</v>
      </c>
      <c r="BP14" s="16"/>
      <c r="BQ14" s="7"/>
      <c r="BR14" s="7" t="s">
        <v>5</v>
      </c>
      <c r="BS14" s="7">
        <v>4.0132099999999997E-2</v>
      </c>
      <c r="BT14" s="7" t="s">
        <v>6</v>
      </c>
      <c r="BU14" s="7" t="s">
        <v>56</v>
      </c>
      <c r="BV14" s="7"/>
      <c r="BW14" s="7">
        <v>32</v>
      </c>
      <c r="BX14" s="5"/>
      <c r="BY14" s="16"/>
      <c r="BZ14" s="7"/>
      <c r="CA14" s="15"/>
      <c r="CB14" s="5"/>
      <c r="CC14" s="5"/>
      <c r="CD14" s="5"/>
      <c r="CE14" s="5"/>
      <c r="CF14" s="16"/>
      <c r="CG14" s="7"/>
      <c r="CH14" s="15" t="s">
        <v>5</v>
      </c>
      <c r="CI14" s="5">
        <v>0.38024200000000002</v>
      </c>
      <c r="CJ14" s="5" t="s">
        <v>6</v>
      </c>
      <c r="CK14" s="5">
        <f t="shared" si="1"/>
        <v>1.752267281105991E-2</v>
      </c>
      <c r="CL14" s="5" t="s">
        <v>6</v>
      </c>
      <c r="CM14" s="5">
        <v>22</v>
      </c>
      <c r="CN14" s="16"/>
      <c r="CP14" s="7" t="s">
        <v>5</v>
      </c>
      <c r="CQ14" s="7">
        <v>1.9677E-2</v>
      </c>
      <c r="CR14" s="7" t="s">
        <v>6</v>
      </c>
      <c r="CS14" s="7" t="s">
        <v>56</v>
      </c>
      <c r="CT14" s="7"/>
      <c r="CU14" s="7"/>
      <c r="CV14" s="7">
        <v>21</v>
      </c>
    </row>
    <row r="15" spans="1:102" x14ac:dyDescent="0.25">
      <c r="A15" s="5" t="s">
        <v>5</v>
      </c>
      <c r="B15" s="5">
        <v>1.9947199999999998E-2</v>
      </c>
      <c r="C15" s="5" t="s">
        <v>6</v>
      </c>
      <c r="D15" s="5"/>
      <c r="E15" s="5"/>
      <c r="F15" s="5">
        <v>15</v>
      </c>
      <c r="H15" s="7" t="s">
        <v>5</v>
      </c>
      <c r="I15" s="7">
        <v>1.1141E-2</v>
      </c>
      <c r="J15" s="7" t="s">
        <v>6</v>
      </c>
      <c r="K15" s="7" t="s">
        <v>56</v>
      </c>
      <c r="L15" s="7"/>
      <c r="M15" s="7">
        <v>18</v>
      </c>
      <c r="O15" s="5" t="s">
        <v>5</v>
      </c>
      <c r="P15" s="5">
        <v>1.7715000000000002E-2</v>
      </c>
      <c r="Q15" s="5" t="s">
        <v>6</v>
      </c>
      <c r="R15" s="5"/>
      <c r="S15" s="5"/>
      <c r="T15" s="5">
        <v>28</v>
      </c>
      <c r="U15" s="16"/>
      <c r="V15" s="6"/>
      <c r="W15" s="15" t="s">
        <v>5</v>
      </c>
      <c r="X15" s="5">
        <v>1.71662E-2</v>
      </c>
      <c r="Y15" s="5" t="s">
        <v>6</v>
      </c>
      <c r="Z15" s="5">
        <f t="shared" si="0"/>
        <v>6.0105742296918767E-4</v>
      </c>
      <c r="AA15" s="5" t="s">
        <v>6</v>
      </c>
      <c r="AB15" s="5"/>
      <c r="AC15" s="16">
        <v>23</v>
      </c>
      <c r="AE15" s="5" t="s">
        <v>5</v>
      </c>
      <c r="AF15" s="5">
        <v>9.9404100000000002E-3</v>
      </c>
      <c r="AG15" s="5" t="s">
        <v>6</v>
      </c>
      <c r="AH15" s="5" t="s">
        <v>56</v>
      </c>
      <c r="AI15" s="5"/>
      <c r="AJ15" s="5">
        <v>15</v>
      </c>
      <c r="AK15" s="13"/>
      <c r="AL15" s="7" t="s">
        <v>5</v>
      </c>
      <c r="AM15" s="7">
        <v>2.4858600000000002E-2</v>
      </c>
      <c r="AN15" s="7" t="s">
        <v>6</v>
      </c>
      <c r="AO15" s="7" t="s">
        <v>56</v>
      </c>
      <c r="AQ15" s="7">
        <v>23</v>
      </c>
      <c r="AR15" s="13"/>
      <c r="AS15" s="7" t="s">
        <v>5</v>
      </c>
      <c r="AT15" s="7">
        <v>2.2935500000000001E-2</v>
      </c>
      <c r="AU15" s="7" t="s">
        <v>6</v>
      </c>
      <c r="AV15" s="7" t="s">
        <v>56</v>
      </c>
      <c r="AX15" s="7">
        <v>33</v>
      </c>
      <c r="AY15" s="13"/>
      <c r="BA15" s="7" t="s">
        <v>5</v>
      </c>
      <c r="BB15" s="7">
        <v>7.5265799999999994E-2</v>
      </c>
      <c r="BC15" s="7" t="s">
        <v>6</v>
      </c>
      <c r="BD15" s="7" t="s">
        <v>56</v>
      </c>
      <c r="BE15" s="7"/>
      <c r="BF15" s="7">
        <v>20</v>
      </c>
      <c r="BG15" s="5"/>
      <c r="BH15" s="16"/>
      <c r="BI15" s="7"/>
      <c r="BJ15" s="7" t="s">
        <v>5</v>
      </c>
      <c r="BK15" s="7">
        <v>3.5177800000000002E-2</v>
      </c>
      <c r="BL15" s="7" t="s">
        <v>6</v>
      </c>
      <c r="BM15" s="7" t="s">
        <v>56</v>
      </c>
      <c r="BN15" s="7"/>
      <c r="BO15" s="7">
        <v>9</v>
      </c>
      <c r="BP15" s="16"/>
      <c r="BQ15" s="7"/>
      <c r="BR15" s="7" t="s">
        <v>5</v>
      </c>
      <c r="BS15" s="7">
        <v>4.6392999999999997E-2</v>
      </c>
      <c r="BT15" s="7" t="s">
        <v>6</v>
      </c>
      <c r="BU15" s="7" t="s">
        <v>56</v>
      </c>
      <c r="BV15" s="7"/>
      <c r="BW15" s="7">
        <v>33</v>
      </c>
      <c r="BX15" s="5"/>
      <c r="BY15" s="16"/>
      <c r="BZ15" s="7"/>
      <c r="CA15" s="15"/>
      <c r="CB15" s="5"/>
      <c r="CC15" s="5"/>
      <c r="CD15" s="5"/>
      <c r="CE15" s="5"/>
      <c r="CF15" s="16"/>
      <c r="CG15" s="7"/>
      <c r="CH15" s="15" t="s">
        <v>5</v>
      </c>
      <c r="CI15" s="5">
        <v>0.33071699999999998</v>
      </c>
      <c r="CJ15" s="5" t="s">
        <v>6</v>
      </c>
      <c r="CK15" s="5">
        <f t="shared" si="1"/>
        <v>1.5240414746543779E-2</v>
      </c>
      <c r="CL15" s="5" t="s">
        <v>6</v>
      </c>
      <c r="CM15" s="5">
        <v>23</v>
      </c>
      <c r="CN15" s="16"/>
      <c r="CP15" s="7" t="s">
        <v>5</v>
      </c>
      <c r="CQ15" s="7">
        <v>6.3290999999999998E-3</v>
      </c>
      <c r="CR15" s="7" t="s">
        <v>6</v>
      </c>
      <c r="CS15" s="7" t="s">
        <v>56</v>
      </c>
      <c r="CT15" s="7"/>
      <c r="CU15" s="7"/>
      <c r="CV15" s="7">
        <v>22</v>
      </c>
    </row>
    <row r="16" spans="1:102" x14ac:dyDescent="0.25">
      <c r="A16" s="5" t="s">
        <v>5</v>
      </c>
      <c r="B16" s="5">
        <v>2.9237200000000001E-2</v>
      </c>
      <c r="C16" s="5" t="s">
        <v>6</v>
      </c>
      <c r="D16" s="5"/>
      <c r="E16" s="5"/>
      <c r="F16" s="5">
        <v>16</v>
      </c>
      <c r="H16" s="7" t="s">
        <v>5</v>
      </c>
      <c r="I16" s="7">
        <v>3.9241800000000002E-3</v>
      </c>
      <c r="J16" s="7" t="s">
        <v>6</v>
      </c>
      <c r="K16" s="7" t="s">
        <v>56</v>
      </c>
      <c r="L16" s="7"/>
      <c r="M16" s="7">
        <v>19</v>
      </c>
      <c r="O16" s="5" t="s">
        <v>5</v>
      </c>
      <c r="P16" s="5">
        <v>1.40927E-2</v>
      </c>
      <c r="Q16" s="5" t="s">
        <v>6</v>
      </c>
      <c r="R16" s="5"/>
      <c r="S16" s="5"/>
      <c r="T16" s="5">
        <v>29</v>
      </c>
      <c r="U16" s="16"/>
      <c r="V16" s="6"/>
      <c r="W16" s="15" t="s">
        <v>5</v>
      </c>
      <c r="X16" s="5">
        <v>2.3161500000000002E-2</v>
      </c>
      <c r="Y16" s="5" t="s">
        <v>6</v>
      </c>
      <c r="Z16" s="5">
        <f t="shared" si="0"/>
        <v>8.1097689075630263E-4</v>
      </c>
      <c r="AA16" s="5" t="s">
        <v>6</v>
      </c>
      <c r="AB16" s="5"/>
      <c r="AC16" s="16">
        <v>24</v>
      </c>
      <c r="AE16" s="5" t="s">
        <v>5</v>
      </c>
      <c r="AF16" s="5">
        <v>1.25272E-2</v>
      </c>
      <c r="AG16" s="5" t="s">
        <v>6</v>
      </c>
      <c r="AH16" s="5" t="s">
        <v>56</v>
      </c>
      <c r="AI16" s="5"/>
      <c r="AJ16" s="5">
        <v>16</v>
      </c>
      <c r="AK16" s="13"/>
      <c r="AL16" s="7" t="s">
        <v>5</v>
      </c>
      <c r="AM16" s="7">
        <v>6.5712699999999999E-2</v>
      </c>
      <c r="AN16" s="7" t="s">
        <v>6</v>
      </c>
      <c r="AO16" s="7" t="s">
        <v>56</v>
      </c>
      <c r="AQ16" s="7">
        <v>24</v>
      </c>
      <c r="AR16" s="13"/>
      <c r="AS16" s="7" t="s">
        <v>5</v>
      </c>
      <c r="AT16" s="7">
        <v>1.40518E-2</v>
      </c>
      <c r="AU16" s="7" t="s">
        <v>6</v>
      </c>
      <c r="AV16" s="7" t="s">
        <v>56</v>
      </c>
      <c r="AX16" s="7">
        <v>34</v>
      </c>
      <c r="AY16" s="13"/>
      <c r="AZ16" s="7"/>
      <c r="BA16" s="7" t="s">
        <v>5</v>
      </c>
      <c r="BB16" s="7">
        <v>7.9043600000000006E-2</v>
      </c>
      <c r="BC16" s="7" t="s">
        <v>6</v>
      </c>
      <c r="BD16" s="7" t="s">
        <v>56</v>
      </c>
      <c r="BE16" s="7"/>
      <c r="BF16" s="7">
        <v>21</v>
      </c>
      <c r="BG16" s="5"/>
      <c r="BH16" s="16"/>
      <c r="BI16" s="7"/>
      <c r="BJ16" s="7" t="s">
        <v>5</v>
      </c>
      <c r="BK16" s="7">
        <v>3.25504E-2</v>
      </c>
      <c r="BL16" s="7" t="s">
        <v>6</v>
      </c>
      <c r="BM16" s="7" t="s">
        <v>56</v>
      </c>
      <c r="BN16" s="7"/>
      <c r="BO16" s="7">
        <v>10</v>
      </c>
      <c r="BP16" s="16"/>
      <c r="BQ16" s="7"/>
      <c r="BR16" s="15"/>
      <c r="BS16" s="5"/>
      <c r="BT16" s="5"/>
      <c r="BU16" s="5"/>
      <c r="BV16" s="5"/>
      <c r="BW16" s="5"/>
      <c r="BX16" s="5"/>
      <c r="BY16" s="16"/>
      <c r="BZ16" s="7"/>
      <c r="CA16" s="15"/>
      <c r="CB16" s="5"/>
      <c r="CC16" s="5"/>
      <c r="CD16" s="5"/>
      <c r="CE16" s="5"/>
      <c r="CF16" s="16"/>
      <c r="CG16" s="7"/>
      <c r="CH16" s="15"/>
      <c r="CI16" s="5"/>
      <c r="CJ16" s="5"/>
      <c r="CK16" s="5"/>
      <c r="CL16" s="5"/>
      <c r="CM16" s="5"/>
      <c r="CN16" s="16"/>
      <c r="CP16" s="7" t="s">
        <v>5</v>
      </c>
      <c r="CQ16" s="7">
        <v>1.58458E-2</v>
      </c>
      <c r="CR16" s="7" t="s">
        <v>6</v>
      </c>
      <c r="CS16" s="7" t="s">
        <v>56</v>
      </c>
      <c r="CT16" s="7"/>
      <c r="CU16" s="7"/>
      <c r="CV16" s="7">
        <v>23</v>
      </c>
    </row>
    <row r="17" spans="1:102" x14ac:dyDescent="0.25">
      <c r="A17" s="5" t="s">
        <v>5</v>
      </c>
      <c r="B17" s="5">
        <v>2.0139899999999999E-2</v>
      </c>
      <c r="C17" s="5" t="s">
        <v>6</v>
      </c>
      <c r="D17" s="5"/>
      <c r="E17" s="5"/>
      <c r="F17" s="5">
        <v>17</v>
      </c>
      <c r="H17" s="7" t="s">
        <v>5</v>
      </c>
      <c r="I17" s="7">
        <v>1.15336E-2</v>
      </c>
      <c r="J17" s="7" t="s">
        <v>6</v>
      </c>
      <c r="K17" s="7" t="s">
        <v>56</v>
      </c>
      <c r="L17" s="7"/>
      <c r="M17" s="7">
        <v>20</v>
      </c>
      <c r="O17" s="5" t="s">
        <v>5</v>
      </c>
      <c r="P17" s="5">
        <v>3.4753100000000002E-2</v>
      </c>
      <c r="Q17" s="5" t="s">
        <v>6</v>
      </c>
      <c r="R17" s="5"/>
      <c r="S17" s="5"/>
      <c r="T17" s="5">
        <v>30</v>
      </c>
      <c r="U17" s="16"/>
      <c r="V17" s="6"/>
      <c r="W17" s="15" t="s">
        <v>5</v>
      </c>
      <c r="X17" s="5">
        <v>1.3790200000000001E-2</v>
      </c>
      <c r="Y17" s="5" t="s">
        <v>6</v>
      </c>
      <c r="Z17" s="5">
        <f t="shared" si="0"/>
        <v>4.8285014005602244E-4</v>
      </c>
      <c r="AA17" s="5" t="s">
        <v>6</v>
      </c>
      <c r="AB17" s="5"/>
      <c r="AC17" s="16">
        <v>25</v>
      </c>
      <c r="AE17" s="15"/>
      <c r="AF17" s="5"/>
      <c r="AG17" s="5"/>
      <c r="AH17" s="5"/>
      <c r="AI17" s="5"/>
      <c r="AJ17" s="16"/>
      <c r="AK17" s="13"/>
      <c r="AL17" s="7" t="s">
        <v>5</v>
      </c>
      <c r="AM17" s="7">
        <v>7.7807799999999996E-2</v>
      </c>
      <c r="AN17" s="7" t="s">
        <v>6</v>
      </c>
      <c r="AO17" s="7" t="s">
        <v>56</v>
      </c>
      <c r="AQ17" s="7">
        <v>25</v>
      </c>
      <c r="AR17" s="13"/>
      <c r="AS17" s="7" t="s">
        <v>5</v>
      </c>
      <c r="AT17" s="7">
        <v>2.8716599999999998E-2</v>
      </c>
      <c r="AU17" s="7" t="s">
        <v>6</v>
      </c>
      <c r="AV17" s="7" t="s">
        <v>56</v>
      </c>
      <c r="AX17" s="7">
        <v>35</v>
      </c>
      <c r="AY17" s="13"/>
      <c r="AZ17" s="7"/>
      <c r="BA17" s="7" t="s">
        <v>5</v>
      </c>
      <c r="BB17" s="7">
        <v>9.8000199999999996E-2</v>
      </c>
      <c r="BC17" s="7" t="s">
        <v>6</v>
      </c>
      <c r="BD17" s="7" t="s">
        <v>56</v>
      </c>
      <c r="BE17" s="7"/>
      <c r="BF17" s="7">
        <v>22</v>
      </c>
      <c r="BG17" s="5"/>
      <c r="BH17" s="16"/>
      <c r="BI17" s="7"/>
      <c r="BJ17" s="7" t="s">
        <v>5</v>
      </c>
      <c r="BK17" s="7">
        <v>2.1410700000000001E-2</v>
      </c>
      <c r="BL17" s="7" t="s">
        <v>6</v>
      </c>
      <c r="BM17" s="7" t="s">
        <v>56</v>
      </c>
      <c r="BN17" s="7"/>
      <c r="BO17" s="7">
        <v>11</v>
      </c>
      <c r="BP17" s="16"/>
      <c r="BQ17" s="7"/>
      <c r="BR17" s="15"/>
      <c r="BS17" s="5"/>
      <c r="BT17" s="5"/>
      <c r="BU17" s="5"/>
      <c r="BV17" s="5"/>
      <c r="BW17" s="5"/>
      <c r="BX17" s="5"/>
      <c r="BY17" s="16"/>
      <c r="BZ17" s="7"/>
      <c r="CA17" s="15"/>
      <c r="CB17" s="5"/>
      <c r="CC17" s="5"/>
      <c r="CD17" s="5"/>
      <c r="CE17" s="5"/>
      <c r="CF17" s="16"/>
      <c r="CG17" s="7"/>
      <c r="CH17" s="15"/>
      <c r="CI17" s="5"/>
      <c r="CJ17" s="5"/>
      <c r="CK17" s="5"/>
      <c r="CL17" s="5"/>
      <c r="CM17" s="5"/>
      <c r="CN17" s="16"/>
      <c r="CP17" s="7" t="s">
        <v>5</v>
      </c>
      <c r="CQ17" s="7">
        <v>1.12771E-2</v>
      </c>
      <c r="CR17" s="7" t="s">
        <v>6</v>
      </c>
      <c r="CS17" s="7" t="s">
        <v>56</v>
      </c>
      <c r="CT17" s="7"/>
      <c r="CU17" s="7"/>
      <c r="CV17" s="7">
        <v>24</v>
      </c>
    </row>
    <row r="18" spans="1:102" x14ac:dyDescent="0.25">
      <c r="A18" s="15"/>
      <c r="B18" s="5"/>
      <c r="C18" s="5"/>
      <c r="D18" s="5"/>
      <c r="E18" s="5"/>
      <c r="F18" s="16"/>
      <c r="H18" s="7" t="s">
        <v>5</v>
      </c>
      <c r="I18" s="7">
        <v>1.91479E-3</v>
      </c>
      <c r="J18" s="7" t="s">
        <v>6</v>
      </c>
      <c r="K18" s="7" t="s">
        <v>56</v>
      </c>
      <c r="L18" s="7"/>
      <c r="M18" s="7">
        <v>21</v>
      </c>
      <c r="O18" s="5" t="s">
        <v>5</v>
      </c>
      <c r="P18" s="5">
        <v>1.9973399999999999E-2</v>
      </c>
      <c r="Q18" s="5" t="s">
        <v>6</v>
      </c>
      <c r="R18" s="5"/>
      <c r="S18" s="5"/>
      <c r="T18" s="5">
        <v>31</v>
      </c>
      <c r="U18" s="16"/>
      <c r="V18" s="6"/>
      <c r="W18" s="15" t="s">
        <v>5</v>
      </c>
      <c r="X18" s="5">
        <v>1.02211E-2</v>
      </c>
      <c r="Y18" s="5" t="s">
        <v>6</v>
      </c>
      <c r="Z18" s="5">
        <f t="shared" si="0"/>
        <v>3.5788165266106446E-4</v>
      </c>
      <c r="AA18" s="5" t="s">
        <v>6</v>
      </c>
      <c r="AB18" s="5"/>
      <c r="AC18" s="16">
        <v>26</v>
      </c>
      <c r="AE18" s="15"/>
      <c r="AF18" s="5"/>
      <c r="AG18" s="5"/>
      <c r="AH18" s="5"/>
      <c r="AI18" s="5"/>
      <c r="AJ18" s="16"/>
      <c r="AK18" s="13"/>
      <c r="AL18" s="7" t="s">
        <v>5</v>
      </c>
      <c r="AM18" s="7">
        <v>9.9742399999999995E-2</v>
      </c>
      <c r="AN18" s="7" t="s">
        <v>6</v>
      </c>
      <c r="AO18" s="7" t="s">
        <v>56</v>
      </c>
      <c r="AQ18" s="7">
        <v>26</v>
      </c>
      <c r="AR18" s="13"/>
      <c r="AS18" s="7" t="s">
        <v>5</v>
      </c>
      <c r="AT18" s="7">
        <v>3.2122999999999999E-2</v>
      </c>
      <c r="AU18" s="7" t="s">
        <v>6</v>
      </c>
      <c r="AV18" s="7" t="s">
        <v>56</v>
      </c>
      <c r="AX18" s="7">
        <v>36</v>
      </c>
      <c r="AY18" s="13"/>
      <c r="AZ18" s="7"/>
      <c r="BA18" s="15"/>
      <c r="BB18" s="5"/>
      <c r="BC18" s="5"/>
      <c r="BD18" s="5"/>
      <c r="BE18" s="5"/>
      <c r="BF18" s="5"/>
      <c r="BG18" s="5"/>
      <c r="BH18" s="16"/>
      <c r="BI18" s="7"/>
      <c r="BJ18" s="7" t="s">
        <v>5</v>
      </c>
      <c r="BK18" s="7">
        <v>2.23959E-2</v>
      </c>
      <c r="BL18" s="7" t="s">
        <v>6</v>
      </c>
      <c r="BM18" s="7" t="s">
        <v>56</v>
      </c>
      <c r="BN18" s="7"/>
      <c r="BO18" s="7">
        <v>12</v>
      </c>
      <c r="BP18" s="16"/>
      <c r="BQ18" s="7"/>
      <c r="BR18" s="15"/>
      <c r="BS18" s="5"/>
      <c r="BT18" s="5"/>
      <c r="BU18" s="5"/>
      <c r="BV18" s="5"/>
      <c r="BW18" s="5"/>
      <c r="BX18" s="5"/>
      <c r="BY18" s="16"/>
      <c r="BZ18" s="7"/>
      <c r="CA18" s="15"/>
      <c r="CB18" s="5"/>
      <c r="CC18" s="5"/>
      <c r="CD18" s="5"/>
      <c r="CE18" s="5"/>
      <c r="CF18" s="16"/>
      <c r="CG18" s="7"/>
      <c r="CH18" s="15"/>
      <c r="CI18" s="5"/>
      <c r="CJ18" s="5"/>
      <c r="CK18" s="5"/>
      <c r="CL18" s="5"/>
      <c r="CM18" s="5"/>
      <c r="CN18" s="16"/>
      <c r="CP18" s="7" t="s">
        <v>5</v>
      </c>
      <c r="CQ18" s="7">
        <v>9.0979200000000007E-3</v>
      </c>
      <c r="CR18" s="7" t="s">
        <v>6</v>
      </c>
      <c r="CS18" s="7" t="s">
        <v>56</v>
      </c>
      <c r="CT18" s="7"/>
      <c r="CU18" s="7"/>
      <c r="CV18" s="7">
        <v>25</v>
      </c>
    </row>
    <row r="19" spans="1:102" x14ac:dyDescent="0.25">
      <c r="A19" s="15"/>
      <c r="B19" s="5"/>
      <c r="C19" s="5"/>
      <c r="D19" s="5"/>
      <c r="E19" s="5"/>
      <c r="F19" s="16"/>
      <c r="H19" s="7" t="s">
        <v>5</v>
      </c>
      <c r="I19" s="7">
        <v>2.94109E-2</v>
      </c>
      <c r="J19" s="7" t="s">
        <v>6</v>
      </c>
      <c r="K19" s="7" t="s">
        <v>56</v>
      </c>
      <c r="L19" s="7"/>
      <c r="M19" s="7">
        <v>22</v>
      </c>
      <c r="O19" s="5" t="s">
        <v>5</v>
      </c>
      <c r="P19" s="5">
        <v>2.7164199999999999E-2</v>
      </c>
      <c r="Q19" s="5" t="s">
        <v>6</v>
      </c>
      <c r="R19" s="5"/>
      <c r="S19" s="5"/>
      <c r="T19" s="5">
        <v>32</v>
      </c>
      <c r="U19" s="16"/>
      <c r="V19" s="6"/>
      <c r="W19" s="15" t="s">
        <v>5</v>
      </c>
      <c r="X19" s="5">
        <v>1.6481900000000001E-2</v>
      </c>
      <c r="Y19" s="5" t="s">
        <v>6</v>
      </c>
      <c r="Z19" s="5">
        <f t="shared" si="0"/>
        <v>5.7709733893557432E-4</v>
      </c>
      <c r="AA19" s="5" t="s">
        <v>6</v>
      </c>
      <c r="AB19" s="5"/>
      <c r="AC19" s="16">
        <v>27</v>
      </c>
      <c r="AE19" s="15"/>
      <c r="AF19" s="5"/>
      <c r="AG19" s="5"/>
      <c r="AH19" s="5"/>
      <c r="AI19" s="5"/>
      <c r="AJ19" s="16"/>
      <c r="AK19" s="13"/>
      <c r="AL19" s="7" t="s">
        <v>5</v>
      </c>
      <c r="AM19" s="7">
        <v>1.5369499999999999E-2</v>
      </c>
      <c r="AN19" s="7" t="s">
        <v>6</v>
      </c>
      <c r="AO19" s="7" t="s">
        <v>56</v>
      </c>
      <c r="AQ19" s="7">
        <v>11</v>
      </c>
      <c r="AR19" s="13"/>
      <c r="AS19" s="7" t="s">
        <v>5</v>
      </c>
      <c r="AT19" s="7">
        <v>1.49444E-2</v>
      </c>
      <c r="AU19" s="7" t="s">
        <v>6</v>
      </c>
      <c r="AV19" s="7" t="s">
        <v>56</v>
      </c>
      <c r="AX19" s="7">
        <v>37</v>
      </c>
      <c r="AY19" s="13"/>
      <c r="AZ19" s="7"/>
      <c r="BA19" s="15"/>
      <c r="BB19" s="5"/>
      <c r="BC19" s="5"/>
      <c r="BD19" s="5"/>
      <c r="BE19" s="5"/>
      <c r="BF19" s="5"/>
      <c r="BG19" s="5"/>
      <c r="BH19" s="16"/>
      <c r="BI19" s="7"/>
      <c r="BJ19" s="7" t="s">
        <v>5</v>
      </c>
      <c r="BK19" s="7">
        <v>1.50565E-2</v>
      </c>
      <c r="BL19" s="7" t="s">
        <v>6</v>
      </c>
      <c r="BM19" s="7" t="s">
        <v>56</v>
      </c>
      <c r="BN19" s="7"/>
      <c r="BO19" s="7">
        <v>13</v>
      </c>
      <c r="BP19" s="16"/>
      <c r="BQ19" s="7"/>
      <c r="BR19" s="15"/>
      <c r="BS19" s="5"/>
      <c r="BT19" s="5"/>
      <c r="BU19" s="5"/>
      <c r="BV19" s="5"/>
      <c r="BW19" s="5"/>
      <c r="BX19" s="5"/>
      <c r="BY19" s="16"/>
      <c r="BZ19" s="7"/>
      <c r="CA19" s="15"/>
      <c r="CB19" s="5"/>
      <c r="CC19" s="5"/>
      <c r="CD19" s="5"/>
      <c r="CE19" s="5"/>
      <c r="CF19" s="16"/>
      <c r="CG19" s="7"/>
      <c r="CH19" s="15"/>
      <c r="CI19" s="5"/>
      <c r="CJ19" s="5"/>
      <c r="CK19" s="5"/>
      <c r="CL19" s="5"/>
      <c r="CM19" s="5"/>
      <c r="CN19" s="16"/>
      <c r="CP19" s="7" t="s">
        <v>5</v>
      </c>
      <c r="CQ19" s="7">
        <v>4.2074199999999999E-2</v>
      </c>
      <c r="CR19" s="7" t="s">
        <v>6</v>
      </c>
      <c r="CS19" s="7" t="s">
        <v>56</v>
      </c>
      <c r="CT19" s="7"/>
      <c r="CU19" s="7"/>
      <c r="CV19" s="7">
        <v>26</v>
      </c>
    </row>
    <row r="20" spans="1:102" x14ac:dyDescent="0.25">
      <c r="A20" s="15"/>
      <c r="B20" s="5"/>
      <c r="C20" s="5"/>
      <c r="D20" s="5"/>
      <c r="E20" s="5"/>
      <c r="F20" s="16"/>
      <c r="H20" s="7" t="s">
        <v>5</v>
      </c>
      <c r="I20" s="7">
        <v>4.2207399999999999E-2</v>
      </c>
      <c r="J20" s="7" t="s">
        <v>6</v>
      </c>
      <c r="K20" s="7" t="s">
        <v>56</v>
      </c>
      <c r="L20" s="7"/>
      <c r="M20" s="7">
        <v>23</v>
      </c>
      <c r="O20" s="5" t="s">
        <v>5</v>
      </c>
      <c r="P20" s="5">
        <v>2.26851E-2</v>
      </c>
      <c r="Q20" s="5" t="s">
        <v>6</v>
      </c>
      <c r="R20" s="5"/>
      <c r="S20" s="5"/>
      <c r="T20" s="5">
        <v>33</v>
      </c>
      <c r="U20" s="16"/>
      <c r="V20" s="6"/>
      <c r="W20" s="15" t="s">
        <v>5</v>
      </c>
      <c r="X20" s="5">
        <v>2.7247500000000002E-3</v>
      </c>
      <c r="Y20" s="5" t="s">
        <v>6</v>
      </c>
      <c r="Z20" s="5">
        <f t="shared" si="0"/>
        <v>9.5404411764705893E-5</v>
      </c>
      <c r="AA20" s="5" t="s">
        <v>6</v>
      </c>
      <c r="AB20" s="5"/>
      <c r="AC20" s="16">
        <v>28</v>
      </c>
      <c r="AE20" s="15"/>
      <c r="AF20" s="5"/>
      <c r="AG20" s="5"/>
      <c r="AH20" s="5"/>
      <c r="AI20" s="5"/>
      <c r="AJ20" s="16"/>
      <c r="AK20" s="13"/>
      <c r="AL20" s="7" t="s">
        <v>5</v>
      </c>
      <c r="AM20" s="7">
        <v>3.2299799999999997E-2</v>
      </c>
      <c r="AN20" s="7" t="s">
        <v>6</v>
      </c>
      <c r="AO20" s="7" t="s">
        <v>56</v>
      </c>
      <c r="AQ20" s="7">
        <v>13</v>
      </c>
      <c r="AR20" s="13"/>
      <c r="AS20" s="7" t="s">
        <v>5</v>
      </c>
      <c r="AT20" s="7">
        <v>1.2839100000000001E-2</v>
      </c>
      <c r="AU20" s="7" t="s">
        <v>6</v>
      </c>
      <c r="AV20" s="7" t="s">
        <v>56</v>
      </c>
      <c r="AX20" s="7">
        <v>38</v>
      </c>
      <c r="AY20" s="13"/>
      <c r="AZ20" s="7"/>
      <c r="BA20" s="15"/>
      <c r="BB20" s="5"/>
      <c r="BC20" s="5"/>
      <c r="BD20" s="5"/>
      <c r="BE20" s="5"/>
      <c r="BF20" s="5"/>
      <c r="BG20" s="5"/>
      <c r="BH20" s="16"/>
      <c r="BI20" s="7"/>
      <c r="BJ20" s="7" t="s">
        <v>5</v>
      </c>
      <c r="BK20" s="7">
        <v>2.7224499999999999E-2</v>
      </c>
      <c r="BL20" s="7" t="s">
        <v>6</v>
      </c>
      <c r="BM20" s="7" t="s">
        <v>56</v>
      </c>
      <c r="BN20" s="7"/>
      <c r="BO20" s="7">
        <v>14</v>
      </c>
      <c r="BP20" s="16"/>
      <c r="BQ20" s="7"/>
      <c r="BR20" s="15"/>
      <c r="BS20" s="5"/>
      <c r="BT20" s="5"/>
      <c r="BU20" s="5"/>
      <c r="BV20" s="5"/>
      <c r="BW20" s="5"/>
      <c r="BX20" s="5"/>
      <c r="BY20" s="16"/>
      <c r="BZ20" s="7"/>
      <c r="CA20" s="15"/>
      <c r="CB20" s="5"/>
      <c r="CC20" s="5"/>
      <c r="CD20" s="5"/>
      <c r="CE20" s="5"/>
      <c r="CF20" s="16"/>
      <c r="CG20" s="7"/>
      <c r="CH20" s="15"/>
      <c r="CI20" s="5"/>
      <c r="CJ20" s="5"/>
      <c r="CK20" s="5"/>
      <c r="CL20" s="5"/>
      <c r="CM20" s="5"/>
      <c r="CN20" s="16"/>
      <c r="CP20" s="7" t="s">
        <v>5</v>
      </c>
      <c r="CQ20" s="7">
        <v>9.1218800000000003E-2</v>
      </c>
      <c r="CR20" s="7" t="s">
        <v>6</v>
      </c>
      <c r="CS20" s="7" t="s">
        <v>56</v>
      </c>
      <c r="CT20" s="7"/>
      <c r="CU20" s="7"/>
      <c r="CV20" s="7">
        <v>27</v>
      </c>
    </row>
    <row r="21" spans="1:102" x14ac:dyDescent="0.25">
      <c r="A21" s="15"/>
      <c r="B21" s="5"/>
      <c r="C21" s="5"/>
      <c r="D21" s="5"/>
      <c r="E21" s="5"/>
      <c r="F21" s="16"/>
      <c r="H21" s="7" t="s">
        <v>5</v>
      </c>
      <c r="I21" s="7">
        <v>2.0200599999999999E-2</v>
      </c>
      <c r="J21" s="7" t="s">
        <v>6</v>
      </c>
      <c r="K21" s="7" t="s">
        <v>56</v>
      </c>
      <c r="L21" s="7"/>
      <c r="M21" s="7">
        <v>24</v>
      </c>
      <c r="O21" s="5" t="s">
        <v>5</v>
      </c>
      <c r="P21" s="5">
        <v>1.58972E-2</v>
      </c>
      <c r="Q21" s="5" t="s">
        <v>6</v>
      </c>
      <c r="R21" s="5"/>
      <c r="S21" s="5"/>
      <c r="T21" s="5">
        <v>34</v>
      </c>
      <c r="U21" s="16"/>
      <c r="V21" s="6"/>
      <c r="W21" s="15" t="s">
        <v>5</v>
      </c>
      <c r="X21" s="5">
        <v>3.1167400000000001E-2</v>
      </c>
      <c r="Y21" s="5" t="s">
        <v>6</v>
      </c>
      <c r="Z21" s="5">
        <f t="shared" si="0"/>
        <v>1.091295518207283E-3</v>
      </c>
      <c r="AA21" s="5" t="s">
        <v>6</v>
      </c>
      <c r="AB21" s="5"/>
      <c r="AC21" s="16">
        <v>29</v>
      </c>
      <c r="AE21" s="15"/>
      <c r="AF21" s="5"/>
      <c r="AG21" s="5"/>
      <c r="AH21" s="5"/>
      <c r="AI21" s="5"/>
      <c r="AJ21" s="16"/>
      <c r="AK21" s="13"/>
      <c r="AL21" s="7" t="s">
        <v>5</v>
      </c>
      <c r="AM21" s="7">
        <v>7.8143399999999995E-3</v>
      </c>
      <c r="AN21" s="7" t="s">
        <v>6</v>
      </c>
      <c r="AO21" s="7" t="s">
        <v>56</v>
      </c>
      <c r="AQ21" s="7">
        <v>14</v>
      </c>
      <c r="AR21" s="13"/>
      <c r="AS21" s="15"/>
      <c r="AT21" s="5"/>
      <c r="AU21" s="5"/>
      <c r="AV21" s="5"/>
      <c r="AW21" s="5"/>
      <c r="AX21" s="16"/>
      <c r="AY21" s="13"/>
      <c r="AZ21" s="7"/>
      <c r="BA21" s="15"/>
      <c r="BB21" s="5"/>
      <c r="BC21" s="5"/>
      <c r="BD21" s="5"/>
      <c r="BE21" s="5"/>
      <c r="BF21" s="5"/>
      <c r="BG21" s="5"/>
      <c r="BH21" s="16"/>
      <c r="BI21" s="7"/>
      <c r="BJ21" s="7" t="s">
        <v>5</v>
      </c>
      <c r="BK21" s="7">
        <v>4.1274600000000002E-2</v>
      </c>
      <c r="BL21" s="7" t="s">
        <v>6</v>
      </c>
      <c r="BM21" s="7" t="s">
        <v>56</v>
      </c>
      <c r="BN21" s="7"/>
      <c r="BO21" s="7">
        <v>15</v>
      </c>
      <c r="BP21" s="16"/>
      <c r="BQ21" s="7"/>
      <c r="BR21" s="15"/>
      <c r="BS21" s="5"/>
      <c r="BT21" s="5"/>
      <c r="BU21" s="5"/>
      <c r="BV21" s="5"/>
      <c r="BW21" s="5"/>
      <c r="BX21" s="5"/>
      <c r="BY21" s="16"/>
      <c r="BZ21" s="7"/>
      <c r="CA21" s="15"/>
      <c r="CB21" s="5"/>
      <c r="CC21" s="5"/>
      <c r="CD21" s="5"/>
      <c r="CE21" s="5"/>
      <c r="CF21" s="16"/>
      <c r="CG21" s="7"/>
      <c r="CH21" s="15"/>
      <c r="CI21" s="5"/>
      <c r="CJ21" s="5"/>
      <c r="CK21" s="5"/>
      <c r="CL21" s="5"/>
      <c r="CM21" s="5"/>
      <c r="CN21" s="16"/>
      <c r="CP21" s="15"/>
      <c r="CQ21" s="5"/>
      <c r="CR21" s="5"/>
      <c r="CS21" s="5"/>
      <c r="CT21" s="5"/>
      <c r="CU21" s="5"/>
      <c r="CV21" s="16"/>
    </row>
    <row r="22" spans="1:102" x14ac:dyDescent="0.25">
      <c r="A22" s="15"/>
      <c r="B22" s="5"/>
      <c r="C22" s="5"/>
      <c r="D22" s="5"/>
      <c r="E22" s="5"/>
      <c r="F22" s="16"/>
      <c r="H22" s="7" t="s">
        <v>5</v>
      </c>
      <c r="I22" s="7">
        <v>1.2896700000000001E-2</v>
      </c>
      <c r="J22" s="7" t="s">
        <v>6</v>
      </c>
      <c r="K22" s="7" t="s">
        <v>56</v>
      </c>
      <c r="L22" s="7"/>
      <c r="M22" s="7">
        <v>25</v>
      </c>
      <c r="O22" s="5" t="s">
        <v>5</v>
      </c>
      <c r="P22" s="5">
        <v>1.67016E-2</v>
      </c>
      <c r="Q22" s="5" t="s">
        <v>6</v>
      </c>
      <c r="R22" s="5"/>
      <c r="S22" s="5"/>
      <c r="T22" s="5">
        <v>35</v>
      </c>
      <c r="U22" s="16"/>
      <c r="V22" s="6"/>
      <c r="W22" s="15" t="s">
        <v>5</v>
      </c>
      <c r="X22" s="5">
        <v>4.2017499999999999E-2</v>
      </c>
      <c r="Y22" s="5" t="s">
        <v>6</v>
      </c>
      <c r="Z22" s="5">
        <f t="shared" si="0"/>
        <v>1.471200980392157E-3</v>
      </c>
      <c r="AA22" s="5" t="s">
        <v>6</v>
      </c>
      <c r="AB22" s="5"/>
      <c r="AC22" s="16">
        <v>30</v>
      </c>
      <c r="AE22" s="15"/>
      <c r="AF22" s="5"/>
      <c r="AG22" s="5"/>
      <c r="AH22" s="5"/>
      <c r="AI22" s="5"/>
      <c r="AJ22" s="16"/>
      <c r="AK22" s="13"/>
      <c r="AL22" s="7" t="s">
        <v>5</v>
      </c>
      <c r="AM22" s="7">
        <v>8.1265E-3</v>
      </c>
      <c r="AN22" s="7" t="s">
        <v>6</v>
      </c>
      <c r="AO22" s="7" t="s">
        <v>56</v>
      </c>
      <c r="AQ22" s="7">
        <v>15</v>
      </c>
      <c r="AR22" s="13"/>
      <c r="AS22" s="15"/>
      <c r="AT22" s="5"/>
      <c r="AU22" s="5"/>
      <c r="AV22" s="5"/>
      <c r="AW22" s="5"/>
      <c r="AX22" s="16"/>
      <c r="AY22" s="13"/>
      <c r="AZ22" s="7"/>
      <c r="BA22" s="15"/>
      <c r="BB22" s="5"/>
      <c r="BC22" s="5"/>
      <c r="BD22" s="5"/>
      <c r="BE22" s="5"/>
      <c r="BF22" s="5"/>
      <c r="BG22" s="5"/>
      <c r="BH22" s="16"/>
      <c r="BI22" s="7"/>
      <c r="BJ22" s="7" t="s">
        <v>5</v>
      </c>
      <c r="BK22" s="7">
        <v>1.5628E-2</v>
      </c>
      <c r="BL22" s="7" t="s">
        <v>6</v>
      </c>
      <c r="BM22" s="7" t="s">
        <v>56</v>
      </c>
      <c r="BN22" s="7"/>
      <c r="BO22" s="7">
        <v>16</v>
      </c>
      <c r="BP22" s="16"/>
      <c r="BQ22" s="7"/>
      <c r="BR22" s="15"/>
      <c r="BS22" s="5"/>
      <c r="BT22" s="5"/>
      <c r="BU22" s="5"/>
      <c r="BV22" s="5"/>
      <c r="BW22" s="5"/>
      <c r="BX22" s="5"/>
      <c r="BY22" s="16"/>
      <c r="BZ22" s="7"/>
      <c r="CA22" s="15"/>
      <c r="CB22" s="5"/>
      <c r="CC22" s="5"/>
      <c r="CD22" s="5"/>
      <c r="CE22" s="5"/>
      <c r="CF22" s="16"/>
      <c r="CG22" s="7"/>
      <c r="CH22" s="15"/>
      <c r="CI22" s="5"/>
      <c r="CJ22" s="5"/>
      <c r="CK22" s="5"/>
      <c r="CL22" s="5"/>
      <c r="CM22" s="5"/>
      <c r="CN22" s="16"/>
      <c r="CP22" s="15"/>
      <c r="CQ22" s="5"/>
      <c r="CR22" s="5"/>
      <c r="CS22" s="5"/>
      <c r="CT22" s="5"/>
      <c r="CU22" s="5"/>
      <c r="CV22" s="16"/>
    </row>
    <row r="23" spans="1:102" s="7" customFormat="1" x14ac:dyDescent="0.25">
      <c r="A23" s="15"/>
      <c r="B23" s="5"/>
      <c r="C23" s="5"/>
      <c r="D23" s="5"/>
      <c r="E23" s="5"/>
      <c r="F23" s="16"/>
      <c r="H23" s="7" t="s">
        <v>5</v>
      </c>
      <c r="I23" s="7">
        <v>1.0284400000000001E-2</v>
      </c>
      <c r="J23" s="7" t="s">
        <v>6</v>
      </c>
      <c r="K23" s="7" t="s">
        <v>56</v>
      </c>
      <c r="M23" s="7">
        <v>26</v>
      </c>
      <c r="O23" s="5" t="s">
        <v>5</v>
      </c>
      <c r="P23" s="5">
        <v>2.01508E-2</v>
      </c>
      <c r="Q23" s="5" t="s">
        <v>6</v>
      </c>
      <c r="R23" s="5"/>
      <c r="S23" s="5"/>
      <c r="T23" s="5">
        <v>36</v>
      </c>
      <c r="U23" s="16"/>
      <c r="W23" s="15"/>
      <c r="X23" s="5"/>
      <c r="Y23" s="5"/>
      <c r="Z23" s="5"/>
      <c r="AA23" s="5"/>
      <c r="AB23" s="5"/>
      <c r="AC23" s="16"/>
      <c r="AE23" s="15"/>
      <c r="AF23" s="5"/>
      <c r="AG23" s="5"/>
      <c r="AH23" s="5"/>
      <c r="AI23" s="5"/>
      <c r="AJ23" s="16"/>
      <c r="AK23" s="13"/>
      <c r="AL23" s="7" t="s">
        <v>5</v>
      </c>
      <c r="AM23" s="7">
        <v>1.43987E-2</v>
      </c>
      <c r="AN23" s="7" t="s">
        <v>6</v>
      </c>
      <c r="AO23" s="7" t="s">
        <v>56</v>
      </c>
      <c r="AQ23" s="7">
        <v>16</v>
      </c>
      <c r="AR23" s="13"/>
      <c r="AS23" s="15"/>
      <c r="AT23" s="5"/>
      <c r="AU23" s="5"/>
      <c r="AV23" s="5"/>
      <c r="AW23" s="5"/>
      <c r="AX23" s="16"/>
      <c r="AY23" s="13"/>
      <c r="BA23" s="15"/>
      <c r="BB23" s="5"/>
      <c r="BC23" s="5"/>
      <c r="BD23" s="5"/>
      <c r="BE23" s="5"/>
      <c r="BF23" s="5"/>
      <c r="BG23" s="5"/>
      <c r="BH23" s="16"/>
      <c r="BJ23" s="7" t="s">
        <v>5</v>
      </c>
      <c r="BK23" s="7">
        <v>3.78357E-2</v>
      </c>
      <c r="BL23" s="7" t="s">
        <v>6</v>
      </c>
      <c r="BM23" s="7" t="s">
        <v>56</v>
      </c>
      <c r="BO23" s="7">
        <v>17</v>
      </c>
      <c r="BP23" s="16"/>
      <c r="BR23" s="15"/>
      <c r="BS23" s="5"/>
      <c r="BT23" s="5"/>
      <c r="BU23" s="5"/>
      <c r="BV23" s="5"/>
      <c r="BW23" s="5"/>
      <c r="BX23" s="5"/>
      <c r="BY23" s="16"/>
      <c r="CA23" s="15"/>
      <c r="CB23" s="5"/>
      <c r="CC23" s="5"/>
      <c r="CD23" s="5"/>
      <c r="CE23" s="5"/>
      <c r="CF23" s="16"/>
      <c r="CH23" s="15"/>
      <c r="CI23" s="5"/>
      <c r="CJ23" s="5"/>
      <c r="CK23" s="5"/>
      <c r="CL23" s="5"/>
      <c r="CM23" s="5"/>
      <c r="CN23" s="16"/>
      <c r="CP23" s="15"/>
      <c r="CQ23" s="5"/>
      <c r="CR23" s="5"/>
      <c r="CS23" s="5"/>
      <c r="CT23" s="5"/>
      <c r="CU23" s="5"/>
      <c r="CV23" s="16"/>
    </row>
    <row r="24" spans="1:102" s="7" customFormat="1" x14ac:dyDescent="0.25">
      <c r="A24" s="15"/>
      <c r="B24" s="5"/>
      <c r="C24" s="5"/>
      <c r="D24" s="5"/>
      <c r="E24" s="5"/>
      <c r="F24" s="16"/>
      <c r="H24" s="7" t="s">
        <v>5</v>
      </c>
      <c r="I24" s="7">
        <v>4.8658E-3</v>
      </c>
      <c r="J24" s="7" t="s">
        <v>6</v>
      </c>
      <c r="K24" s="7" t="s">
        <v>56</v>
      </c>
      <c r="M24" s="7">
        <v>27</v>
      </c>
      <c r="O24" s="5" t="s">
        <v>5</v>
      </c>
      <c r="P24" s="5">
        <v>3.23583E-2</v>
      </c>
      <c r="Q24" s="5" t="s">
        <v>6</v>
      </c>
      <c r="R24" s="5"/>
      <c r="S24" s="5"/>
      <c r="T24" s="5">
        <v>37</v>
      </c>
      <c r="U24" s="16"/>
      <c r="W24" s="15"/>
      <c r="X24" s="5"/>
      <c r="Y24" s="5"/>
      <c r="Z24" s="5"/>
      <c r="AA24" s="5"/>
      <c r="AB24" s="5"/>
      <c r="AC24" s="16"/>
      <c r="AE24" s="15"/>
      <c r="AF24" s="5"/>
      <c r="AG24" s="5"/>
      <c r="AH24" s="5"/>
      <c r="AI24" s="5"/>
      <c r="AJ24" s="16"/>
      <c r="AK24" s="13"/>
      <c r="AL24" s="7" t="s">
        <v>5</v>
      </c>
      <c r="AM24" s="7">
        <v>1.9547499999999999E-2</v>
      </c>
      <c r="AN24" s="7" t="s">
        <v>6</v>
      </c>
      <c r="AO24" s="7" t="s">
        <v>56</v>
      </c>
      <c r="AQ24" s="7">
        <v>17</v>
      </c>
      <c r="AR24" s="13"/>
      <c r="AS24" s="15"/>
      <c r="AT24" s="5"/>
      <c r="AU24" s="5"/>
      <c r="AV24" s="5"/>
      <c r="AW24" s="5"/>
      <c r="AX24" s="16"/>
      <c r="AY24" s="13"/>
      <c r="BA24" s="15"/>
      <c r="BB24" s="5"/>
      <c r="BC24" s="5"/>
      <c r="BD24" s="5"/>
      <c r="BE24" s="5"/>
      <c r="BF24" s="5"/>
      <c r="BG24" s="5"/>
      <c r="BH24" s="16"/>
      <c r="BJ24" s="7" t="s">
        <v>5</v>
      </c>
      <c r="BK24" s="7">
        <v>5.4967599999999998E-2</v>
      </c>
      <c r="BL24" s="7" t="s">
        <v>6</v>
      </c>
      <c r="BM24" s="7" t="s">
        <v>56</v>
      </c>
      <c r="BO24" s="7">
        <v>18</v>
      </c>
      <c r="BP24" s="16"/>
      <c r="BR24" s="15"/>
      <c r="BS24" s="5"/>
      <c r="BT24" s="5"/>
      <c r="BU24" s="5"/>
      <c r="BV24" s="5"/>
      <c r="BW24" s="5"/>
      <c r="BX24" s="5"/>
      <c r="BY24" s="16"/>
      <c r="CA24" s="15"/>
      <c r="CB24" s="5"/>
      <c r="CC24" s="5"/>
      <c r="CD24" s="5"/>
      <c r="CE24" s="5"/>
      <c r="CF24" s="16"/>
      <c r="CH24" s="15"/>
      <c r="CI24" s="5"/>
      <c r="CJ24" s="5"/>
      <c r="CK24" s="5"/>
      <c r="CL24" s="5"/>
      <c r="CM24" s="5"/>
      <c r="CN24" s="16"/>
      <c r="CP24" s="15"/>
      <c r="CQ24" s="5"/>
      <c r="CR24" s="5"/>
      <c r="CS24" s="5"/>
      <c r="CT24" s="5"/>
      <c r="CU24" s="5"/>
      <c r="CV24" s="16"/>
    </row>
    <row r="25" spans="1:102" s="7" customFormat="1" x14ac:dyDescent="0.25">
      <c r="A25" s="15"/>
      <c r="B25" s="5"/>
      <c r="C25" s="5"/>
      <c r="D25" s="5"/>
      <c r="E25" s="5"/>
      <c r="F25" s="16"/>
      <c r="H25" s="15"/>
      <c r="I25" s="5"/>
      <c r="J25" s="5"/>
      <c r="K25" s="5"/>
      <c r="L25" s="5"/>
      <c r="M25" s="16"/>
      <c r="O25" s="5" t="s">
        <v>5</v>
      </c>
      <c r="P25" s="5">
        <v>4.71279E-2</v>
      </c>
      <c r="Q25" s="5" t="s">
        <v>6</v>
      </c>
      <c r="R25" s="5"/>
      <c r="S25" s="5"/>
      <c r="T25" s="5">
        <v>38</v>
      </c>
      <c r="U25" s="16"/>
      <c r="W25" s="15"/>
      <c r="X25" s="5"/>
      <c r="Y25" s="5"/>
      <c r="Z25" s="5"/>
      <c r="AA25" s="5"/>
      <c r="AB25" s="5"/>
      <c r="AC25" s="16"/>
      <c r="AE25" s="15"/>
      <c r="AF25" s="5"/>
      <c r="AG25" s="5"/>
      <c r="AH25" s="5"/>
      <c r="AI25" s="5"/>
      <c r="AJ25" s="16"/>
      <c r="AK25" s="13"/>
      <c r="AL25" s="15"/>
      <c r="AM25" s="5"/>
      <c r="AN25" s="5"/>
      <c r="AO25" s="5"/>
      <c r="AP25" s="5"/>
      <c r="AQ25" s="16"/>
      <c r="AR25" s="13"/>
      <c r="AS25" s="15"/>
      <c r="AT25" s="5"/>
      <c r="AU25" s="5"/>
      <c r="AV25" s="5"/>
      <c r="AW25" s="5"/>
      <c r="AX25" s="16"/>
      <c r="AY25" s="13"/>
      <c r="BA25" s="15"/>
      <c r="BB25" s="5"/>
      <c r="BC25" s="5"/>
      <c r="BD25" s="5"/>
      <c r="BE25" s="5"/>
      <c r="BF25" s="5"/>
      <c r="BG25" s="5"/>
      <c r="BH25" s="16"/>
      <c r="BJ25" s="7" t="s">
        <v>5</v>
      </c>
      <c r="BK25" s="7">
        <v>3.2380800000000001E-2</v>
      </c>
      <c r="BL25" s="7" t="s">
        <v>6</v>
      </c>
      <c r="BM25" s="7" t="s">
        <v>56</v>
      </c>
      <c r="BO25" s="7">
        <v>19</v>
      </c>
      <c r="BP25" s="16"/>
      <c r="BR25" s="15"/>
      <c r="BS25" s="5"/>
      <c r="BT25" s="5"/>
      <c r="BU25" s="5"/>
      <c r="BV25" s="5"/>
      <c r="BW25" s="5"/>
      <c r="BX25" s="5"/>
      <c r="BY25" s="16"/>
      <c r="CA25" s="15"/>
      <c r="CB25" s="5"/>
      <c r="CC25" s="5"/>
      <c r="CD25" s="5"/>
      <c r="CE25" s="5"/>
      <c r="CF25" s="16"/>
      <c r="CH25" s="15"/>
      <c r="CI25" s="5"/>
      <c r="CJ25" s="5"/>
      <c r="CK25" s="5"/>
      <c r="CL25" s="5"/>
      <c r="CM25" s="5"/>
      <c r="CN25" s="16"/>
      <c r="CP25" s="15"/>
      <c r="CQ25" s="5"/>
      <c r="CR25" s="5"/>
      <c r="CS25" s="5"/>
      <c r="CT25" s="5"/>
      <c r="CU25" s="5"/>
      <c r="CV25" s="16"/>
    </row>
    <row r="26" spans="1:102" s="7" customFormat="1" x14ac:dyDescent="0.25">
      <c r="A26" s="15"/>
      <c r="B26" s="5"/>
      <c r="C26" s="5"/>
      <c r="D26" s="5"/>
      <c r="E26" s="5"/>
      <c r="F26" s="16"/>
      <c r="H26" s="15"/>
      <c r="I26" s="5"/>
      <c r="J26" s="5"/>
      <c r="K26" s="5"/>
      <c r="L26" s="5"/>
      <c r="M26" s="16"/>
      <c r="O26" s="5" t="s">
        <v>5</v>
      </c>
      <c r="P26" s="5">
        <v>4.2097999999999997E-2</v>
      </c>
      <c r="Q26" s="5" t="s">
        <v>6</v>
      </c>
      <c r="R26" s="5"/>
      <c r="S26" s="5"/>
      <c r="T26" s="5">
        <v>39</v>
      </c>
      <c r="U26" s="16"/>
      <c r="W26" s="15"/>
      <c r="X26" s="5"/>
      <c r="Y26" s="5"/>
      <c r="Z26" s="5"/>
      <c r="AA26" s="5"/>
      <c r="AB26" s="5"/>
      <c r="AC26" s="16"/>
      <c r="AE26" s="15"/>
      <c r="AF26" s="5"/>
      <c r="AG26" s="5"/>
      <c r="AH26" s="5"/>
      <c r="AI26" s="5"/>
      <c r="AJ26" s="16"/>
      <c r="AK26" s="13"/>
      <c r="AL26" s="15"/>
      <c r="AM26" s="5"/>
      <c r="AN26" s="5"/>
      <c r="AO26" s="5"/>
      <c r="AP26" s="5"/>
      <c r="AQ26" s="16"/>
      <c r="AR26" s="13"/>
      <c r="AS26" s="15"/>
      <c r="AT26" s="5"/>
      <c r="AU26" s="5"/>
      <c r="AV26" s="5"/>
      <c r="AW26" s="5"/>
      <c r="AX26" s="16"/>
      <c r="AY26" s="13"/>
      <c r="BA26" s="15"/>
      <c r="BB26" s="5"/>
      <c r="BC26" s="5"/>
      <c r="BD26" s="5"/>
      <c r="BE26" s="5"/>
      <c r="BF26" s="5"/>
      <c r="BG26" s="5"/>
      <c r="BH26" s="16"/>
      <c r="BJ26" s="7" t="s">
        <v>5</v>
      </c>
      <c r="BK26" s="7">
        <v>1.21496E-2</v>
      </c>
      <c r="BL26" s="7" t="s">
        <v>6</v>
      </c>
      <c r="BM26" s="7" t="s">
        <v>56</v>
      </c>
      <c r="BO26" s="7">
        <v>20</v>
      </c>
      <c r="BP26" s="16"/>
      <c r="BR26" s="15"/>
      <c r="BS26" s="5"/>
      <c r="BT26" s="5"/>
      <c r="BU26" s="5"/>
      <c r="BV26" s="5"/>
      <c r="BW26" s="5"/>
      <c r="BX26" s="5"/>
      <c r="BY26" s="16"/>
      <c r="CA26" s="15"/>
      <c r="CB26" s="5"/>
      <c r="CC26" s="5"/>
      <c r="CD26" s="5"/>
      <c r="CE26" s="5"/>
      <c r="CF26" s="16"/>
      <c r="CH26" s="15"/>
      <c r="CI26" s="5"/>
      <c r="CJ26" s="5"/>
      <c r="CK26" s="5"/>
      <c r="CL26" s="5"/>
      <c r="CM26" s="5"/>
      <c r="CN26" s="16"/>
      <c r="CP26" s="15"/>
      <c r="CQ26" s="5"/>
      <c r="CR26" s="5"/>
      <c r="CS26" s="5"/>
      <c r="CT26" s="5"/>
      <c r="CU26" s="5"/>
      <c r="CV26" s="16"/>
    </row>
    <row r="27" spans="1:102" s="7" customFormat="1" x14ac:dyDescent="0.25">
      <c r="A27" s="15"/>
      <c r="B27" s="5"/>
      <c r="C27" s="5"/>
      <c r="D27" s="5"/>
      <c r="E27" s="5"/>
      <c r="F27" s="16"/>
      <c r="H27" s="15"/>
      <c r="I27" s="5"/>
      <c r="J27" s="5"/>
      <c r="K27" s="5"/>
      <c r="L27" s="5"/>
      <c r="M27" s="16"/>
      <c r="O27" s="5" t="s">
        <v>5</v>
      </c>
      <c r="P27" s="5">
        <v>3.3044700000000003E-2</v>
      </c>
      <c r="Q27" s="5" t="s">
        <v>6</v>
      </c>
      <c r="R27" s="5"/>
      <c r="S27" s="5"/>
      <c r="T27" s="5">
        <v>40</v>
      </c>
      <c r="U27" s="16"/>
      <c r="W27" s="15"/>
      <c r="X27" s="5"/>
      <c r="Y27" s="5"/>
      <c r="Z27" s="5"/>
      <c r="AA27" s="5"/>
      <c r="AB27" s="5"/>
      <c r="AC27" s="16"/>
      <c r="AE27" s="15"/>
      <c r="AF27" s="5"/>
      <c r="AG27" s="5"/>
      <c r="AH27" s="5"/>
      <c r="AI27" s="5"/>
      <c r="AJ27" s="16"/>
      <c r="AK27" s="13"/>
      <c r="AL27" s="15"/>
      <c r="AM27" s="5"/>
      <c r="AN27" s="5"/>
      <c r="AO27" s="5"/>
      <c r="AP27" s="5"/>
      <c r="AQ27" s="16"/>
      <c r="AR27" s="13"/>
      <c r="AS27" s="15"/>
      <c r="AT27" s="5"/>
      <c r="AU27" s="5"/>
      <c r="AV27" s="5"/>
      <c r="AW27" s="5"/>
      <c r="AX27" s="16"/>
      <c r="AY27" s="13"/>
      <c r="BA27" s="15"/>
      <c r="BB27" s="5"/>
      <c r="BC27" s="5"/>
      <c r="BD27" s="5"/>
      <c r="BE27" s="5"/>
      <c r="BF27" s="5"/>
      <c r="BG27" s="5"/>
      <c r="BH27" s="16"/>
      <c r="BJ27" s="7" t="s">
        <v>5</v>
      </c>
      <c r="BK27" s="7">
        <v>9.5634899999999991E-3</v>
      </c>
      <c r="BL27" s="7" t="s">
        <v>6</v>
      </c>
      <c r="BM27" s="7" t="s">
        <v>56</v>
      </c>
      <c r="BO27" s="7">
        <v>21</v>
      </c>
      <c r="BP27" s="16"/>
      <c r="BR27" s="15"/>
      <c r="BS27" s="5"/>
      <c r="BT27" s="5"/>
      <c r="BU27" s="5"/>
      <c r="BV27" s="5"/>
      <c r="BW27" s="5"/>
      <c r="BX27" s="5"/>
      <c r="BY27" s="16"/>
      <c r="CA27" s="15"/>
      <c r="CB27" s="5"/>
      <c r="CC27" s="5"/>
      <c r="CD27" s="5"/>
      <c r="CE27" s="5"/>
      <c r="CF27" s="16"/>
      <c r="CH27" s="15"/>
      <c r="CI27" s="5"/>
      <c r="CJ27" s="5"/>
      <c r="CK27" s="5"/>
      <c r="CL27" s="5"/>
      <c r="CM27" s="5"/>
      <c r="CN27" s="16"/>
      <c r="CP27" s="15"/>
      <c r="CQ27" s="5"/>
      <c r="CR27" s="5"/>
      <c r="CS27" s="5"/>
      <c r="CT27" s="5"/>
      <c r="CU27" s="5"/>
      <c r="CV27" s="16"/>
    </row>
    <row r="28" spans="1:102" s="7" customFormat="1" x14ac:dyDescent="0.25">
      <c r="A28" s="15"/>
      <c r="B28" s="5"/>
      <c r="C28" s="5"/>
      <c r="D28" s="5"/>
      <c r="E28" s="5"/>
      <c r="F28" s="16"/>
      <c r="H28" s="15"/>
      <c r="I28" s="5"/>
      <c r="J28" s="5"/>
      <c r="K28" s="5"/>
      <c r="L28" s="5"/>
      <c r="M28" s="16"/>
      <c r="O28" s="15"/>
      <c r="P28" s="5"/>
      <c r="Q28" s="5"/>
      <c r="R28" s="5"/>
      <c r="S28" s="5"/>
      <c r="T28" s="5"/>
      <c r="U28" s="16"/>
      <c r="W28" s="15"/>
      <c r="X28" s="5"/>
      <c r="Y28" s="5"/>
      <c r="Z28" s="5"/>
      <c r="AA28" s="5"/>
      <c r="AB28" s="5"/>
      <c r="AC28" s="16"/>
      <c r="AE28" s="15"/>
      <c r="AF28" s="5"/>
      <c r="AG28" s="5"/>
      <c r="AH28" s="5"/>
      <c r="AI28" s="5"/>
      <c r="AJ28" s="16"/>
      <c r="AK28" s="13"/>
      <c r="AL28" s="15"/>
      <c r="AM28" s="5"/>
      <c r="AN28" s="5"/>
      <c r="AO28" s="5"/>
      <c r="AP28" s="5"/>
      <c r="AQ28" s="16"/>
      <c r="AR28" s="13"/>
      <c r="AS28" s="15"/>
      <c r="AT28" s="5"/>
      <c r="AU28" s="5"/>
      <c r="AV28" s="5"/>
      <c r="AW28" s="5"/>
      <c r="AX28" s="16"/>
      <c r="AY28" s="13"/>
      <c r="BA28" s="15"/>
      <c r="BB28" s="5"/>
      <c r="BC28" s="5"/>
      <c r="BD28" s="5"/>
      <c r="BE28" s="5"/>
      <c r="BF28" s="5"/>
      <c r="BG28" s="5"/>
      <c r="BH28" s="16"/>
      <c r="BJ28" s="15"/>
      <c r="BK28" s="5"/>
      <c r="BL28" s="5"/>
      <c r="BM28" s="5"/>
      <c r="BN28" s="5"/>
      <c r="BO28" s="5"/>
      <c r="BP28" s="16"/>
      <c r="BR28" s="15"/>
      <c r="BS28" s="5"/>
      <c r="BT28" s="5"/>
      <c r="BU28" s="5"/>
      <c r="BV28" s="5"/>
      <c r="BW28" s="5"/>
      <c r="BX28" s="5"/>
      <c r="BY28" s="16"/>
      <c r="CA28" s="15"/>
      <c r="CB28" s="5"/>
      <c r="CC28" s="5"/>
      <c r="CD28" s="5"/>
      <c r="CE28" s="5"/>
      <c r="CF28" s="16"/>
      <c r="CH28" s="15"/>
      <c r="CI28" s="5"/>
      <c r="CJ28" s="5"/>
      <c r="CK28" s="5"/>
      <c r="CL28" s="5"/>
      <c r="CM28" s="5"/>
      <c r="CN28" s="16"/>
      <c r="CP28" s="15"/>
      <c r="CQ28" s="5"/>
      <c r="CR28" s="5"/>
      <c r="CS28" s="5"/>
      <c r="CT28" s="5"/>
      <c r="CU28" s="5"/>
      <c r="CV28" s="16"/>
    </row>
    <row r="29" spans="1:102" s="7" customFormat="1" x14ac:dyDescent="0.25">
      <c r="A29" s="15"/>
      <c r="B29" s="5"/>
      <c r="C29" s="5"/>
      <c r="D29" s="5"/>
      <c r="E29" s="5"/>
      <c r="F29" s="16"/>
      <c r="H29" s="15"/>
      <c r="I29" s="5"/>
      <c r="J29" s="5"/>
      <c r="K29" s="5"/>
      <c r="L29" s="5"/>
      <c r="M29" s="16"/>
      <c r="O29" s="15"/>
      <c r="P29" s="5"/>
      <c r="Q29" s="5"/>
      <c r="R29" s="5"/>
      <c r="S29" s="5"/>
      <c r="T29" s="5"/>
      <c r="U29" s="16"/>
      <c r="W29" s="15"/>
      <c r="X29" s="5"/>
      <c r="Y29" s="5"/>
      <c r="Z29" s="5"/>
      <c r="AA29" s="5"/>
      <c r="AB29" s="5"/>
      <c r="AC29" s="16"/>
      <c r="AE29" s="15"/>
      <c r="AF29" s="5"/>
      <c r="AG29" s="5"/>
      <c r="AH29" s="5"/>
      <c r="AI29" s="5"/>
      <c r="AJ29" s="16"/>
      <c r="AK29" s="13"/>
      <c r="AL29" s="15"/>
      <c r="AM29" s="5"/>
      <c r="AN29" s="5"/>
      <c r="AO29" s="5"/>
      <c r="AP29" s="5"/>
      <c r="AQ29" s="16"/>
      <c r="AR29" s="13"/>
      <c r="AS29" s="15"/>
      <c r="AT29" s="5"/>
      <c r="AU29" s="5"/>
      <c r="AV29" s="5"/>
      <c r="AW29" s="5"/>
      <c r="AX29" s="16"/>
      <c r="AY29" s="13"/>
      <c r="BA29" s="15"/>
      <c r="BB29" s="5"/>
      <c r="BC29" s="5"/>
      <c r="BD29" s="5"/>
      <c r="BE29" s="5"/>
      <c r="BF29" s="5"/>
      <c r="BG29" s="5"/>
      <c r="BH29" s="16"/>
      <c r="BJ29" s="15"/>
      <c r="BK29" s="5"/>
      <c r="BL29" s="5"/>
      <c r="BM29" s="5"/>
      <c r="BN29" s="5"/>
      <c r="BO29" s="5"/>
      <c r="BP29" s="16"/>
      <c r="BR29" s="15"/>
      <c r="BS29" s="5"/>
      <c r="BT29" s="5"/>
      <c r="BU29" s="5"/>
      <c r="BV29" s="5"/>
      <c r="BW29" s="5"/>
      <c r="BX29" s="5"/>
      <c r="BY29" s="16"/>
      <c r="CA29" s="15"/>
      <c r="CB29" s="5"/>
      <c r="CC29" s="5"/>
      <c r="CD29" s="5"/>
      <c r="CE29" s="5"/>
      <c r="CF29" s="16"/>
      <c r="CH29" s="15"/>
      <c r="CI29" s="5"/>
      <c r="CJ29" s="5"/>
      <c r="CK29" s="5"/>
      <c r="CL29" s="5"/>
      <c r="CM29" s="5"/>
      <c r="CN29" s="16"/>
      <c r="CP29" s="15"/>
      <c r="CQ29" s="5"/>
      <c r="CR29" s="5"/>
      <c r="CS29" s="5"/>
      <c r="CT29" s="5"/>
      <c r="CU29" s="5"/>
      <c r="CV29" s="16"/>
    </row>
    <row r="30" spans="1:102" s="2" customFormat="1" x14ac:dyDescent="0.25">
      <c r="A30" s="17"/>
      <c r="B30" s="4"/>
      <c r="C30" s="4"/>
      <c r="D30" s="4"/>
      <c r="E30" s="4"/>
      <c r="F30" s="18"/>
      <c r="H30" s="17"/>
      <c r="I30" s="4"/>
      <c r="J30" s="4"/>
      <c r="K30" s="4"/>
      <c r="L30" s="4"/>
      <c r="M30" s="18"/>
      <c r="O30" s="15"/>
      <c r="P30" s="5"/>
      <c r="Q30" s="5"/>
      <c r="R30" s="5"/>
      <c r="S30" s="5"/>
      <c r="T30" s="5"/>
      <c r="U30" s="18"/>
      <c r="W30" s="17"/>
      <c r="X30" s="4"/>
      <c r="Y30" s="4"/>
      <c r="Z30" s="5"/>
      <c r="AA30" s="5"/>
      <c r="AB30" s="4"/>
      <c r="AC30" s="18"/>
      <c r="AE30" s="15"/>
      <c r="AF30" s="5"/>
      <c r="AG30" s="5"/>
      <c r="AH30" s="5"/>
      <c r="AI30" s="5"/>
      <c r="AJ30" s="16"/>
      <c r="AK30" s="13"/>
      <c r="AL30" s="15"/>
      <c r="AM30" s="5"/>
      <c r="AN30" s="5"/>
      <c r="AO30" s="5"/>
      <c r="AP30" s="5"/>
      <c r="AQ30" s="16"/>
      <c r="AR30" s="13"/>
      <c r="AS30" s="15"/>
      <c r="AT30" s="5"/>
      <c r="AU30" s="5"/>
      <c r="AV30" s="5"/>
      <c r="AW30" s="5"/>
      <c r="AX30" s="16"/>
      <c r="AY30" s="13"/>
      <c r="AZ30" s="7"/>
      <c r="BA30" s="15"/>
      <c r="BB30" s="5"/>
      <c r="BC30" s="5"/>
      <c r="BD30" s="5"/>
      <c r="BE30" s="5"/>
      <c r="BF30" s="5"/>
      <c r="BG30" s="5"/>
      <c r="BH30" s="16"/>
      <c r="BI30" s="7"/>
      <c r="BJ30" s="15"/>
      <c r="BK30" s="5"/>
      <c r="BL30" s="5"/>
      <c r="BM30" s="5"/>
      <c r="BN30" s="5"/>
      <c r="BO30" s="5"/>
      <c r="BP30" s="16"/>
      <c r="BQ30" s="7"/>
      <c r="BR30" s="15"/>
      <c r="BS30" s="5"/>
      <c r="BT30" s="5"/>
      <c r="BU30" s="5"/>
      <c r="BV30" s="5"/>
      <c r="BW30" s="5"/>
      <c r="BX30" s="5"/>
      <c r="BY30" s="16"/>
      <c r="BZ30" s="7"/>
      <c r="CA30" s="17"/>
      <c r="CB30" s="4"/>
      <c r="CC30" s="4"/>
      <c r="CD30" s="5"/>
      <c r="CE30" s="4"/>
      <c r="CF30" s="18"/>
      <c r="CG30" s="7"/>
      <c r="CH30" s="15"/>
      <c r="CI30" s="5"/>
      <c r="CJ30" s="5"/>
      <c r="CK30" s="5"/>
      <c r="CL30" s="5"/>
      <c r="CM30" s="5"/>
      <c r="CN30" s="16"/>
      <c r="CP30" s="15"/>
      <c r="CQ30" s="5"/>
      <c r="CR30" s="5"/>
      <c r="CS30" s="5"/>
      <c r="CT30" s="5"/>
      <c r="CU30" s="5"/>
      <c r="CV30" s="16"/>
    </row>
    <row r="31" spans="1:102" s="2" customFormat="1" x14ac:dyDescent="0.25">
      <c r="A31" s="17"/>
      <c r="B31" s="4"/>
      <c r="C31" s="4"/>
      <c r="D31" s="4"/>
      <c r="E31" s="4"/>
      <c r="F31" s="18"/>
      <c r="H31" s="17"/>
      <c r="I31" s="4"/>
      <c r="J31" s="4"/>
      <c r="K31" s="4"/>
      <c r="L31" s="4"/>
      <c r="M31" s="18"/>
      <c r="O31" s="17"/>
      <c r="P31" s="4"/>
      <c r="Q31" s="4"/>
      <c r="R31" s="5"/>
      <c r="S31" s="5"/>
      <c r="T31" s="4"/>
      <c r="U31" s="18"/>
      <c r="W31" s="17"/>
      <c r="X31" s="4"/>
      <c r="Y31" s="4"/>
      <c r="Z31" s="5"/>
      <c r="AA31" s="5"/>
      <c r="AB31" s="4"/>
      <c r="AC31" s="18"/>
      <c r="AE31" s="15"/>
      <c r="AF31" s="5"/>
      <c r="AG31" s="5"/>
      <c r="AH31" s="5"/>
      <c r="AI31" s="5"/>
      <c r="AJ31" s="16"/>
      <c r="AK31" s="13"/>
      <c r="AL31" s="15"/>
      <c r="AM31" s="5"/>
      <c r="AN31" s="5"/>
      <c r="AO31" s="5"/>
      <c r="AP31" s="5"/>
      <c r="AQ31" s="16"/>
      <c r="AR31" s="13"/>
      <c r="AS31" s="15"/>
      <c r="AT31" s="5"/>
      <c r="AU31" s="5"/>
      <c r="AV31" s="5"/>
      <c r="AW31" s="5"/>
      <c r="AX31" s="16"/>
      <c r="AY31" s="13"/>
      <c r="AZ31" s="7"/>
      <c r="BA31" s="17"/>
      <c r="BB31" s="4"/>
      <c r="BC31" s="4"/>
      <c r="BD31" s="5"/>
      <c r="BE31" s="4"/>
      <c r="BF31" s="4"/>
      <c r="BG31" s="4"/>
      <c r="BH31" s="18"/>
      <c r="BJ31" s="17"/>
      <c r="BK31" s="4"/>
      <c r="BL31" s="4"/>
      <c r="BM31" s="5"/>
      <c r="BN31" s="4"/>
      <c r="BO31" s="4"/>
      <c r="BP31" s="18"/>
      <c r="BR31" s="17"/>
      <c r="BS31" s="4"/>
      <c r="BT31" s="4"/>
      <c r="BU31" s="5"/>
      <c r="BV31" s="4"/>
      <c r="BW31" s="4"/>
      <c r="BX31" s="4"/>
      <c r="BY31" s="18"/>
      <c r="CA31" s="17"/>
      <c r="CB31" s="4"/>
      <c r="CC31" s="4"/>
      <c r="CD31" s="5"/>
      <c r="CE31" s="4"/>
      <c r="CF31" s="18"/>
      <c r="CH31" s="17"/>
      <c r="CI31" s="4"/>
      <c r="CJ31" s="4"/>
      <c r="CK31" s="5"/>
      <c r="CL31" s="4"/>
      <c r="CM31" s="4"/>
      <c r="CN31" s="18"/>
      <c r="CP31" s="17"/>
      <c r="CQ31" s="4"/>
      <c r="CR31" s="4"/>
      <c r="CS31" s="5"/>
      <c r="CT31" s="4"/>
      <c r="CU31" s="4"/>
      <c r="CV31" s="18"/>
    </row>
    <row r="32" spans="1:102" s="1" customFormat="1" x14ac:dyDescent="0.25">
      <c r="A32" s="19" t="s">
        <v>7</v>
      </c>
      <c r="B32" s="3">
        <v>2.9237200000000001E-2</v>
      </c>
      <c r="C32" s="3" t="s">
        <v>6</v>
      </c>
      <c r="D32" s="24"/>
      <c r="E32" s="3"/>
      <c r="F32" s="20"/>
      <c r="G32" s="2"/>
      <c r="H32" s="5" t="s">
        <v>7</v>
      </c>
      <c r="I32" s="5">
        <v>4.2207399999999999E-2</v>
      </c>
      <c r="J32" s="5" t="s">
        <v>6</v>
      </c>
      <c r="K32" s="24"/>
      <c r="L32" s="3"/>
      <c r="M32" s="20"/>
      <c r="N32" s="2"/>
      <c r="O32" s="5" t="s">
        <v>7</v>
      </c>
      <c r="P32" s="5">
        <v>5.3198299999999997E-2</v>
      </c>
      <c r="Q32" s="5" t="s">
        <v>6</v>
      </c>
      <c r="R32" s="24"/>
      <c r="S32" s="3"/>
      <c r="T32" s="3"/>
      <c r="U32" s="20"/>
      <c r="V32" s="2"/>
      <c r="W32" s="19" t="s">
        <v>7</v>
      </c>
      <c r="X32" s="3">
        <v>4.2017499999999999E-2</v>
      </c>
      <c r="Y32" s="3" t="s">
        <v>6</v>
      </c>
      <c r="Z32" s="24"/>
      <c r="AA32" s="3"/>
      <c r="AB32" s="3"/>
      <c r="AC32" s="20"/>
      <c r="AD32" s="2"/>
      <c r="AE32" s="5" t="s">
        <v>7</v>
      </c>
      <c r="AF32" s="5">
        <v>6.0158700000000002E-2</v>
      </c>
      <c r="AG32" s="5" t="s">
        <v>6</v>
      </c>
      <c r="AH32" s="24"/>
      <c r="AI32" s="3"/>
      <c r="AJ32" s="20"/>
      <c r="AK32" s="58"/>
      <c r="AL32" s="7" t="s">
        <v>7</v>
      </c>
      <c r="AM32" s="7">
        <v>9.9742399999999995E-2</v>
      </c>
      <c r="AN32" s="7" t="s">
        <v>6</v>
      </c>
      <c r="AO32" s="24"/>
      <c r="AP32" s="3"/>
      <c r="AQ32" s="20"/>
      <c r="AR32" s="58"/>
      <c r="AS32" s="5" t="s">
        <v>7</v>
      </c>
      <c r="AT32" s="5">
        <v>6.0158700000000002E-2</v>
      </c>
      <c r="AU32" s="5" t="s">
        <v>6</v>
      </c>
      <c r="AV32" s="24"/>
      <c r="AW32" s="3"/>
      <c r="AX32" s="20"/>
      <c r="AY32" s="58"/>
      <c r="AZ32" s="2"/>
      <c r="BA32" s="17"/>
      <c r="BB32" s="4"/>
      <c r="BC32" s="4"/>
      <c r="BD32" s="5"/>
      <c r="BE32" s="4"/>
      <c r="BF32" s="4"/>
      <c r="BG32" s="4"/>
      <c r="BH32" s="18"/>
      <c r="BI32" s="2"/>
      <c r="BJ32" s="17"/>
      <c r="BK32" s="4"/>
      <c r="BL32" s="4"/>
      <c r="BM32" s="5"/>
      <c r="BN32" s="4"/>
      <c r="BO32" s="4"/>
      <c r="BP32" s="18"/>
      <c r="BQ32" s="2"/>
      <c r="BR32" s="17"/>
      <c r="BS32" s="4"/>
      <c r="BT32" s="4"/>
      <c r="BU32" s="5"/>
      <c r="BV32" s="4"/>
      <c r="BW32" s="4"/>
      <c r="BX32" s="4"/>
      <c r="BY32" s="18"/>
      <c r="BZ32" s="2"/>
      <c r="CA32" s="7" t="s">
        <v>7</v>
      </c>
      <c r="CB32" s="7">
        <v>5.0888500000000003E-2</v>
      </c>
      <c r="CC32" s="7" t="s">
        <v>6</v>
      </c>
      <c r="CD32" s="24"/>
      <c r="CE32" s="3"/>
      <c r="CF32" s="20"/>
      <c r="CG32" s="2"/>
      <c r="CH32" s="17"/>
      <c r="CI32" s="4"/>
      <c r="CJ32" s="4"/>
      <c r="CK32" s="5"/>
      <c r="CL32" s="4"/>
      <c r="CM32" s="4"/>
      <c r="CN32" s="18"/>
      <c r="CO32" s="2"/>
      <c r="CP32" s="17"/>
      <c r="CQ32" s="4"/>
      <c r="CR32" s="4"/>
      <c r="CS32" s="5"/>
      <c r="CT32" s="4"/>
      <c r="CU32" s="4"/>
      <c r="CV32" s="18"/>
      <c r="CW32" s="2"/>
      <c r="CX32" s="2"/>
    </row>
    <row r="33" spans="1:102" s="1" customFormat="1" x14ac:dyDescent="0.25">
      <c r="A33" s="19" t="s">
        <v>8</v>
      </c>
      <c r="B33" s="3">
        <v>2.0615600000000001E-2</v>
      </c>
      <c r="C33" s="3" t="s">
        <v>6</v>
      </c>
      <c r="D33" s="24"/>
      <c r="E33" s="3"/>
      <c r="F33" s="20"/>
      <c r="G33" s="2"/>
      <c r="H33" s="5" t="s">
        <v>8</v>
      </c>
      <c r="I33" s="5">
        <v>2.0897599999999999E-2</v>
      </c>
      <c r="J33" s="5" t="s">
        <v>6</v>
      </c>
      <c r="K33" s="24"/>
      <c r="L33" s="3"/>
      <c r="M33" s="20"/>
      <c r="N33" s="2"/>
      <c r="O33" s="5" t="s">
        <v>8</v>
      </c>
      <c r="P33" s="5">
        <v>3.5346000000000002E-2</v>
      </c>
      <c r="Q33" s="5" t="s">
        <v>6</v>
      </c>
      <c r="R33" s="24"/>
      <c r="S33" s="3"/>
      <c r="T33" s="3"/>
      <c r="U33" s="20"/>
      <c r="V33" s="2"/>
      <c r="W33" s="19" t="s">
        <v>8</v>
      </c>
      <c r="X33" s="3">
        <v>2.6055200000000001E-2</v>
      </c>
      <c r="Y33" s="3" t="s">
        <v>6</v>
      </c>
      <c r="Z33" s="24"/>
      <c r="AA33" s="3"/>
      <c r="AB33" s="3"/>
      <c r="AC33" s="20"/>
      <c r="AD33" s="2"/>
      <c r="AE33" s="5" t="s">
        <v>8</v>
      </c>
      <c r="AF33" s="5">
        <v>3.51413E-2</v>
      </c>
      <c r="AG33" s="5" t="s">
        <v>6</v>
      </c>
      <c r="AH33" s="24"/>
      <c r="AI33" s="3"/>
      <c r="AJ33" s="20"/>
      <c r="AK33" s="58"/>
      <c r="AL33" s="7" t="s">
        <v>8</v>
      </c>
      <c r="AM33" s="7">
        <v>4.4690000000000001E-2</v>
      </c>
      <c r="AN33" s="7" t="s">
        <v>6</v>
      </c>
      <c r="AO33" s="24"/>
      <c r="AP33" s="3"/>
      <c r="AQ33" s="20"/>
      <c r="AR33" s="58"/>
      <c r="AS33" s="5" t="s">
        <v>8</v>
      </c>
      <c r="AT33" s="5">
        <v>3.51413E-2</v>
      </c>
      <c r="AU33" s="5" t="s">
        <v>6</v>
      </c>
      <c r="AV33" s="24"/>
      <c r="AW33" s="3"/>
      <c r="AX33" s="20"/>
      <c r="AY33" s="58"/>
      <c r="AZ33" s="2"/>
      <c r="BA33" s="7" t="s">
        <v>7</v>
      </c>
      <c r="BB33" s="7">
        <v>9.8000199999999996E-2</v>
      </c>
      <c r="BC33" s="7" t="s">
        <v>6</v>
      </c>
      <c r="BD33" s="24"/>
      <c r="BE33" s="3"/>
      <c r="BF33" s="3"/>
      <c r="BG33" s="3"/>
      <c r="BH33" s="20"/>
      <c r="BI33" s="2"/>
      <c r="BJ33" s="5" t="s">
        <v>7</v>
      </c>
      <c r="BK33" s="5">
        <v>6.0291200000000003E-2</v>
      </c>
      <c r="BL33" s="5" t="s">
        <v>6</v>
      </c>
      <c r="BM33" s="24"/>
      <c r="BN33" s="3"/>
      <c r="BO33" s="3"/>
      <c r="BP33" s="20"/>
      <c r="BQ33" s="2"/>
      <c r="BR33" s="7" t="s">
        <v>7</v>
      </c>
      <c r="BS33" s="7">
        <v>6.0624600000000001E-2</v>
      </c>
      <c r="BT33" s="7" t="s">
        <v>6</v>
      </c>
      <c r="BU33" s="24"/>
      <c r="BV33" s="3"/>
      <c r="BW33" s="3"/>
      <c r="BX33" s="3"/>
      <c r="BY33" s="20"/>
      <c r="BZ33" s="2"/>
      <c r="CA33" s="7" t="s">
        <v>8</v>
      </c>
      <c r="CB33" s="7">
        <v>4.6447200000000001E-2</v>
      </c>
      <c r="CC33" s="7" t="s">
        <v>6</v>
      </c>
      <c r="CD33" s="24"/>
      <c r="CE33" s="3"/>
      <c r="CF33" s="20"/>
      <c r="CG33" s="2"/>
      <c r="CH33" s="19" t="s">
        <v>7</v>
      </c>
      <c r="CI33" s="3">
        <v>0.66105800000000003</v>
      </c>
      <c r="CJ33" s="3" t="s">
        <v>6</v>
      </c>
      <c r="CK33" s="24"/>
      <c r="CL33" s="3"/>
      <c r="CM33" s="3"/>
      <c r="CN33" s="20"/>
      <c r="CO33" s="2"/>
      <c r="CP33" s="7" t="s">
        <v>7</v>
      </c>
      <c r="CQ33" s="7">
        <v>9.1218800000000003E-2</v>
      </c>
      <c r="CR33" s="7" t="s">
        <v>6</v>
      </c>
      <c r="CS33" s="24"/>
      <c r="CT33" s="3"/>
      <c r="CU33" s="3"/>
      <c r="CV33" s="20"/>
      <c r="CW33" s="2"/>
      <c r="CX33" s="2"/>
    </row>
    <row r="34" spans="1:102" s="1" customFormat="1" ht="16.5" customHeight="1" x14ac:dyDescent="0.25">
      <c r="A34" s="19" t="s">
        <v>9</v>
      </c>
      <c r="B34" s="3">
        <v>1.0441799999999999E-2</v>
      </c>
      <c r="C34" s="3" t="s">
        <v>6</v>
      </c>
      <c r="D34" s="24"/>
      <c r="E34" s="3"/>
      <c r="F34" s="20"/>
      <c r="G34" s="2"/>
      <c r="H34" s="5" t="s">
        <v>9</v>
      </c>
      <c r="I34" s="5">
        <v>1.91479E-3</v>
      </c>
      <c r="J34" s="5" t="s">
        <v>6</v>
      </c>
      <c r="K34" s="24"/>
      <c r="L34" s="3"/>
      <c r="M34" s="20"/>
      <c r="N34" s="2"/>
      <c r="O34" s="5" t="s">
        <v>9</v>
      </c>
      <c r="P34" s="5">
        <v>1.40927E-2</v>
      </c>
      <c r="Q34" s="5" t="s">
        <v>6</v>
      </c>
      <c r="R34" s="24"/>
      <c r="S34" s="3"/>
      <c r="T34" s="3"/>
      <c r="U34" s="20"/>
      <c r="V34" s="2"/>
      <c r="W34" s="19" t="s">
        <v>9</v>
      </c>
      <c r="X34" s="3">
        <v>2.7247500000000002E-3</v>
      </c>
      <c r="Y34" s="3" t="s">
        <v>6</v>
      </c>
      <c r="Z34" s="25"/>
      <c r="AA34" s="3"/>
      <c r="AB34" s="3"/>
      <c r="AC34" s="20"/>
      <c r="AD34" s="2"/>
      <c r="AE34" s="5" t="s">
        <v>9</v>
      </c>
      <c r="AF34" s="5">
        <v>9.9404100000000002E-3</v>
      </c>
      <c r="AG34" s="5" t="s">
        <v>6</v>
      </c>
      <c r="AH34" s="24"/>
      <c r="AI34" s="3"/>
      <c r="AJ34" s="20"/>
      <c r="AK34" s="58"/>
      <c r="AL34" s="7" t="s">
        <v>9</v>
      </c>
      <c r="AM34" s="7">
        <v>7.5811999999999997E-3</v>
      </c>
      <c r="AN34" s="7" t="s">
        <v>6</v>
      </c>
      <c r="AO34" s="24"/>
      <c r="AP34" s="3"/>
      <c r="AQ34" s="20"/>
      <c r="AR34" s="58"/>
      <c r="AS34" s="5" t="s">
        <v>9</v>
      </c>
      <c r="AT34" s="5">
        <v>9.9404100000000002E-3</v>
      </c>
      <c r="AU34" s="5" t="s">
        <v>6</v>
      </c>
      <c r="AV34" s="24"/>
      <c r="AW34" s="3"/>
      <c r="AX34" s="20"/>
      <c r="AY34" s="58"/>
      <c r="AZ34" s="2"/>
      <c r="BA34" s="7" t="s">
        <v>8</v>
      </c>
      <c r="BB34" s="7">
        <v>6.1051300000000003E-2</v>
      </c>
      <c r="BC34" s="7" t="s">
        <v>6</v>
      </c>
      <c r="BD34" s="24"/>
      <c r="BE34" s="3"/>
      <c r="BF34" s="3"/>
      <c r="BG34" s="3"/>
      <c r="BH34" s="20"/>
      <c r="BI34" s="2"/>
      <c r="BJ34" s="5" t="s">
        <v>8</v>
      </c>
      <c r="BK34" s="5">
        <v>3.83007E-2</v>
      </c>
      <c r="BL34" s="5" t="s">
        <v>6</v>
      </c>
      <c r="BM34" s="24"/>
      <c r="BN34" s="3"/>
      <c r="BO34" s="3"/>
      <c r="BP34" s="20"/>
      <c r="BQ34" s="2"/>
      <c r="BR34" s="7" t="s">
        <v>8</v>
      </c>
      <c r="BS34" s="7">
        <v>3.45822E-2</v>
      </c>
      <c r="BT34" s="7" t="s">
        <v>6</v>
      </c>
      <c r="BU34" s="24"/>
      <c r="BV34" s="3"/>
      <c r="BW34" s="3"/>
      <c r="BX34" s="3"/>
      <c r="BY34" s="20"/>
      <c r="BZ34" s="2"/>
      <c r="CA34" s="7" t="s">
        <v>9</v>
      </c>
      <c r="CB34" s="7">
        <v>3.7830999999999997E-2</v>
      </c>
      <c r="CC34" s="7" t="s">
        <v>6</v>
      </c>
      <c r="CD34" s="24"/>
      <c r="CE34" s="3"/>
      <c r="CF34" s="20"/>
      <c r="CG34" s="2"/>
      <c r="CH34" s="19" t="s">
        <v>8</v>
      </c>
      <c r="CI34" s="3">
        <v>0.298539</v>
      </c>
      <c r="CJ34" s="3" t="s">
        <v>6</v>
      </c>
      <c r="CK34" s="24"/>
      <c r="CL34" s="3"/>
      <c r="CM34" s="3"/>
      <c r="CN34" s="20"/>
      <c r="CO34" s="2"/>
      <c r="CP34" s="7" t="s">
        <v>8</v>
      </c>
      <c r="CQ34" s="7">
        <v>3.3067399999999997E-2</v>
      </c>
      <c r="CR34" s="7" t="s">
        <v>6</v>
      </c>
      <c r="CS34" s="24"/>
      <c r="CT34" s="3"/>
      <c r="CU34" s="3"/>
      <c r="CV34" s="20"/>
      <c r="CW34" s="2"/>
      <c r="CX34" s="2"/>
    </row>
    <row r="35" spans="1:102" x14ac:dyDescent="0.25">
      <c r="A35" s="15"/>
      <c r="B35" s="5"/>
      <c r="C35" s="5"/>
      <c r="D35" s="5"/>
      <c r="E35" s="5"/>
      <c r="F35" s="16"/>
      <c r="H35" s="15"/>
      <c r="I35" s="5"/>
      <c r="J35" s="5"/>
      <c r="K35" s="5"/>
      <c r="L35" s="5"/>
      <c r="M35" s="16"/>
      <c r="O35" s="15"/>
      <c r="P35" s="5"/>
      <c r="Q35" s="5"/>
      <c r="R35" s="5"/>
      <c r="S35" s="5"/>
      <c r="T35" s="5"/>
      <c r="U35" s="16"/>
      <c r="W35" s="15"/>
      <c r="X35" s="5"/>
      <c r="Y35" s="5"/>
      <c r="Z35" s="5"/>
      <c r="AA35" s="5"/>
      <c r="AB35" s="5"/>
      <c r="AC35" s="16"/>
      <c r="AE35" s="15"/>
      <c r="AF35" s="5"/>
      <c r="AG35" s="5"/>
      <c r="AH35" s="5"/>
      <c r="AI35" s="5"/>
      <c r="AJ35" s="16"/>
      <c r="AK35" s="13"/>
      <c r="AL35" s="15"/>
      <c r="AM35" s="5"/>
      <c r="AN35" s="5"/>
      <c r="AO35" s="5"/>
      <c r="AP35" s="5"/>
      <c r="AQ35" s="16"/>
      <c r="AR35" s="13"/>
      <c r="AS35" s="15"/>
      <c r="AT35" s="5"/>
      <c r="AU35" s="5"/>
      <c r="AV35" s="5"/>
      <c r="AW35" s="5"/>
      <c r="AX35" s="16"/>
      <c r="AY35" s="13"/>
      <c r="BA35" s="7" t="s">
        <v>9</v>
      </c>
      <c r="BB35" s="7">
        <v>7.7906900000000003E-3</v>
      </c>
      <c r="BC35" s="7" t="s">
        <v>6</v>
      </c>
      <c r="BD35" s="24"/>
      <c r="BE35" s="3"/>
      <c r="BF35" s="3"/>
      <c r="BG35" s="3"/>
      <c r="BH35" s="20"/>
      <c r="BI35" s="2"/>
      <c r="BJ35" s="5" t="s">
        <v>9</v>
      </c>
      <c r="BK35" s="5">
        <v>9.5634899999999991E-3</v>
      </c>
      <c r="BL35" s="5" t="s">
        <v>6</v>
      </c>
      <c r="BM35" s="24"/>
      <c r="BN35" s="3"/>
      <c r="BO35" s="3"/>
      <c r="BP35" s="20"/>
      <c r="BQ35" s="2"/>
      <c r="BR35" s="7" t="s">
        <v>9</v>
      </c>
      <c r="BS35" s="7">
        <v>1.0222699999999999E-2</v>
      </c>
      <c r="BT35" s="7" t="s">
        <v>6</v>
      </c>
      <c r="BU35" s="24"/>
      <c r="BV35" s="3"/>
      <c r="BW35" s="3"/>
      <c r="BX35" s="3"/>
      <c r="BY35" s="20"/>
      <c r="BZ35" s="2"/>
      <c r="CA35" s="15"/>
      <c r="CB35" s="5"/>
      <c r="CC35" s="5"/>
      <c r="CD35" s="5"/>
      <c r="CE35" s="5"/>
      <c r="CF35" s="16"/>
      <c r="CG35" s="2"/>
      <c r="CH35" s="19" t="s">
        <v>9</v>
      </c>
      <c r="CI35" s="3">
        <v>0.1142</v>
      </c>
      <c r="CJ35" s="3" t="s">
        <v>6</v>
      </c>
      <c r="CK35" s="24"/>
      <c r="CL35" s="3"/>
      <c r="CM35" s="3"/>
      <c r="CN35" s="20"/>
      <c r="CO35" s="2"/>
      <c r="CP35" s="7" t="s">
        <v>9</v>
      </c>
      <c r="CQ35" s="7">
        <v>6.3290999999999998E-3</v>
      </c>
      <c r="CR35" s="7" t="s">
        <v>6</v>
      </c>
      <c r="CS35" s="24"/>
      <c r="CT35" s="3"/>
      <c r="CU35" s="3"/>
      <c r="CV35" s="20"/>
      <c r="CW35" s="2"/>
      <c r="CX35" s="2"/>
    </row>
    <row r="36" spans="1:102" x14ac:dyDescent="0.25">
      <c r="A36" s="15"/>
      <c r="B36" s="5"/>
      <c r="C36" s="5"/>
      <c r="D36" s="5"/>
      <c r="E36" s="5"/>
      <c r="F36" s="16"/>
      <c r="H36" s="5" t="s">
        <v>22</v>
      </c>
      <c r="I36" s="5">
        <v>34.104100000000003</v>
      </c>
      <c r="J36" s="5" t="s">
        <v>11</v>
      </c>
      <c r="K36" s="5"/>
      <c r="L36" s="5"/>
      <c r="M36" s="5">
        <v>9</v>
      </c>
      <c r="O36" s="5" t="s">
        <v>10</v>
      </c>
      <c r="P36" s="5">
        <v>20.740600000000001</v>
      </c>
      <c r="Q36" s="5" t="s">
        <v>11</v>
      </c>
      <c r="R36" s="5" t="s">
        <v>56</v>
      </c>
      <c r="S36" s="5" t="s">
        <v>27</v>
      </c>
      <c r="T36" s="5">
        <v>19</v>
      </c>
      <c r="U36" s="16"/>
      <c r="W36" s="15" t="s">
        <v>10</v>
      </c>
      <c r="X36" s="5">
        <v>68.000200000000007</v>
      </c>
      <c r="Y36" s="5" t="s">
        <v>11</v>
      </c>
      <c r="Z36" s="5"/>
      <c r="AA36" s="5"/>
      <c r="AB36" s="5"/>
      <c r="AC36" s="16">
        <v>14</v>
      </c>
      <c r="AE36" s="5" t="s">
        <v>10</v>
      </c>
      <c r="AF36" s="5">
        <v>24.8704</v>
      </c>
      <c r="AG36" s="5" t="s">
        <v>11</v>
      </c>
      <c r="AH36" s="5" t="s">
        <v>56</v>
      </c>
      <c r="AI36" s="5" t="s">
        <v>27</v>
      </c>
      <c r="AJ36" s="5">
        <v>6</v>
      </c>
      <c r="AK36" s="13"/>
      <c r="AL36" s="7" t="s">
        <v>10</v>
      </c>
      <c r="AM36" s="7">
        <v>10.1898</v>
      </c>
      <c r="AN36" s="7" t="s">
        <v>11</v>
      </c>
      <c r="AO36" s="7" t="s">
        <v>56</v>
      </c>
      <c r="AP36" s="7" t="s">
        <v>27</v>
      </c>
      <c r="AQ36" s="7">
        <v>8</v>
      </c>
      <c r="AR36" s="13"/>
      <c r="AS36" s="7" t="s">
        <v>10</v>
      </c>
      <c r="AT36" s="7">
        <v>11.022399999999999</v>
      </c>
      <c r="AU36" s="7" t="s">
        <v>11</v>
      </c>
      <c r="AV36" s="7" t="s">
        <v>56</v>
      </c>
      <c r="AW36" s="7" t="s">
        <v>27</v>
      </c>
      <c r="AX36" s="7">
        <v>24</v>
      </c>
      <c r="AY36" s="13"/>
      <c r="AZ36" s="7"/>
      <c r="BA36" s="15"/>
      <c r="BB36" s="5"/>
      <c r="BC36" s="5"/>
      <c r="BD36" s="5"/>
      <c r="BE36" s="5"/>
      <c r="BF36" s="5"/>
      <c r="BG36" s="5"/>
      <c r="BH36" s="16"/>
      <c r="BI36" s="7"/>
      <c r="BJ36" s="15"/>
      <c r="BK36" s="5"/>
      <c r="BL36" s="5"/>
      <c r="BM36" s="5"/>
      <c r="BN36" s="5"/>
      <c r="BO36" s="5"/>
      <c r="BP36" s="16"/>
      <c r="BQ36" s="7"/>
      <c r="BR36" s="15"/>
      <c r="BS36" s="5"/>
      <c r="BT36" s="5"/>
      <c r="BU36" s="5"/>
      <c r="BV36" s="5"/>
      <c r="BW36" s="5"/>
      <c r="BX36" s="5"/>
      <c r="BY36" s="16"/>
      <c r="BZ36" s="7"/>
      <c r="CA36" s="7" t="s">
        <v>10</v>
      </c>
      <c r="CB36" s="7">
        <v>25.1419</v>
      </c>
      <c r="CC36" s="7" t="s">
        <v>11</v>
      </c>
      <c r="CD36" s="7" t="s">
        <v>56</v>
      </c>
      <c r="CE36" s="7" t="s">
        <v>27</v>
      </c>
      <c r="CF36" s="7">
        <v>3</v>
      </c>
      <c r="CG36" s="7"/>
      <c r="CH36" s="15"/>
      <c r="CI36" s="5"/>
      <c r="CJ36" s="5"/>
      <c r="CK36" s="5"/>
      <c r="CL36" s="5"/>
      <c r="CM36" s="5"/>
      <c r="CN36" s="16"/>
      <c r="CP36" s="15"/>
      <c r="CQ36" s="5"/>
      <c r="CR36" s="5"/>
      <c r="CS36" s="5"/>
      <c r="CT36" s="5"/>
      <c r="CU36" s="5"/>
      <c r="CV36" s="16"/>
    </row>
    <row r="37" spans="1:102" x14ac:dyDescent="0.25">
      <c r="A37" s="15" t="s">
        <v>10</v>
      </c>
      <c r="B37" s="5">
        <v>31.435500000000001</v>
      </c>
      <c r="C37" s="5" t="s">
        <v>11</v>
      </c>
      <c r="D37" s="5"/>
      <c r="E37" s="5"/>
      <c r="F37" s="16">
        <v>7</v>
      </c>
      <c r="H37" s="5" t="s">
        <v>22</v>
      </c>
      <c r="I37" s="5">
        <v>34.534300000000002</v>
      </c>
      <c r="J37" s="5" t="s">
        <v>11</v>
      </c>
      <c r="K37" s="5"/>
      <c r="L37" s="5"/>
      <c r="M37" s="5">
        <v>10</v>
      </c>
      <c r="O37" s="5" t="s">
        <v>10</v>
      </c>
      <c r="P37" s="5">
        <v>21.212599999999998</v>
      </c>
      <c r="Q37" s="5" t="s">
        <v>11</v>
      </c>
      <c r="R37" s="5" t="s">
        <v>56</v>
      </c>
      <c r="S37" s="5" t="s">
        <v>27</v>
      </c>
      <c r="T37" s="5">
        <v>20</v>
      </c>
      <c r="U37" s="16"/>
      <c r="W37" s="15" t="s">
        <v>10</v>
      </c>
      <c r="X37" s="5">
        <v>67.3994</v>
      </c>
      <c r="Y37" s="5" t="s">
        <v>11</v>
      </c>
      <c r="Z37" s="5"/>
      <c r="AA37" s="5"/>
      <c r="AB37" s="5"/>
      <c r="AC37" s="16">
        <v>15</v>
      </c>
      <c r="AE37" s="5" t="s">
        <v>10</v>
      </c>
      <c r="AF37" s="5">
        <v>23.662700000000001</v>
      </c>
      <c r="AG37" s="5" t="s">
        <v>11</v>
      </c>
      <c r="AH37" s="5" t="s">
        <v>56</v>
      </c>
      <c r="AI37" s="5" t="s">
        <v>27</v>
      </c>
      <c r="AJ37" s="5">
        <v>7</v>
      </c>
      <c r="AK37" s="13"/>
      <c r="AL37" s="7" t="s">
        <v>10</v>
      </c>
      <c r="AM37" s="7">
        <v>11.392899999999999</v>
      </c>
      <c r="AN37" s="7" t="s">
        <v>11</v>
      </c>
      <c r="AO37" s="7" t="s">
        <v>56</v>
      </c>
      <c r="AP37" s="7" t="s">
        <v>27</v>
      </c>
      <c r="AQ37" s="7">
        <v>9</v>
      </c>
      <c r="AR37" s="13"/>
      <c r="AS37" s="7" t="s">
        <v>10</v>
      </c>
      <c r="AT37" s="7">
        <v>11.751899999999999</v>
      </c>
      <c r="AU37" s="7" t="s">
        <v>11</v>
      </c>
      <c r="AV37" s="7" t="s">
        <v>56</v>
      </c>
      <c r="AW37" s="7" t="s">
        <v>27</v>
      </c>
      <c r="AX37" s="7">
        <v>25</v>
      </c>
      <c r="AY37" s="13"/>
      <c r="AZ37" s="7"/>
      <c r="BA37" s="5" t="s">
        <v>10</v>
      </c>
      <c r="BB37" s="5">
        <v>21.6828</v>
      </c>
      <c r="BC37" s="5" t="s">
        <v>11</v>
      </c>
      <c r="BD37" s="5" t="s">
        <v>56</v>
      </c>
      <c r="BE37" s="5" t="s">
        <v>27</v>
      </c>
      <c r="BF37" s="5">
        <v>12</v>
      </c>
      <c r="BG37" s="5"/>
      <c r="BH37" s="16"/>
      <c r="BI37" s="7"/>
      <c r="BJ37" s="5" t="s">
        <v>10</v>
      </c>
      <c r="BK37" s="5">
        <v>15.243600000000001</v>
      </c>
      <c r="BL37" s="5" t="s">
        <v>11</v>
      </c>
      <c r="BM37" s="5" t="s">
        <v>56</v>
      </c>
      <c r="BN37" s="5" t="s">
        <v>27</v>
      </c>
      <c r="BO37" s="5">
        <v>1</v>
      </c>
      <c r="BP37" s="16"/>
      <c r="BQ37" s="7"/>
      <c r="BR37" s="7" t="s">
        <v>10</v>
      </c>
      <c r="BS37" s="7">
        <v>18.3002</v>
      </c>
      <c r="BT37" s="7" t="s">
        <v>11</v>
      </c>
      <c r="BU37" s="7" t="s">
        <v>56</v>
      </c>
      <c r="BV37" s="7" t="s">
        <v>27</v>
      </c>
      <c r="BW37" s="7">
        <v>25</v>
      </c>
      <c r="BX37" s="5"/>
      <c r="BY37" s="16"/>
      <c r="BZ37" s="7"/>
      <c r="CA37" s="7" t="s">
        <v>10</v>
      </c>
      <c r="CB37" s="7">
        <v>24.226900000000001</v>
      </c>
      <c r="CC37" s="7" t="s">
        <v>11</v>
      </c>
      <c r="CD37" s="7" t="s">
        <v>56</v>
      </c>
      <c r="CE37" s="7" t="s">
        <v>27</v>
      </c>
      <c r="CF37" s="7">
        <v>4</v>
      </c>
      <c r="CG37" s="7"/>
      <c r="CH37" s="15" t="s">
        <v>10</v>
      </c>
      <c r="CI37" s="5">
        <v>17.529900000000001</v>
      </c>
      <c r="CJ37" s="5" t="s">
        <v>11</v>
      </c>
      <c r="CK37" s="5"/>
      <c r="CL37" s="5"/>
      <c r="CM37" s="5">
        <v>15</v>
      </c>
      <c r="CN37" s="16"/>
      <c r="CP37" s="7" t="s">
        <v>10</v>
      </c>
      <c r="CQ37" s="7">
        <v>41.261699999999998</v>
      </c>
      <c r="CR37" s="7" t="s">
        <v>11</v>
      </c>
      <c r="CS37" s="7" t="s">
        <v>56</v>
      </c>
      <c r="CT37" s="7"/>
      <c r="CU37" s="7" t="s">
        <v>27</v>
      </c>
      <c r="CV37" s="7">
        <v>14</v>
      </c>
    </row>
    <row r="38" spans="1:102" x14ac:dyDescent="0.25">
      <c r="A38" s="15" t="s">
        <v>10</v>
      </c>
      <c r="B38" s="5">
        <v>30.849399999999999</v>
      </c>
      <c r="C38" s="5" t="s">
        <v>11</v>
      </c>
      <c r="D38" s="5"/>
      <c r="E38" s="5"/>
      <c r="F38" s="16">
        <v>8</v>
      </c>
      <c r="H38" s="5" t="s">
        <v>22</v>
      </c>
      <c r="I38" s="5">
        <v>35.190600000000003</v>
      </c>
      <c r="J38" s="5" t="s">
        <v>11</v>
      </c>
      <c r="K38" s="5"/>
      <c r="L38" s="5"/>
      <c r="M38" s="5">
        <v>11</v>
      </c>
      <c r="O38" s="5" t="s">
        <v>10</v>
      </c>
      <c r="P38" s="5">
        <v>21.995899999999999</v>
      </c>
      <c r="Q38" s="5" t="s">
        <v>11</v>
      </c>
      <c r="R38" s="5" t="s">
        <v>56</v>
      </c>
      <c r="S38" s="5" t="s">
        <v>27</v>
      </c>
      <c r="T38" s="5">
        <v>21</v>
      </c>
      <c r="U38" s="16"/>
      <c r="W38" s="15" t="s">
        <v>10</v>
      </c>
      <c r="X38" s="5">
        <v>67.264700000000005</v>
      </c>
      <c r="Y38" s="5" t="s">
        <v>11</v>
      </c>
      <c r="Z38" s="5"/>
      <c r="AA38" s="5"/>
      <c r="AB38" s="5"/>
      <c r="AC38" s="16">
        <v>16</v>
      </c>
      <c r="AE38" s="5" t="s">
        <v>10</v>
      </c>
      <c r="AF38" s="5">
        <v>21.3383</v>
      </c>
      <c r="AG38" s="5" t="s">
        <v>11</v>
      </c>
      <c r="AH38" s="5" t="s">
        <v>56</v>
      </c>
      <c r="AI38" s="5" t="s">
        <v>27</v>
      </c>
      <c r="AJ38" s="5">
        <v>8</v>
      </c>
      <c r="AK38" s="13"/>
      <c r="AL38" s="7" t="s">
        <v>10</v>
      </c>
      <c r="AM38" s="7">
        <v>13.1083</v>
      </c>
      <c r="AN38" s="7" t="s">
        <v>11</v>
      </c>
      <c r="AO38" s="7" t="s">
        <v>56</v>
      </c>
      <c r="AP38" s="7" t="s">
        <v>27</v>
      </c>
      <c r="AQ38" s="7">
        <v>10</v>
      </c>
      <c r="AR38" s="13"/>
      <c r="AS38" s="7" t="s">
        <v>10</v>
      </c>
      <c r="AT38" s="7">
        <v>11.6473</v>
      </c>
      <c r="AU38" s="7" t="s">
        <v>11</v>
      </c>
      <c r="AV38" s="7" t="s">
        <v>56</v>
      </c>
      <c r="AW38" s="7" t="s">
        <v>27</v>
      </c>
      <c r="AX38" s="7">
        <v>26</v>
      </c>
      <c r="AY38" s="13"/>
      <c r="AZ38" s="7"/>
      <c r="BA38" s="5" t="s">
        <v>10</v>
      </c>
      <c r="BB38" s="5">
        <v>20.956099999999999</v>
      </c>
      <c r="BC38" s="5" t="s">
        <v>11</v>
      </c>
      <c r="BD38" s="5" t="s">
        <v>56</v>
      </c>
      <c r="BE38" s="5" t="s">
        <v>27</v>
      </c>
      <c r="BF38" s="5">
        <v>13</v>
      </c>
      <c r="BG38" s="5"/>
      <c r="BH38" s="16"/>
      <c r="BI38" s="7"/>
      <c r="BJ38" s="5" t="s">
        <v>10</v>
      </c>
      <c r="BK38" s="5">
        <v>15.848100000000001</v>
      </c>
      <c r="BL38" s="5" t="s">
        <v>11</v>
      </c>
      <c r="BM38" s="5" t="s">
        <v>56</v>
      </c>
      <c r="BN38" s="5" t="s">
        <v>27</v>
      </c>
      <c r="BO38" s="5">
        <v>2</v>
      </c>
      <c r="BP38" s="16"/>
      <c r="BQ38" s="7"/>
      <c r="BR38" s="7" t="s">
        <v>10</v>
      </c>
      <c r="BS38" s="7">
        <v>16.812999999999999</v>
      </c>
      <c r="BT38" s="7" t="s">
        <v>11</v>
      </c>
      <c r="BU38" s="7" t="s">
        <v>56</v>
      </c>
      <c r="BV38" s="7" t="s">
        <v>27</v>
      </c>
      <c r="BW38" s="7">
        <v>26</v>
      </c>
      <c r="BX38" s="5"/>
      <c r="BY38" s="16"/>
      <c r="BZ38" s="7"/>
      <c r="CA38" s="7" t="s">
        <v>10</v>
      </c>
      <c r="CB38" s="7">
        <v>22.405799999999999</v>
      </c>
      <c r="CC38" s="7" t="s">
        <v>11</v>
      </c>
      <c r="CD38" s="7" t="s">
        <v>56</v>
      </c>
      <c r="CE38" s="7" t="s">
        <v>27</v>
      </c>
      <c r="CF38" s="7">
        <v>5</v>
      </c>
      <c r="CG38" s="7"/>
      <c r="CH38" s="15" t="s">
        <v>10</v>
      </c>
      <c r="CI38" s="5">
        <v>17.119599999999998</v>
      </c>
      <c r="CJ38" s="5" t="s">
        <v>11</v>
      </c>
      <c r="CK38" s="5"/>
      <c r="CL38" s="5"/>
      <c r="CM38" s="5">
        <v>16</v>
      </c>
      <c r="CN38" s="16"/>
      <c r="CP38" s="7" t="s">
        <v>10</v>
      </c>
      <c r="CQ38" s="7">
        <v>40.950800000000001</v>
      </c>
      <c r="CR38" s="7" t="s">
        <v>11</v>
      </c>
      <c r="CS38" s="7" t="s">
        <v>56</v>
      </c>
      <c r="CT38" s="7"/>
      <c r="CU38" s="7" t="s">
        <v>27</v>
      </c>
      <c r="CV38" s="7">
        <v>15</v>
      </c>
    </row>
    <row r="39" spans="1:102" x14ac:dyDescent="0.25">
      <c r="A39" s="15" t="s">
        <v>10</v>
      </c>
      <c r="B39" s="5">
        <v>30.840399999999999</v>
      </c>
      <c r="C39" s="5" t="s">
        <v>11</v>
      </c>
      <c r="D39" s="5"/>
      <c r="E39" s="5"/>
      <c r="F39" s="16">
        <v>9</v>
      </c>
      <c r="H39" s="5" t="s">
        <v>22</v>
      </c>
      <c r="I39" s="5">
        <v>36.060200000000002</v>
      </c>
      <c r="J39" s="5" t="s">
        <v>11</v>
      </c>
      <c r="K39" s="5"/>
      <c r="L39" s="5"/>
      <c r="M39" s="5">
        <v>12</v>
      </c>
      <c r="O39" s="5" t="s">
        <v>10</v>
      </c>
      <c r="P39" s="5">
        <v>23.3752</v>
      </c>
      <c r="Q39" s="5" t="s">
        <v>11</v>
      </c>
      <c r="R39" s="5" t="s">
        <v>56</v>
      </c>
      <c r="S39" s="5" t="s">
        <v>27</v>
      </c>
      <c r="T39" s="5">
        <v>22</v>
      </c>
      <c r="U39" s="16"/>
      <c r="W39" s="15" t="s">
        <v>10</v>
      </c>
      <c r="X39" s="5">
        <v>67.952600000000004</v>
      </c>
      <c r="Y39" s="5" t="s">
        <v>11</v>
      </c>
      <c r="Z39" s="5"/>
      <c r="AA39" s="5"/>
      <c r="AB39" s="5"/>
      <c r="AC39" s="16">
        <v>17</v>
      </c>
      <c r="AE39" s="5" t="s">
        <v>10</v>
      </c>
      <c r="AF39" s="5">
        <v>21.472100000000001</v>
      </c>
      <c r="AG39" s="5" t="s">
        <v>11</v>
      </c>
      <c r="AH39" s="5" t="s">
        <v>56</v>
      </c>
      <c r="AI39" s="5" t="s">
        <v>27</v>
      </c>
      <c r="AJ39" s="5">
        <v>9</v>
      </c>
      <c r="AK39" s="13"/>
      <c r="AL39" s="7" t="s">
        <v>10</v>
      </c>
      <c r="AM39" s="7">
        <v>13.5847</v>
      </c>
      <c r="AN39" s="7" t="s">
        <v>11</v>
      </c>
      <c r="AO39" s="7" t="s">
        <v>56</v>
      </c>
      <c r="AP39" s="7" t="s">
        <v>27</v>
      </c>
      <c r="AQ39" s="7">
        <v>12</v>
      </c>
      <c r="AR39" s="13"/>
      <c r="AS39" s="7" t="s">
        <v>10</v>
      </c>
      <c r="AT39" s="7">
        <v>12.362500000000001</v>
      </c>
      <c r="AU39" s="7" t="s">
        <v>11</v>
      </c>
      <c r="AV39" s="7" t="s">
        <v>56</v>
      </c>
      <c r="AW39" s="7" t="s">
        <v>27</v>
      </c>
      <c r="AX39" s="7">
        <v>27</v>
      </c>
      <c r="AY39" s="13"/>
      <c r="AZ39" s="7"/>
      <c r="BA39" s="5" t="s">
        <v>10</v>
      </c>
      <c r="BB39" s="5">
        <v>19.4374</v>
      </c>
      <c r="BC39" s="5" t="s">
        <v>11</v>
      </c>
      <c r="BD39" s="5" t="s">
        <v>56</v>
      </c>
      <c r="BE39" s="5" t="s">
        <v>27</v>
      </c>
      <c r="BF39" s="5">
        <v>14</v>
      </c>
      <c r="BG39" s="5"/>
      <c r="BH39" s="16"/>
      <c r="BI39" s="7"/>
      <c r="BJ39" s="5" t="s">
        <v>10</v>
      </c>
      <c r="BK39" s="5">
        <v>16.182700000000001</v>
      </c>
      <c r="BL39" s="5" t="s">
        <v>11</v>
      </c>
      <c r="BM39" s="5" t="s">
        <v>56</v>
      </c>
      <c r="BN39" s="5" t="s">
        <v>27</v>
      </c>
      <c r="BO39" s="5">
        <v>3</v>
      </c>
      <c r="BP39" s="16"/>
      <c r="BQ39" s="7"/>
      <c r="BR39" s="7" t="s">
        <v>10</v>
      </c>
      <c r="BS39" s="7">
        <v>16.4419</v>
      </c>
      <c r="BT39" s="7" t="s">
        <v>11</v>
      </c>
      <c r="BU39" s="7" t="s">
        <v>56</v>
      </c>
      <c r="BV39" s="7" t="s">
        <v>27</v>
      </c>
      <c r="BW39" s="7">
        <v>27</v>
      </c>
      <c r="BX39" s="5"/>
      <c r="BY39" s="16"/>
      <c r="BZ39" s="7"/>
      <c r="CA39" s="7" t="s">
        <v>10</v>
      </c>
      <c r="CB39" s="7">
        <v>21.216100000000001</v>
      </c>
      <c r="CC39" s="7" t="s">
        <v>11</v>
      </c>
      <c r="CD39" s="7" t="s">
        <v>56</v>
      </c>
      <c r="CE39" s="7" t="s">
        <v>27</v>
      </c>
      <c r="CF39" s="7">
        <v>6</v>
      </c>
      <c r="CG39" s="7"/>
      <c r="CH39" s="15" t="s">
        <v>10</v>
      </c>
      <c r="CI39" s="5">
        <v>16.98</v>
      </c>
      <c r="CJ39" s="5" t="s">
        <v>11</v>
      </c>
      <c r="CK39" s="5"/>
      <c r="CL39" s="5"/>
      <c r="CM39" s="5">
        <v>17</v>
      </c>
      <c r="CN39" s="16"/>
      <c r="CP39" s="7" t="s">
        <v>10</v>
      </c>
      <c r="CQ39" s="7">
        <v>40.918300000000002</v>
      </c>
      <c r="CR39" s="7" t="s">
        <v>11</v>
      </c>
      <c r="CS39" s="7" t="s">
        <v>56</v>
      </c>
      <c r="CT39" s="7"/>
      <c r="CU39" s="7" t="s">
        <v>27</v>
      </c>
      <c r="CV39" s="7">
        <v>16</v>
      </c>
    </row>
    <row r="40" spans="1:102" x14ac:dyDescent="0.25">
      <c r="A40" s="15" t="s">
        <v>10</v>
      </c>
      <c r="B40" s="5">
        <v>30.489799999999999</v>
      </c>
      <c r="C40" s="5" t="s">
        <v>11</v>
      </c>
      <c r="D40" s="5"/>
      <c r="E40" s="5"/>
      <c r="F40" s="16">
        <v>10</v>
      </c>
      <c r="H40" s="5" t="s">
        <v>22</v>
      </c>
      <c r="I40" s="5">
        <v>36.510599999999997</v>
      </c>
      <c r="J40" s="5" t="s">
        <v>11</v>
      </c>
      <c r="K40" s="5"/>
      <c r="L40" s="5"/>
      <c r="M40" s="5">
        <v>13</v>
      </c>
      <c r="O40" s="5" t="s">
        <v>10</v>
      </c>
      <c r="P40" s="5">
        <v>23.379200000000001</v>
      </c>
      <c r="Q40" s="5" t="s">
        <v>11</v>
      </c>
      <c r="R40" s="5" t="s">
        <v>56</v>
      </c>
      <c r="S40" s="5" t="s">
        <v>27</v>
      </c>
      <c r="T40" s="5">
        <v>23</v>
      </c>
      <c r="U40" s="16"/>
      <c r="W40" s="15" t="s">
        <v>10</v>
      </c>
      <c r="X40" s="5">
        <v>68.219800000000006</v>
      </c>
      <c r="Y40" s="5" t="s">
        <v>11</v>
      </c>
      <c r="Z40" s="5"/>
      <c r="AA40" s="5"/>
      <c r="AB40" s="5"/>
      <c r="AC40" s="16">
        <v>18</v>
      </c>
      <c r="AE40" s="5" t="s">
        <v>10</v>
      </c>
      <c r="AF40" s="5">
        <v>20.6629</v>
      </c>
      <c r="AG40" s="5" t="s">
        <v>11</v>
      </c>
      <c r="AH40" s="5" t="s">
        <v>56</v>
      </c>
      <c r="AI40" s="5" t="s">
        <v>27</v>
      </c>
      <c r="AJ40" s="5">
        <v>10</v>
      </c>
      <c r="AK40" s="13"/>
      <c r="AL40" s="7" t="s">
        <v>10</v>
      </c>
      <c r="AM40" s="7">
        <v>15.734500000000001</v>
      </c>
      <c r="AN40" s="7" t="s">
        <v>11</v>
      </c>
      <c r="AO40" s="7" t="s">
        <v>56</v>
      </c>
      <c r="AP40" s="7" t="s">
        <v>27</v>
      </c>
      <c r="AQ40" s="7">
        <v>18</v>
      </c>
      <c r="AR40" s="13"/>
      <c r="AS40" s="7" t="s">
        <v>10</v>
      </c>
      <c r="AT40" s="7">
        <v>12.576599999999999</v>
      </c>
      <c r="AU40" s="7" t="s">
        <v>11</v>
      </c>
      <c r="AV40" s="7" t="s">
        <v>56</v>
      </c>
      <c r="AW40" s="7" t="s">
        <v>27</v>
      </c>
      <c r="AX40" s="7">
        <v>28</v>
      </c>
      <c r="AY40" s="13"/>
      <c r="AZ40" s="7"/>
      <c r="BA40" s="5" t="s">
        <v>10</v>
      </c>
      <c r="BB40" s="5">
        <v>18.752800000000001</v>
      </c>
      <c r="BC40" s="5" t="s">
        <v>11</v>
      </c>
      <c r="BD40" s="5" t="s">
        <v>56</v>
      </c>
      <c r="BE40" s="5" t="s">
        <v>27</v>
      </c>
      <c r="BF40" s="5">
        <v>15</v>
      </c>
      <c r="BG40" s="5"/>
      <c r="BH40" s="16"/>
      <c r="BI40" s="7"/>
      <c r="BJ40" s="5" t="s">
        <v>10</v>
      </c>
      <c r="BK40" s="5">
        <v>16.439</v>
      </c>
      <c r="BL40" s="5" t="s">
        <v>11</v>
      </c>
      <c r="BM40" s="5" t="s">
        <v>56</v>
      </c>
      <c r="BN40" s="5" t="s">
        <v>27</v>
      </c>
      <c r="BO40" s="5">
        <v>4</v>
      </c>
      <c r="BP40" s="16"/>
      <c r="BQ40" s="7"/>
      <c r="BR40" s="7" t="s">
        <v>10</v>
      </c>
      <c r="BS40" s="7">
        <v>17.6736</v>
      </c>
      <c r="BT40" s="7" t="s">
        <v>11</v>
      </c>
      <c r="BU40" s="7" t="s">
        <v>56</v>
      </c>
      <c r="BV40" s="7" t="s">
        <v>27</v>
      </c>
      <c r="BW40" s="7">
        <v>28</v>
      </c>
      <c r="BX40" s="5"/>
      <c r="BY40" s="16"/>
      <c r="BZ40" s="7"/>
      <c r="CA40" s="7" t="s">
        <v>10</v>
      </c>
      <c r="CB40" s="7">
        <v>20.038599999999999</v>
      </c>
      <c r="CC40" s="7" t="s">
        <v>11</v>
      </c>
      <c r="CD40" s="7" t="s">
        <v>56</v>
      </c>
      <c r="CE40" s="7" t="s">
        <v>27</v>
      </c>
      <c r="CF40" s="7">
        <v>7</v>
      </c>
      <c r="CG40" s="7"/>
      <c r="CH40" s="15" t="s">
        <v>10</v>
      </c>
      <c r="CI40" s="5">
        <v>16.9422</v>
      </c>
      <c r="CJ40" s="5" t="s">
        <v>11</v>
      </c>
      <c r="CK40" s="5"/>
      <c r="CL40" s="5"/>
      <c r="CM40" s="5">
        <v>18</v>
      </c>
      <c r="CN40" s="16"/>
      <c r="CP40" s="7" t="s">
        <v>10</v>
      </c>
      <c r="CQ40" s="7">
        <v>39.331200000000003</v>
      </c>
      <c r="CR40" s="7" t="s">
        <v>11</v>
      </c>
      <c r="CS40" s="7" t="s">
        <v>56</v>
      </c>
      <c r="CT40" s="7"/>
      <c r="CU40" s="7" t="s">
        <v>27</v>
      </c>
      <c r="CV40" s="7">
        <v>17</v>
      </c>
    </row>
    <row r="41" spans="1:102" x14ac:dyDescent="0.25">
      <c r="A41" s="15" t="s">
        <v>10</v>
      </c>
      <c r="B41" s="5">
        <v>30.223199999999999</v>
      </c>
      <c r="C41" s="5" t="s">
        <v>11</v>
      </c>
      <c r="D41" s="5"/>
      <c r="E41" s="5"/>
      <c r="F41" s="16">
        <v>11</v>
      </c>
      <c r="H41" s="5" t="s">
        <v>22</v>
      </c>
      <c r="I41" s="5">
        <v>37.269100000000002</v>
      </c>
      <c r="J41" s="5" t="s">
        <v>11</v>
      </c>
      <c r="K41" s="5"/>
      <c r="L41" s="5"/>
      <c r="M41" s="5">
        <v>14</v>
      </c>
      <c r="O41" s="5" t="s">
        <v>10</v>
      </c>
      <c r="P41" s="5">
        <v>24.000800000000002</v>
      </c>
      <c r="Q41" s="5" t="s">
        <v>11</v>
      </c>
      <c r="R41" s="5" t="s">
        <v>56</v>
      </c>
      <c r="S41" s="5" t="s">
        <v>27</v>
      </c>
      <c r="T41" s="5">
        <v>24</v>
      </c>
      <c r="U41" s="16"/>
      <c r="W41" s="15" t="s">
        <v>10</v>
      </c>
      <c r="X41" s="5">
        <v>69.113</v>
      </c>
      <c r="Y41" s="5" t="s">
        <v>11</v>
      </c>
      <c r="Z41" s="5"/>
      <c r="AA41" s="5"/>
      <c r="AB41" s="5"/>
      <c r="AC41" s="16">
        <v>19</v>
      </c>
      <c r="AE41" s="5" t="s">
        <v>10</v>
      </c>
      <c r="AF41" s="5">
        <v>20.416499999999999</v>
      </c>
      <c r="AG41" s="5" t="s">
        <v>11</v>
      </c>
      <c r="AH41" s="5" t="s">
        <v>56</v>
      </c>
      <c r="AI41" s="5" t="s">
        <v>27</v>
      </c>
      <c r="AJ41" s="5">
        <v>11</v>
      </c>
      <c r="AK41" s="13"/>
      <c r="AL41" s="7" t="s">
        <v>10</v>
      </c>
      <c r="AM41" s="7">
        <v>15.871600000000001</v>
      </c>
      <c r="AN41" s="7" t="s">
        <v>11</v>
      </c>
      <c r="AO41" s="7" t="s">
        <v>56</v>
      </c>
      <c r="AP41" s="7" t="s">
        <v>27</v>
      </c>
      <c r="AQ41" s="7">
        <v>19</v>
      </c>
      <c r="AR41" s="13"/>
      <c r="AS41" s="7" t="s">
        <v>10</v>
      </c>
      <c r="AT41" s="7">
        <v>12.462199999999999</v>
      </c>
      <c r="AU41" s="7" t="s">
        <v>11</v>
      </c>
      <c r="AV41" s="7" t="s">
        <v>56</v>
      </c>
      <c r="AW41" s="7" t="s">
        <v>27</v>
      </c>
      <c r="AX41" s="7">
        <v>29</v>
      </c>
      <c r="AY41" s="13"/>
      <c r="AZ41" s="7"/>
      <c r="BA41" s="5" t="s">
        <v>10</v>
      </c>
      <c r="BB41" s="5">
        <v>19.744</v>
      </c>
      <c r="BC41" s="5" t="s">
        <v>11</v>
      </c>
      <c r="BD41" s="5" t="s">
        <v>56</v>
      </c>
      <c r="BE41" s="5" t="s">
        <v>27</v>
      </c>
      <c r="BF41" s="5">
        <v>16</v>
      </c>
      <c r="BG41" s="5"/>
      <c r="BH41" s="16"/>
      <c r="BI41" s="7"/>
      <c r="BJ41" s="5" t="s">
        <v>10</v>
      </c>
      <c r="BK41" s="5">
        <v>17.8324</v>
      </c>
      <c r="BL41" s="5" t="s">
        <v>11</v>
      </c>
      <c r="BM41" s="5" t="s">
        <v>56</v>
      </c>
      <c r="BN41" s="5" t="s">
        <v>27</v>
      </c>
      <c r="BO41" s="5">
        <v>5</v>
      </c>
      <c r="BP41" s="16"/>
      <c r="BQ41" s="7"/>
      <c r="BR41" s="7" t="s">
        <v>10</v>
      </c>
      <c r="BS41" s="7">
        <v>17.976299999999998</v>
      </c>
      <c r="BT41" s="7" t="s">
        <v>11</v>
      </c>
      <c r="BU41" s="7" t="s">
        <v>56</v>
      </c>
      <c r="BV41" s="7" t="s">
        <v>27</v>
      </c>
      <c r="BW41" s="7">
        <v>29</v>
      </c>
      <c r="BX41" s="5"/>
      <c r="BY41" s="16"/>
      <c r="BZ41" s="7"/>
      <c r="CA41" s="7" t="s">
        <v>10</v>
      </c>
      <c r="CB41" s="7">
        <v>19.023099999999999</v>
      </c>
      <c r="CC41" s="7" t="s">
        <v>11</v>
      </c>
      <c r="CD41" s="7" t="s">
        <v>56</v>
      </c>
      <c r="CE41" s="7" t="s">
        <v>27</v>
      </c>
      <c r="CF41" s="7">
        <v>8</v>
      </c>
      <c r="CG41" s="7"/>
      <c r="CH41" s="15" t="s">
        <v>10</v>
      </c>
      <c r="CI41" s="5">
        <v>16.6904</v>
      </c>
      <c r="CJ41" s="5" t="s">
        <v>11</v>
      </c>
      <c r="CK41" s="5"/>
      <c r="CL41" s="5"/>
      <c r="CM41" s="5">
        <v>19</v>
      </c>
      <c r="CN41" s="16"/>
      <c r="CP41" s="7" t="s">
        <v>10</v>
      </c>
      <c r="CQ41" s="7">
        <v>38.0717</v>
      </c>
      <c r="CR41" s="7" t="s">
        <v>11</v>
      </c>
      <c r="CS41" s="7" t="s">
        <v>56</v>
      </c>
      <c r="CT41" s="7"/>
      <c r="CU41" s="7" t="s">
        <v>27</v>
      </c>
      <c r="CV41" s="7">
        <v>18</v>
      </c>
    </row>
    <row r="42" spans="1:102" x14ac:dyDescent="0.25">
      <c r="A42" s="15" t="s">
        <v>10</v>
      </c>
      <c r="B42" s="5">
        <v>29.5764</v>
      </c>
      <c r="C42" s="5" t="s">
        <v>11</v>
      </c>
      <c r="D42" s="5"/>
      <c r="E42" s="5"/>
      <c r="F42" s="16">
        <v>12</v>
      </c>
      <c r="H42" s="5" t="s">
        <v>22</v>
      </c>
      <c r="I42" s="5">
        <v>37.247799999999998</v>
      </c>
      <c r="J42" s="5" t="s">
        <v>11</v>
      </c>
      <c r="K42" s="5"/>
      <c r="L42" s="5"/>
      <c r="M42" s="5">
        <v>15</v>
      </c>
      <c r="O42" s="5" t="s">
        <v>10</v>
      </c>
      <c r="P42" s="5">
        <v>24.4785</v>
      </c>
      <c r="Q42" s="5" t="s">
        <v>11</v>
      </c>
      <c r="R42" s="5" t="s">
        <v>56</v>
      </c>
      <c r="S42" s="5" t="s">
        <v>27</v>
      </c>
      <c r="T42" s="5">
        <v>25</v>
      </c>
      <c r="U42" s="16"/>
      <c r="W42" s="15" t="s">
        <v>10</v>
      </c>
      <c r="X42" s="5">
        <v>69.06</v>
      </c>
      <c r="Y42" s="5" t="s">
        <v>11</v>
      </c>
      <c r="Z42" s="5"/>
      <c r="AA42" s="5"/>
      <c r="AB42" s="5"/>
      <c r="AC42" s="16">
        <v>20</v>
      </c>
      <c r="AE42" s="5" t="s">
        <v>10</v>
      </c>
      <c r="AF42" s="5">
        <v>19.1586</v>
      </c>
      <c r="AG42" s="5" t="s">
        <v>11</v>
      </c>
      <c r="AH42" s="5" t="s">
        <v>56</v>
      </c>
      <c r="AI42" s="5" t="s">
        <v>27</v>
      </c>
      <c r="AJ42" s="5">
        <v>12</v>
      </c>
      <c r="AK42" s="13"/>
      <c r="AL42" s="7" t="s">
        <v>10</v>
      </c>
      <c r="AM42" s="7">
        <v>15.3987</v>
      </c>
      <c r="AN42" s="7" t="s">
        <v>11</v>
      </c>
      <c r="AO42" s="7" t="s">
        <v>56</v>
      </c>
      <c r="AP42" s="7" t="s">
        <v>27</v>
      </c>
      <c r="AQ42" s="7">
        <v>20</v>
      </c>
      <c r="AR42" s="13"/>
      <c r="AS42" s="7" t="s">
        <v>10</v>
      </c>
      <c r="AT42" s="7">
        <v>12.569900000000001</v>
      </c>
      <c r="AU42" s="7" t="s">
        <v>11</v>
      </c>
      <c r="AV42" s="7" t="s">
        <v>56</v>
      </c>
      <c r="AW42" s="7" t="s">
        <v>27</v>
      </c>
      <c r="AX42" s="7">
        <v>30</v>
      </c>
      <c r="AY42" s="13"/>
      <c r="AZ42" s="7"/>
      <c r="BA42" s="5" t="s">
        <v>10</v>
      </c>
      <c r="BB42" s="5">
        <v>18.9145</v>
      </c>
      <c r="BC42" s="5" t="s">
        <v>11</v>
      </c>
      <c r="BD42" s="5" t="s">
        <v>56</v>
      </c>
      <c r="BE42" s="5" t="s">
        <v>27</v>
      </c>
      <c r="BF42" s="5">
        <v>17</v>
      </c>
      <c r="BG42" s="5"/>
      <c r="BH42" s="16"/>
      <c r="BI42" s="7"/>
      <c r="BJ42" s="5" t="s">
        <v>10</v>
      </c>
      <c r="BK42" s="5">
        <v>17.8599</v>
      </c>
      <c r="BL42" s="5" t="s">
        <v>11</v>
      </c>
      <c r="BM42" s="5" t="s">
        <v>56</v>
      </c>
      <c r="BN42" s="5" t="s">
        <v>27</v>
      </c>
      <c r="BO42" s="5">
        <v>6</v>
      </c>
      <c r="BP42" s="16"/>
      <c r="BQ42" s="7"/>
      <c r="BR42" s="7" t="s">
        <v>10</v>
      </c>
      <c r="BS42" s="7">
        <v>17.1799</v>
      </c>
      <c r="BT42" s="7" t="s">
        <v>11</v>
      </c>
      <c r="BU42" s="7" t="s">
        <v>56</v>
      </c>
      <c r="BV42" s="7" t="s">
        <v>27</v>
      </c>
      <c r="BW42" s="7">
        <v>30</v>
      </c>
      <c r="BX42" s="5"/>
      <c r="BY42" s="16"/>
      <c r="BZ42" s="7"/>
      <c r="CA42" s="15"/>
      <c r="CB42" s="5"/>
      <c r="CC42" s="5"/>
      <c r="CD42" s="5"/>
      <c r="CE42" s="5"/>
      <c r="CF42" s="16"/>
      <c r="CG42" s="7"/>
      <c r="CH42" s="15" t="s">
        <v>10</v>
      </c>
      <c r="CI42" s="5">
        <v>16.622699999999998</v>
      </c>
      <c r="CJ42" s="5" t="s">
        <v>11</v>
      </c>
      <c r="CK42" s="5"/>
      <c r="CL42" s="5"/>
      <c r="CM42" s="5">
        <v>20</v>
      </c>
      <c r="CN42" s="16"/>
      <c r="CP42" s="7" t="s">
        <v>10</v>
      </c>
      <c r="CQ42" s="7">
        <v>37.620199999999997</v>
      </c>
      <c r="CR42" s="7" t="s">
        <v>11</v>
      </c>
      <c r="CS42" s="7" t="s">
        <v>56</v>
      </c>
      <c r="CT42" s="7"/>
      <c r="CU42" s="7" t="s">
        <v>27</v>
      </c>
      <c r="CV42" s="7">
        <v>19</v>
      </c>
    </row>
    <row r="43" spans="1:102" x14ac:dyDescent="0.25">
      <c r="A43" s="15" t="s">
        <v>10</v>
      </c>
      <c r="B43" s="5">
        <v>28.842099999999999</v>
      </c>
      <c r="C43" s="5" t="s">
        <v>11</v>
      </c>
      <c r="D43" s="5"/>
      <c r="E43" s="5"/>
      <c r="F43" s="16">
        <v>13</v>
      </c>
      <c r="H43" s="5" t="s">
        <v>22</v>
      </c>
      <c r="I43" s="5">
        <v>36.425899999999999</v>
      </c>
      <c r="J43" s="5" t="s">
        <v>11</v>
      </c>
      <c r="K43" s="5"/>
      <c r="L43" s="5"/>
      <c r="M43" s="5">
        <v>16</v>
      </c>
      <c r="O43" s="5" t="s">
        <v>10</v>
      </c>
      <c r="P43" s="5">
        <v>24.689900000000002</v>
      </c>
      <c r="Q43" s="5" t="s">
        <v>11</v>
      </c>
      <c r="R43" s="5" t="s">
        <v>56</v>
      </c>
      <c r="S43" s="5" t="s">
        <v>27</v>
      </c>
      <c r="T43" s="5">
        <v>26</v>
      </c>
      <c r="U43" s="16"/>
      <c r="W43" s="15" t="s">
        <v>10</v>
      </c>
      <c r="X43" s="5">
        <v>68.691999999999993</v>
      </c>
      <c r="Y43" s="5" t="s">
        <v>11</v>
      </c>
      <c r="Z43" s="5"/>
      <c r="AA43" s="5"/>
      <c r="AB43" s="5"/>
      <c r="AC43" s="16">
        <v>21</v>
      </c>
      <c r="AE43" s="5" t="s">
        <v>10</v>
      </c>
      <c r="AF43" s="5">
        <v>18.084199999999999</v>
      </c>
      <c r="AG43" s="5" t="s">
        <v>11</v>
      </c>
      <c r="AH43" s="5" t="s">
        <v>56</v>
      </c>
      <c r="AI43" s="5" t="s">
        <v>27</v>
      </c>
      <c r="AJ43" s="5">
        <v>13</v>
      </c>
      <c r="AK43" s="13"/>
      <c r="AL43" s="7" t="s">
        <v>10</v>
      </c>
      <c r="AM43" s="7">
        <v>14.9764</v>
      </c>
      <c r="AN43" s="7" t="s">
        <v>11</v>
      </c>
      <c r="AO43" s="7" t="s">
        <v>56</v>
      </c>
      <c r="AP43" s="7" t="s">
        <v>27</v>
      </c>
      <c r="AQ43" s="7">
        <v>21</v>
      </c>
      <c r="AR43" s="13"/>
      <c r="AS43" s="7" t="s">
        <v>10</v>
      </c>
      <c r="AT43" s="7">
        <v>12.952199999999999</v>
      </c>
      <c r="AU43" s="7" t="s">
        <v>11</v>
      </c>
      <c r="AV43" s="7" t="s">
        <v>56</v>
      </c>
      <c r="AW43" s="7" t="s">
        <v>27</v>
      </c>
      <c r="AX43" s="7">
        <v>31</v>
      </c>
      <c r="AY43" s="13"/>
      <c r="AZ43" s="7"/>
      <c r="BA43" s="5" t="s">
        <v>10</v>
      </c>
      <c r="BB43" s="5">
        <v>19.261700000000001</v>
      </c>
      <c r="BC43" s="5" t="s">
        <v>11</v>
      </c>
      <c r="BD43" s="5" t="s">
        <v>56</v>
      </c>
      <c r="BE43" s="5" t="s">
        <v>27</v>
      </c>
      <c r="BF43" s="5">
        <v>18</v>
      </c>
      <c r="BG43" s="5"/>
      <c r="BH43" s="16"/>
      <c r="BI43" s="7"/>
      <c r="BJ43" s="5" t="s">
        <v>10</v>
      </c>
      <c r="BK43" s="5">
        <v>17.915900000000001</v>
      </c>
      <c r="BL43" s="5" t="s">
        <v>11</v>
      </c>
      <c r="BM43" s="5" t="s">
        <v>56</v>
      </c>
      <c r="BN43" s="5" t="s">
        <v>27</v>
      </c>
      <c r="BO43" s="5">
        <v>7</v>
      </c>
      <c r="BP43" s="16"/>
      <c r="BQ43" s="7"/>
      <c r="BR43" s="7" t="s">
        <v>10</v>
      </c>
      <c r="BS43" s="7">
        <v>17.4666</v>
      </c>
      <c r="BT43" s="7" t="s">
        <v>11</v>
      </c>
      <c r="BU43" s="7" t="s">
        <v>56</v>
      </c>
      <c r="BV43" s="7" t="s">
        <v>27</v>
      </c>
      <c r="BW43" s="7">
        <v>31</v>
      </c>
      <c r="BX43" s="5"/>
      <c r="BY43" s="16"/>
      <c r="BZ43" s="7"/>
      <c r="CA43" s="15"/>
      <c r="CB43" s="5"/>
      <c r="CC43" s="5"/>
      <c r="CD43" s="5"/>
      <c r="CE43" s="5"/>
      <c r="CF43" s="16"/>
      <c r="CG43" s="7"/>
      <c r="CH43" s="15" t="s">
        <v>10</v>
      </c>
      <c r="CI43" s="5">
        <v>16.526900000000001</v>
      </c>
      <c r="CJ43" s="5" t="s">
        <v>11</v>
      </c>
      <c r="CK43" s="5"/>
      <c r="CL43" s="5"/>
      <c r="CM43" s="5">
        <v>21</v>
      </c>
      <c r="CN43" s="16"/>
      <c r="CP43" s="7" t="s">
        <v>10</v>
      </c>
      <c r="CQ43" s="7">
        <v>37.341700000000003</v>
      </c>
      <c r="CR43" s="7" t="s">
        <v>11</v>
      </c>
      <c r="CS43" s="7" t="s">
        <v>56</v>
      </c>
      <c r="CT43" s="7"/>
      <c r="CU43" s="7" t="s">
        <v>27</v>
      </c>
      <c r="CV43" s="7">
        <v>20</v>
      </c>
    </row>
    <row r="44" spans="1:102" x14ac:dyDescent="0.25">
      <c r="A44" s="15" t="s">
        <v>10</v>
      </c>
      <c r="B44" s="5">
        <v>28.413900000000002</v>
      </c>
      <c r="C44" s="5" t="s">
        <v>11</v>
      </c>
      <c r="D44" s="5"/>
      <c r="E44" s="5"/>
      <c r="F44" s="16">
        <v>14</v>
      </c>
      <c r="H44" s="5" t="s">
        <v>22</v>
      </c>
      <c r="I44" s="5">
        <v>36.335799999999999</v>
      </c>
      <c r="J44" s="5" t="s">
        <v>11</v>
      </c>
      <c r="K44" s="5"/>
      <c r="L44" s="5"/>
      <c r="M44" s="5">
        <v>17</v>
      </c>
      <c r="O44" s="5" t="s">
        <v>10</v>
      </c>
      <c r="P44" s="5">
        <v>24.494499999999999</v>
      </c>
      <c r="Q44" s="5" t="s">
        <v>11</v>
      </c>
      <c r="R44" s="5" t="s">
        <v>56</v>
      </c>
      <c r="S44" s="5" t="s">
        <v>27</v>
      </c>
      <c r="T44" s="5">
        <v>27</v>
      </c>
      <c r="U44" s="16"/>
      <c r="W44" s="15" t="s">
        <v>10</v>
      </c>
      <c r="X44" s="5">
        <v>69.158000000000001</v>
      </c>
      <c r="Y44" s="5" t="s">
        <v>11</v>
      </c>
      <c r="Z44" s="5"/>
      <c r="AA44" s="5"/>
      <c r="AB44" s="5"/>
      <c r="AC44" s="16">
        <v>22</v>
      </c>
      <c r="AE44" s="5" t="s">
        <v>10</v>
      </c>
      <c r="AF44" s="5">
        <v>17.548999999999999</v>
      </c>
      <c r="AG44" s="5" t="s">
        <v>11</v>
      </c>
      <c r="AH44" s="5" t="s">
        <v>56</v>
      </c>
      <c r="AI44" s="5" t="s">
        <v>27</v>
      </c>
      <c r="AJ44" s="5">
        <v>14</v>
      </c>
      <c r="AK44" s="13"/>
      <c r="AL44" s="7" t="s">
        <v>10</v>
      </c>
      <c r="AM44" s="7">
        <v>15.644</v>
      </c>
      <c r="AN44" s="7" t="s">
        <v>11</v>
      </c>
      <c r="AO44" s="7" t="s">
        <v>56</v>
      </c>
      <c r="AP44" s="7" t="s">
        <v>27</v>
      </c>
      <c r="AQ44" s="7">
        <v>22</v>
      </c>
      <c r="AR44" s="13"/>
      <c r="AS44" s="7" t="s">
        <v>10</v>
      </c>
      <c r="AT44" s="7">
        <v>14.740600000000001</v>
      </c>
      <c r="AU44" s="7" t="s">
        <v>11</v>
      </c>
      <c r="AV44" s="7" t="s">
        <v>56</v>
      </c>
      <c r="AW44" s="7" t="s">
        <v>27</v>
      </c>
      <c r="AX44" s="7">
        <v>32</v>
      </c>
      <c r="AY44" s="13"/>
      <c r="AZ44" s="7"/>
      <c r="BA44" s="5" t="s">
        <v>10</v>
      </c>
      <c r="BB44" s="5">
        <v>19.3809</v>
      </c>
      <c r="BC44" s="5" t="s">
        <v>11</v>
      </c>
      <c r="BD44" s="5" t="s">
        <v>56</v>
      </c>
      <c r="BE44" s="5" t="s">
        <v>27</v>
      </c>
      <c r="BF44" s="5">
        <v>19</v>
      </c>
      <c r="BG44" s="5"/>
      <c r="BH44" s="16"/>
      <c r="BI44" s="7"/>
      <c r="BJ44" s="5" t="s">
        <v>10</v>
      </c>
      <c r="BK44" s="5">
        <v>17.5519</v>
      </c>
      <c r="BL44" s="5" t="s">
        <v>11</v>
      </c>
      <c r="BM44" s="5" t="s">
        <v>56</v>
      </c>
      <c r="BN44" s="5" t="s">
        <v>27</v>
      </c>
      <c r="BO44" s="5">
        <v>8</v>
      </c>
      <c r="BP44" s="16"/>
      <c r="BQ44" s="7"/>
      <c r="BR44" s="7" t="s">
        <v>10</v>
      </c>
      <c r="BS44" s="7">
        <v>16.593599999999999</v>
      </c>
      <c r="BT44" s="7" t="s">
        <v>11</v>
      </c>
      <c r="BU44" s="7" t="s">
        <v>56</v>
      </c>
      <c r="BV44" s="7" t="s">
        <v>27</v>
      </c>
      <c r="BW44" s="7">
        <v>32</v>
      </c>
      <c r="BX44" s="5"/>
      <c r="BY44" s="16"/>
      <c r="BZ44" s="7"/>
      <c r="CA44" s="15"/>
      <c r="CB44" s="5"/>
      <c r="CC44" s="5"/>
      <c r="CD44" s="5"/>
      <c r="CE44" s="5"/>
      <c r="CF44" s="16"/>
      <c r="CG44" s="7"/>
      <c r="CH44" s="15" t="s">
        <v>10</v>
      </c>
      <c r="CI44" s="5">
        <v>16.578800000000001</v>
      </c>
      <c r="CJ44" s="5" t="s">
        <v>11</v>
      </c>
      <c r="CK44" s="5"/>
      <c r="CL44" s="5"/>
      <c r="CM44" s="5">
        <v>22</v>
      </c>
      <c r="CN44" s="16"/>
      <c r="CP44" s="7" t="s">
        <v>10</v>
      </c>
      <c r="CQ44" s="7">
        <v>37.019799999999996</v>
      </c>
      <c r="CR44" s="7" t="s">
        <v>11</v>
      </c>
      <c r="CS44" s="7" t="s">
        <v>56</v>
      </c>
      <c r="CT44" s="7"/>
      <c r="CU44" s="7" t="s">
        <v>27</v>
      </c>
      <c r="CV44" s="7">
        <v>21</v>
      </c>
    </row>
    <row r="45" spans="1:102" s="2" customFormat="1" x14ac:dyDescent="0.25">
      <c r="A45" s="17" t="s">
        <v>10</v>
      </c>
      <c r="B45" s="4">
        <v>28.1372</v>
      </c>
      <c r="C45" s="4" t="s">
        <v>11</v>
      </c>
      <c r="D45" s="4"/>
      <c r="E45" s="4"/>
      <c r="F45" s="18">
        <v>15</v>
      </c>
      <c r="H45" s="5" t="s">
        <v>22</v>
      </c>
      <c r="I45" s="5">
        <v>36.467700000000001</v>
      </c>
      <c r="J45" s="5" t="s">
        <v>11</v>
      </c>
      <c r="K45" s="5"/>
      <c r="L45" s="5"/>
      <c r="M45" s="5">
        <v>18</v>
      </c>
      <c r="O45" s="5" t="s">
        <v>10</v>
      </c>
      <c r="P45" s="5">
        <v>24.017800000000001</v>
      </c>
      <c r="Q45" s="5" t="s">
        <v>11</v>
      </c>
      <c r="R45" s="5" t="s">
        <v>56</v>
      </c>
      <c r="S45" s="5" t="s">
        <v>27</v>
      </c>
      <c r="T45" s="5">
        <v>28</v>
      </c>
      <c r="U45" s="16"/>
      <c r="W45" s="15" t="s">
        <v>10</v>
      </c>
      <c r="X45" s="5">
        <v>69.561300000000003</v>
      </c>
      <c r="Y45" s="5" t="s">
        <v>11</v>
      </c>
      <c r="Z45" s="5"/>
      <c r="AA45" s="5"/>
      <c r="AB45" s="5"/>
      <c r="AC45" s="16">
        <v>23</v>
      </c>
      <c r="AE45" s="5" t="s">
        <v>10</v>
      </c>
      <c r="AF45" s="5">
        <v>17.320399999999999</v>
      </c>
      <c r="AG45" s="5" t="s">
        <v>11</v>
      </c>
      <c r="AH45" s="5" t="s">
        <v>56</v>
      </c>
      <c r="AI45" s="5" t="s">
        <v>27</v>
      </c>
      <c r="AJ45" s="5">
        <v>15</v>
      </c>
      <c r="AK45" s="13"/>
      <c r="AL45" s="7" t="s">
        <v>10</v>
      </c>
      <c r="AM45" s="7">
        <v>15.061400000000001</v>
      </c>
      <c r="AN45" s="7" t="s">
        <v>11</v>
      </c>
      <c r="AO45" s="7" t="s">
        <v>56</v>
      </c>
      <c r="AP45" s="7" t="s">
        <v>27</v>
      </c>
      <c r="AQ45" s="7">
        <v>23</v>
      </c>
      <c r="AR45" s="13"/>
      <c r="AS45" s="7" t="s">
        <v>10</v>
      </c>
      <c r="AT45" s="7">
        <v>15.2997</v>
      </c>
      <c r="AU45" s="7" t="s">
        <v>11</v>
      </c>
      <c r="AV45" s="7" t="s">
        <v>56</v>
      </c>
      <c r="AW45" s="7" t="s">
        <v>27</v>
      </c>
      <c r="AX45" s="7">
        <v>33</v>
      </c>
      <c r="AY45" s="13"/>
      <c r="BA45" s="5" t="s">
        <v>10</v>
      </c>
      <c r="BB45" s="5">
        <v>18.300899999999999</v>
      </c>
      <c r="BC45" s="5" t="s">
        <v>11</v>
      </c>
      <c r="BD45" s="5" t="s">
        <v>56</v>
      </c>
      <c r="BE45" s="5" t="s">
        <v>27</v>
      </c>
      <c r="BF45" s="5">
        <v>20</v>
      </c>
      <c r="BG45" s="5"/>
      <c r="BH45" s="16"/>
      <c r="BI45" s="7"/>
      <c r="BJ45" s="5" t="s">
        <v>10</v>
      </c>
      <c r="BK45" s="5">
        <v>18.0045</v>
      </c>
      <c r="BL45" s="5" t="s">
        <v>11</v>
      </c>
      <c r="BM45" s="5" t="s">
        <v>56</v>
      </c>
      <c r="BN45" s="5" t="s">
        <v>27</v>
      </c>
      <c r="BO45" s="5">
        <v>9</v>
      </c>
      <c r="BP45" s="16"/>
      <c r="BQ45" s="7"/>
      <c r="BR45" s="7" t="s">
        <v>10</v>
      </c>
      <c r="BS45" s="7">
        <v>15.4482</v>
      </c>
      <c r="BT45" s="7" t="s">
        <v>11</v>
      </c>
      <c r="BU45" s="7" t="s">
        <v>56</v>
      </c>
      <c r="BV45" s="7" t="s">
        <v>27</v>
      </c>
      <c r="BW45" s="7">
        <v>33</v>
      </c>
      <c r="BX45" s="5"/>
      <c r="BY45" s="16"/>
      <c r="BZ45" s="7"/>
      <c r="CA45" s="17"/>
      <c r="CB45" s="4"/>
      <c r="CC45" s="4"/>
      <c r="CD45" s="4"/>
      <c r="CE45" s="4"/>
      <c r="CF45" s="18"/>
      <c r="CG45" s="7"/>
      <c r="CH45" s="15" t="s">
        <v>10</v>
      </c>
      <c r="CI45" s="5">
        <v>16.376799999999999</v>
      </c>
      <c r="CJ45" s="5" t="s">
        <v>11</v>
      </c>
      <c r="CK45" s="5"/>
      <c r="CL45" s="5"/>
      <c r="CM45" s="5">
        <v>23</v>
      </c>
      <c r="CN45" s="16"/>
      <c r="CP45" s="7" t="s">
        <v>10</v>
      </c>
      <c r="CQ45" s="7">
        <v>36.557200000000002</v>
      </c>
      <c r="CR45" s="7" t="s">
        <v>11</v>
      </c>
      <c r="CS45" s="7" t="s">
        <v>56</v>
      </c>
      <c r="CT45" s="7"/>
      <c r="CU45" s="7" t="s">
        <v>27</v>
      </c>
      <c r="CV45" s="7">
        <v>22</v>
      </c>
    </row>
    <row r="46" spans="1:102" s="2" customFormat="1" x14ac:dyDescent="0.25">
      <c r="A46" s="17" t="s">
        <v>10</v>
      </c>
      <c r="B46" s="4">
        <v>26.896799999999999</v>
      </c>
      <c r="C46" s="4" t="s">
        <v>11</v>
      </c>
      <c r="D46" s="4"/>
      <c r="E46" s="4"/>
      <c r="F46" s="18">
        <v>16</v>
      </c>
      <c r="H46" s="5" t="s">
        <v>22</v>
      </c>
      <c r="I46" s="5">
        <v>36.656599999999997</v>
      </c>
      <c r="J46" s="5" t="s">
        <v>11</v>
      </c>
      <c r="K46" s="5"/>
      <c r="L46" s="5"/>
      <c r="M46" s="5">
        <v>19</v>
      </c>
      <c r="O46" s="5" t="s">
        <v>10</v>
      </c>
      <c r="P46" s="5">
        <v>23.865300000000001</v>
      </c>
      <c r="Q46" s="5" t="s">
        <v>11</v>
      </c>
      <c r="R46" s="5" t="s">
        <v>56</v>
      </c>
      <c r="S46" s="5" t="s">
        <v>27</v>
      </c>
      <c r="T46" s="5">
        <v>29</v>
      </c>
      <c r="U46" s="16"/>
      <c r="W46" s="15" t="s">
        <v>10</v>
      </c>
      <c r="X46" s="5">
        <v>69.907200000000003</v>
      </c>
      <c r="Y46" s="5" t="s">
        <v>11</v>
      </c>
      <c r="Z46" s="5"/>
      <c r="AA46" s="5"/>
      <c r="AB46" s="5"/>
      <c r="AC46" s="16">
        <v>24</v>
      </c>
      <c r="AE46" s="5" t="s">
        <v>10</v>
      </c>
      <c r="AF46" s="5">
        <v>17.235600000000002</v>
      </c>
      <c r="AG46" s="5" t="s">
        <v>11</v>
      </c>
      <c r="AH46" s="5" t="s">
        <v>56</v>
      </c>
      <c r="AI46" s="5" t="s">
        <v>27</v>
      </c>
      <c r="AJ46" s="5">
        <v>16</v>
      </c>
      <c r="AK46" s="13"/>
      <c r="AL46" s="7" t="s">
        <v>10</v>
      </c>
      <c r="AM46" s="7">
        <v>16.511299999999999</v>
      </c>
      <c r="AN46" s="7" t="s">
        <v>11</v>
      </c>
      <c r="AO46" s="7" t="s">
        <v>56</v>
      </c>
      <c r="AP46" s="7" t="s">
        <v>27</v>
      </c>
      <c r="AQ46" s="7">
        <v>24</v>
      </c>
      <c r="AR46" s="13"/>
      <c r="AS46" s="7" t="s">
        <v>10</v>
      </c>
      <c r="AT46" s="7">
        <v>15.511900000000001</v>
      </c>
      <c r="AU46" s="7" t="s">
        <v>11</v>
      </c>
      <c r="AV46" s="7" t="s">
        <v>56</v>
      </c>
      <c r="AW46" s="7" t="s">
        <v>27</v>
      </c>
      <c r="AX46" s="7">
        <v>34</v>
      </c>
      <c r="AY46" s="13"/>
      <c r="BA46" s="5" t="s">
        <v>10</v>
      </c>
      <c r="BB46" s="5">
        <v>16.703800000000001</v>
      </c>
      <c r="BC46" s="5" t="s">
        <v>11</v>
      </c>
      <c r="BD46" s="5" t="s">
        <v>56</v>
      </c>
      <c r="BE46" s="5" t="s">
        <v>27</v>
      </c>
      <c r="BF46" s="5">
        <v>21</v>
      </c>
      <c r="BG46" s="5"/>
      <c r="BH46" s="18"/>
      <c r="BJ46" s="5" t="s">
        <v>10</v>
      </c>
      <c r="BK46" s="5">
        <v>18.520800000000001</v>
      </c>
      <c r="BL46" s="5" t="s">
        <v>11</v>
      </c>
      <c r="BM46" s="5" t="s">
        <v>56</v>
      </c>
      <c r="BN46" s="5" t="s">
        <v>27</v>
      </c>
      <c r="BO46" s="5">
        <v>10</v>
      </c>
      <c r="BP46" s="16"/>
      <c r="BR46" s="17"/>
      <c r="BS46" s="4"/>
      <c r="BT46" s="4"/>
      <c r="BU46" s="4"/>
      <c r="BV46" s="4"/>
      <c r="BW46" s="4"/>
      <c r="BX46" s="4"/>
      <c r="BY46" s="18"/>
      <c r="CA46" s="17"/>
      <c r="CB46" s="4"/>
      <c r="CC46" s="4"/>
      <c r="CD46" s="4"/>
      <c r="CE46" s="4"/>
      <c r="CF46" s="18"/>
      <c r="CH46" s="17"/>
      <c r="CI46" s="4"/>
      <c r="CJ46" s="4"/>
      <c r="CK46" s="4"/>
      <c r="CL46" s="4"/>
      <c r="CM46" s="4"/>
      <c r="CN46" s="18"/>
      <c r="CP46" s="7" t="s">
        <v>10</v>
      </c>
      <c r="CQ46" s="7">
        <v>37.281700000000001</v>
      </c>
      <c r="CR46" s="7" t="s">
        <v>11</v>
      </c>
      <c r="CS46" s="7" t="s">
        <v>56</v>
      </c>
      <c r="CT46" s="7"/>
      <c r="CU46" s="7" t="s">
        <v>27</v>
      </c>
      <c r="CV46" s="7">
        <v>23</v>
      </c>
    </row>
    <row r="47" spans="1:102" x14ac:dyDescent="0.25">
      <c r="A47" s="15" t="s">
        <v>10</v>
      </c>
      <c r="B47" s="5">
        <v>26.346800000000002</v>
      </c>
      <c r="C47" s="5" t="s">
        <v>11</v>
      </c>
      <c r="D47" s="5"/>
      <c r="E47" s="5"/>
      <c r="F47" s="16">
        <v>17</v>
      </c>
      <c r="H47" s="5" t="s">
        <v>22</v>
      </c>
      <c r="I47" s="5">
        <v>36.314500000000002</v>
      </c>
      <c r="J47" s="5" t="s">
        <v>11</v>
      </c>
      <c r="K47" s="5"/>
      <c r="L47" s="5"/>
      <c r="M47" s="5">
        <v>20</v>
      </c>
      <c r="O47" s="5" t="s">
        <v>10</v>
      </c>
      <c r="P47" s="5">
        <v>24.546299999999999</v>
      </c>
      <c r="Q47" s="5" t="s">
        <v>11</v>
      </c>
      <c r="R47" s="5" t="s">
        <v>56</v>
      </c>
      <c r="S47" s="5" t="s">
        <v>27</v>
      </c>
      <c r="T47" s="5">
        <v>30</v>
      </c>
      <c r="U47" s="16"/>
      <c r="W47" s="15" t="s">
        <v>10</v>
      </c>
      <c r="X47" s="5">
        <v>70.6023</v>
      </c>
      <c r="Y47" s="5" t="s">
        <v>11</v>
      </c>
      <c r="Z47" s="5"/>
      <c r="AA47" s="5"/>
      <c r="AB47" s="5"/>
      <c r="AC47" s="16">
        <v>25</v>
      </c>
      <c r="AE47" s="15"/>
      <c r="AF47" s="5"/>
      <c r="AG47" s="5"/>
      <c r="AH47" s="5"/>
      <c r="AI47" s="5"/>
      <c r="AJ47" s="16"/>
      <c r="AK47" s="13"/>
      <c r="AL47" s="7" t="s">
        <v>10</v>
      </c>
      <c r="AM47" s="7">
        <v>16.8095</v>
      </c>
      <c r="AN47" s="7" t="s">
        <v>11</v>
      </c>
      <c r="AO47" s="7" t="s">
        <v>56</v>
      </c>
      <c r="AP47" s="7" t="s">
        <v>27</v>
      </c>
      <c r="AQ47" s="7">
        <v>25</v>
      </c>
      <c r="AR47" s="13"/>
      <c r="AS47" s="7" t="s">
        <v>10</v>
      </c>
      <c r="AT47" s="7">
        <v>15.895099999999999</v>
      </c>
      <c r="AU47" s="7" t="s">
        <v>11</v>
      </c>
      <c r="AV47" s="7" t="s">
        <v>56</v>
      </c>
      <c r="AW47" s="7" t="s">
        <v>27</v>
      </c>
      <c r="AX47" s="7">
        <v>35</v>
      </c>
      <c r="AY47" s="13"/>
      <c r="BA47" s="5" t="s">
        <v>10</v>
      </c>
      <c r="BB47" s="5">
        <v>16.613600000000002</v>
      </c>
      <c r="BC47" s="5" t="s">
        <v>11</v>
      </c>
      <c r="BD47" s="5" t="s">
        <v>56</v>
      </c>
      <c r="BE47" s="5" t="s">
        <v>27</v>
      </c>
      <c r="BF47" s="5">
        <v>22</v>
      </c>
      <c r="BG47" s="5"/>
      <c r="BH47" s="18"/>
      <c r="BI47" s="2"/>
      <c r="BJ47" s="5" t="s">
        <v>10</v>
      </c>
      <c r="BK47" s="5">
        <v>18.475999999999999</v>
      </c>
      <c r="BL47" s="5" t="s">
        <v>11</v>
      </c>
      <c r="BM47" s="5" t="s">
        <v>56</v>
      </c>
      <c r="BN47" s="5" t="s">
        <v>27</v>
      </c>
      <c r="BO47" s="5">
        <v>11</v>
      </c>
      <c r="BP47" s="16"/>
      <c r="BQ47" s="2"/>
      <c r="BR47" s="17"/>
      <c r="BS47" s="4"/>
      <c r="BT47" s="4"/>
      <c r="BU47" s="4"/>
      <c r="BV47" s="4"/>
      <c r="BW47" s="4"/>
      <c r="BX47" s="4"/>
      <c r="BY47" s="18"/>
      <c r="BZ47" s="2"/>
      <c r="CA47" s="15"/>
      <c r="CB47" s="5"/>
      <c r="CC47" s="5"/>
      <c r="CD47" s="5"/>
      <c r="CE47" s="5"/>
      <c r="CF47" s="16"/>
      <c r="CG47" s="2"/>
      <c r="CH47" s="17"/>
      <c r="CI47" s="4"/>
      <c r="CJ47" s="4"/>
      <c r="CK47" s="4"/>
      <c r="CL47" s="4"/>
      <c r="CM47" s="4"/>
      <c r="CN47" s="18"/>
      <c r="CP47" s="7" t="s">
        <v>10</v>
      </c>
      <c r="CQ47" s="7">
        <v>36.970300000000002</v>
      </c>
      <c r="CR47" s="7" t="s">
        <v>11</v>
      </c>
      <c r="CS47" s="7" t="s">
        <v>56</v>
      </c>
      <c r="CT47" s="7"/>
      <c r="CU47" s="7" t="s">
        <v>27</v>
      </c>
      <c r="CV47" s="7">
        <v>24</v>
      </c>
    </row>
    <row r="48" spans="1:102" x14ac:dyDescent="0.25">
      <c r="A48" s="15"/>
      <c r="B48" s="5"/>
      <c r="C48" s="5"/>
      <c r="D48" s="5"/>
      <c r="E48" s="5"/>
      <c r="F48" s="16"/>
      <c r="H48" s="5" t="s">
        <v>22</v>
      </c>
      <c r="I48" s="5">
        <v>36.373199999999997</v>
      </c>
      <c r="J48" s="5" t="s">
        <v>11</v>
      </c>
      <c r="K48" s="5"/>
      <c r="L48" s="5"/>
      <c r="M48" s="5">
        <v>21</v>
      </c>
      <c r="O48" s="5" t="s">
        <v>10</v>
      </c>
      <c r="P48" s="5">
        <v>25.3202</v>
      </c>
      <c r="Q48" s="5" t="s">
        <v>11</v>
      </c>
      <c r="R48" s="5" t="s">
        <v>56</v>
      </c>
      <c r="S48" s="5" t="s">
        <v>27</v>
      </c>
      <c r="T48" s="5">
        <v>31</v>
      </c>
      <c r="U48" s="16"/>
      <c r="W48" s="15" t="s">
        <v>10</v>
      </c>
      <c r="X48" s="5">
        <v>70.61</v>
      </c>
      <c r="Y48" s="5" t="s">
        <v>11</v>
      </c>
      <c r="Z48" s="5"/>
      <c r="AA48" s="5"/>
      <c r="AB48" s="5"/>
      <c r="AC48" s="16">
        <v>26</v>
      </c>
      <c r="AE48" s="15"/>
      <c r="AF48" s="5"/>
      <c r="AG48" s="5"/>
      <c r="AH48" s="5"/>
      <c r="AI48" s="5"/>
      <c r="AJ48" s="16"/>
      <c r="AK48" s="13"/>
      <c r="AL48" s="7" t="s">
        <v>10</v>
      </c>
      <c r="AM48" s="7">
        <v>18.802800000000001</v>
      </c>
      <c r="AN48" s="7" t="s">
        <v>11</v>
      </c>
      <c r="AO48" s="7" t="s">
        <v>56</v>
      </c>
      <c r="AP48" s="7" t="s">
        <v>27</v>
      </c>
      <c r="AQ48" s="7">
        <v>26</v>
      </c>
      <c r="AR48" s="13"/>
      <c r="AS48" s="7" t="s">
        <v>10</v>
      </c>
      <c r="AT48" s="7">
        <v>16.72</v>
      </c>
      <c r="AU48" s="7" t="s">
        <v>11</v>
      </c>
      <c r="AV48" s="7" t="s">
        <v>56</v>
      </c>
      <c r="AW48" s="7" t="s">
        <v>27</v>
      </c>
      <c r="AX48" s="7">
        <v>36</v>
      </c>
      <c r="AY48" s="13"/>
      <c r="BA48" s="15"/>
      <c r="BB48" s="5"/>
      <c r="BC48" s="5"/>
      <c r="BD48" s="5"/>
      <c r="BE48" s="5"/>
      <c r="BF48" s="5"/>
      <c r="BG48" s="5"/>
      <c r="BH48" s="16"/>
      <c r="BI48" s="7"/>
      <c r="BJ48" s="5" t="s">
        <v>10</v>
      </c>
      <c r="BK48" s="5">
        <v>18.816299999999998</v>
      </c>
      <c r="BL48" s="5" t="s">
        <v>11</v>
      </c>
      <c r="BM48" s="5" t="s">
        <v>56</v>
      </c>
      <c r="BN48" s="5" t="s">
        <v>27</v>
      </c>
      <c r="BO48" s="5">
        <v>12</v>
      </c>
      <c r="BP48" s="16"/>
      <c r="BQ48" s="7"/>
      <c r="BR48" s="15"/>
      <c r="BS48" s="5"/>
      <c r="BT48" s="5"/>
      <c r="BU48" s="5"/>
      <c r="BV48" s="5"/>
      <c r="BW48" s="5"/>
      <c r="BX48" s="5"/>
      <c r="BY48" s="16"/>
      <c r="BZ48" s="7"/>
      <c r="CA48" s="15"/>
      <c r="CB48" s="5"/>
      <c r="CC48" s="5"/>
      <c r="CD48" s="5"/>
      <c r="CE48" s="5"/>
      <c r="CF48" s="16"/>
      <c r="CG48" s="7"/>
      <c r="CH48" s="15"/>
      <c r="CI48" s="5"/>
      <c r="CJ48" s="5"/>
      <c r="CK48" s="5"/>
      <c r="CL48" s="5"/>
      <c r="CM48" s="5"/>
      <c r="CN48" s="16"/>
      <c r="CP48" s="7" t="s">
        <v>10</v>
      </c>
      <c r="CQ48" s="7">
        <v>37.056800000000003</v>
      </c>
      <c r="CR48" s="7" t="s">
        <v>11</v>
      </c>
      <c r="CS48" s="7" t="s">
        <v>56</v>
      </c>
      <c r="CT48" s="7"/>
      <c r="CU48" s="7" t="s">
        <v>27</v>
      </c>
      <c r="CV48" s="7">
        <v>25</v>
      </c>
    </row>
    <row r="49" spans="1:100" x14ac:dyDescent="0.25">
      <c r="A49" s="15"/>
      <c r="B49" s="5"/>
      <c r="C49" s="5"/>
      <c r="D49" s="5"/>
      <c r="E49" s="5"/>
      <c r="F49" s="16"/>
      <c r="H49" s="5" t="s">
        <v>22</v>
      </c>
      <c r="I49" s="5">
        <v>36.403199999999998</v>
      </c>
      <c r="J49" s="5" t="s">
        <v>11</v>
      </c>
      <c r="K49" s="5"/>
      <c r="L49" s="5"/>
      <c r="M49" s="5">
        <v>22</v>
      </c>
      <c r="O49" s="5" t="s">
        <v>10</v>
      </c>
      <c r="P49" s="5">
        <v>25.203299999999999</v>
      </c>
      <c r="Q49" s="5" t="s">
        <v>11</v>
      </c>
      <c r="R49" s="5" t="s">
        <v>56</v>
      </c>
      <c r="S49" s="5" t="s">
        <v>27</v>
      </c>
      <c r="T49" s="5">
        <v>32</v>
      </c>
      <c r="U49" s="16"/>
      <c r="W49" s="15" t="s">
        <v>10</v>
      </c>
      <c r="X49" s="5">
        <v>70.433199999999999</v>
      </c>
      <c r="Y49" s="5" t="s">
        <v>11</v>
      </c>
      <c r="Z49" s="5"/>
      <c r="AA49" s="5"/>
      <c r="AB49" s="5"/>
      <c r="AC49" s="16">
        <v>27</v>
      </c>
      <c r="AE49" s="15"/>
      <c r="AF49" s="5"/>
      <c r="AG49" s="5"/>
      <c r="AH49" s="5"/>
      <c r="AI49" s="5"/>
      <c r="AJ49" s="16"/>
      <c r="AK49" s="13"/>
      <c r="AL49" s="7" t="s">
        <v>10</v>
      </c>
      <c r="AM49" s="7">
        <v>12.9354</v>
      </c>
      <c r="AN49" s="7" t="s">
        <v>11</v>
      </c>
      <c r="AO49" s="7" t="s">
        <v>56</v>
      </c>
      <c r="AP49" s="7" t="s">
        <v>27</v>
      </c>
      <c r="AQ49" s="7">
        <v>11</v>
      </c>
      <c r="AR49" s="13"/>
      <c r="AS49" s="7" t="s">
        <v>10</v>
      </c>
      <c r="AT49" s="7">
        <v>17.242000000000001</v>
      </c>
      <c r="AU49" s="7" t="s">
        <v>11</v>
      </c>
      <c r="AV49" s="7" t="s">
        <v>56</v>
      </c>
      <c r="AW49" s="7" t="s">
        <v>27</v>
      </c>
      <c r="AX49" s="7">
        <v>37</v>
      </c>
      <c r="AY49" s="13"/>
      <c r="BA49" s="15"/>
      <c r="BB49" s="5"/>
      <c r="BC49" s="5"/>
      <c r="BD49" s="5"/>
      <c r="BE49" s="5"/>
      <c r="BF49" s="5"/>
      <c r="BG49" s="5"/>
      <c r="BH49" s="16"/>
      <c r="BI49" s="7"/>
      <c r="BJ49" s="5" t="s">
        <v>10</v>
      </c>
      <c r="BK49" s="5">
        <v>18.8079</v>
      </c>
      <c r="BL49" s="5" t="s">
        <v>11</v>
      </c>
      <c r="BM49" s="5" t="s">
        <v>56</v>
      </c>
      <c r="BN49" s="5" t="s">
        <v>27</v>
      </c>
      <c r="BO49" s="5">
        <v>13</v>
      </c>
      <c r="BP49" s="16"/>
      <c r="BQ49" s="7"/>
      <c r="BR49" s="15"/>
      <c r="BS49" s="5"/>
      <c r="BT49" s="5"/>
      <c r="BU49" s="5"/>
      <c r="BV49" s="5"/>
      <c r="BW49" s="5"/>
      <c r="BX49" s="5"/>
      <c r="BY49" s="16"/>
      <c r="BZ49" s="7"/>
      <c r="CA49" s="15"/>
      <c r="CB49" s="5"/>
      <c r="CC49" s="5"/>
      <c r="CD49" s="5"/>
      <c r="CE49" s="5"/>
      <c r="CF49" s="16"/>
      <c r="CG49" s="7"/>
      <c r="CH49" s="15"/>
      <c r="CI49" s="5"/>
      <c r="CJ49" s="5"/>
      <c r="CK49" s="5"/>
      <c r="CL49" s="5"/>
      <c r="CM49" s="5"/>
      <c r="CN49" s="16"/>
      <c r="CP49" s="7" t="s">
        <v>10</v>
      </c>
      <c r="CQ49" s="7">
        <v>37.305199999999999</v>
      </c>
      <c r="CR49" s="7" t="s">
        <v>11</v>
      </c>
      <c r="CS49" s="7" t="s">
        <v>56</v>
      </c>
      <c r="CT49" s="7"/>
      <c r="CU49" s="7" t="s">
        <v>27</v>
      </c>
      <c r="CV49" s="7">
        <v>26</v>
      </c>
    </row>
    <row r="50" spans="1:100" x14ac:dyDescent="0.25">
      <c r="A50" s="15"/>
      <c r="B50" s="5"/>
      <c r="C50" s="5"/>
      <c r="D50" s="5"/>
      <c r="E50" s="5"/>
      <c r="F50" s="16"/>
      <c r="H50" s="5" t="s">
        <v>22</v>
      </c>
      <c r="I50" s="5">
        <v>37.428199999999997</v>
      </c>
      <c r="J50" s="5" t="s">
        <v>11</v>
      </c>
      <c r="K50" s="5"/>
      <c r="L50" s="5"/>
      <c r="M50" s="5">
        <v>23</v>
      </c>
      <c r="O50" s="5" t="s">
        <v>10</v>
      </c>
      <c r="P50" s="5">
        <v>24.2179</v>
      </c>
      <c r="Q50" s="5" t="s">
        <v>11</v>
      </c>
      <c r="R50" s="5" t="s">
        <v>56</v>
      </c>
      <c r="S50" s="5" t="s">
        <v>27</v>
      </c>
      <c r="T50" s="5">
        <v>33</v>
      </c>
      <c r="U50" s="16"/>
      <c r="W50" s="15" t="s">
        <v>10</v>
      </c>
      <c r="X50" s="5">
        <v>69.973100000000002</v>
      </c>
      <c r="Y50" s="5" t="s">
        <v>11</v>
      </c>
      <c r="Z50" s="5"/>
      <c r="AA50" s="5"/>
      <c r="AB50" s="5"/>
      <c r="AC50" s="16">
        <v>28</v>
      </c>
      <c r="AE50" s="15"/>
      <c r="AF50" s="5"/>
      <c r="AG50" s="5"/>
      <c r="AH50" s="5"/>
      <c r="AI50" s="5"/>
      <c r="AJ50" s="16"/>
      <c r="AK50" s="13"/>
      <c r="AL50" s="7" t="s">
        <v>10</v>
      </c>
      <c r="AM50" s="7">
        <v>14.409700000000001</v>
      </c>
      <c r="AN50" s="7" t="s">
        <v>11</v>
      </c>
      <c r="AO50" s="7" t="s">
        <v>56</v>
      </c>
      <c r="AP50" s="7" t="s">
        <v>27</v>
      </c>
      <c r="AQ50" s="7">
        <v>13</v>
      </c>
      <c r="AR50" s="13"/>
      <c r="AS50" s="7" t="s">
        <v>10</v>
      </c>
      <c r="AT50" s="7">
        <v>17.3522</v>
      </c>
      <c r="AU50" s="7" t="s">
        <v>11</v>
      </c>
      <c r="AV50" s="7" t="s">
        <v>56</v>
      </c>
      <c r="AW50" s="7" t="s">
        <v>27</v>
      </c>
      <c r="AX50" s="7">
        <v>38</v>
      </c>
      <c r="AY50" s="13"/>
      <c r="BA50" s="15"/>
      <c r="BB50" s="5"/>
      <c r="BC50" s="5"/>
      <c r="BD50" s="5"/>
      <c r="BE50" s="5"/>
      <c r="BF50" s="5"/>
      <c r="BG50" s="5"/>
      <c r="BH50" s="16"/>
      <c r="BI50" s="7"/>
      <c r="BJ50" s="5" t="s">
        <v>10</v>
      </c>
      <c r="BK50" s="5">
        <v>18.677900000000001</v>
      </c>
      <c r="BL50" s="5" t="s">
        <v>11</v>
      </c>
      <c r="BM50" s="5" t="s">
        <v>56</v>
      </c>
      <c r="BN50" s="5" t="s">
        <v>27</v>
      </c>
      <c r="BO50" s="5">
        <v>14</v>
      </c>
      <c r="BP50" s="16"/>
      <c r="BQ50" s="7"/>
      <c r="BR50" s="15"/>
      <c r="BS50" s="5"/>
      <c r="BT50" s="5"/>
      <c r="BU50" s="5"/>
      <c r="BV50" s="5"/>
      <c r="BW50" s="5"/>
      <c r="BX50" s="5"/>
      <c r="BY50" s="16"/>
      <c r="BZ50" s="7"/>
      <c r="CA50" s="15"/>
      <c r="CB50" s="5"/>
      <c r="CC50" s="5"/>
      <c r="CD50" s="5"/>
      <c r="CE50" s="5"/>
      <c r="CF50" s="16"/>
      <c r="CG50" s="7"/>
      <c r="CH50" s="15"/>
      <c r="CI50" s="5"/>
      <c r="CJ50" s="5"/>
      <c r="CK50" s="5"/>
      <c r="CL50" s="5"/>
      <c r="CM50" s="5"/>
      <c r="CN50" s="16"/>
      <c r="CP50" s="7" t="s">
        <v>10</v>
      </c>
      <c r="CQ50" s="7">
        <v>36.825699999999998</v>
      </c>
      <c r="CR50" s="7" t="s">
        <v>11</v>
      </c>
      <c r="CS50" s="7" t="s">
        <v>56</v>
      </c>
      <c r="CT50" s="7"/>
      <c r="CU50" s="7" t="s">
        <v>27</v>
      </c>
      <c r="CV50" s="7">
        <v>27</v>
      </c>
    </row>
    <row r="51" spans="1:100" x14ac:dyDescent="0.25">
      <c r="A51" s="15"/>
      <c r="B51" s="5"/>
      <c r="C51" s="5"/>
      <c r="D51" s="5"/>
      <c r="E51" s="5"/>
      <c r="F51" s="16"/>
      <c r="H51" s="5" t="s">
        <v>22</v>
      </c>
      <c r="I51" s="5">
        <v>38.323799999999999</v>
      </c>
      <c r="J51" s="5" t="s">
        <v>11</v>
      </c>
      <c r="K51" s="5"/>
      <c r="L51" s="5"/>
      <c r="M51" s="5">
        <v>24</v>
      </c>
      <c r="O51" s="5" t="s">
        <v>10</v>
      </c>
      <c r="P51" s="5">
        <v>24.566299999999998</v>
      </c>
      <c r="Q51" s="5" t="s">
        <v>11</v>
      </c>
      <c r="R51" s="5" t="s">
        <v>56</v>
      </c>
      <c r="S51" s="5" t="s">
        <v>27</v>
      </c>
      <c r="T51" s="5">
        <v>34</v>
      </c>
      <c r="U51" s="16"/>
      <c r="W51" s="15" t="s">
        <v>10</v>
      </c>
      <c r="X51" s="5">
        <v>70.498800000000003</v>
      </c>
      <c r="Y51" s="5" t="s">
        <v>11</v>
      </c>
      <c r="Z51" s="5"/>
      <c r="AA51" s="5"/>
      <c r="AB51" s="5"/>
      <c r="AC51" s="16">
        <v>29</v>
      </c>
      <c r="AE51" s="15"/>
      <c r="AF51" s="5"/>
      <c r="AG51" s="5"/>
      <c r="AH51" s="5"/>
      <c r="AI51" s="5"/>
      <c r="AJ51" s="16"/>
      <c r="AK51" s="13"/>
      <c r="AL51" s="7" t="s">
        <v>10</v>
      </c>
      <c r="AM51" s="7">
        <v>14.7219</v>
      </c>
      <c r="AN51" s="7" t="s">
        <v>11</v>
      </c>
      <c r="AO51" s="7" t="s">
        <v>56</v>
      </c>
      <c r="AP51" s="7" t="s">
        <v>27</v>
      </c>
      <c r="AQ51" s="7">
        <v>14</v>
      </c>
      <c r="AR51" s="13"/>
      <c r="AS51" s="15"/>
      <c r="AT51" s="5"/>
      <c r="AU51" s="5"/>
      <c r="AV51" s="5"/>
      <c r="AW51" s="5"/>
      <c r="AX51" s="16"/>
      <c r="AY51" s="13"/>
      <c r="BA51" s="15"/>
      <c r="BB51" s="5"/>
      <c r="BC51" s="5"/>
      <c r="BD51" s="5"/>
      <c r="BE51" s="5"/>
      <c r="BF51" s="5"/>
      <c r="BG51" s="5"/>
      <c r="BH51" s="16"/>
      <c r="BI51" s="7"/>
      <c r="BJ51" s="5" t="s">
        <v>10</v>
      </c>
      <c r="BK51" s="5">
        <v>19.564599999999999</v>
      </c>
      <c r="BL51" s="5" t="s">
        <v>11</v>
      </c>
      <c r="BM51" s="5" t="s">
        <v>56</v>
      </c>
      <c r="BN51" s="5" t="s">
        <v>27</v>
      </c>
      <c r="BO51" s="5">
        <v>15</v>
      </c>
      <c r="BP51" s="16"/>
      <c r="BQ51" s="7"/>
      <c r="BR51" s="15"/>
      <c r="BS51" s="5"/>
      <c r="BT51" s="5"/>
      <c r="BU51" s="5"/>
      <c r="BV51" s="5"/>
      <c r="BW51" s="5"/>
      <c r="BX51" s="5"/>
      <c r="BY51" s="16"/>
      <c r="BZ51" s="7"/>
      <c r="CA51" s="15"/>
      <c r="CB51" s="5"/>
      <c r="CC51" s="5"/>
      <c r="CD51" s="5"/>
      <c r="CE51" s="5"/>
      <c r="CF51" s="16"/>
      <c r="CG51" s="7"/>
      <c r="CH51" s="15"/>
      <c r="CI51" s="5"/>
      <c r="CJ51" s="5"/>
      <c r="CK51" s="5"/>
      <c r="CL51" s="5"/>
      <c r="CM51" s="5"/>
      <c r="CN51" s="16"/>
      <c r="CP51" s="15"/>
      <c r="CQ51" s="5"/>
      <c r="CR51" s="5"/>
      <c r="CS51" s="5"/>
      <c r="CT51" s="5"/>
      <c r="CU51" s="5"/>
      <c r="CV51" s="16"/>
    </row>
    <row r="52" spans="1:100" x14ac:dyDescent="0.25">
      <c r="A52" s="15"/>
      <c r="B52" s="5"/>
      <c r="C52" s="5"/>
      <c r="D52" s="5"/>
      <c r="E52" s="5"/>
      <c r="F52" s="16"/>
      <c r="H52" s="5" t="s">
        <v>22</v>
      </c>
      <c r="I52" s="5">
        <v>38.466200000000001</v>
      </c>
      <c r="J52" s="5" t="s">
        <v>11</v>
      </c>
      <c r="K52" s="5"/>
      <c r="L52" s="5"/>
      <c r="M52" s="5">
        <v>25</v>
      </c>
      <c r="O52" s="5" t="s">
        <v>10</v>
      </c>
      <c r="P52" s="5">
        <v>24.589700000000001</v>
      </c>
      <c r="Q52" s="5" t="s">
        <v>11</v>
      </c>
      <c r="R52" s="5" t="s">
        <v>56</v>
      </c>
      <c r="S52" s="5" t="s">
        <v>27</v>
      </c>
      <c r="T52" s="5">
        <v>35</v>
      </c>
      <c r="U52" s="16"/>
      <c r="W52" s="15" t="s">
        <v>10</v>
      </c>
      <c r="X52" s="5">
        <v>71.612200000000001</v>
      </c>
      <c r="Y52" s="5" t="s">
        <v>11</v>
      </c>
      <c r="Z52" s="5"/>
      <c r="AA52" s="5"/>
      <c r="AB52" s="5"/>
      <c r="AC52" s="16">
        <v>30</v>
      </c>
      <c r="AE52" s="15"/>
      <c r="AF52" s="5"/>
      <c r="AG52" s="5"/>
      <c r="AH52" s="5"/>
      <c r="AI52" s="5"/>
      <c r="AJ52" s="16"/>
      <c r="AK52" s="13"/>
      <c r="AL52" s="7" t="s">
        <v>10</v>
      </c>
      <c r="AM52" s="7">
        <v>14.55</v>
      </c>
      <c r="AN52" s="7" t="s">
        <v>11</v>
      </c>
      <c r="AO52" s="7" t="s">
        <v>56</v>
      </c>
      <c r="AP52" s="7" t="s">
        <v>27</v>
      </c>
      <c r="AQ52" s="7">
        <v>15</v>
      </c>
      <c r="AR52" s="13"/>
      <c r="AS52" s="15"/>
      <c r="AT52" s="5"/>
      <c r="AU52" s="5"/>
      <c r="AV52" s="5"/>
      <c r="AW52" s="5"/>
      <c r="AX52" s="16"/>
      <c r="AY52" s="13"/>
      <c r="BA52" s="15"/>
      <c r="BB52" s="5"/>
      <c r="BC52" s="5"/>
      <c r="BD52" s="5"/>
      <c r="BE52" s="5"/>
      <c r="BF52" s="5"/>
      <c r="BG52" s="5"/>
      <c r="BH52" s="16"/>
      <c r="BI52" s="7"/>
      <c r="BJ52" s="5" t="s">
        <v>10</v>
      </c>
      <c r="BK52" s="5">
        <v>20.157299999999999</v>
      </c>
      <c r="BL52" s="5" t="s">
        <v>11</v>
      </c>
      <c r="BM52" s="5" t="s">
        <v>56</v>
      </c>
      <c r="BN52" s="5" t="s">
        <v>27</v>
      </c>
      <c r="BO52" s="5">
        <v>16</v>
      </c>
      <c r="BP52" s="16"/>
      <c r="BQ52" s="7"/>
      <c r="BR52" s="15"/>
      <c r="BS52" s="5"/>
      <c r="BT52" s="5"/>
      <c r="BU52" s="5"/>
      <c r="BV52" s="5"/>
      <c r="BW52" s="5"/>
      <c r="BX52" s="5"/>
      <c r="BY52" s="16"/>
      <c r="BZ52" s="7"/>
      <c r="CA52" s="15" t="s">
        <v>57</v>
      </c>
      <c r="CB52" s="5">
        <v>0.25189699999999998</v>
      </c>
      <c r="CC52" s="5" t="s">
        <v>6</v>
      </c>
      <c r="CD52" s="5" t="s">
        <v>71</v>
      </c>
      <c r="CE52" s="5"/>
      <c r="CF52" s="16"/>
      <c r="CG52" s="7"/>
      <c r="CH52" s="15"/>
      <c r="CI52" s="5"/>
      <c r="CJ52" s="5"/>
      <c r="CK52" s="5"/>
      <c r="CL52" s="5"/>
      <c r="CM52" s="5"/>
      <c r="CN52" s="16"/>
      <c r="CP52" s="15"/>
      <c r="CQ52" s="5"/>
      <c r="CR52" s="5"/>
      <c r="CS52" s="5"/>
      <c r="CT52" s="5"/>
      <c r="CU52" s="5"/>
      <c r="CV52" s="16"/>
    </row>
    <row r="53" spans="1:100" x14ac:dyDescent="0.25">
      <c r="A53" s="15"/>
      <c r="B53" s="5"/>
      <c r="C53" s="5"/>
      <c r="D53" s="5"/>
      <c r="E53" s="5"/>
      <c r="F53" s="16"/>
      <c r="H53" s="5" t="s">
        <v>22</v>
      </c>
      <c r="I53" s="5">
        <v>38.8874</v>
      </c>
      <c r="J53" s="5" t="s">
        <v>11</v>
      </c>
      <c r="K53" s="5"/>
      <c r="L53" s="5"/>
      <c r="M53" s="5">
        <v>26</v>
      </c>
      <c r="O53" s="5" t="s">
        <v>10</v>
      </c>
      <c r="P53" s="5">
        <v>24.753599999999999</v>
      </c>
      <c r="Q53" s="5" t="s">
        <v>11</v>
      </c>
      <c r="R53" s="5" t="s">
        <v>56</v>
      </c>
      <c r="S53" s="5" t="s">
        <v>27</v>
      </c>
      <c r="T53" s="5">
        <v>36</v>
      </c>
      <c r="U53" s="16"/>
      <c r="W53" s="15"/>
      <c r="X53" s="5"/>
      <c r="Y53" s="5"/>
      <c r="Z53" s="5"/>
      <c r="AA53" s="5"/>
      <c r="AB53" s="5"/>
      <c r="AC53" s="16"/>
      <c r="AE53" s="15"/>
      <c r="AF53" s="5"/>
      <c r="AG53" s="5"/>
      <c r="AH53" s="5"/>
      <c r="AI53" s="5"/>
      <c r="AJ53" s="16"/>
      <c r="AK53" s="13"/>
      <c r="AL53" s="7" t="s">
        <v>10</v>
      </c>
      <c r="AM53" s="7">
        <v>15.000999999999999</v>
      </c>
      <c r="AN53" s="7" t="s">
        <v>11</v>
      </c>
      <c r="AO53" s="7" t="s">
        <v>56</v>
      </c>
      <c r="AP53" s="7" t="s">
        <v>27</v>
      </c>
      <c r="AQ53" s="7">
        <v>16</v>
      </c>
      <c r="AR53" s="13"/>
      <c r="AS53" s="15"/>
      <c r="AT53" s="5"/>
      <c r="AU53" s="5"/>
      <c r="AV53" s="5"/>
      <c r="AW53" s="5"/>
      <c r="AX53" s="16"/>
      <c r="AY53" s="13"/>
      <c r="BA53" s="15" t="s">
        <v>57</v>
      </c>
      <c r="BB53" s="5">
        <v>0.52465300000000004</v>
      </c>
      <c r="BC53" s="5" t="s">
        <v>6</v>
      </c>
      <c r="BD53" s="5"/>
      <c r="BE53" s="5"/>
      <c r="BF53" s="5"/>
      <c r="BG53" s="5"/>
      <c r="BH53" s="16"/>
      <c r="BI53" s="7"/>
      <c r="BJ53" s="5" t="s">
        <v>10</v>
      </c>
      <c r="BK53" s="5">
        <v>19.9603</v>
      </c>
      <c r="BL53" s="5" t="s">
        <v>11</v>
      </c>
      <c r="BM53" s="5" t="s">
        <v>56</v>
      </c>
      <c r="BN53" s="5" t="s">
        <v>27</v>
      </c>
      <c r="BO53" s="5">
        <v>17</v>
      </c>
      <c r="BP53" s="16"/>
      <c r="BQ53" s="7"/>
      <c r="BR53" s="15" t="s">
        <v>57</v>
      </c>
      <c r="BS53" s="5">
        <v>0.189467</v>
      </c>
      <c r="BT53" s="5" t="s">
        <v>6</v>
      </c>
      <c r="BU53" s="5"/>
      <c r="BV53" s="5"/>
      <c r="BW53" s="5"/>
      <c r="BX53" s="5"/>
      <c r="BY53" s="16"/>
      <c r="BZ53" s="7"/>
      <c r="CA53" s="15" t="s">
        <v>58</v>
      </c>
      <c r="CB53" s="5">
        <v>0.19785900000000001</v>
      </c>
      <c r="CC53" s="5"/>
      <c r="CD53" s="5" t="s">
        <v>71</v>
      </c>
      <c r="CE53" s="5"/>
      <c r="CF53" s="16"/>
      <c r="CG53" s="7"/>
      <c r="CH53" s="15" t="s">
        <v>57</v>
      </c>
      <c r="CI53" s="5">
        <v>0.15859200000000001</v>
      </c>
      <c r="CJ53" s="5" t="s">
        <v>6</v>
      </c>
      <c r="CK53" s="5"/>
      <c r="CL53" s="5"/>
      <c r="CM53" s="5"/>
      <c r="CN53" s="16"/>
      <c r="CP53" s="15"/>
      <c r="CQ53" s="5"/>
      <c r="CR53" s="5"/>
      <c r="CS53" s="5"/>
      <c r="CT53" s="5"/>
      <c r="CU53" s="5"/>
      <c r="CV53" s="16"/>
    </row>
    <row r="54" spans="1:100" x14ac:dyDescent="0.25">
      <c r="A54" s="15"/>
      <c r="B54" s="5"/>
      <c r="C54" s="5"/>
      <c r="D54" s="5"/>
      <c r="E54" s="5"/>
      <c r="F54" s="16"/>
      <c r="H54" s="5" t="s">
        <v>22</v>
      </c>
      <c r="I54" s="5">
        <v>38.981400000000001</v>
      </c>
      <c r="J54" s="5" t="s">
        <v>11</v>
      </c>
      <c r="K54" s="5"/>
      <c r="L54" s="5"/>
      <c r="M54" s="5">
        <v>27</v>
      </c>
      <c r="O54" s="5" t="s">
        <v>10</v>
      </c>
      <c r="P54" s="5">
        <v>25.230799999999999</v>
      </c>
      <c r="Q54" s="5" t="s">
        <v>11</v>
      </c>
      <c r="R54" s="5" t="s">
        <v>56</v>
      </c>
      <c r="S54" s="5" t="s">
        <v>27</v>
      </c>
      <c r="T54" s="5">
        <v>37</v>
      </c>
      <c r="U54" s="16"/>
      <c r="W54" s="15"/>
      <c r="X54" s="5"/>
      <c r="Y54" s="5"/>
      <c r="Z54" s="5"/>
      <c r="AA54" s="5"/>
      <c r="AB54" s="5"/>
      <c r="AC54" s="16"/>
      <c r="AE54" s="15"/>
      <c r="AF54" s="5"/>
      <c r="AG54" s="5"/>
      <c r="AH54" s="5"/>
      <c r="AI54" s="5"/>
      <c r="AJ54" s="16"/>
      <c r="AK54" s="13"/>
      <c r="AL54" s="7" t="s">
        <v>10</v>
      </c>
      <c r="AM54" s="7">
        <v>15.1661</v>
      </c>
      <c r="AN54" s="7" t="s">
        <v>11</v>
      </c>
      <c r="AO54" s="7" t="s">
        <v>56</v>
      </c>
      <c r="AP54" s="7" t="s">
        <v>27</v>
      </c>
      <c r="AQ54" s="7">
        <v>17</v>
      </c>
      <c r="AR54" s="13"/>
      <c r="AS54" s="15"/>
      <c r="AT54" s="5"/>
      <c r="AU54" s="5"/>
      <c r="AV54" s="5"/>
      <c r="AW54" s="5"/>
      <c r="AX54" s="16"/>
      <c r="AY54" s="13"/>
      <c r="BA54" s="15" t="s">
        <v>58</v>
      </c>
      <c r="BB54" s="5">
        <v>0.497282</v>
      </c>
      <c r="BC54" s="5"/>
      <c r="BD54" s="5"/>
      <c r="BE54" s="5"/>
      <c r="BF54" s="5"/>
      <c r="BG54" s="5"/>
      <c r="BH54" s="16"/>
      <c r="BI54" s="7"/>
      <c r="BJ54" s="5" t="s">
        <v>10</v>
      </c>
      <c r="BK54" s="5">
        <v>20.6097</v>
      </c>
      <c r="BL54" s="5" t="s">
        <v>11</v>
      </c>
      <c r="BM54" s="5" t="s">
        <v>56</v>
      </c>
      <c r="BN54" s="5" t="s">
        <v>27</v>
      </c>
      <c r="BO54" s="5">
        <v>18</v>
      </c>
      <c r="BP54" s="16"/>
      <c r="BQ54" s="7"/>
      <c r="BR54" s="15" t="s">
        <v>58</v>
      </c>
      <c r="BS54" s="5">
        <v>0.50696399999999997</v>
      </c>
      <c r="BT54" s="5"/>
      <c r="BU54" s="5"/>
      <c r="BV54" s="5"/>
      <c r="BW54" s="5"/>
      <c r="BX54" s="5"/>
      <c r="BY54" s="16"/>
      <c r="BZ54" s="7"/>
      <c r="CA54" s="15" t="s">
        <v>59</v>
      </c>
      <c r="CB54" s="5">
        <v>0.97080699999999998</v>
      </c>
      <c r="CC54" s="5"/>
      <c r="CD54" s="5" t="s">
        <v>71</v>
      </c>
      <c r="CE54" s="5"/>
      <c r="CF54" s="16"/>
      <c r="CG54" s="7"/>
      <c r="CH54" s="15" t="s">
        <v>58</v>
      </c>
      <c r="CI54" s="5">
        <v>0.54057999999999995</v>
      </c>
      <c r="CJ54" s="5"/>
      <c r="CK54" s="5"/>
      <c r="CL54" s="5"/>
      <c r="CM54" s="5"/>
      <c r="CN54" s="16"/>
      <c r="CP54" s="15"/>
      <c r="CQ54" s="5"/>
      <c r="CR54" s="5"/>
      <c r="CS54" s="5"/>
      <c r="CT54" s="5"/>
      <c r="CU54" s="5"/>
      <c r="CV54" s="16"/>
    </row>
    <row r="55" spans="1:100" x14ac:dyDescent="0.25">
      <c r="A55" s="15"/>
      <c r="B55" s="5"/>
      <c r="C55" s="5"/>
      <c r="D55" s="5"/>
      <c r="E55" s="5"/>
      <c r="F55" s="16"/>
      <c r="H55" s="15"/>
      <c r="I55" s="5"/>
      <c r="J55" s="5"/>
      <c r="K55" s="5"/>
      <c r="L55" s="5"/>
      <c r="M55" s="16"/>
      <c r="O55" s="5" t="s">
        <v>10</v>
      </c>
      <c r="P55" s="5">
        <v>25.973199999999999</v>
      </c>
      <c r="Q55" s="5" t="s">
        <v>11</v>
      </c>
      <c r="R55" s="5" t="s">
        <v>56</v>
      </c>
      <c r="S55" s="5" t="s">
        <v>27</v>
      </c>
      <c r="T55" s="5">
        <v>38</v>
      </c>
      <c r="U55" s="16"/>
      <c r="W55" s="15"/>
      <c r="X55" s="5"/>
      <c r="Y55" s="5"/>
      <c r="Z55" s="5"/>
      <c r="AA55" s="5"/>
      <c r="AB55" s="5"/>
      <c r="AC55" s="16"/>
      <c r="AE55" s="15"/>
      <c r="AF55" s="5"/>
      <c r="AG55" s="5"/>
      <c r="AH55" s="5"/>
      <c r="AI55" s="5"/>
      <c r="AJ55" s="16"/>
      <c r="AK55" s="13"/>
      <c r="AL55" s="15"/>
      <c r="AM55" s="5"/>
      <c r="AN55" s="5"/>
      <c r="AO55" s="5"/>
      <c r="AP55" s="5"/>
      <c r="AQ55" s="16"/>
      <c r="AR55" s="13"/>
      <c r="AS55" s="15"/>
      <c r="AT55" s="5"/>
      <c r="AU55" s="5"/>
      <c r="AV55" s="5"/>
      <c r="AW55" s="5"/>
      <c r="AX55" s="16"/>
      <c r="AY55" s="13"/>
      <c r="BA55" s="15" t="s">
        <v>59</v>
      </c>
      <c r="BB55" s="5">
        <v>0.55325299999999999</v>
      </c>
      <c r="BC55" s="5"/>
      <c r="BD55" s="5"/>
      <c r="BE55" s="5"/>
      <c r="BF55" s="5"/>
      <c r="BG55" s="5"/>
      <c r="BH55" s="16"/>
      <c r="BI55" s="7"/>
      <c r="BJ55" s="5" t="s">
        <v>10</v>
      </c>
      <c r="BK55" s="5">
        <v>21.225300000000001</v>
      </c>
      <c r="BL55" s="5" t="s">
        <v>11</v>
      </c>
      <c r="BM55" s="5" t="s">
        <v>56</v>
      </c>
      <c r="BN55" s="5" t="s">
        <v>27</v>
      </c>
      <c r="BO55" s="5">
        <v>19</v>
      </c>
      <c r="BP55" s="16"/>
      <c r="BQ55" s="7"/>
      <c r="BR55" s="15" t="s">
        <v>59</v>
      </c>
      <c r="BS55" s="5">
        <v>0.62089499999999997</v>
      </c>
      <c r="BT55" s="5"/>
      <c r="BU55" s="5"/>
      <c r="BV55" s="5"/>
      <c r="BW55" s="5"/>
      <c r="BX55" s="5"/>
      <c r="BY55" s="16"/>
      <c r="BZ55" s="7"/>
      <c r="CA55" s="15" t="s">
        <v>60</v>
      </c>
      <c r="CB55" s="5">
        <f>6*29.8</f>
        <v>178.8</v>
      </c>
      <c r="CC55" s="5" t="s">
        <v>44</v>
      </c>
      <c r="CD55" s="5"/>
      <c r="CE55" s="5"/>
      <c r="CF55" s="16"/>
      <c r="CG55" s="7"/>
      <c r="CH55" s="15" t="s">
        <v>59</v>
      </c>
      <c r="CI55" s="5">
        <v>0.68788400000000005</v>
      </c>
      <c r="CJ55" s="5"/>
      <c r="CK55" s="5"/>
      <c r="CL55" s="5"/>
      <c r="CM55" s="5"/>
      <c r="CN55" s="16"/>
      <c r="CP55" s="15"/>
      <c r="CQ55" s="5"/>
      <c r="CR55" s="5"/>
      <c r="CS55" s="5"/>
      <c r="CT55" s="5"/>
      <c r="CU55" s="5"/>
      <c r="CV55" s="16"/>
    </row>
    <row r="56" spans="1:100" x14ac:dyDescent="0.25">
      <c r="A56" s="15"/>
      <c r="B56" s="5"/>
      <c r="C56" s="5"/>
      <c r="D56" s="5"/>
      <c r="E56" s="5"/>
      <c r="F56" s="16"/>
      <c r="H56" s="15"/>
      <c r="I56" s="5"/>
      <c r="J56" s="5"/>
      <c r="K56" s="5"/>
      <c r="L56" s="5"/>
      <c r="M56" s="16"/>
      <c r="O56" s="5" t="s">
        <v>10</v>
      </c>
      <c r="P56" s="5">
        <v>27.026900000000001</v>
      </c>
      <c r="Q56" s="5" t="s">
        <v>11</v>
      </c>
      <c r="R56" s="5" t="s">
        <v>56</v>
      </c>
      <c r="S56" s="5" t="s">
        <v>27</v>
      </c>
      <c r="T56" s="5">
        <v>39</v>
      </c>
      <c r="U56" s="16"/>
      <c r="W56" s="15"/>
      <c r="X56" s="5"/>
      <c r="Y56" s="5"/>
      <c r="Z56" s="5"/>
      <c r="AA56" s="5"/>
      <c r="AB56" s="5"/>
      <c r="AC56" s="16"/>
      <c r="AE56" s="15"/>
      <c r="AF56" s="5"/>
      <c r="AG56" s="5"/>
      <c r="AH56" s="5"/>
      <c r="AI56" s="5"/>
      <c r="AJ56" s="16"/>
      <c r="AK56" s="13"/>
      <c r="AL56" s="15"/>
      <c r="AM56" s="5"/>
      <c r="AN56" s="5"/>
      <c r="AO56" s="5"/>
      <c r="AP56" s="5"/>
      <c r="AQ56" s="16"/>
      <c r="AR56" s="13"/>
      <c r="AS56" s="15"/>
      <c r="AT56" s="5"/>
      <c r="AU56" s="5"/>
      <c r="AV56" s="5"/>
      <c r="AW56" s="5"/>
      <c r="AX56" s="16"/>
      <c r="AY56" s="13"/>
      <c r="BA56" s="15" t="s">
        <v>60</v>
      </c>
      <c r="BB56" s="5">
        <f>11*23</f>
        <v>253</v>
      </c>
      <c r="BC56" s="5" t="s">
        <v>44</v>
      </c>
      <c r="BD56" s="5"/>
      <c r="BE56" s="5"/>
      <c r="BF56" s="5"/>
      <c r="BG56" s="5"/>
      <c r="BH56" s="16"/>
      <c r="BI56" s="7"/>
      <c r="BJ56" s="5" t="s">
        <v>10</v>
      </c>
      <c r="BK56" s="5">
        <v>21.479399999999998</v>
      </c>
      <c r="BL56" s="5" t="s">
        <v>11</v>
      </c>
      <c r="BM56" s="5" t="s">
        <v>56</v>
      </c>
      <c r="BN56" s="5" t="s">
        <v>27</v>
      </c>
      <c r="BO56" s="5">
        <v>20</v>
      </c>
      <c r="BP56" s="16"/>
      <c r="BQ56" s="7"/>
      <c r="BR56" s="15" t="s">
        <v>60</v>
      </c>
      <c r="BS56" s="5">
        <f>9*25.2</f>
        <v>226.79999999999998</v>
      </c>
      <c r="BT56" s="5" t="s">
        <v>44</v>
      </c>
      <c r="BU56" s="5"/>
      <c r="BV56" s="5"/>
      <c r="BW56" s="5"/>
      <c r="BX56" s="5"/>
      <c r="BY56" s="16"/>
      <c r="BZ56" s="7"/>
      <c r="CA56" s="15"/>
      <c r="CB56" s="5"/>
      <c r="CC56" s="5"/>
      <c r="CD56" s="5"/>
      <c r="CE56" s="5"/>
      <c r="CF56" s="16"/>
      <c r="CG56" s="7"/>
      <c r="CH56" s="15" t="s">
        <v>60</v>
      </c>
      <c r="CI56" s="5">
        <f>9*21.7</f>
        <v>195.29999999999998</v>
      </c>
      <c r="CJ56" s="5" t="s">
        <v>44</v>
      </c>
      <c r="CK56" s="5"/>
      <c r="CL56" s="5"/>
      <c r="CM56" s="5"/>
      <c r="CN56" s="16"/>
      <c r="CP56" s="15" t="s">
        <v>60</v>
      </c>
      <c r="CQ56" s="5">
        <f>14*22.9</f>
        <v>320.59999999999997</v>
      </c>
      <c r="CR56" s="5" t="s">
        <v>44</v>
      </c>
      <c r="CS56" s="5"/>
      <c r="CT56" s="5"/>
      <c r="CU56" s="5"/>
      <c r="CV56" s="16"/>
    </row>
    <row r="57" spans="1:100" x14ac:dyDescent="0.25">
      <c r="D57" s="5"/>
      <c r="E57" s="5"/>
      <c r="F57" s="16"/>
      <c r="K57" s="5"/>
      <c r="L57" s="5"/>
      <c r="M57" s="16"/>
      <c r="O57" s="5" t="s">
        <v>10</v>
      </c>
      <c r="P57" s="5">
        <v>27.6358</v>
      </c>
      <c r="Q57" s="5" t="s">
        <v>11</v>
      </c>
      <c r="R57" s="5" t="s">
        <v>56</v>
      </c>
      <c r="S57" s="5" t="s">
        <v>27</v>
      </c>
      <c r="T57" s="5">
        <v>40</v>
      </c>
      <c r="U57" s="16"/>
      <c r="W57" s="5"/>
      <c r="Z57" s="5"/>
      <c r="AA57" s="5"/>
      <c r="AB57" s="5"/>
      <c r="AC57" s="16"/>
      <c r="AH57" s="5"/>
      <c r="AI57" s="5"/>
      <c r="AJ57" s="16"/>
      <c r="AK57" s="13"/>
      <c r="AO57" s="5"/>
      <c r="AP57" s="5"/>
      <c r="AQ57" s="16"/>
      <c r="AR57" s="13"/>
      <c r="AV57" s="5"/>
      <c r="AW57" s="5"/>
      <c r="AX57" s="16"/>
      <c r="AY57" s="13"/>
      <c r="BA57" s="15"/>
      <c r="BB57" s="5"/>
      <c r="BC57" s="5"/>
      <c r="BD57" s="5"/>
      <c r="BE57" s="5"/>
      <c r="BF57" s="5"/>
      <c r="BG57" s="5"/>
      <c r="BH57" s="16"/>
      <c r="BI57" s="7"/>
      <c r="BJ57" s="5" t="s">
        <v>10</v>
      </c>
      <c r="BK57" s="5">
        <v>21.5547</v>
      </c>
      <c r="BL57" s="5" t="s">
        <v>11</v>
      </c>
      <c r="BM57" s="5" t="s">
        <v>56</v>
      </c>
      <c r="BN57" s="5" t="s">
        <v>27</v>
      </c>
      <c r="BO57" s="5">
        <v>21</v>
      </c>
      <c r="BP57" s="16"/>
      <c r="BQ57" s="7"/>
      <c r="BR57" s="15"/>
      <c r="BS57" s="5"/>
      <c r="BT57" s="5"/>
      <c r="BU57" s="5"/>
      <c r="BV57" s="5"/>
      <c r="BW57" s="5"/>
      <c r="BX57" s="5"/>
      <c r="BY57" s="16"/>
      <c r="BZ57" s="7"/>
      <c r="CA57" s="15"/>
      <c r="CB57" s="5"/>
      <c r="CC57" s="5"/>
      <c r="CD57" s="5"/>
      <c r="CE57" s="5"/>
      <c r="CF57" s="16"/>
      <c r="CG57" s="7"/>
      <c r="CH57" s="15"/>
      <c r="CI57" s="5"/>
      <c r="CJ57" s="5"/>
      <c r="CK57" s="5"/>
      <c r="CL57" s="5"/>
      <c r="CM57" s="5"/>
      <c r="CN57" s="16"/>
      <c r="CP57" s="15"/>
      <c r="CQ57" s="5"/>
      <c r="CR57" s="5"/>
      <c r="CS57" s="5"/>
      <c r="CT57" s="5"/>
      <c r="CU57" s="5"/>
      <c r="CV57" s="16"/>
    </row>
    <row r="58" spans="1:100" s="7" customFormat="1" x14ac:dyDescent="0.25">
      <c r="A58" s="15"/>
      <c r="B58" s="57"/>
      <c r="C58" s="5"/>
      <c r="D58" s="5"/>
      <c r="E58" s="5"/>
      <c r="F58" s="16"/>
      <c r="H58" s="15"/>
      <c r="I58" s="57"/>
      <c r="J58" s="5"/>
      <c r="K58" s="5"/>
      <c r="L58" s="5"/>
      <c r="M58" s="16"/>
      <c r="O58" s="56"/>
      <c r="P58" s="5"/>
      <c r="Q58" s="5"/>
      <c r="R58" s="5"/>
      <c r="S58" s="5"/>
      <c r="T58" s="5"/>
      <c r="U58" s="16"/>
      <c r="W58" s="15"/>
      <c r="X58" s="57"/>
      <c r="Y58" s="5"/>
      <c r="Z58" s="5"/>
      <c r="AA58" s="5"/>
      <c r="AB58" s="5"/>
      <c r="AC58" s="16"/>
      <c r="AE58" s="15"/>
      <c r="AF58" s="57"/>
      <c r="AG58" s="5"/>
      <c r="AH58" s="5"/>
      <c r="AI58" s="5"/>
      <c r="AJ58" s="16"/>
      <c r="AK58" s="13"/>
      <c r="AL58" s="15"/>
      <c r="AM58" s="57"/>
      <c r="AN58" s="5"/>
      <c r="AO58" s="5"/>
      <c r="AP58" s="5"/>
      <c r="AQ58" s="16"/>
      <c r="AR58" s="13"/>
      <c r="AS58" s="15"/>
      <c r="AT58" s="57"/>
      <c r="AU58" s="5"/>
      <c r="AV58" s="5"/>
      <c r="AW58" s="5"/>
      <c r="AX58" s="16"/>
      <c r="AY58" s="13"/>
      <c r="BA58" s="15"/>
      <c r="BB58" s="5"/>
      <c r="BC58" s="5"/>
      <c r="BD58" s="5"/>
      <c r="BE58" s="5"/>
      <c r="BF58" s="5"/>
      <c r="BG58" s="5"/>
      <c r="BH58" s="16"/>
      <c r="BJ58" s="15"/>
      <c r="BK58" s="5"/>
      <c r="BL58" s="5"/>
      <c r="BM58" s="5"/>
      <c r="BN58" s="5"/>
      <c r="BO58" s="5"/>
      <c r="BP58" s="16"/>
      <c r="BR58" s="15"/>
      <c r="BS58" s="5"/>
      <c r="BT58" s="5"/>
      <c r="BU58" s="5"/>
      <c r="BV58" s="5"/>
      <c r="BW58" s="5"/>
      <c r="BX58" s="5"/>
      <c r="BY58" s="16"/>
      <c r="CA58" s="15"/>
      <c r="CB58" s="5"/>
      <c r="CC58" s="5"/>
      <c r="CD58" s="5"/>
      <c r="CE58" s="5"/>
      <c r="CF58" s="16"/>
      <c r="CH58" s="15"/>
      <c r="CI58" s="5"/>
      <c r="CJ58" s="5"/>
      <c r="CK58" s="5"/>
      <c r="CL58" s="5"/>
      <c r="CM58" s="5"/>
      <c r="CN58" s="16"/>
      <c r="CP58" s="15"/>
      <c r="CQ58" s="5"/>
      <c r="CR58" s="5"/>
      <c r="CS58" s="5"/>
      <c r="CT58" s="5"/>
      <c r="CU58" s="5"/>
      <c r="CV58" s="16"/>
    </row>
    <row r="59" spans="1:100" s="7" customFormat="1" x14ac:dyDescent="0.25">
      <c r="A59" s="15"/>
      <c r="B59" s="57"/>
      <c r="C59" s="5"/>
      <c r="D59" s="5"/>
      <c r="E59" s="5"/>
      <c r="F59" s="16"/>
      <c r="H59" s="15"/>
      <c r="I59" s="57"/>
      <c r="J59" s="5"/>
      <c r="K59" s="5"/>
      <c r="L59" s="5"/>
      <c r="M59" s="16"/>
      <c r="O59" s="56"/>
      <c r="P59" s="5"/>
      <c r="Q59" s="5"/>
      <c r="R59" s="5"/>
      <c r="S59" s="5"/>
      <c r="T59" s="5"/>
      <c r="U59" s="16"/>
      <c r="W59" s="15"/>
      <c r="X59" s="57"/>
      <c r="Y59" s="5"/>
      <c r="Z59" s="5"/>
      <c r="AA59" s="5"/>
      <c r="AB59" s="5"/>
      <c r="AC59" s="16"/>
      <c r="AE59" s="15"/>
      <c r="AF59" s="57"/>
      <c r="AG59" s="5"/>
      <c r="AH59" s="5"/>
      <c r="AI59" s="5"/>
      <c r="AJ59" s="16"/>
      <c r="AK59" s="13"/>
      <c r="AL59" s="15"/>
      <c r="AM59" s="57"/>
      <c r="AN59" s="5"/>
      <c r="AO59" s="5"/>
      <c r="AP59" s="5"/>
      <c r="AQ59" s="16"/>
      <c r="AR59" s="13"/>
      <c r="AS59" s="15"/>
      <c r="AT59" s="57"/>
      <c r="AU59" s="5"/>
      <c r="AV59" s="5"/>
      <c r="AW59" s="5"/>
      <c r="AX59" s="16"/>
      <c r="AY59" s="13"/>
      <c r="BA59" s="15"/>
      <c r="BB59" s="5"/>
      <c r="BC59" s="5"/>
      <c r="BD59" s="5"/>
      <c r="BE59" s="5"/>
      <c r="BF59" s="5"/>
      <c r="BG59" s="5"/>
      <c r="BH59" s="16"/>
      <c r="BJ59" s="15"/>
      <c r="BK59" s="5"/>
      <c r="BL59" s="5"/>
      <c r="BM59" s="5"/>
      <c r="BN59" s="5"/>
      <c r="BO59" s="5"/>
      <c r="BP59" s="16"/>
      <c r="BR59" s="15"/>
      <c r="BS59" s="5"/>
      <c r="BT59" s="5"/>
      <c r="BU59" s="5"/>
      <c r="BV59" s="5"/>
      <c r="BW59" s="5"/>
      <c r="BX59" s="5"/>
      <c r="BY59" s="16"/>
      <c r="CA59" s="15"/>
      <c r="CB59" s="5"/>
      <c r="CC59" s="5"/>
      <c r="CD59" s="5"/>
      <c r="CE59" s="5"/>
      <c r="CF59" s="16"/>
      <c r="CH59" s="15"/>
      <c r="CI59" s="5"/>
      <c r="CJ59" s="5"/>
      <c r="CK59" s="5"/>
      <c r="CL59" s="5"/>
      <c r="CM59" s="5"/>
      <c r="CN59" s="16"/>
      <c r="CP59" s="15"/>
      <c r="CQ59" s="5"/>
      <c r="CR59" s="5"/>
      <c r="CS59" s="5"/>
      <c r="CT59" s="5"/>
      <c r="CU59" s="5"/>
      <c r="CV59" s="16"/>
    </row>
    <row r="60" spans="1:100" s="7" customFormat="1" x14ac:dyDescent="0.25">
      <c r="A60" s="15"/>
      <c r="B60" s="57"/>
      <c r="C60" s="5"/>
      <c r="D60" s="5"/>
      <c r="E60" s="5"/>
      <c r="F60" s="16"/>
      <c r="H60" s="15"/>
      <c r="I60" s="57"/>
      <c r="J60" s="5"/>
      <c r="K60" s="5"/>
      <c r="L60" s="5"/>
      <c r="M60" s="16"/>
      <c r="O60" s="56"/>
      <c r="P60" s="5"/>
      <c r="Q60" s="5"/>
      <c r="R60" s="5"/>
      <c r="S60" s="5"/>
      <c r="T60" s="5"/>
      <c r="U60" s="16"/>
      <c r="W60" s="15"/>
      <c r="X60" s="57"/>
      <c r="Y60" s="5"/>
      <c r="Z60" s="5"/>
      <c r="AA60" s="5"/>
      <c r="AB60" s="5"/>
      <c r="AC60" s="16"/>
      <c r="AE60" s="15"/>
      <c r="AF60" s="57"/>
      <c r="AG60" s="5"/>
      <c r="AH60" s="5"/>
      <c r="AI60" s="5"/>
      <c r="AJ60" s="16"/>
      <c r="AK60" s="13"/>
      <c r="AL60" s="15"/>
      <c r="AM60" s="57"/>
      <c r="AN60" s="5"/>
      <c r="AO60" s="5"/>
      <c r="AP60" s="5"/>
      <c r="AQ60" s="16"/>
      <c r="AR60" s="13"/>
      <c r="AS60" s="15"/>
      <c r="AT60" s="57"/>
      <c r="AU60" s="5"/>
      <c r="AV60" s="5"/>
      <c r="AW60" s="5"/>
      <c r="AX60" s="16"/>
      <c r="AY60" s="13"/>
      <c r="BA60" s="15"/>
      <c r="BB60" s="5"/>
      <c r="BC60" s="5"/>
      <c r="BD60" s="5"/>
      <c r="BE60" s="5"/>
      <c r="BF60" s="5"/>
      <c r="BG60" s="5"/>
      <c r="BH60" s="16"/>
      <c r="BJ60" s="15"/>
      <c r="BK60" s="5"/>
      <c r="BL60" s="5"/>
      <c r="BM60" s="5"/>
      <c r="BN60" s="5"/>
      <c r="BO60" s="5"/>
      <c r="BP60" s="16"/>
      <c r="BR60" s="15"/>
      <c r="BS60" s="5"/>
      <c r="BT60" s="5"/>
      <c r="BU60" s="5"/>
      <c r="BV60" s="5"/>
      <c r="BW60" s="5"/>
      <c r="BX60" s="5"/>
      <c r="BY60" s="16"/>
      <c r="CA60" s="15"/>
      <c r="CB60" s="5"/>
      <c r="CC60" s="5"/>
      <c r="CD60" s="5"/>
      <c r="CE60" s="5"/>
      <c r="CF60" s="16"/>
      <c r="CH60" s="15"/>
      <c r="CI60" s="5"/>
      <c r="CJ60" s="5"/>
      <c r="CK60" s="5"/>
      <c r="CL60" s="5"/>
      <c r="CM60" s="5"/>
      <c r="CN60" s="16"/>
      <c r="CP60" s="15"/>
      <c r="CQ60" s="5"/>
      <c r="CR60" s="5"/>
      <c r="CS60" s="5"/>
      <c r="CT60" s="5"/>
      <c r="CU60" s="5"/>
      <c r="CV60" s="16"/>
    </row>
    <row r="61" spans="1:100" s="7" customFormat="1" x14ac:dyDescent="0.25">
      <c r="A61" s="15"/>
      <c r="B61" s="57"/>
      <c r="C61" s="5"/>
      <c r="D61" s="5"/>
      <c r="E61" s="5"/>
      <c r="F61" s="16"/>
      <c r="H61" s="15"/>
      <c r="I61" s="57"/>
      <c r="J61" s="5"/>
      <c r="K61" s="5"/>
      <c r="L61" s="5"/>
      <c r="M61" s="16"/>
      <c r="O61" s="56"/>
      <c r="P61" s="5"/>
      <c r="Q61" s="5"/>
      <c r="R61" s="5"/>
      <c r="S61" s="5"/>
      <c r="T61" s="5"/>
      <c r="U61" s="16"/>
      <c r="W61" s="15"/>
      <c r="X61" s="57"/>
      <c r="Y61" s="5"/>
      <c r="Z61" s="5"/>
      <c r="AA61" s="5"/>
      <c r="AB61" s="5"/>
      <c r="AC61" s="16"/>
      <c r="AE61" s="15"/>
      <c r="AF61" s="57"/>
      <c r="AG61" s="5"/>
      <c r="AH61" s="5"/>
      <c r="AI61" s="5"/>
      <c r="AJ61" s="16"/>
      <c r="AK61" s="13"/>
      <c r="AL61" s="15"/>
      <c r="AM61" s="57"/>
      <c r="AN61" s="5"/>
      <c r="AO61" s="5"/>
      <c r="AP61" s="5"/>
      <c r="AQ61" s="16"/>
      <c r="AR61" s="13"/>
      <c r="AS61" s="15"/>
      <c r="AT61" s="57"/>
      <c r="AU61" s="5"/>
      <c r="AV61" s="5"/>
      <c r="AW61" s="5"/>
      <c r="AX61" s="16"/>
      <c r="AY61" s="13"/>
      <c r="BA61" s="15"/>
      <c r="BB61" s="5"/>
      <c r="BC61" s="5"/>
      <c r="BD61" s="5"/>
      <c r="BE61" s="5"/>
      <c r="BF61" s="5"/>
      <c r="BG61" s="5"/>
      <c r="BH61" s="16"/>
      <c r="BJ61" s="15"/>
      <c r="BK61" s="5"/>
      <c r="BL61" s="5"/>
      <c r="BM61" s="5"/>
      <c r="BN61" s="5"/>
      <c r="BO61" s="5"/>
      <c r="BP61" s="16"/>
      <c r="BR61" s="15"/>
      <c r="BS61" s="5"/>
      <c r="BT61" s="5"/>
      <c r="BU61" s="5"/>
      <c r="BV61" s="5"/>
      <c r="BW61" s="5"/>
      <c r="BX61" s="5"/>
      <c r="BY61" s="16"/>
      <c r="CA61" s="15"/>
      <c r="CB61" s="5"/>
      <c r="CC61" s="5"/>
      <c r="CD61" s="5"/>
      <c r="CE61" s="5"/>
      <c r="CF61" s="16"/>
      <c r="CH61" s="15"/>
      <c r="CI61" s="5"/>
      <c r="CJ61" s="5"/>
      <c r="CK61" s="5"/>
      <c r="CL61" s="5"/>
      <c r="CM61" s="5"/>
      <c r="CN61" s="16"/>
      <c r="CP61" s="15"/>
      <c r="CQ61" s="5"/>
      <c r="CR61" s="5"/>
      <c r="CS61" s="5"/>
      <c r="CT61" s="5"/>
      <c r="CU61" s="5"/>
      <c r="CV61" s="16"/>
    </row>
    <row r="62" spans="1:100" s="7" customFormat="1" x14ac:dyDescent="0.25">
      <c r="A62" s="15"/>
      <c r="B62" s="57"/>
      <c r="C62" s="5"/>
      <c r="D62" s="5"/>
      <c r="E62" s="5"/>
      <c r="F62" s="16"/>
      <c r="H62" s="15"/>
      <c r="I62" s="57"/>
      <c r="J62" s="5"/>
      <c r="K62" s="5"/>
      <c r="L62" s="5"/>
      <c r="M62" s="16"/>
      <c r="O62" s="56"/>
      <c r="P62" s="5"/>
      <c r="Q62" s="5"/>
      <c r="R62" s="5"/>
      <c r="S62" s="5"/>
      <c r="T62" s="5"/>
      <c r="U62" s="16"/>
      <c r="W62" s="15"/>
      <c r="X62" s="57"/>
      <c r="Y62" s="5"/>
      <c r="Z62" s="5"/>
      <c r="AA62" s="5"/>
      <c r="AB62" s="5"/>
      <c r="AC62" s="16"/>
      <c r="AE62" s="15"/>
      <c r="AF62" s="57"/>
      <c r="AG62" s="5"/>
      <c r="AH62" s="5"/>
      <c r="AI62" s="5"/>
      <c r="AJ62" s="16"/>
      <c r="AK62" s="13"/>
      <c r="AL62" s="15"/>
      <c r="AM62" s="57"/>
      <c r="AN62" s="5"/>
      <c r="AO62" s="5"/>
      <c r="AP62" s="5"/>
      <c r="AQ62" s="16"/>
      <c r="AR62" s="13"/>
      <c r="AS62" s="15"/>
      <c r="AT62" s="57"/>
      <c r="AU62" s="5"/>
      <c r="AV62" s="5"/>
      <c r="AW62" s="5"/>
      <c r="AX62" s="16"/>
      <c r="AY62" s="13"/>
      <c r="BA62" s="15"/>
      <c r="BB62" s="5"/>
      <c r="BC62" s="5"/>
      <c r="BD62" s="5"/>
      <c r="BE62" s="5"/>
      <c r="BF62" s="5"/>
      <c r="BG62" s="5"/>
      <c r="BH62" s="16"/>
      <c r="BJ62" s="15"/>
      <c r="BK62" s="5"/>
      <c r="BL62" s="5"/>
      <c r="BM62" s="5"/>
      <c r="BN62" s="5"/>
      <c r="BO62" s="5"/>
      <c r="BP62" s="16"/>
      <c r="BR62" s="15"/>
      <c r="BS62" s="5"/>
      <c r="BT62" s="5"/>
      <c r="BU62" s="5"/>
      <c r="BV62" s="5"/>
      <c r="BW62" s="5"/>
      <c r="BX62" s="5"/>
      <c r="BY62" s="16"/>
      <c r="CA62" s="15" t="s">
        <v>23</v>
      </c>
      <c r="CB62" s="24">
        <f>CB36-CB41</f>
        <v>6.1188000000000002</v>
      </c>
      <c r="CC62" s="5" t="s">
        <v>13</v>
      </c>
      <c r="CD62" s="5"/>
      <c r="CE62" s="5"/>
      <c r="CF62" s="16"/>
      <c r="CH62" s="15" t="s">
        <v>23</v>
      </c>
      <c r="CI62" s="24">
        <f>CI37-CI45</f>
        <v>1.153100000000002</v>
      </c>
      <c r="CJ62" s="5" t="s">
        <v>13</v>
      </c>
      <c r="CK62" s="5"/>
      <c r="CL62" s="5"/>
      <c r="CM62" s="5"/>
      <c r="CN62" s="16"/>
      <c r="CP62" s="15" t="s">
        <v>23</v>
      </c>
      <c r="CQ62" s="24">
        <f>CQ37-CQ50</f>
        <v>4.4359999999999999</v>
      </c>
      <c r="CR62" s="5" t="s">
        <v>13</v>
      </c>
      <c r="CS62" s="5"/>
      <c r="CT62" s="5"/>
      <c r="CU62" s="5"/>
      <c r="CV62" s="16"/>
    </row>
    <row r="63" spans="1:100" x14ac:dyDescent="0.25">
      <c r="A63" s="15" t="s">
        <v>12</v>
      </c>
      <c r="B63" s="24">
        <f>B37-B47</f>
        <v>5.0886999999999993</v>
      </c>
      <c r="C63" s="5" t="s">
        <v>13</v>
      </c>
      <c r="D63" s="5"/>
      <c r="E63" s="5"/>
      <c r="F63" s="16"/>
      <c r="H63" s="15" t="s">
        <v>23</v>
      </c>
      <c r="I63" s="24">
        <f>I54-I36</f>
        <v>4.8772999999999982</v>
      </c>
      <c r="J63" s="5" t="s">
        <v>13</v>
      </c>
      <c r="K63" s="5"/>
      <c r="L63" s="5"/>
      <c r="M63" s="16"/>
      <c r="O63" s="15" t="s">
        <v>23</v>
      </c>
      <c r="P63" s="24">
        <f>P57-P36</f>
        <v>6.8951999999999991</v>
      </c>
      <c r="Q63" s="5" t="s">
        <v>13</v>
      </c>
      <c r="R63" s="5"/>
      <c r="S63" s="5"/>
      <c r="T63" s="5"/>
      <c r="U63" s="16"/>
      <c r="W63" s="15" t="s">
        <v>23</v>
      </c>
      <c r="X63" s="24">
        <f>X52-X36</f>
        <v>3.6119999999999948</v>
      </c>
      <c r="Y63" s="5" t="s">
        <v>13</v>
      </c>
      <c r="Z63" s="5"/>
      <c r="AA63" s="5"/>
      <c r="AB63" s="5"/>
      <c r="AC63" s="16"/>
      <c r="AE63" s="15" t="s">
        <v>23</v>
      </c>
      <c r="AF63" s="24">
        <f>AF36-AF46</f>
        <v>7.6347999999999985</v>
      </c>
      <c r="AG63" s="5" t="s">
        <v>13</v>
      </c>
      <c r="AH63" s="5"/>
      <c r="AI63" s="5"/>
      <c r="AJ63" s="16"/>
      <c r="AK63" s="13"/>
      <c r="AL63" s="15" t="s">
        <v>23</v>
      </c>
      <c r="AM63" s="24">
        <f>AM36-AM54</f>
        <v>-4.9763000000000002</v>
      </c>
      <c r="AN63" s="5" t="s">
        <v>13</v>
      </c>
      <c r="AO63" s="5"/>
      <c r="AP63" s="5"/>
      <c r="AQ63" s="16"/>
      <c r="AR63" s="13"/>
      <c r="AS63" s="15" t="s">
        <v>23</v>
      </c>
      <c r="AT63" s="24">
        <f>AT36-AT50</f>
        <v>-6.3298000000000005</v>
      </c>
      <c r="AU63" s="5" t="s">
        <v>13</v>
      </c>
      <c r="AV63" s="5"/>
      <c r="AW63" s="5"/>
      <c r="AX63" s="16"/>
      <c r="AY63" s="13"/>
      <c r="BA63" s="15" t="s">
        <v>23</v>
      </c>
      <c r="BB63" s="24">
        <f>BB37-BB47</f>
        <v>5.0691999999999986</v>
      </c>
      <c r="BC63" s="5" t="s">
        <v>11</v>
      </c>
      <c r="BD63" s="5"/>
      <c r="BE63" s="5"/>
      <c r="BF63" s="5"/>
      <c r="BG63" s="5"/>
      <c r="BH63" s="16"/>
      <c r="BI63" s="7"/>
      <c r="BJ63" s="15" t="s">
        <v>23</v>
      </c>
      <c r="BK63" s="24">
        <f>BK57-BK37</f>
        <v>6.3110999999999997</v>
      </c>
      <c r="BL63" s="5" t="s">
        <v>13</v>
      </c>
      <c r="BM63" s="5"/>
      <c r="BN63" s="5"/>
      <c r="BO63" s="5"/>
      <c r="BP63" s="16"/>
      <c r="BQ63" s="7"/>
      <c r="BR63" s="15" t="s">
        <v>23</v>
      </c>
      <c r="BS63" s="24">
        <f>BS37-BS45</f>
        <v>2.8520000000000003</v>
      </c>
      <c r="BT63" s="5" t="s">
        <v>13</v>
      </c>
      <c r="BU63" s="5"/>
      <c r="BV63" s="5"/>
      <c r="BW63" s="5"/>
      <c r="BX63" s="5"/>
      <c r="BY63" s="16"/>
      <c r="BZ63" s="7"/>
      <c r="CA63" s="15"/>
      <c r="CB63" s="5"/>
      <c r="CC63" s="5"/>
      <c r="CD63" s="5"/>
      <c r="CE63" s="5"/>
      <c r="CF63" s="16"/>
      <c r="CG63" s="7"/>
      <c r="CH63" s="15"/>
      <c r="CI63" s="5"/>
      <c r="CJ63" s="5"/>
      <c r="CK63" s="5"/>
      <c r="CL63" s="5"/>
      <c r="CM63" s="5"/>
      <c r="CN63" s="16"/>
      <c r="CP63" s="15"/>
      <c r="CQ63" s="5"/>
      <c r="CR63" s="5"/>
      <c r="CS63" s="5"/>
      <c r="CT63" s="5"/>
      <c r="CU63" s="5"/>
      <c r="CV63" s="16"/>
    </row>
    <row r="64" spans="1:100" x14ac:dyDescent="0.25">
      <c r="A64" s="15" t="s">
        <v>14</v>
      </c>
      <c r="B64" s="5">
        <v>24</v>
      </c>
      <c r="C64" s="5" t="s">
        <v>13</v>
      </c>
      <c r="D64" s="5"/>
      <c r="E64" s="5"/>
      <c r="F64" s="16"/>
      <c r="H64" s="15" t="s">
        <v>24</v>
      </c>
      <c r="I64" s="5">
        <v>20</v>
      </c>
      <c r="J64" s="5" t="s">
        <v>13</v>
      </c>
      <c r="K64" s="5"/>
      <c r="L64" s="5"/>
      <c r="M64" s="16"/>
      <c r="O64" s="15" t="s">
        <v>24</v>
      </c>
      <c r="P64" s="5">
        <v>25.9</v>
      </c>
      <c r="Q64" s="5" t="s">
        <v>11</v>
      </c>
      <c r="R64" s="5"/>
      <c r="S64" s="5"/>
      <c r="T64" s="5"/>
      <c r="U64" s="16"/>
      <c r="W64" s="15" t="s">
        <v>24</v>
      </c>
      <c r="X64" s="4">
        <v>23.5</v>
      </c>
      <c r="Y64" s="5" t="s">
        <v>13</v>
      </c>
      <c r="Z64" s="5"/>
      <c r="AA64" s="5"/>
      <c r="AB64" s="5"/>
      <c r="AC64" s="16"/>
      <c r="AE64" s="15" t="s">
        <v>24</v>
      </c>
      <c r="AF64" s="5">
        <v>22.8</v>
      </c>
      <c r="AG64" s="5" t="s">
        <v>13</v>
      </c>
      <c r="AH64" s="5"/>
      <c r="AI64" s="5"/>
      <c r="AJ64" s="16"/>
      <c r="AK64" s="13"/>
      <c r="AL64" s="15" t="s">
        <v>24</v>
      </c>
      <c r="AM64" s="5">
        <v>22.8</v>
      </c>
      <c r="AN64" s="5" t="s">
        <v>13</v>
      </c>
      <c r="AO64" s="5"/>
      <c r="AP64" s="5"/>
      <c r="AQ64" s="16"/>
      <c r="AR64" s="13"/>
      <c r="AS64" s="15" t="s">
        <v>24</v>
      </c>
      <c r="AT64" s="5">
        <v>22.8</v>
      </c>
      <c r="AU64" s="5" t="s">
        <v>13</v>
      </c>
      <c r="AV64" s="5"/>
      <c r="AW64" s="5"/>
      <c r="AX64" s="16"/>
      <c r="AY64" s="13"/>
      <c r="BA64" s="15" t="s">
        <v>24</v>
      </c>
      <c r="BB64" s="5">
        <v>28.4</v>
      </c>
      <c r="BC64" s="5" t="s">
        <v>13</v>
      </c>
      <c r="BD64" s="5"/>
      <c r="BE64" s="5"/>
      <c r="BF64" s="5"/>
      <c r="BG64" s="5"/>
      <c r="BH64" s="16"/>
      <c r="BI64" s="7"/>
      <c r="BJ64" s="15" t="s">
        <v>24</v>
      </c>
      <c r="BK64" s="5">
        <v>20.5</v>
      </c>
      <c r="BL64" s="5" t="s">
        <v>13</v>
      </c>
      <c r="BM64" s="5"/>
      <c r="BN64" s="5"/>
      <c r="BO64" s="5"/>
      <c r="BP64" s="16"/>
      <c r="BQ64" s="7"/>
      <c r="BR64" s="15" t="s">
        <v>24</v>
      </c>
      <c r="BS64" s="5">
        <v>23.2</v>
      </c>
      <c r="BT64" s="5" t="s">
        <v>13</v>
      </c>
      <c r="BU64" s="5"/>
      <c r="BV64" s="5"/>
      <c r="BW64" s="5"/>
      <c r="BX64" s="5"/>
      <c r="BY64" s="16"/>
      <c r="BZ64" s="7"/>
      <c r="CA64" s="15" t="s">
        <v>24</v>
      </c>
      <c r="CB64" s="5">
        <v>24.2</v>
      </c>
      <c r="CC64" s="5" t="s">
        <v>13</v>
      </c>
      <c r="CD64" s="5"/>
      <c r="CE64" s="5"/>
      <c r="CF64" s="16"/>
      <c r="CG64" s="7"/>
      <c r="CH64" s="15" t="s">
        <v>24</v>
      </c>
      <c r="CI64" s="5">
        <v>20.7</v>
      </c>
      <c r="CJ64" s="5" t="s">
        <v>13</v>
      </c>
      <c r="CK64" s="5"/>
      <c r="CL64" s="5"/>
      <c r="CM64" s="5"/>
      <c r="CN64" s="16"/>
      <c r="CP64" s="15" t="s">
        <v>24</v>
      </c>
      <c r="CQ64" s="5">
        <v>20.7</v>
      </c>
      <c r="CR64" s="5" t="s">
        <v>13</v>
      </c>
      <c r="CS64" s="5"/>
      <c r="CT64" s="5"/>
      <c r="CU64" s="5"/>
      <c r="CV64" s="16"/>
    </row>
    <row r="65" spans="1:100" x14ac:dyDescent="0.25">
      <c r="A65" s="15" t="s">
        <v>15</v>
      </c>
      <c r="B65" s="24">
        <f>B63/B64*100</f>
        <v>21.202916666666663</v>
      </c>
      <c r="C65" s="5" t="s">
        <v>16</v>
      </c>
      <c r="D65" s="5"/>
      <c r="E65" s="5"/>
      <c r="F65" s="16"/>
      <c r="H65" s="15" t="s">
        <v>15</v>
      </c>
      <c r="I65" s="24">
        <f>I63/20*100</f>
        <v>24.386499999999991</v>
      </c>
      <c r="J65" s="5" t="s">
        <v>16</v>
      </c>
      <c r="K65" s="5"/>
      <c r="L65" s="5"/>
      <c r="M65" s="16"/>
      <c r="O65" s="15" t="s">
        <v>15</v>
      </c>
      <c r="P65" s="24">
        <f>P63/P64*100</f>
        <v>26.622393822393818</v>
      </c>
      <c r="Q65" s="5" t="s">
        <v>16</v>
      </c>
      <c r="R65" s="5"/>
      <c r="S65" s="5"/>
      <c r="T65" s="5"/>
      <c r="U65" s="16"/>
      <c r="W65" s="15" t="s">
        <v>15</v>
      </c>
      <c r="X65" s="24">
        <f>X63/X64*100</f>
        <v>15.370212765957426</v>
      </c>
      <c r="Y65" s="5" t="s">
        <v>16</v>
      </c>
      <c r="Z65" s="5"/>
      <c r="AA65" s="5"/>
      <c r="AB65" s="5"/>
      <c r="AC65" s="16"/>
      <c r="AE65" s="15" t="s">
        <v>15</v>
      </c>
      <c r="AF65" s="24">
        <f>AF63/AF64*100</f>
        <v>33.485964912280693</v>
      </c>
      <c r="AG65" s="5" t="s">
        <v>16</v>
      </c>
      <c r="AH65" s="5"/>
      <c r="AI65" s="5"/>
      <c r="AJ65" s="16"/>
      <c r="AK65" s="13"/>
      <c r="AL65" s="15" t="s">
        <v>15</v>
      </c>
      <c r="AM65" s="24">
        <f>AM63/AM64*100</f>
        <v>-21.825877192982457</v>
      </c>
      <c r="AN65" s="5" t="s">
        <v>16</v>
      </c>
      <c r="AO65" s="5"/>
      <c r="AP65" s="5"/>
      <c r="AQ65" s="16"/>
      <c r="AR65" s="13"/>
      <c r="AS65" s="15" t="s">
        <v>15</v>
      </c>
      <c r="AT65" s="24">
        <f>AT63/AT64*100</f>
        <v>-27.762280701754388</v>
      </c>
      <c r="AU65" s="5" t="s">
        <v>16</v>
      </c>
      <c r="AV65" s="5"/>
      <c r="AW65" s="5"/>
      <c r="AX65" s="16"/>
      <c r="AY65" s="13"/>
      <c r="BA65" s="15" t="s">
        <v>15</v>
      </c>
      <c r="BB65" s="24">
        <f>BB63/BB64*100</f>
        <v>17.849295774647882</v>
      </c>
      <c r="BC65" s="5" t="s">
        <v>16</v>
      </c>
      <c r="BD65" s="5"/>
      <c r="BE65" s="5"/>
      <c r="BF65" s="5"/>
      <c r="BG65" s="5"/>
      <c r="BH65" s="16"/>
      <c r="BI65" s="7"/>
      <c r="BJ65" s="15" t="s">
        <v>15</v>
      </c>
      <c r="BK65" s="24">
        <f>BK63/BK64*100</f>
        <v>30.785853658536581</v>
      </c>
      <c r="BL65" s="5" t="s">
        <v>16</v>
      </c>
      <c r="BM65" s="5"/>
      <c r="BN65" s="5"/>
      <c r="BO65" s="5"/>
      <c r="BP65" s="16"/>
      <c r="BQ65" s="7"/>
      <c r="BR65" s="15" t="s">
        <v>15</v>
      </c>
      <c r="BS65" s="24">
        <f>BS63/BS64*100</f>
        <v>12.293103448275863</v>
      </c>
      <c r="BT65" s="5" t="s">
        <v>16</v>
      </c>
      <c r="BU65" s="5"/>
      <c r="BV65" s="5"/>
      <c r="BW65" s="5"/>
      <c r="BX65" s="5"/>
      <c r="BY65" s="16"/>
      <c r="BZ65" s="7"/>
      <c r="CA65" s="15"/>
      <c r="CB65" s="5"/>
      <c r="CC65" s="5"/>
      <c r="CD65" s="5"/>
      <c r="CE65" s="5"/>
      <c r="CF65" s="16"/>
      <c r="CG65" s="7"/>
      <c r="CH65" s="15"/>
      <c r="CI65" s="5"/>
      <c r="CJ65" s="5"/>
      <c r="CK65" s="5"/>
      <c r="CL65" s="5"/>
      <c r="CM65" s="5"/>
      <c r="CN65" s="16"/>
      <c r="CP65" s="15"/>
      <c r="CQ65" s="5"/>
      <c r="CR65" s="5"/>
      <c r="CS65" s="5"/>
      <c r="CT65" s="5"/>
      <c r="CU65" s="5"/>
      <c r="CV65" s="16"/>
    </row>
    <row r="66" spans="1:100" x14ac:dyDescent="0.25">
      <c r="D66" s="5"/>
      <c r="E66" s="5"/>
      <c r="F66" s="16"/>
      <c r="K66" s="5"/>
      <c r="L66" s="5"/>
      <c r="M66" s="16"/>
      <c r="R66" s="5"/>
      <c r="S66" s="5"/>
      <c r="T66" s="5"/>
      <c r="U66" s="16"/>
      <c r="W66" s="5"/>
      <c r="Z66" s="5"/>
      <c r="AA66" s="5"/>
      <c r="AB66" s="5"/>
      <c r="AC66" s="16"/>
      <c r="AH66" s="5"/>
      <c r="AI66" s="5"/>
      <c r="AJ66" s="16"/>
      <c r="AK66" s="13"/>
      <c r="AO66" s="5"/>
      <c r="AP66" s="5"/>
      <c r="AQ66" s="16"/>
      <c r="AR66" s="13"/>
      <c r="AS66" s="34" t="s">
        <v>79</v>
      </c>
      <c r="AT66" s="7">
        <v>21.3</v>
      </c>
      <c r="AU66" s="61" t="s">
        <v>44</v>
      </c>
      <c r="AV66" s="5"/>
      <c r="AW66" s="5"/>
      <c r="AX66" s="16"/>
      <c r="AY66" s="13"/>
      <c r="BA66" s="15"/>
      <c r="BB66" s="5"/>
      <c r="BC66" s="5"/>
      <c r="BD66" s="5"/>
      <c r="BE66" s="5"/>
      <c r="BF66" s="5"/>
      <c r="BG66" s="5"/>
      <c r="BH66" s="16"/>
      <c r="BI66" s="7"/>
      <c r="BM66" s="5"/>
      <c r="BN66" s="5"/>
      <c r="BO66" s="5"/>
      <c r="BP66" s="16"/>
      <c r="BQ66" s="7"/>
      <c r="BU66" s="5"/>
      <c r="BV66" s="5"/>
      <c r="BW66" s="5"/>
      <c r="BX66" s="5"/>
      <c r="BY66" s="16"/>
      <c r="BZ66" s="7"/>
      <c r="CA66" s="15" t="s">
        <v>15</v>
      </c>
      <c r="CB66" s="24">
        <f>CB62/CB64*100</f>
        <v>25.284297520661159</v>
      </c>
      <c r="CC66" s="5" t="s">
        <v>16</v>
      </c>
      <c r="CD66" s="5"/>
      <c r="CE66" s="5"/>
      <c r="CF66" s="16"/>
      <c r="CG66" s="7"/>
      <c r="CH66" s="15" t="s">
        <v>15</v>
      </c>
      <c r="CI66" s="24">
        <f>CI62/CI64*100</f>
        <v>5.5705314009661935</v>
      </c>
      <c r="CJ66" s="5" t="s">
        <v>16</v>
      </c>
      <c r="CK66" s="5"/>
      <c r="CL66" s="5"/>
      <c r="CM66" s="5"/>
      <c r="CN66" s="16"/>
      <c r="CP66" s="15" t="s">
        <v>15</v>
      </c>
      <c r="CQ66" s="24">
        <f>CQ62/CQ64*100</f>
        <v>21.429951690821255</v>
      </c>
      <c r="CR66" s="5" t="s">
        <v>16</v>
      </c>
      <c r="CS66" s="5"/>
      <c r="CT66" s="5"/>
      <c r="CU66" s="5"/>
      <c r="CV66" s="16"/>
    </row>
    <row r="67" spans="1:100" x14ac:dyDescent="0.25">
      <c r="A67" s="15"/>
      <c r="B67" s="5"/>
      <c r="C67" s="5"/>
      <c r="D67" s="5"/>
      <c r="E67" s="5"/>
      <c r="F67" s="16"/>
      <c r="H67" s="15"/>
      <c r="I67" s="5"/>
      <c r="J67" s="5"/>
      <c r="K67" s="5"/>
      <c r="L67" s="5"/>
      <c r="M67" s="16"/>
      <c r="O67" s="15"/>
      <c r="P67" s="5"/>
      <c r="Q67" s="5"/>
      <c r="R67" s="5"/>
      <c r="S67" s="5"/>
      <c r="T67" s="5"/>
      <c r="U67" s="16"/>
      <c r="W67" s="15"/>
      <c r="X67" s="5"/>
      <c r="Y67" s="5"/>
      <c r="Z67" s="5"/>
      <c r="AA67" s="5"/>
      <c r="AB67" s="5"/>
      <c r="AC67" s="16"/>
      <c r="AE67" s="15"/>
      <c r="AF67" s="5"/>
      <c r="AG67" s="5"/>
      <c r="AH67" s="5"/>
      <c r="AI67" s="5"/>
      <c r="AJ67" s="16"/>
      <c r="AK67" s="13"/>
      <c r="AL67" s="15"/>
      <c r="AM67" s="5"/>
      <c r="AN67" s="5"/>
      <c r="AO67" s="5"/>
      <c r="AP67" s="5"/>
      <c r="AQ67" s="16"/>
      <c r="AR67" s="13"/>
      <c r="AS67" s="15"/>
      <c r="AT67" s="5"/>
      <c r="AU67" s="5"/>
      <c r="AV67" s="5"/>
      <c r="AW67" s="5"/>
      <c r="AX67" s="16"/>
      <c r="AY67" s="13"/>
      <c r="BD67" s="5"/>
      <c r="BE67" s="5"/>
      <c r="BF67" s="5"/>
      <c r="BG67" s="5"/>
      <c r="BH67" s="16"/>
      <c r="BI67" s="7"/>
      <c r="BJ67" s="15"/>
      <c r="BK67" s="5"/>
      <c r="BL67" s="5"/>
      <c r="BM67" s="5"/>
      <c r="BN67" s="5"/>
      <c r="BO67" s="5"/>
      <c r="BP67" s="16"/>
      <c r="BQ67" s="7"/>
      <c r="BU67" s="5"/>
      <c r="BV67" s="5"/>
      <c r="BW67" s="5"/>
      <c r="BX67" s="5"/>
      <c r="BY67" s="16"/>
      <c r="BZ67" s="7"/>
      <c r="CA67" s="15"/>
      <c r="CB67" s="5"/>
      <c r="CC67" s="5"/>
      <c r="CD67" s="5"/>
      <c r="CE67" s="5"/>
      <c r="CF67" s="16"/>
      <c r="CG67" s="7"/>
      <c r="CH67" s="15"/>
      <c r="CI67" s="5"/>
      <c r="CJ67" s="5"/>
      <c r="CK67" s="5"/>
      <c r="CL67" s="5"/>
      <c r="CM67" s="5"/>
      <c r="CN67" s="16"/>
      <c r="CP67" s="15"/>
      <c r="CQ67" s="5"/>
      <c r="CR67" s="5"/>
      <c r="CS67" s="5"/>
      <c r="CT67" s="5"/>
      <c r="CU67" s="5"/>
      <c r="CV67" s="16"/>
    </row>
    <row r="68" spans="1:100" x14ac:dyDescent="0.25">
      <c r="A68" s="19" t="s">
        <v>17</v>
      </c>
      <c r="B68" s="3"/>
      <c r="C68" s="3"/>
      <c r="D68" s="3"/>
      <c r="E68" s="24">
        <f>B63/(46*11)</f>
        <v>1.0056719367588932E-2</v>
      </c>
      <c r="F68" s="20" t="s">
        <v>25</v>
      </c>
      <c r="G68" s="2"/>
      <c r="H68" s="19" t="s">
        <v>17</v>
      </c>
      <c r="I68" s="3"/>
      <c r="J68" s="3"/>
      <c r="K68" s="3"/>
      <c r="L68" s="24">
        <f>I63/(19*26)</f>
        <v>9.8730769230769202E-3</v>
      </c>
      <c r="M68" s="20" t="s">
        <v>25</v>
      </c>
      <c r="N68" s="2"/>
      <c r="O68" s="19" t="s">
        <v>17</v>
      </c>
      <c r="P68" s="3"/>
      <c r="Q68" s="3"/>
      <c r="R68" s="3"/>
      <c r="S68" s="5"/>
      <c r="T68" s="24">
        <f>P63/(22*21)</f>
        <v>1.4924675324675323E-2</v>
      </c>
      <c r="U68" s="16" t="s">
        <v>25</v>
      </c>
      <c r="W68" s="19" t="s">
        <v>17</v>
      </c>
      <c r="X68" s="5"/>
      <c r="Y68" s="5"/>
      <c r="Z68" s="5"/>
      <c r="AA68" s="5"/>
      <c r="AB68" s="24">
        <f>X63/(17*28.56)</f>
        <v>7.439446366781996E-3</v>
      </c>
      <c r="AC68" s="16" t="s">
        <v>25</v>
      </c>
      <c r="AE68" s="19" t="s">
        <v>17</v>
      </c>
      <c r="AF68" s="5"/>
      <c r="AG68" s="5"/>
      <c r="AH68" s="5"/>
      <c r="AI68" s="5"/>
      <c r="AJ68" s="27">
        <f>AF63/(29.7*11)</f>
        <v>2.3369452096724821E-2</v>
      </c>
      <c r="AK68" s="59"/>
      <c r="AL68" s="19" t="s">
        <v>17</v>
      </c>
      <c r="AM68" s="5"/>
      <c r="AN68" s="5"/>
      <c r="AO68" s="5"/>
      <c r="AP68" s="5"/>
      <c r="AQ68" s="27">
        <f>AM63/(21.8*19)</f>
        <v>-1.2014244326412363E-2</v>
      </c>
      <c r="AR68" s="59"/>
      <c r="AS68" s="19" t="s">
        <v>17</v>
      </c>
      <c r="AT68" s="5"/>
      <c r="AU68" s="5"/>
      <c r="AV68" s="5"/>
      <c r="AW68" s="5"/>
      <c r="AX68" s="27">
        <f>AT63/(21.3*15)</f>
        <v>-1.9811580594679187E-2</v>
      </c>
      <c r="AY68" s="59"/>
      <c r="BA68" s="19" t="s">
        <v>17</v>
      </c>
      <c r="BB68" s="3"/>
      <c r="BC68" s="3"/>
      <c r="BD68" s="3"/>
      <c r="BE68" s="3"/>
      <c r="BF68" s="3"/>
      <c r="BG68" s="24">
        <f>BB63/BB56</f>
        <v>2.003636363636363E-2</v>
      </c>
      <c r="BH68" s="20" t="s">
        <v>25</v>
      </c>
      <c r="BI68" s="7"/>
      <c r="BJ68" s="19" t="s">
        <v>17</v>
      </c>
      <c r="BK68" s="3"/>
      <c r="BL68" s="3"/>
      <c r="BM68" s="3"/>
      <c r="BN68" s="3"/>
      <c r="BO68" s="24">
        <f>BK63/(22*19.1)</f>
        <v>1.5019276534983339E-2</v>
      </c>
      <c r="BP68" s="20" t="s">
        <v>25</v>
      </c>
      <c r="BQ68" s="7"/>
      <c r="BR68" s="19" t="s">
        <v>17</v>
      </c>
      <c r="BS68" s="3"/>
      <c r="BT68" s="3"/>
      <c r="BU68" s="3"/>
      <c r="BV68" s="3"/>
      <c r="BW68" s="3"/>
      <c r="BX68" s="24">
        <f>BS63/BS56</f>
        <v>1.2574955908289245E-2</v>
      </c>
      <c r="BY68" s="20" t="s">
        <v>25</v>
      </c>
      <c r="BZ68" s="7"/>
      <c r="CA68" s="19" t="s">
        <v>17</v>
      </c>
      <c r="CB68" s="3"/>
      <c r="CC68" s="3"/>
      <c r="CD68" s="3"/>
      <c r="CE68" s="3"/>
      <c r="CF68" s="27">
        <f>CB62/CB55</f>
        <v>3.4221476510067114E-2</v>
      </c>
      <c r="CG68" s="7"/>
      <c r="CH68" s="19" t="s">
        <v>17</v>
      </c>
      <c r="CI68" s="3"/>
      <c r="CJ68" s="3"/>
      <c r="CK68" s="3"/>
      <c r="CL68" s="3"/>
      <c r="CM68" s="24">
        <f>CI62/CI56</f>
        <v>5.9042498719918185E-3</v>
      </c>
      <c r="CN68" s="20"/>
      <c r="CP68" s="19" t="s">
        <v>17</v>
      </c>
      <c r="CQ68" s="3"/>
      <c r="CR68" s="3"/>
      <c r="CS68" s="3"/>
      <c r="CT68" s="3"/>
      <c r="CU68" s="24">
        <f>CQ62/CQ56</f>
        <v>1.3836556456643794E-2</v>
      </c>
      <c r="CV68" s="20"/>
    </row>
    <row r="69" spans="1:100" ht="15.75" thickBot="1" x14ac:dyDescent="0.3">
      <c r="A69" s="19" t="s">
        <v>18</v>
      </c>
      <c r="B69" s="3"/>
      <c r="C69" s="3"/>
      <c r="D69" s="3"/>
      <c r="E69" s="24">
        <f>E68/B64*100</f>
        <v>4.1902997364953884E-2</v>
      </c>
      <c r="F69" s="20" t="s">
        <v>19</v>
      </c>
      <c r="G69" s="2"/>
      <c r="H69" s="19" t="s">
        <v>18</v>
      </c>
      <c r="I69" s="3"/>
      <c r="J69" s="3"/>
      <c r="K69" s="3"/>
      <c r="L69" s="24">
        <f>L68/I64*100</f>
        <v>4.9365384615384603E-2</v>
      </c>
      <c r="M69" s="20" t="s">
        <v>19</v>
      </c>
      <c r="N69" s="2"/>
      <c r="O69" s="19" t="s">
        <v>18</v>
      </c>
      <c r="P69" s="3"/>
      <c r="Q69" s="3"/>
      <c r="R69" s="3"/>
      <c r="S69" s="5"/>
      <c r="T69" s="24">
        <f>T68/P64*100</f>
        <v>5.7624229052800478E-2</v>
      </c>
      <c r="U69" s="16" t="s">
        <v>19</v>
      </c>
      <c r="W69" s="23" t="s">
        <v>18</v>
      </c>
      <c r="X69" s="21"/>
      <c r="Y69" s="21"/>
      <c r="Z69" s="21"/>
      <c r="AA69" s="21"/>
      <c r="AB69" s="26">
        <f>AB68/X64*100</f>
        <v>3.1657218582051047E-2</v>
      </c>
      <c r="AC69" s="22" t="s">
        <v>19</v>
      </c>
      <c r="AE69" s="30" t="s">
        <v>18</v>
      </c>
      <c r="AF69" s="31"/>
      <c r="AG69" s="31"/>
      <c r="AH69" s="31"/>
      <c r="AI69" s="31"/>
      <c r="AJ69" s="32">
        <f>AJ68/AF64*100</f>
        <v>0.10249759691545973</v>
      </c>
      <c r="AK69" s="59"/>
      <c r="AL69" s="30" t="s">
        <v>18</v>
      </c>
      <c r="AM69" s="31"/>
      <c r="AN69" s="31"/>
      <c r="AO69" s="31"/>
      <c r="AP69" s="31"/>
      <c r="AQ69" s="32">
        <f>AQ68/AM64*100</f>
        <v>-5.2694054063212113E-2</v>
      </c>
      <c r="AR69" s="59"/>
      <c r="AS69" s="30" t="s">
        <v>18</v>
      </c>
      <c r="AT69" s="31"/>
      <c r="AU69" s="31"/>
      <c r="AV69" s="31"/>
      <c r="AW69" s="31"/>
      <c r="AX69" s="32">
        <f>AX68/AT64*100</f>
        <v>-8.6892897345084152E-2</v>
      </c>
      <c r="AY69" s="59"/>
      <c r="BA69" s="23" t="s">
        <v>18</v>
      </c>
      <c r="BB69" s="45"/>
      <c r="BC69" s="45"/>
      <c r="BD69" s="45"/>
      <c r="BE69" s="45"/>
      <c r="BF69" s="45"/>
      <c r="BG69" s="26">
        <f>BG68/BB64*100</f>
        <v>7.0550576184378988E-2</v>
      </c>
      <c r="BH69" s="46"/>
      <c r="BI69" s="2"/>
      <c r="BJ69" s="23" t="s">
        <v>18</v>
      </c>
      <c r="BK69" s="45"/>
      <c r="BL69" s="45"/>
      <c r="BM69" s="45"/>
      <c r="BN69" s="45"/>
      <c r="BO69" s="26">
        <f>BO68/BK64*100</f>
        <v>7.3264763585284581E-2</v>
      </c>
      <c r="BP69" s="46" t="s">
        <v>25</v>
      </c>
      <c r="BQ69" s="2"/>
      <c r="BR69" s="23" t="s">
        <v>18</v>
      </c>
      <c r="BS69" s="45"/>
      <c r="BT69" s="45"/>
      <c r="BU69" s="45"/>
      <c r="BV69" s="45"/>
      <c r="BW69" s="45"/>
      <c r="BX69" s="26">
        <f>BX68/BS64*100</f>
        <v>5.4202396156419162E-2</v>
      </c>
      <c r="BY69" s="46" t="s">
        <v>25</v>
      </c>
      <c r="BZ69" s="2"/>
      <c r="CA69" s="23" t="s">
        <v>18</v>
      </c>
      <c r="CB69" s="45"/>
      <c r="CC69" s="45"/>
      <c r="CD69" s="45"/>
      <c r="CE69" s="45"/>
      <c r="CF69" s="28">
        <f>CF68/CB64*100</f>
        <v>0.14141105995895503</v>
      </c>
      <c r="CG69" s="2"/>
      <c r="CH69" s="23" t="s">
        <v>18</v>
      </c>
      <c r="CI69" s="45"/>
      <c r="CJ69" s="45"/>
      <c r="CK69" s="45"/>
      <c r="CL69" s="45"/>
      <c r="CM69" s="26">
        <f>CM68/CI64*100</f>
        <v>2.8522946241506371E-2</v>
      </c>
      <c r="CN69" s="46"/>
      <c r="CP69" s="23" t="s">
        <v>18</v>
      </c>
      <c r="CQ69" s="45"/>
      <c r="CR69" s="45"/>
      <c r="CS69" s="45"/>
      <c r="CT69" s="45"/>
      <c r="CU69" s="26">
        <f>CU68/CQ64*100</f>
        <v>6.6843267906491768E-2</v>
      </c>
      <c r="CV69" s="46"/>
    </row>
    <row r="70" spans="1:100" ht="15.75" thickBot="1" x14ac:dyDescent="0.3">
      <c r="A70" s="33" t="s">
        <v>45</v>
      </c>
      <c r="B70" s="21">
        <f>B63/E68</f>
        <v>506</v>
      </c>
      <c r="C70" s="21" t="s">
        <v>44</v>
      </c>
      <c r="D70" s="21"/>
      <c r="E70" s="21"/>
      <c r="F70" s="22"/>
      <c r="H70" s="8" t="s">
        <v>45</v>
      </c>
      <c r="I70" s="21">
        <f>I63/L68</f>
        <v>493.99999999999994</v>
      </c>
      <c r="J70" s="21" t="s">
        <v>44</v>
      </c>
      <c r="K70" s="21"/>
      <c r="L70" s="21"/>
      <c r="M70" s="22"/>
      <c r="O70" s="8" t="s">
        <v>45</v>
      </c>
      <c r="P70" s="21">
        <f>P63/T68</f>
        <v>462</v>
      </c>
      <c r="Q70" s="21" t="s">
        <v>44</v>
      </c>
      <c r="R70" s="21"/>
      <c r="S70" s="21"/>
      <c r="T70" s="21"/>
      <c r="U70" s="22"/>
      <c r="W70" s="8" t="s">
        <v>45</v>
      </c>
      <c r="X70" s="8">
        <f>X63/AB68</f>
        <v>485.52</v>
      </c>
      <c r="Y70" s="8" t="s">
        <v>44</v>
      </c>
      <c r="Z70" s="8"/>
      <c r="AA70" s="8"/>
      <c r="AB70" s="8"/>
      <c r="AC70" s="8"/>
      <c r="AE70" s="8" t="s">
        <v>45</v>
      </c>
      <c r="AF70" s="5">
        <f>AF63/AJ68</f>
        <v>326.7</v>
      </c>
      <c r="AG70" s="5" t="s">
        <v>44</v>
      </c>
      <c r="AH70" s="5"/>
      <c r="AI70" s="5"/>
      <c r="AJ70" s="5"/>
      <c r="AK70" s="13"/>
      <c r="AL70" s="8" t="s">
        <v>45</v>
      </c>
      <c r="AM70" s="5">
        <f>AM63/AQ68</f>
        <v>414.2</v>
      </c>
      <c r="AN70" s="5" t="s">
        <v>44</v>
      </c>
      <c r="AO70" s="5"/>
      <c r="AP70" s="5"/>
      <c r="AQ70" s="5"/>
      <c r="AR70" s="13"/>
      <c r="AS70" s="8" t="s">
        <v>45</v>
      </c>
      <c r="AT70" s="5">
        <f>AT63/AX68</f>
        <v>319.5</v>
      </c>
      <c r="AU70" s="5" t="s">
        <v>44</v>
      </c>
      <c r="AV70" s="5"/>
      <c r="AW70" s="5"/>
      <c r="AX70" s="5"/>
      <c r="AY70" s="13"/>
      <c r="BA70" s="34" t="s">
        <v>46</v>
      </c>
      <c r="BB70" s="13">
        <f>BB63/BG68</f>
        <v>253</v>
      </c>
      <c r="BC70" s="13" t="s">
        <v>44</v>
      </c>
      <c r="BD70" s="13"/>
      <c r="BE70" s="13"/>
      <c r="BF70" s="13"/>
      <c r="BG70" s="13"/>
      <c r="BH70" s="7"/>
      <c r="BI70" s="2"/>
      <c r="BJ70" s="34" t="s">
        <v>51</v>
      </c>
      <c r="BK70" s="7">
        <f>BK63/BO68</f>
        <v>420.20000000000005</v>
      </c>
      <c r="BL70" s="7" t="s">
        <v>44</v>
      </c>
      <c r="BM70" s="7"/>
      <c r="BN70" s="7"/>
      <c r="BO70" s="7"/>
      <c r="BP70" s="7"/>
      <c r="BQ70" s="2"/>
      <c r="BR70" s="34" t="s">
        <v>51</v>
      </c>
      <c r="BS70" s="7">
        <f>BS63/BX68</f>
        <v>226.79999999999998</v>
      </c>
      <c r="BT70" s="7" t="s">
        <v>44</v>
      </c>
      <c r="BU70" s="7"/>
      <c r="BV70" s="7"/>
      <c r="BW70" s="7"/>
      <c r="BX70" s="7"/>
      <c r="BY70" s="7"/>
      <c r="BZ70" s="2"/>
      <c r="CA70" s="34" t="s">
        <v>51</v>
      </c>
      <c r="CB70" s="7">
        <f>CB62/CF68</f>
        <v>178.8</v>
      </c>
      <c r="CC70" s="7" t="s">
        <v>44</v>
      </c>
      <c r="CD70" s="7"/>
      <c r="CE70" s="7"/>
      <c r="CF70" s="7"/>
      <c r="CG70" s="2"/>
      <c r="CH70" s="34" t="s">
        <v>51</v>
      </c>
      <c r="CI70" s="7">
        <f>CI62/CM68</f>
        <v>195.29999999999998</v>
      </c>
      <c r="CJ70" s="7" t="s">
        <v>44</v>
      </c>
      <c r="CK70" s="7"/>
      <c r="CL70" s="7"/>
      <c r="CM70" s="7"/>
      <c r="CN70" s="7"/>
      <c r="CP70" s="34" t="s">
        <v>51</v>
      </c>
      <c r="CQ70" s="7">
        <f>CQ62/CU68</f>
        <v>320.59999999999997</v>
      </c>
      <c r="CR70" s="7" t="s">
        <v>44</v>
      </c>
      <c r="CS70" s="7"/>
      <c r="CT70" s="7"/>
      <c r="CU70" s="7"/>
      <c r="CV70" s="7"/>
    </row>
    <row r="71" spans="1:100" x14ac:dyDescent="0.25">
      <c r="BI71" s="7"/>
      <c r="BQ71" s="7"/>
      <c r="BZ71" s="7"/>
      <c r="CG71" s="7"/>
    </row>
    <row r="72" spans="1:100" x14ac:dyDescent="0.25">
      <c r="A72" t="s">
        <v>75</v>
      </c>
      <c r="H72" t="s">
        <v>75</v>
      </c>
      <c r="O72" t="s">
        <v>75</v>
      </c>
      <c r="AE72" t="s">
        <v>75</v>
      </c>
      <c r="AL72" s="60" t="s">
        <v>78</v>
      </c>
      <c r="AS72" s="60" t="s">
        <v>78</v>
      </c>
      <c r="BA72" t="s">
        <v>75</v>
      </c>
      <c r="BJ72" t="s">
        <v>75</v>
      </c>
      <c r="BR72" s="34" t="s">
        <v>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68"/>
  <sheetViews>
    <sheetView tabSelected="1" topLeftCell="AQ14" zoomScale="70" zoomScaleNormal="70" workbookViewId="0">
      <selection activeCell="BM2" sqref="BM2:BS67"/>
    </sheetView>
  </sheetViews>
  <sheetFormatPr baseColWidth="10" defaultRowHeight="15" x14ac:dyDescent="0.25"/>
  <cols>
    <col min="1" max="1" width="36.7109375" customWidth="1"/>
    <col min="9" max="9" width="29.5703125" customWidth="1"/>
    <col min="15" max="15" width="20.42578125" customWidth="1"/>
    <col min="17" max="17" width="28.7109375" customWidth="1"/>
    <col min="23" max="23" width="21.140625" customWidth="1"/>
    <col min="25" max="25" width="34.5703125" customWidth="1"/>
    <col min="40" max="40" width="32" customWidth="1"/>
    <col min="41" max="41" width="23.42578125" customWidth="1"/>
    <col min="49" max="49" width="31.28515625" customWidth="1"/>
    <col min="57" max="57" width="29.5703125" customWidth="1"/>
    <col min="65" max="65" width="21.42578125" customWidth="1"/>
  </cols>
  <sheetData>
    <row r="1" spans="1:71" ht="15.75" thickBot="1" x14ac:dyDescent="0.3">
      <c r="Y1" s="9"/>
      <c r="Z1" s="10"/>
      <c r="AA1" s="10"/>
      <c r="AB1" s="10"/>
      <c r="AC1" s="10"/>
      <c r="AD1" s="10"/>
      <c r="AE1" s="11"/>
    </row>
    <row r="2" spans="1:71" x14ac:dyDescent="0.25">
      <c r="A2" s="75" t="s">
        <v>30</v>
      </c>
      <c r="B2" s="76"/>
      <c r="C2" s="76"/>
      <c r="D2" s="76"/>
      <c r="E2" s="76"/>
      <c r="F2" s="76"/>
      <c r="G2" s="77"/>
      <c r="H2" s="60"/>
      <c r="I2" s="75" t="s">
        <v>31</v>
      </c>
      <c r="J2" s="76"/>
      <c r="K2" s="76"/>
      <c r="L2" s="76"/>
      <c r="M2" s="76"/>
      <c r="N2" s="76"/>
      <c r="O2" s="77"/>
      <c r="P2" s="60"/>
      <c r="Q2" s="75" t="s">
        <v>33</v>
      </c>
      <c r="R2" s="76"/>
      <c r="S2" s="76"/>
      <c r="T2" s="76"/>
      <c r="U2" s="76"/>
      <c r="V2" s="76"/>
      <c r="W2" s="77"/>
      <c r="X2" s="60"/>
      <c r="Y2" s="75" t="s">
        <v>72</v>
      </c>
      <c r="Z2" s="76"/>
      <c r="AA2" s="76"/>
      <c r="AB2" s="76"/>
      <c r="AC2" s="76"/>
      <c r="AD2" s="76"/>
      <c r="AE2" s="77"/>
      <c r="AF2" s="60"/>
      <c r="AG2" s="75" t="s">
        <v>82</v>
      </c>
      <c r="AH2" s="76"/>
      <c r="AI2" s="76"/>
      <c r="AJ2" s="76"/>
      <c r="AK2" s="76"/>
      <c r="AL2" s="76"/>
      <c r="AM2" s="77"/>
      <c r="AN2" s="60"/>
      <c r="AO2" s="75" t="s">
        <v>54</v>
      </c>
      <c r="AP2" s="76"/>
      <c r="AQ2" s="76"/>
      <c r="AR2" s="76"/>
      <c r="AS2" s="76"/>
      <c r="AT2" s="76"/>
      <c r="AU2" s="77"/>
      <c r="AV2" s="60"/>
      <c r="AW2" s="75" t="s">
        <v>99</v>
      </c>
      <c r="AX2" s="76"/>
      <c r="AY2" s="76"/>
      <c r="AZ2" s="76"/>
      <c r="BA2" s="76"/>
      <c r="BB2" s="76"/>
      <c r="BC2" s="77"/>
      <c r="BD2" s="60"/>
      <c r="BE2" s="75" t="s">
        <v>100</v>
      </c>
      <c r="BF2" s="76"/>
      <c r="BG2" s="76"/>
      <c r="BH2" s="76"/>
      <c r="BI2" s="76"/>
      <c r="BJ2" s="76"/>
      <c r="BK2" s="77"/>
      <c r="BM2" s="75" t="s">
        <v>103</v>
      </c>
      <c r="BN2" s="76"/>
      <c r="BO2" s="76"/>
      <c r="BP2" s="76"/>
      <c r="BQ2" s="76"/>
      <c r="BR2" s="76"/>
      <c r="BS2" s="77"/>
    </row>
    <row r="3" spans="1:71" x14ac:dyDescent="0.25">
      <c r="A3" s="70" t="s">
        <v>1</v>
      </c>
      <c r="B3" s="60" t="s">
        <v>2</v>
      </c>
      <c r="C3" s="60" t="s">
        <v>3</v>
      </c>
      <c r="D3" s="60"/>
      <c r="E3" s="60"/>
      <c r="F3" s="60" t="s">
        <v>4</v>
      </c>
      <c r="G3" s="71"/>
      <c r="H3" s="60"/>
      <c r="I3" s="70" t="s">
        <v>1</v>
      </c>
      <c r="J3" s="60" t="s">
        <v>2</v>
      </c>
      <c r="K3" s="60" t="s">
        <v>3</v>
      </c>
      <c r="L3" s="60" t="s">
        <v>32</v>
      </c>
      <c r="M3" s="60"/>
      <c r="N3" s="60"/>
      <c r="O3" s="71" t="s">
        <v>4</v>
      </c>
      <c r="P3" s="60"/>
      <c r="Q3" s="70" t="s">
        <v>1</v>
      </c>
      <c r="R3" s="60" t="s">
        <v>2</v>
      </c>
      <c r="S3" s="60" t="s">
        <v>3</v>
      </c>
      <c r="T3" s="60" t="s">
        <v>34</v>
      </c>
      <c r="U3" s="60"/>
      <c r="V3" s="60"/>
      <c r="W3" s="71" t="s">
        <v>4</v>
      </c>
      <c r="X3" s="60"/>
      <c r="Y3" s="70" t="s">
        <v>1</v>
      </c>
      <c r="Z3" s="60" t="s">
        <v>2</v>
      </c>
      <c r="AA3" s="60" t="s">
        <v>3</v>
      </c>
      <c r="AB3" s="60" t="s">
        <v>73</v>
      </c>
      <c r="AC3" s="60"/>
      <c r="AD3" s="60"/>
      <c r="AE3" s="71" t="s">
        <v>4</v>
      </c>
      <c r="AF3" s="60"/>
      <c r="AG3" s="70" t="s">
        <v>1</v>
      </c>
      <c r="AH3" s="60" t="s">
        <v>2</v>
      </c>
      <c r="AI3" s="60" t="s">
        <v>3</v>
      </c>
      <c r="AJ3" s="60" t="s">
        <v>74</v>
      </c>
      <c r="AK3" s="60"/>
      <c r="AL3" s="60"/>
      <c r="AM3" s="71" t="s">
        <v>4</v>
      </c>
      <c r="AN3" s="60"/>
      <c r="AO3" s="70" t="s">
        <v>1</v>
      </c>
      <c r="AP3" s="60" t="s">
        <v>2</v>
      </c>
      <c r="AQ3" s="60" t="s">
        <v>3</v>
      </c>
      <c r="AR3" s="60" t="s">
        <v>55</v>
      </c>
      <c r="AS3" s="60"/>
      <c r="AT3" s="60"/>
      <c r="AU3" s="71" t="s">
        <v>4</v>
      </c>
      <c r="AV3" s="60"/>
      <c r="AW3" s="70" t="s">
        <v>1</v>
      </c>
      <c r="AX3" s="60" t="s">
        <v>2</v>
      </c>
      <c r="AY3" s="60" t="s">
        <v>3</v>
      </c>
      <c r="AZ3" s="60" t="s">
        <v>101</v>
      </c>
      <c r="BA3" s="60"/>
      <c r="BB3" s="60"/>
      <c r="BC3" s="71" t="s">
        <v>4</v>
      </c>
      <c r="BD3" s="60"/>
      <c r="BE3" s="70" t="s">
        <v>1</v>
      </c>
      <c r="BF3" s="60" t="s">
        <v>2</v>
      </c>
      <c r="BG3" s="60" t="s">
        <v>3</v>
      </c>
      <c r="BH3" s="60" t="s">
        <v>102</v>
      </c>
      <c r="BI3" s="60"/>
      <c r="BJ3" s="60"/>
      <c r="BK3" s="71" t="s">
        <v>4</v>
      </c>
      <c r="BM3" s="70" t="s">
        <v>1</v>
      </c>
      <c r="BN3" s="60" t="s">
        <v>2</v>
      </c>
      <c r="BO3" s="60" t="s">
        <v>3</v>
      </c>
      <c r="BP3" s="60" t="s">
        <v>102</v>
      </c>
      <c r="BQ3" s="60"/>
      <c r="BR3" s="60"/>
      <c r="BS3" s="71" t="s">
        <v>4</v>
      </c>
    </row>
    <row r="4" spans="1:71" x14ac:dyDescent="0.25">
      <c r="A4" s="70" t="s">
        <v>5</v>
      </c>
      <c r="B4" s="60">
        <v>2.3068999999999999E-2</v>
      </c>
      <c r="C4" s="60" t="s">
        <v>6</v>
      </c>
      <c r="D4" s="60" t="s">
        <v>56</v>
      </c>
      <c r="E4" s="60"/>
      <c r="F4" s="60">
        <v>19</v>
      </c>
      <c r="G4" s="71"/>
      <c r="H4" s="60"/>
      <c r="I4" s="70" t="s">
        <v>5</v>
      </c>
      <c r="J4" s="60">
        <v>4.5329599999999998E-2</v>
      </c>
      <c r="K4" s="60" t="s">
        <v>6</v>
      </c>
      <c r="L4" s="60" t="s">
        <v>56</v>
      </c>
      <c r="M4" s="60"/>
      <c r="N4" s="60">
        <v>61</v>
      </c>
      <c r="O4" s="71"/>
      <c r="P4" s="60"/>
      <c r="Q4" s="70" t="s">
        <v>5</v>
      </c>
      <c r="R4" s="60">
        <v>3.2045499999999998E-2</v>
      </c>
      <c r="S4" s="60" t="s">
        <v>6</v>
      </c>
      <c r="T4" s="60" t="s">
        <v>56</v>
      </c>
      <c r="U4" s="60"/>
      <c r="V4" s="60">
        <v>16</v>
      </c>
      <c r="W4" s="71"/>
      <c r="X4" s="60"/>
      <c r="Y4" s="70" t="s">
        <v>5</v>
      </c>
      <c r="Z4" s="60">
        <v>4.77244E-2</v>
      </c>
      <c r="AA4" s="60" t="s">
        <v>6</v>
      </c>
      <c r="AB4" s="60" t="s">
        <v>56</v>
      </c>
      <c r="AC4" s="60"/>
      <c r="AD4" s="60">
        <v>24</v>
      </c>
      <c r="AE4" s="71"/>
      <c r="AF4" s="60"/>
      <c r="AG4" s="70" t="s">
        <v>5</v>
      </c>
      <c r="AH4" s="60">
        <v>1.2693599999999999E-2</v>
      </c>
      <c r="AI4" s="60" t="s">
        <v>6</v>
      </c>
      <c r="AJ4" s="60" t="s">
        <v>56</v>
      </c>
      <c r="AK4" s="60"/>
      <c r="AL4" s="60">
        <v>29</v>
      </c>
      <c r="AM4" s="71"/>
      <c r="AN4" s="60"/>
      <c r="AO4" s="70" t="s">
        <v>5</v>
      </c>
      <c r="AP4" s="60">
        <v>1.0602800000000001E-2</v>
      </c>
      <c r="AQ4" s="60" t="s">
        <v>6</v>
      </c>
      <c r="AR4" s="60" t="s">
        <v>56</v>
      </c>
      <c r="AS4" s="60"/>
      <c r="AT4" s="60">
        <v>5</v>
      </c>
      <c r="AU4" s="71"/>
      <c r="AV4" s="60"/>
      <c r="AW4" s="70" t="s">
        <v>5</v>
      </c>
      <c r="AX4" s="60">
        <v>8.7707499999999994E-2</v>
      </c>
      <c r="AY4" s="60" t="s">
        <v>6</v>
      </c>
      <c r="AZ4" s="60" t="s">
        <v>56</v>
      </c>
      <c r="BA4" s="60"/>
      <c r="BB4" s="60">
        <v>1</v>
      </c>
      <c r="BC4" s="71"/>
      <c r="BD4" s="60"/>
      <c r="BE4" s="12" t="s">
        <v>5</v>
      </c>
      <c r="BF4" s="13">
        <v>2.35344E-2</v>
      </c>
      <c r="BG4" s="13" t="s">
        <v>6</v>
      </c>
      <c r="BH4" s="13" t="s">
        <v>56</v>
      </c>
      <c r="BI4" s="13"/>
      <c r="BJ4" s="13">
        <v>8</v>
      </c>
      <c r="BK4" s="14"/>
      <c r="BM4" s="86">
        <v>1.3036799617111683E-2</v>
      </c>
      <c r="BN4" s="85" t="s">
        <v>6</v>
      </c>
      <c r="BO4" s="85" t="s">
        <v>56</v>
      </c>
      <c r="BP4" s="85">
        <v>1</v>
      </c>
      <c r="BQ4" s="13"/>
      <c r="BR4" s="13"/>
      <c r="BS4" s="14"/>
    </row>
    <row r="5" spans="1:71" s="7" customFormat="1" x14ac:dyDescent="0.25">
      <c r="A5" s="70"/>
      <c r="B5" s="60"/>
      <c r="C5" s="60"/>
      <c r="D5" s="60"/>
      <c r="E5" s="60"/>
      <c r="F5" s="60"/>
      <c r="G5" s="71"/>
      <c r="H5" s="60"/>
      <c r="I5" s="70"/>
      <c r="J5" s="60"/>
      <c r="K5" s="60"/>
      <c r="L5" s="60"/>
      <c r="M5" s="60"/>
      <c r="N5" s="60"/>
      <c r="O5" s="71"/>
      <c r="P5" s="60"/>
      <c r="Q5" s="70"/>
      <c r="R5" s="60"/>
      <c r="S5" s="60"/>
      <c r="T5" s="60"/>
      <c r="U5" s="60"/>
      <c r="V5" s="60"/>
      <c r="W5" s="71"/>
      <c r="X5" s="60"/>
      <c r="Y5" s="70"/>
      <c r="Z5" s="60"/>
      <c r="AA5" s="60"/>
      <c r="AB5" s="60"/>
      <c r="AC5" s="60"/>
      <c r="AD5" s="60"/>
      <c r="AE5" s="71"/>
      <c r="AF5" s="60"/>
      <c r="AG5" s="70"/>
      <c r="AH5" s="60"/>
      <c r="AI5" s="60"/>
      <c r="AJ5" s="60"/>
      <c r="AK5" s="60"/>
      <c r="AL5" s="60"/>
      <c r="AM5" s="71"/>
      <c r="AN5" s="60"/>
      <c r="AO5" s="70" t="s">
        <v>5</v>
      </c>
      <c r="AP5" s="60">
        <v>2.3322900000000001E-2</v>
      </c>
      <c r="AQ5" s="60" t="s">
        <v>6</v>
      </c>
      <c r="AR5" s="60" t="s">
        <v>56</v>
      </c>
      <c r="AS5" s="60"/>
      <c r="AT5" s="60">
        <v>6</v>
      </c>
      <c r="AU5" s="71"/>
      <c r="AV5" s="60"/>
      <c r="AW5" s="70" t="s">
        <v>5</v>
      </c>
      <c r="AX5" s="60">
        <v>4.5621000000000002E-2</v>
      </c>
      <c r="AY5" s="60" t="s">
        <v>6</v>
      </c>
      <c r="AZ5" s="60" t="s">
        <v>56</v>
      </c>
      <c r="BA5" s="60"/>
      <c r="BB5" s="60">
        <v>2</v>
      </c>
      <c r="BC5" s="71"/>
      <c r="BD5" s="60"/>
      <c r="BE5" s="12" t="s">
        <v>5</v>
      </c>
      <c r="BF5" s="13">
        <v>1.9643899999999999E-2</v>
      </c>
      <c r="BG5" s="13" t="s">
        <v>6</v>
      </c>
      <c r="BH5" s="13" t="s">
        <v>56</v>
      </c>
      <c r="BI5" s="13"/>
      <c r="BJ5" s="13">
        <v>9</v>
      </c>
      <c r="BK5" s="14"/>
      <c r="BM5" s="86">
        <v>2.4204600602388382E-2</v>
      </c>
      <c r="BN5" s="85" t="s">
        <v>6</v>
      </c>
      <c r="BO5" s="85" t="s">
        <v>56</v>
      </c>
      <c r="BP5" s="85">
        <v>2</v>
      </c>
      <c r="BQ5" s="13"/>
      <c r="BR5" s="13"/>
      <c r="BS5" s="14"/>
    </row>
    <row r="6" spans="1:71" x14ac:dyDescent="0.25">
      <c r="A6" s="70" t="s">
        <v>5</v>
      </c>
      <c r="B6" s="60">
        <v>3.60411E-2</v>
      </c>
      <c r="C6" s="60" t="s">
        <v>6</v>
      </c>
      <c r="D6" s="60" t="s">
        <v>56</v>
      </c>
      <c r="E6" s="60"/>
      <c r="F6" s="60">
        <v>20</v>
      </c>
      <c r="G6" s="71"/>
      <c r="H6" s="60"/>
      <c r="I6" s="70" t="s">
        <v>5</v>
      </c>
      <c r="J6" s="60">
        <v>2.7479900000000002E-2</v>
      </c>
      <c r="K6" s="60" t="s">
        <v>6</v>
      </c>
      <c r="L6" s="60" t="s">
        <v>56</v>
      </c>
      <c r="M6" s="60"/>
      <c r="N6" s="60">
        <v>62</v>
      </c>
      <c r="O6" s="71"/>
      <c r="P6" s="60"/>
      <c r="Q6" s="70" t="s">
        <v>5</v>
      </c>
      <c r="R6" s="60">
        <v>4.0388800000000002E-2</v>
      </c>
      <c r="S6" s="60" t="s">
        <v>6</v>
      </c>
      <c r="T6" s="60" t="s">
        <v>56</v>
      </c>
      <c r="U6" s="60"/>
      <c r="V6" s="60">
        <v>17</v>
      </c>
      <c r="W6" s="71"/>
      <c r="X6" s="60"/>
      <c r="Y6" s="70" t="s">
        <v>5</v>
      </c>
      <c r="Z6" s="60">
        <v>3.5743499999999997E-2</v>
      </c>
      <c r="AA6" s="60" t="s">
        <v>6</v>
      </c>
      <c r="AB6" s="60" t="s">
        <v>56</v>
      </c>
      <c r="AC6" s="60"/>
      <c r="AD6" s="60">
        <v>25</v>
      </c>
      <c r="AE6" s="71"/>
      <c r="AF6" s="60"/>
      <c r="AG6" s="70" t="s">
        <v>5</v>
      </c>
      <c r="AH6" s="60">
        <v>3.3244999999999997E-2</v>
      </c>
      <c r="AI6" s="60" t="s">
        <v>6</v>
      </c>
      <c r="AJ6" s="60" t="s">
        <v>56</v>
      </c>
      <c r="AK6" s="60"/>
      <c r="AL6" s="60">
        <v>30</v>
      </c>
      <c r="AM6" s="71"/>
      <c r="AN6" s="60"/>
      <c r="AO6" s="70" t="s">
        <v>5</v>
      </c>
      <c r="AP6" s="60">
        <v>3.94107E-2</v>
      </c>
      <c r="AQ6" s="60" t="s">
        <v>6</v>
      </c>
      <c r="AR6" s="60" t="s">
        <v>56</v>
      </c>
      <c r="AS6" s="60"/>
      <c r="AT6" s="60">
        <v>7</v>
      </c>
      <c r="AU6" s="71"/>
      <c r="AV6" s="60"/>
      <c r="AW6" s="70" t="s">
        <v>5</v>
      </c>
      <c r="AX6" s="60">
        <v>1.9226300000000002E-2</v>
      </c>
      <c r="AY6" s="60" t="s">
        <v>6</v>
      </c>
      <c r="AZ6" s="60" t="s">
        <v>56</v>
      </c>
      <c r="BA6" s="60"/>
      <c r="BB6" s="60">
        <v>3</v>
      </c>
      <c r="BC6" s="71"/>
      <c r="BD6" s="60"/>
      <c r="BE6" s="12" t="s">
        <v>5</v>
      </c>
      <c r="BF6" s="13">
        <v>1.9872500000000001E-2</v>
      </c>
      <c r="BG6" s="13" t="s">
        <v>6</v>
      </c>
      <c r="BH6" s="13" t="s">
        <v>56</v>
      </c>
      <c r="BI6" s="13"/>
      <c r="BJ6" s="13">
        <v>10</v>
      </c>
      <c r="BK6" s="14"/>
      <c r="BM6" s="86">
        <v>2.3874200880527496E-2</v>
      </c>
      <c r="BN6" s="85" t="s">
        <v>6</v>
      </c>
      <c r="BO6" s="85" t="s">
        <v>56</v>
      </c>
      <c r="BP6" s="85">
        <v>3</v>
      </c>
      <c r="BQ6" s="13"/>
      <c r="BR6" s="13"/>
      <c r="BS6" s="14"/>
    </row>
    <row r="7" spans="1:71" x14ac:dyDescent="0.25">
      <c r="A7" s="70" t="s">
        <v>5</v>
      </c>
      <c r="B7" s="60">
        <v>4.8773400000000001E-2</v>
      </c>
      <c r="C7" s="60" t="s">
        <v>6</v>
      </c>
      <c r="D7" s="60" t="s">
        <v>56</v>
      </c>
      <c r="E7" s="60"/>
      <c r="F7" s="60">
        <v>21</v>
      </c>
      <c r="G7" s="71"/>
      <c r="H7" s="60"/>
      <c r="I7" s="70" t="s">
        <v>5</v>
      </c>
      <c r="J7" s="60">
        <v>2.31903E-2</v>
      </c>
      <c r="K7" s="60" t="s">
        <v>6</v>
      </c>
      <c r="L7" s="60" t="s">
        <v>56</v>
      </c>
      <c r="M7" s="60"/>
      <c r="N7" s="60">
        <v>63</v>
      </c>
      <c r="O7" s="71"/>
      <c r="P7" s="60"/>
      <c r="Q7" s="70" t="s">
        <v>5</v>
      </c>
      <c r="R7" s="60">
        <v>6.1345900000000002E-2</v>
      </c>
      <c r="S7" s="60" t="s">
        <v>6</v>
      </c>
      <c r="T7" s="60" t="s">
        <v>56</v>
      </c>
      <c r="U7" s="60"/>
      <c r="V7" s="60">
        <v>18</v>
      </c>
      <c r="W7" s="71"/>
      <c r="X7" s="60"/>
      <c r="Y7" s="70" t="s">
        <v>5</v>
      </c>
      <c r="Z7" s="60">
        <v>1.7787000000000001E-2</v>
      </c>
      <c r="AA7" s="60" t="s">
        <v>6</v>
      </c>
      <c r="AB7" s="60" t="s">
        <v>56</v>
      </c>
      <c r="AC7" s="60"/>
      <c r="AD7" s="60">
        <v>26</v>
      </c>
      <c r="AE7" s="71"/>
      <c r="AF7" s="60"/>
      <c r="AG7" s="70" t="s">
        <v>5</v>
      </c>
      <c r="AH7" s="60">
        <v>5.7090299999999997E-2</v>
      </c>
      <c r="AI7" s="60" t="s">
        <v>6</v>
      </c>
      <c r="AJ7" s="60" t="s">
        <v>56</v>
      </c>
      <c r="AK7" s="60"/>
      <c r="AL7" s="60">
        <v>31</v>
      </c>
      <c r="AM7" s="71"/>
      <c r="AN7" s="60"/>
      <c r="AO7" s="70" t="s">
        <v>5</v>
      </c>
      <c r="AP7" s="60">
        <v>3.3022500000000003E-2</v>
      </c>
      <c r="AQ7" s="60" t="s">
        <v>6</v>
      </c>
      <c r="AR7" s="60" t="s">
        <v>56</v>
      </c>
      <c r="AS7" s="60"/>
      <c r="AT7" s="60">
        <v>8</v>
      </c>
      <c r="AU7" s="71"/>
      <c r="AV7" s="60"/>
      <c r="AW7" s="70" t="s">
        <v>5</v>
      </c>
      <c r="AX7" s="60">
        <v>4.3624999999999997E-2</v>
      </c>
      <c r="AY7" s="60" t="s">
        <v>6</v>
      </c>
      <c r="AZ7" s="60" t="s">
        <v>56</v>
      </c>
      <c r="BA7" s="60"/>
      <c r="BB7" s="60">
        <v>4</v>
      </c>
      <c r="BC7" s="71"/>
      <c r="BD7" s="60"/>
      <c r="BE7" s="12" t="s">
        <v>5</v>
      </c>
      <c r="BF7" s="13">
        <v>1.63675E-2</v>
      </c>
      <c r="BG7" s="13" t="s">
        <v>6</v>
      </c>
      <c r="BH7" s="13" t="s">
        <v>56</v>
      </c>
      <c r="BI7" s="13"/>
      <c r="BJ7" s="13">
        <v>11</v>
      </c>
      <c r="BK7" s="14"/>
      <c r="BM7" s="86">
        <v>4.7762401401996613E-2</v>
      </c>
      <c r="BN7" s="85" t="s">
        <v>6</v>
      </c>
      <c r="BO7" s="85" t="s">
        <v>56</v>
      </c>
      <c r="BP7" s="85">
        <v>4</v>
      </c>
      <c r="BQ7" s="13"/>
      <c r="BR7" s="13"/>
      <c r="BS7" s="14"/>
    </row>
    <row r="8" spans="1:71" x14ac:dyDescent="0.25">
      <c r="A8" s="70" t="s">
        <v>5</v>
      </c>
      <c r="B8" s="60">
        <v>5.07716E-2</v>
      </c>
      <c r="C8" s="60" t="s">
        <v>6</v>
      </c>
      <c r="D8" s="60" t="s">
        <v>56</v>
      </c>
      <c r="E8" s="60"/>
      <c r="F8" s="60">
        <v>22</v>
      </c>
      <c r="G8" s="71"/>
      <c r="H8" s="60"/>
      <c r="I8" s="70" t="s">
        <v>5</v>
      </c>
      <c r="J8" s="60">
        <v>2.3592599999999998E-2</v>
      </c>
      <c r="K8" s="60" t="s">
        <v>6</v>
      </c>
      <c r="L8" s="60" t="s">
        <v>56</v>
      </c>
      <c r="M8" s="60"/>
      <c r="N8" s="60">
        <v>64</v>
      </c>
      <c r="O8" s="71"/>
      <c r="P8" s="60"/>
      <c r="Q8" s="70" t="s">
        <v>5</v>
      </c>
      <c r="R8" s="60">
        <v>5.0853200000000001E-2</v>
      </c>
      <c r="S8" s="60" t="s">
        <v>6</v>
      </c>
      <c r="T8" s="60" t="s">
        <v>56</v>
      </c>
      <c r="U8" s="60"/>
      <c r="V8" s="60">
        <v>19</v>
      </c>
      <c r="W8" s="71"/>
      <c r="X8" s="60"/>
      <c r="Y8" s="70" t="s">
        <v>5</v>
      </c>
      <c r="Z8" s="60">
        <v>3.2501099999999998E-2</v>
      </c>
      <c r="AA8" s="60" t="s">
        <v>6</v>
      </c>
      <c r="AB8" s="60" t="s">
        <v>56</v>
      </c>
      <c r="AC8" s="60"/>
      <c r="AD8" s="60">
        <v>27</v>
      </c>
      <c r="AE8" s="71"/>
      <c r="AF8" s="60"/>
      <c r="AG8" s="70" t="s">
        <v>5</v>
      </c>
      <c r="AH8" s="60">
        <v>3.8787500000000003E-2</v>
      </c>
      <c r="AI8" s="60" t="s">
        <v>6</v>
      </c>
      <c r="AJ8" s="60" t="s">
        <v>56</v>
      </c>
      <c r="AK8" s="60"/>
      <c r="AL8" s="60">
        <v>32</v>
      </c>
      <c r="AM8" s="71"/>
      <c r="AN8" s="60"/>
      <c r="AO8" s="70" t="s">
        <v>5</v>
      </c>
      <c r="AP8" s="60">
        <v>2.4062099999999999E-2</v>
      </c>
      <c r="AQ8" s="60" t="s">
        <v>6</v>
      </c>
      <c r="AR8" s="60" t="s">
        <v>56</v>
      </c>
      <c r="AS8" s="60"/>
      <c r="AT8" s="60">
        <v>9</v>
      </c>
      <c r="AU8" s="71"/>
      <c r="AV8" s="60"/>
      <c r="AW8" s="70" t="s">
        <v>5</v>
      </c>
      <c r="AX8" s="60">
        <v>4.2649300000000001E-2</v>
      </c>
      <c r="AY8" s="60" t="s">
        <v>6</v>
      </c>
      <c r="AZ8" s="60" t="s">
        <v>56</v>
      </c>
      <c r="BA8" s="60"/>
      <c r="BB8" s="60">
        <v>5</v>
      </c>
      <c r="BC8" s="71"/>
      <c r="BD8" s="60"/>
      <c r="BE8" s="12" t="s">
        <v>5</v>
      </c>
      <c r="BF8" s="13">
        <v>9.0375200000000003E-3</v>
      </c>
      <c r="BG8" s="13" t="s">
        <v>6</v>
      </c>
      <c r="BH8" s="13" t="s">
        <v>56</v>
      </c>
      <c r="BI8" s="13"/>
      <c r="BJ8" s="13">
        <v>12</v>
      </c>
      <c r="BK8" s="14"/>
      <c r="BM8" s="86">
        <v>8.0601297318935394E-2</v>
      </c>
      <c r="BN8" s="85" t="s">
        <v>6</v>
      </c>
      <c r="BO8" s="85" t="s">
        <v>56</v>
      </c>
      <c r="BP8" s="85">
        <v>5</v>
      </c>
      <c r="BQ8" s="13"/>
      <c r="BR8" s="13"/>
      <c r="BS8" s="14"/>
    </row>
    <row r="9" spans="1:71" x14ac:dyDescent="0.25">
      <c r="A9" s="70" t="s">
        <v>5</v>
      </c>
      <c r="B9" s="60">
        <v>6.6569000000000003E-2</v>
      </c>
      <c r="C9" s="60" t="s">
        <v>6</v>
      </c>
      <c r="D9" s="60" t="s">
        <v>56</v>
      </c>
      <c r="E9" s="60"/>
      <c r="F9" s="60">
        <v>23</v>
      </c>
      <c r="G9" s="71"/>
      <c r="H9" s="60"/>
      <c r="I9" s="70" t="s">
        <v>5</v>
      </c>
      <c r="J9" s="60">
        <v>2.6549099999999999E-2</v>
      </c>
      <c r="K9" s="60" t="s">
        <v>6</v>
      </c>
      <c r="L9" s="60" t="s">
        <v>56</v>
      </c>
      <c r="M9" s="60"/>
      <c r="N9" s="60">
        <v>65</v>
      </c>
      <c r="O9" s="71"/>
      <c r="P9" s="60"/>
      <c r="Q9" s="70" t="s">
        <v>5</v>
      </c>
      <c r="R9" s="60">
        <v>4.6444600000000003E-2</v>
      </c>
      <c r="S9" s="60" t="s">
        <v>6</v>
      </c>
      <c r="T9" s="60" t="s">
        <v>56</v>
      </c>
      <c r="U9" s="60"/>
      <c r="V9" s="60">
        <v>20</v>
      </c>
      <c r="W9" s="71"/>
      <c r="X9" s="60"/>
      <c r="Y9" s="70" t="s">
        <v>5</v>
      </c>
      <c r="Z9" s="60">
        <v>0.13877700000000001</v>
      </c>
      <c r="AA9" s="60" t="s">
        <v>6</v>
      </c>
      <c r="AB9" s="60" t="s">
        <v>56</v>
      </c>
      <c r="AC9" s="60"/>
      <c r="AD9" s="60">
        <v>28</v>
      </c>
      <c r="AE9" s="71"/>
      <c r="AF9" s="60"/>
      <c r="AG9" s="70" t="s">
        <v>5</v>
      </c>
      <c r="AH9" s="60">
        <v>2.3285E-2</v>
      </c>
      <c r="AI9" s="60" t="s">
        <v>6</v>
      </c>
      <c r="AJ9" s="60" t="s">
        <v>56</v>
      </c>
      <c r="AK9" s="60"/>
      <c r="AL9" s="60">
        <v>33</v>
      </c>
      <c r="AM9" s="71"/>
      <c r="AN9" s="60"/>
      <c r="AO9" s="70" t="s">
        <v>5</v>
      </c>
      <c r="AP9" s="60">
        <v>9.2474299999999992E-3</v>
      </c>
      <c r="AQ9" s="60" t="s">
        <v>6</v>
      </c>
      <c r="AR9" s="60" t="s">
        <v>56</v>
      </c>
      <c r="AS9" s="60"/>
      <c r="AT9" s="60">
        <v>10</v>
      </c>
      <c r="AU9" s="71"/>
      <c r="AV9" s="60"/>
      <c r="AW9" s="70" t="s">
        <v>5</v>
      </c>
      <c r="AX9" s="60">
        <v>3.3989800000000001E-2</v>
      </c>
      <c r="AY9" s="60" t="s">
        <v>6</v>
      </c>
      <c r="AZ9" s="60" t="s">
        <v>56</v>
      </c>
      <c r="BA9" s="60"/>
      <c r="BB9" s="60">
        <v>6</v>
      </c>
      <c r="BC9" s="71"/>
      <c r="BD9" s="60"/>
      <c r="BE9" s="12" t="s">
        <v>5</v>
      </c>
      <c r="BF9" s="13">
        <v>1.9836199999999998E-2</v>
      </c>
      <c r="BG9" s="13" t="s">
        <v>6</v>
      </c>
      <c r="BH9" s="13" t="s">
        <v>56</v>
      </c>
      <c r="BI9" s="13"/>
      <c r="BJ9" s="13">
        <v>13</v>
      </c>
      <c r="BK9" s="14"/>
      <c r="BM9" s="86">
        <v>6.2776200473308563E-2</v>
      </c>
      <c r="BN9" s="85" t="s">
        <v>6</v>
      </c>
      <c r="BO9" s="85" t="s">
        <v>56</v>
      </c>
      <c r="BP9" s="85">
        <v>6</v>
      </c>
      <c r="BQ9" s="13"/>
      <c r="BR9" s="13"/>
      <c r="BS9" s="14"/>
    </row>
    <row r="10" spans="1:71" x14ac:dyDescent="0.25">
      <c r="A10" s="70" t="s">
        <v>5</v>
      </c>
      <c r="B10" s="60">
        <v>5.1518399999999999E-2</v>
      </c>
      <c r="C10" s="60" t="s">
        <v>6</v>
      </c>
      <c r="D10" s="60" t="s">
        <v>56</v>
      </c>
      <c r="E10" s="60"/>
      <c r="F10" s="60">
        <v>24</v>
      </c>
      <c r="G10" s="71"/>
      <c r="H10" s="60"/>
      <c r="I10" s="70" t="s">
        <v>5</v>
      </c>
      <c r="J10" s="60">
        <v>3.1741800000000001E-2</v>
      </c>
      <c r="K10" s="60" t="s">
        <v>6</v>
      </c>
      <c r="L10" s="60" t="s">
        <v>56</v>
      </c>
      <c r="M10" s="60"/>
      <c r="N10" s="60">
        <v>66</v>
      </c>
      <c r="O10" s="71"/>
      <c r="P10" s="60"/>
      <c r="Q10" s="70" t="s">
        <v>5</v>
      </c>
      <c r="R10" s="60">
        <v>6.1734700000000003E-2</v>
      </c>
      <c r="S10" s="60" t="s">
        <v>6</v>
      </c>
      <c r="T10" s="60" t="s">
        <v>56</v>
      </c>
      <c r="U10" s="60"/>
      <c r="V10" s="60">
        <v>21</v>
      </c>
      <c r="W10" s="71"/>
      <c r="X10" s="60"/>
      <c r="Y10" s="70" t="s">
        <v>5</v>
      </c>
      <c r="Z10" s="60">
        <v>0.17879300000000001</v>
      </c>
      <c r="AA10" s="60" t="s">
        <v>6</v>
      </c>
      <c r="AB10" s="60" t="s">
        <v>56</v>
      </c>
      <c r="AC10" s="60"/>
      <c r="AD10" s="60">
        <v>29</v>
      </c>
      <c r="AE10" s="71"/>
      <c r="AF10" s="60"/>
      <c r="AG10" s="70" t="s">
        <v>5</v>
      </c>
      <c r="AH10" s="60">
        <v>2.56347E-2</v>
      </c>
      <c r="AI10" s="60" t="s">
        <v>6</v>
      </c>
      <c r="AJ10" s="60" t="s">
        <v>56</v>
      </c>
      <c r="AK10" s="60"/>
      <c r="AL10" s="60">
        <v>34</v>
      </c>
      <c r="AM10" s="71"/>
      <c r="AN10" s="60"/>
      <c r="AO10" s="70" t="s">
        <v>5</v>
      </c>
      <c r="AP10" s="60">
        <v>7.2255899999999996E-3</v>
      </c>
      <c r="AQ10" s="60" t="s">
        <v>6</v>
      </c>
      <c r="AR10" s="60" t="s">
        <v>56</v>
      </c>
      <c r="AS10" s="60"/>
      <c r="AT10" s="60">
        <v>11</v>
      </c>
      <c r="AU10" s="71"/>
      <c r="AV10" s="60"/>
      <c r="AW10" s="70" t="s">
        <v>5</v>
      </c>
      <c r="AX10" s="60">
        <v>3.3912400000000002E-2</v>
      </c>
      <c r="AY10" s="60" t="s">
        <v>6</v>
      </c>
      <c r="AZ10" s="60" t="s">
        <v>56</v>
      </c>
      <c r="BA10" s="60"/>
      <c r="BB10" s="60">
        <v>7</v>
      </c>
      <c r="BC10" s="71"/>
      <c r="BD10" s="60"/>
      <c r="BE10" s="12" t="s">
        <v>5</v>
      </c>
      <c r="BF10" s="13">
        <v>7.20976E-3</v>
      </c>
      <c r="BG10" s="13" t="s">
        <v>6</v>
      </c>
      <c r="BH10" s="13" t="s">
        <v>56</v>
      </c>
      <c r="BI10" s="13"/>
      <c r="BJ10" s="13">
        <v>14</v>
      </c>
      <c r="BK10" s="14"/>
      <c r="BM10" s="86">
        <v>2.805900014936924E-2</v>
      </c>
      <c r="BN10" s="85" t="s">
        <v>6</v>
      </c>
      <c r="BO10" s="85" t="s">
        <v>56</v>
      </c>
      <c r="BP10" s="85">
        <v>7</v>
      </c>
      <c r="BQ10" s="13"/>
      <c r="BR10" s="13"/>
      <c r="BS10" s="14"/>
    </row>
    <row r="11" spans="1:71" x14ac:dyDescent="0.25">
      <c r="A11" s="70" t="s">
        <v>5</v>
      </c>
      <c r="B11" s="60">
        <v>2.5507100000000001E-2</v>
      </c>
      <c r="C11" s="60" t="s">
        <v>6</v>
      </c>
      <c r="D11" s="60" t="s">
        <v>56</v>
      </c>
      <c r="E11" s="60"/>
      <c r="F11" s="60">
        <v>25</v>
      </c>
      <c r="G11" s="71"/>
      <c r="H11" s="60"/>
      <c r="I11" s="70" t="s">
        <v>5</v>
      </c>
      <c r="J11" s="60">
        <v>3.5400500000000001E-2</v>
      </c>
      <c r="K11" s="60" t="s">
        <v>6</v>
      </c>
      <c r="L11" s="60" t="s">
        <v>56</v>
      </c>
      <c r="M11" s="60"/>
      <c r="N11" s="60">
        <v>67</v>
      </c>
      <c r="O11" s="71"/>
      <c r="P11" s="60"/>
      <c r="Q11" s="70" t="s">
        <v>5</v>
      </c>
      <c r="R11" s="60">
        <v>6.49613E-2</v>
      </c>
      <c r="S11" s="60" t="s">
        <v>6</v>
      </c>
      <c r="T11" s="60" t="s">
        <v>56</v>
      </c>
      <c r="U11" s="60"/>
      <c r="V11" s="60">
        <v>22</v>
      </c>
      <c r="W11" s="71"/>
      <c r="X11" s="60"/>
      <c r="Y11" s="70" t="s">
        <v>5</v>
      </c>
      <c r="Z11" s="60">
        <v>0.15116499999999999</v>
      </c>
      <c r="AA11" s="60" t="s">
        <v>6</v>
      </c>
      <c r="AB11" s="60" t="s">
        <v>56</v>
      </c>
      <c r="AC11" s="60"/>
      <c r="AD11" s="60">
        <v>30</v>
      </c>
      <c r="AE11" s="71"/>
      <c r="AF11" s="60"/>
      <c r="AG11" s="70" t="s">
        <v>5</v>
      </c>
      <c r="AH11" s="60">
        <v>4.4092300000000001E-2</v>
      </c>
      <c r="AI11" s="60" t="s">
        <v>6</v>
      </c>
      <c r="AJ11" s="60" t="s">
        <v>56</v>
      </c>
      <c r="AK11" s="60"/>
      <c r="AL11" s="60">
        <v>35</v>
      </c>
      <c r="AM11" s="71"/>
      <c r="AN11" s="60"/>
      <c r="AO11" s="70" t="s">
        <v>5</v>
      </c>
      <c r="AP11" s="60">
        <v>2.6241E-2</v>
      </c>
      <c r="AQ11" s="60" t="s">
        <v>6</v>
      </c>
      <c r="AR11" s="60" t="s">
        <v>56</v>
      </c>
      <c r="AS11" s="60"/>
      <c r="AT11" s="60">
        <v>12</v>
      </c>
      <c r="AU11" s="71"/>
      <c r="AV11" s="60"/>
      <c r="AW11" s="70"/>
      <c r="AX11" s="60"/>
      <c r="AY11" s="60"/>
      <c r="AZ11" s="60"/>
      <c r="BA11" s="60"/>
      <c r="BB11" s="60"/>
      <c r="BC11" s="71"/>
      <c r="BD11" s="60"/>
      <c r="BE11" s="12" t="s">
        <v>5</v>
      </c>
      <c r="BF11" s="13">
        <v>1.4709E-2</v>
      </c>
      <c r="BG11" s="13" t="s">
        <v>6</v>
      </c>
      <c r="BH11" s="13" t="s">
        <v>56</v>
      </c>
      <c r="BI11" s="13"/>
      <c r="BJ11" s="13">
        <v>15</v>
      </c>
      <c r="BK11" s="14"/>
      <c r="BM11" s="86">
        <v>3.990820050239563E-2</v>
      </c>
      <c r="BN11" s="85" t="s">
        <v>6</v>
      </c>
      <c r="BO11" s="85" t="s">
        <v>56</v>
      </c>
      <c r="BP11" s="85">
        <v>8</v>
      </c>
      <c r="BQ11" s="13"/>
      <c r="BR11" s="13"/>
      <c r="BS11" s="14"/>
    </row>
    <row r="12" spans="1:71" x14ac:dyDescent="0.25">
      <c r="A12" s="70"/>
      <c r="B12" s="60"/>
      <c r="C12" s="60"/>
      <c r="D12" s="60"/>
      <c r="E12" s="60"/>
      <c r="F12" s="60"/>
      <c r="G12" s="71"/>
      <c r="H12" s="60"/>
      <c r="I12" s="70" t="s">
        <v>5</v>
      </c>
      <c r="J12" s="60">
        <v>2.69807E-2</v>
      </c>
      <c r="K12" s="60" t="s">
        <v>6</v>
      </c>
      <c r="L12" s="60" t="s">
        <v>56</v>
      </c>
      <c r="M12" s="60"/>
      <c r="N12" s="60">
        <v>68</v>
      </c>
      <c r="O12" s="71"/>
      <c r="P12" s="60"/>
      <c r="Q12" s="70" t="s">
        <v>5</v>
      </c>
      <c r="R12" s="60">
        <v>3.6450200000000002E-2</v>
      </c>
      <c r="S12" s="60" t="s">
        <v>6</v>
      </c>
      <c r="T12" s="60" t="s">
        <v>56</v>
      </c>
      <c r="U12" s="60"/>
      <c r="V12" s="60">
        <v>23</v>
      </c>
      <c r="W12" s="71"/>
      <c r="X12" s="60"/>
      <c r="Y12" s="70" t="s">
        <v>5</v>
      </c>
      <c r="Z12" s="60">
        <v>0.132192</v>
      </c>
      <c r="AA12" s="60" t="s">
        <v>6</v>
      </c>
      <c r="AB12" s="60" t="s">
        <v>56</v>
      </c>
      <c r="AC12" s="60"/>
      <c r="AD12" s="60">
        <v>31</v>
      </c>
      <c r="AE12" s="71"/>
      <c r="AF12" s="60"/>
      <c r="AG12" s="70" t="s">
        <v>5</v>
      </c>
      <c r="AH12" s="60">
        <v>5.1739300000000002E-2</v>
      </c>
      <c r="AI12" s="60" t="s">
        <v>6</v>
      </c>
      <c r="AJ12" s="60" t="s">
        <v>56</v>
      </c>
      <c r="AK12" s="60"/>
      <c r="AL12" s="60">
        <v>36</v>
      </c>
      <c r="AM12" s="71"/>
      <c r="AN12" s="60"/>
      <c r="AO12" s="70" t="s">
        <v>5</v>
      </c>
      <c r="AP12" s="60">
        <v>3.8953799999999997E-2</v>
      </c>
      <c r="AQ12" s="60" t="s">
        <v>6</v>
      </c>
      <c r="AR12" s="60" t="s">
        <v>56</v>
      </c>
      <c r="AS12" s="60"/>
      <c r="AT12" s="60">
        <v>13</v>
      </c>
      <c r="AU12" s="71"/>
      <c r="AV12" s="60"/>
      <c r="AW12" s="70"/>
      <c r="AX12" s="60"/>
      <c r="AY12" s="60"/>
      <c r="AZ12" s="60"/>
      <c r="BA12" s="60"/>
      <c r="BB12" s="60"/>
      <c r="BC12" s="71"/>
      <c r="BD12" s="60"/>
      <c r="BE12" s="12" t="s">
        <v>5</v>
      </c>
      <c r="BF12" s="13">
        <v>2.9782099999999999E-2</v>
      </c>
      <c r="BG12" s="13" t="s">
        <v>6</v>
      </c>
      <c r="BH12" s="13" t="s">
        <v>56</v>
      </c>
      <c r="BI12" s="13"/>
      <c r="BJ12" s="13">
        <v>16</v>
      </c>
      <c r="BK12" s="14"/>
      <c r="BM12" s="86">
        <v>3.1830098479986191E-2</v>
      </c>
      <c r="BN12" s="85" t="s">
        <v>6</v>
      </c>
      <c r="BO12" s="85" t="s">
        <v>56</v>
      </c>
      <c r="BP12" s="85">
        <v>9</v>
      </c>
      <c r="BQ12" s="13"/>
      <c r="BR12" s="13"/>
      <c r="BS12" s="14"/>
    </row>
    <row r="13" spans="1:71" x14ac:dyDescent="0.25">
      <c r="A13" s="70"/>
      <c r="B13" s="60"/>
      <c r="C13" s="60"/>
      <c r="D13" s="60"/>
      <c r="E13" s="60"/>
      <c r="F13" s="60"/>
      <c r="G13" s="71"/>
      <c r="H13" s="60"/>
      <c r="I13" s="70" t="s">
        <v>5</v>
      </c>
      <c r="J13" s="60">
        <v>1.5714700000000002E-2</v>
      </c>
      <c r="K13" s="60" t="s">
        <v>6</v>
      </c>
      <c r="L13" s="60" t="s">
        <v>56</v>
      </c>
      <c r="M13" s="60"/>
      <c r="N13" s="60">
        <v>69</v>
      </c>
      <c r="O13" s="71"/>
      <c r="P13" s="60"/>
      <c r="Q13" s="70" t="s">
        <v>5</v>
      </c>
      <c r="R13" s="60">
        <v>2.82478E-2</v>
      </c>
      <c r="S13" s="60" t="s">
        <v>6</v>
      </c>
      <c r="T13" s="60" t="s">
        <v>56</v>
      </c>
      <c r="U13" s="60"/>
      <c r="V13" s="60">
        <v>24</v>
      </c>
      <c r="W13" s="71"/>
      <c r="X13" s="60"/>
      <c r="Y13" s="70" t="s">
        <v>5</v>
      </c>
      <c r="Z13" s="60">
        <v>6.9894899999999996E-2</v>
      </c>
      <c r="AA13" s="60" t="s">
        <v>6</v>
      </c>
      <c r="AB13" s="60" t="s">
        <v>56</v>
      </c>
      <c r="AC13" s="60"/>
      <c r="AD13" s="60">
        <v>32</v>
      </c>
      <c r="AE13" s="71"/>
      <c r="AF13" s="60"/>
      <c r="AG13" s="70" t="s">
        <v>5</v>
      </c>
      <c r="AH13" s="60">
        <v>5.4024500000000003E-2</v>
      </c>
      <c r="AI13" s="60" t="s">
        <v>6</v>
      </c>
      <c r="AJ13" s="60" t="s">
        <v>56</v>
      </c>
      <c r="AK13" s="60"/>
      <c r="AL13" s="60">
        <v>37</v>
      </c>
      <c r="AM13" s="71"/>
      <c r="AN13" s="60"/>
      <c r="AO13" s="70" t="s">
        <v>5</v>
      </c>
      <c r="AP13" s="60">
        <v>4.8463300000000001E-2</v>
      </c>
      <c r="AQ13" s="60" t="s">
        <v>6</v>
      </c>
      <c r="AR13" s="60" t="s">
        <v>56</v>
      </c>
      <c r="AS13" s="60"/>
      <c r="AT13" s="60">
        <v>14</v>
      </c>
      <c r="AU13" s="71"/>
      <c r="AV13" s="60"/>
      <c r="AW13" s="70"/>
      <c r="AX13" s="60"/>
      <c r="AY13" s="60"/>
      <c r="AZ13" s="60"/>
      <c r="BA13" s="60"/>
      <c r="BB13" s="60"/>
      <c r="BC13" s="71"/>
      <c r="BD13" s="60"/>
      <c r="BE13" s="12" t="s">
        <v>5</v>
      </c>
      <c r="BF13" s="13">
        <v>2.64157E-2</v>
      </c>
      <c r="BG13" s="13" t="s">
        <v>6</v>
      </c>
      <c r="BH13" s="13" t="s">
        <v>56</v>
      </c>
      <c r="BI13" s="13"/>
      <c r="BJ13" s="13">
        <v>18</v>
      </c>
      <c r="BK13" s="14"/>
      <c r="BM13" s="86">
        <v>2.6749499142169952E-2</v>
      </c>
      <c r="BN13" s="85" t="s">
        <v>6</v>
      </c>
      <c r="BO13" s="85" t="s">
        <v>56</v>
      </c>
      <c r="BP13" s="85">
        <v>10</v>
      </c>
      <c r="BQ13" s="13"/>
      <c r="BR13" s="13"/>
      <c r="BS13" s="14"/>
    </row>
    <row r="14" spans="1:71" x14ac:dyDescent="0.25">
      <c r="A14" s="70"/>
      <c r="B14" s="60"/>
      <c r="C14" s="60"/>
      <c r="D14" s="60"/>
      <c r="E14" s="60"/>
      <c r="F14" s="60"/>
      <c r="G14" s="71"/>
      <c r="H14" s="60"/>
      <c r="I14" s="70" t="s">
        <v>5</v>
      </c>
      <c r="J14" s="60">
        <v>1.6323000000000001E-2</v>
      </c>
      <c r="K14" s="60" t="s">
        <v>6</v>
      </c>
      <c r="L14" s="60" t="s">
        <v>56</v>
      </c>
      <c r="M14" s="60"/>
      <c r="N14" s="60">
        <v>70</v>
      </c>
      <c r="O14" s="71"/>
      <c r="P14" s="60"/>
      <c r="Q14" s="70" t="s">
        <v>5</v>
      </c>
      <c r="R14" s="60">
        <v>5.0670300000000001E-2</v>
      </c>
      <c r="S14" s="60" t="s">
        <v>6</v>
      </c>
      <c r="T14" s="60" t="s">
        <v>56</v>
      </c>
      <c r="U14" s="60"/>
      <c r="V14" s="60">
        <v>25</v>
      </c>
      <c r="W14" s="71"/>
      <c r="X14" s="60"/>
      <c r="Y14" s="70" t="s">
        <v>5</v>
      </c>
      <c r="Z14" s="60">
        <v>6.3519999999999993E-2</v>
      </c>
      <c r="AA14" s="60" t="s">
        <v>6</v>
      </c>
      <c r="AB14" s="60" t="s">
        <v>56</v>
      </c>
      <c r="AC14" s="60"/>
      <c r="AD14" s="60">
        <v>33</v>
      </c>
      <c r="AE14" s="71"/>
      <c r="AF14" s="60"/>
      <c r="AG14" s="70" t="s">
        <v>5</v>
      </c>
      <c r="AH14" s="60">
        <v>5.5410300000000003E-2</v>
      </c>
      <c r="AI14" s="60" t="s">
        <v>6</v>
      </c>
      <c r="AJ14" s="60" t="s">
        <v>56</v>
      </c>
      <c r="AK14" s="60"/>
      <c r="AL14" s="60">
        <v>38</v>
      </c>
      <c r="AM14" s="71"/>
      <c r="AN14" s="60"/>
      <c r="AO14" s="70" t="s">
        <v>5</v>
      </c>
      <c r="AP14" s="60">
        <v>3.8887499999999998E-2</v>
      </c>
      <c r="AQ14" s="60" t="s">
        <v>6</v>
      </c>
      <c r="AR14" s="60" t="s">
        <v>56</v>
      </c>
      <c r="AS14" s="60"/>
      <c r="AT14" s="60">
        <v>15</v>
      </c>
      <c r="AU14" s="71"/>
      <c r="AV14" s="60"/>
      <c r="AW14" s="70"/>
      <c r="AX14" s="60"/>
      <c r="AY14" s="60"/>
      <c r="AZ14" s="60"/>
      <c r="BA14" s="60"/>
      <c r="BB14" s="60"/>
      <c r="BC14" s="71"/>
      <c r="BD14" s="60"/>
      <c r="BE14" s="12" t="s">
        <v>5</v>
      </c>
      <c r="BF14" s="13">
        <v>4.1247499999999999E-2</v>
      </c>
      <c r="BG14" s="13" t="s">
        <v>6</v>
      </c>
      <c r="BH14" s="13" t="s">
        <v>56</v>
      </c>
      <c r="BI14" s="13"/>
      <c r="BJ14" s="13">
        <v>19</v>
      </c>
      <c r="BK14" s="14"/>
      <c r="BM14" s="86">
        <v>4.2366001754999161E-2</v>
      </c>
      <c r="BN14" s="85" t="s">
        <v>6</v>
      </c>
      <c r="BO14" s="85" t="s">
        <v>56</v>
      </c>
      <c r="BP14" s="85">
        <v>11</v>
      </c>
      <c r="BQ14" s="13"/>
      <c r="BR14" s="13"/>
      <c r="BS14" s="14"/>
    </row>
    <row r="15" spans="1:71" x14ac:dyDescent="0.25">
      <c r="A15" s="70"/>
      <c r="B15" s="60"/>
      <c r="C15" s="60"/>
      <c r="D15" s="60"/>
      <c r="E15" s="60"/>
      <c r="F15" s="60"/>
      <c r="G15" s="71"/>
      <c r="H15" s="60"/>
      <c r="I15" s="70" t="s">
        <v>5</v>
      </c>
      <c r="J15" s="60">
        <v>1.8099799999999999E-2</v>
      </c>
      <c r="K15" s="60" t="s">
        <v>6</v>
      </c>
      <c r="L15" s="60" t="s">
        <v>56</v>
      </c>
      <c r="M15" s="60"/>
      <c r="N15" s="60">
        <v>71</v>
      </c>
      <c r="O15" s="71"/>
      <c r="P15" s="60"/>
      <c r="Q15" s="70" t="s">
        <v>5</v>
      </c>
      <c r="R15" s="60">
        <v>3.8471900000000003E-2</v>
      </c>
      <c r="S15" s="60" t="s">
        <v>6</v>
      </c>
      <c r="T15" s="60" t="s">
        <v>56</v>
      </c>
      <c r="U15" s="60"/>
      <c r="V15" s="60">
        <v>26</v>
      </c>
      <c r="W15" s="71"/>
      <c r="X15" s="60"/>
      <c r="Y15" s="70" t="s">
        <v>5</v>
      </c>
      <c r="Z15" s="60">
        <v>6.11868E-2</v>
      </c>
      <c r="AA15" s="60" t="s">
        <v>6</v>
      </c>
      <c r="AB15" s="60" t="s">
        <v>56</v>
      </c>
      <c r="AC15" s="60"/>
      <c r="AD15" s="60">
        <v>34</v>
      </c>
      <c r="AE15" s="71"/>
      <c r="AF15" s="60"/>
      <c r="AG15" s="70" t="s">
        <v>5</v>
      </c>
      <c r="AH15" s="60">
        <v>4.27786E-2</v>
      </c>
      <c r="AI15" s="60" t="s">
        <v>6</v>
      </c>
      <c r="AJ15" s="60" t="s">
        <v>56</v>
      </c>
      <c r="AK15" s="60"/>
      <c r="AL15" s="60">
        <v>39</v>
      </c>
      <c r="AM15" s="71"/>
      <c r="AN15" s="60"/>
      <c r="AO15" s="70" t="s">
        <v>5</v>
      </c>
      <c r="AP15" s="60">
        <v>1.5509500000000001E-2</v>
      </c>
      <c r="AQ15" s="60" t="s">
        <v>6</v>
      </c>
      <c r="AR15" s="60" t="s">
        <v>56</v>
      </c>
      <c r="AS15" s="60"/>
      <c r="AT15" s="60">
        <v>16</v>
      </c>
      <c r="AU15" s="71"/>
      <c r="AV15" s="60"/>
      <c r="AW15" s="70"/>
      <c r="AX15" s="60"/>
      <c r="AY15" s="60"/>
      <c r="AZ15" s="60"/>
      <c r="BA15" s="60"/>
      <c r="BB15" s="60"/>
      <c r="BC15" s="71"/>
      <c r="BD15" s="60"/>
      <c r="BE15" s="12" t="s">
        <v>5</v>
      </c>
      <c r="BF15" s="13">
        <v>2.92556E-2</v>
      </c>
      <c r="BG15" s="13" t="s">
        <v>6</v>
      </c>
      <c r="BH15" s="13" t="s">
        <v>56</v>
      </c>
      <c r="BI15" s="13"/>
      <c r="BJ15" s="13">
        <v>20</v>
      </c>
      <c r="BK15" s="14"/>
      <c r="BM15" s="86">
        <v>4.9378000199794769E-2</v>
      </c>
      <c r="BN15" s="85" t="s">
        <v>6</v>
      </c>
      <c r="BO15" s="85" t="s">
        <v>56</v>
      </c>
      <c r="BP15" s="85">
        <v>12</v>
      </c>
      <c r="BQ15" s="13"/>
      <c r="BR15" s="13"/>
      <c r="BS15" s="14"/>
    </row>
    <row r="16" spans="1:71" x14ac:dyDescent="0.25">
      <c r="A16" s="70"/>
      <c r="B16" s="60"/>
      <c r="C16" s="60"/>
      <c r="D16" s="60"/>
      <c r="E16" s="60"/>
      <c r="F16" s="60"/>
      <c r="G16" s="71"/>
      <c r="H16" s="60"/>
      <c r="I16" s="70" t="s">
        <v>5</v>
      </c>
      <c r="J16" s="60">
        <v>2.41357E-2</v>
      </c>
      <c r="K16" s="60" t="s">
        <v>6</v>
      </c>
      <c r="L16" s="60" t="s">
        <v>56</v>
      </c>
      <c r="M16" s="60"/>
      <c r="N16" s="60">
        <v>72</v>
      </c>
      <c r="O16" s="71"/>
      <c r="P16" s="60"/>
      <c r="Q16" s="70" t="s">
        <v>5</v>
      </c>
      <c r="R16" s="60">
        <v>9.8263499999999993E-3</v>
      </c>
      <c r="S16" s="60" t="s">
        <v>6</v>
      </c>
      <c r="T16" s="60" t="s">
        <v>56</v>
      </c>
      <c r="U16" s="60"/>
      <c r="V16" s="60">
        <v>27</v>
      </c>
      <c r="W16" s="71"/>
      <c r="X16" s="60"/>
      <c r="Y16" s="70" t="s">
        <v>5</v>
      </c>
      <c r="Z16" s="60">
        <v>3.8691799999999998E-2</v>
      </c>
      <c r="AA16" s="60" t="s">
        <v>6</v>
      </c>
      <c r="AB16" s="60" t="s">
        <v>56</v>
      </c>
      <c r="AC16" s="60"/>
      <c r="AD16" s="60">
        <v>35</v>
      </c>
      <c r="AE16" s="71"/>
      <c r="AF16" s="60"/>
      <c r="AG16" s="70" t="s">
        <v>5</v>
      </c>
      <c r="AH16" s="60">
        <v>3.9970100000000001E-2</v>
      </c>
      <c r="AI16" s="60" t="s">
        <v>6</v>
      </c>
      <c r="AJ16" s="60" t="s">
        <v>56</v>
      </c>
      <c r="AK16" s="60"/>
      <c r="AL16" s="60">
        <v>40</v>
      </c>
      <c r="AM16" s="71"/>
      <c r="AN16" s="60"/>
      <c r="AO16" s="70" t="s">
        <v>5</v>
      </c>
      <c r="AP16" s="60">
        <v>8.6098600000000004E-3</v>
      </c>
      <c r="AQ16" s="60" t="s">
        <v>6</v>
      </c>
      <c r="AR16" s="60" t="s">
        <v>56</v>
      </c>
      <c r="AS16" s="60"/>
      <c r="AT16" s="60">
        <v>17</v>
      </c>
      <c r="AU16" s="71"/>
      <c r="AV16" s="60"/>
      <c r="AW16" s="70"/>
      <c r="AX16" s="60"/>
      <c r="AY16" s="60"/>
      <c r="AZ16" s="60"/>
      <c r="BA16" s="60"/>
      <c r="BB16" s="60"/>
      <c r="BC16" s="71"/>
      <c r="BD16" s="60"/>
      <c r="BE16" s="12" t="s">
        <v>5</v>
      </c>
      <c r="BF16" s="13">
        <v>2.29158E-2</v>
      </c>
      <c r="BG16" s="13" t="s">
        <v>6</v>
      </c>
      <c r="BH16" s="13" t="s">
        <v>56</v>
      </c>
      <c r="BI16" s="13"/>
      <c r="BJ16" s="13">
        <v>21</v>
      </c>
      <c r="BK16" s="14"/>
      <c r="BM16" s="86">
        <v>5.1137398928403854E-2</v>
      </c>
      <c r="BN16" s="85" t="s">
        <v>6</v>
      </c>
      <c r="BO16" s="85" t="s">
        <v>56</v>
      </c>
      <c r="BP16" s="85">
        <v>13</v>
      </c>
      <c r="BQ16" s="13"/>
      <c r="BR16" s="13"/>
      <c r="BS16" s="14"/>
    </row>
    <row r="17" spans="1:71" x14ac:dyDescent="0.25">
      <c r="A17" s="70"/>
      <c r="B17" s="60"/>
      <c r="C17" s="60"/>
      <c r="D17" s="60"/>
      <c r="E17" s="60"/>
      <c r="F17" s="60"/>
      <c r="G17" s="71"/>
      <c r="H17" s="60"/>
      <c r="I17" s="70"/>
      <c r="J17" s="60"/>
      <c r="K17" s="60"/>
      <c r="L17" s="60"/>
      <c r="M17" s="60"/>
      <c r="N17" s="60"/>
      <c r="O17" s="71"/>
      <c r="P17" s="60"/>
      <c r="Q17" s="70" t="s">
        <v>5</v>
      </c>
      <c r="R17" s="60">
        <v>1.5557100000000001E-2</v>
      </c>
      <c r="S17" s="60" t="s">
        <v>6</v>
      </c>
      <c r="T17" s="60" t="s">
        <v>56</v>
      </c>
      <c r="U17" s="60"/>
      <c r="V17" s="60">
        <v>28</v>
      </c>
      <c r="W17" s="71"/>
      <c r="X17" s="60"/>
      <c r="Y17" s="70" t="s">
        <v>5</v>
      </c>
      <c r="Z17" s="60">
        <v>4.2419400000000003E-2</v>
      </c>
      <c r="AA17" s="60" t="s">
        <v>6</v>
      </c>
      <c r="AB17" s="60" t="s">
        <v>56</v>
      </c>
      <c r="AC17" s="60"/>
      <c r="AD17" s="60">
        <v>36</v>
      </c>
      <c r="AE17" s="71"/>
      <c r="AF17" s="60"/>
      <c r="AG17" s="70"/>
      <c r="AH17" s="60"/>
      <c r="AI17" s="60"/>
      <c r="AJ17" s="60"/>
      <c r="AK17" s="60"/>
      <c r="AL17" s="60"/>
      <c r="AM17" s="71"/>
      <c r="AN17" s="60"/>
      <c r="AO17" s="70" t="s">
        <v>5</v>
      </c>
      <c r="AP17" s="60">
        <v>1.49196E-2</v>
      </c>
      <c r="AQ17" s="60" t="s">
        <v>6</v>
      </c>
      <c r="AR17" s="60" t="s">
        <v>56</v>
      </c>
      <c r="AS17" s="60"/>
      <c r="AT17" s="60">
        <v>18</v>
      </c>
      <c r="AU17" s="71"/>
      <c r="AV17" s="60"/>
      <c r="AW17" s="70"/>
      <c r="AX17" s="60"/>
      <c r="AY17" s="60"/>
      <c r="AZ17" s="60"/>
      <c r="BA17" s="60"/>
      <c r="BB17" s="60"/>
      <c r="BC17" s="71"/>
      <c r="BD17" s="60"/>
      <c r="BE17" s="12" t="s">
        <v>5</v>
      </c>
      <c r="BF17" s="13">
        <v>2.9253899999999999E-2</v>
      </c>
      <c r="BG17" s="13" t="s">
        <v>6</v>
      </c>
      <c r="BH17" s="13" t="s">
        <v>56</v>
      </c>
      <c r="BI17" s="13"/>
      <c r="BJ17" s="13">
        <v>22</v>
      </c>
      <c r="BK17" s="14"/>
      <c r="BM17" s="86">
        <v>4.3494798243045807E-2</v>
      </c>
      <c r="BN17" s="85" t="s">
        <v>6</v>
      </c>
      <c r="BO17" s="85" t="s">
        <v>56</v>
      </c>
      <c r="BP17" s="85">
        <v>14</v>
      </c>
      <c r="BQ17" s="13"/>
      <c r="BR17" s="13"/>
      <c r="BS17" s="14"/>
    </row>
    <row r="18" spans="1:71" x14ac:dyDescent="0.25">
      <c r="A18" s="70"/>
      <c r="B18" s="60"/>
      <c r="C18" s="60"/>
      <c r="D18" s="60"/>
      <c r="E18" s="60"/>
      <c r="F18" s="60"/>
      <c r="G18" s="71"/>
      <c r="H18" s="60"/>
      <c r="I18" s="70"/>
      <c r="J18" s="60"/>
      <c r="K18" s="60"/>
      <c r="L18" s="60"/>
      <c r="M18" s="60"/>
      <c r="N18" s="60"/>
      <c r="O18" s="71"/>
      <c r="P18" s="60"/>
      <c r="Q18" s="70" t="s">
        <v>5</v>
      </c>
      <c r="R18" s="60">
        <v>3.4156899999999997E-2</v>
      </c>
      <c r="S18" s="60" t="s">
        <v>6</v>
      </c>
      <c r="T18" s="60" t="s">
        <v>56</v>
      </c>
      <c r="U18" s="60"/>
      <c r="V18" s="60">
        <v>29</v>
      </c>
      <c r="W18" s="71"/>
      <c r="X18" s="60"/>
      <c r="Y18" s="70"/>
      <c r="Z18" s="60"/>
      <c r="AA18" s="60"/>
      <c r="AB18" s="60"/>
      <c r="AC18" s="60"/>
      <c r="AD18" s="60"/>
      <c r="AE18" s="71"/>
      <c r="AF18" s="60"/>
      <c r="AG18" s="70"/>
      <c r="AH18" s="60"/>
      <c r="AI18" s="60"/>
      <c r="AJ18" s="60"/>
      <c r="AK18" s="60"/>
      <c r="AL18" s="60"/>
      <c r="AM18" s="71"/>
      <c r="AN18" s="60"/>
      <c r="AO18" s="70" t="s">
        <v>5</v>
      </c>
      <c r="AP18" s="60">
        <v>1.90642E-2</v>
      </c>
      <c r="AQ18" s="60" t="s">
        <v>6</v>
      </c>
      <c r="AR18" s="60" t="s">
        <v>56</v>
      </c>
      <c r="AS18" s="60"/>
      <c r="AT18" s="60">
        <v>19</v>
      </c>
      <c r="AU18" s="71"/>
      <c r="AV18" s="60"/>
      <c r="AW18" s="70"/>
      <c r="AX18" s="60"/>
      <c r="AY18" s="60"/>
      <c r="AZ18" s="60"/>
      <c r="BA18" s="60"/>
      <c r="BB18" s="60"/>
      <c r="BC18" s="71"/>
      <c r="BD18" s="60"/>
      <c r="BE18" s="70"/>
      <c r="BF18" s="60"/>
      <c r="BG18" s="13"/>
      <c r="BH18" s="13"/>
      <c r="BI18" s="13"/>
      <c r="BJ18" s="13"/>
      <c r="BK18" s="14"/>
      <c r="BM18" s="86">
        <v>3.8942698389291763E-2</v>
      </c>
      <c r="BN18" s="85" t="s">
        <v>6</v>
      </c>
      <c r="BO18" s="85" t="s">
        <v>56</v>
      </c>
      <c r="BP18" s="85">
        <v>15</v>
      </c>
      <c r="BQ18" s="13"/>
      <c r="BR18" s="13"/>
      <c r="BS18" s="14"/>
    </row>
    <row r="19" spans="1:71" x14ac:dyDescent="0.25">
      <c r="A19" s="70"/>
      <c r="B19" s="60"/>
      <c r="C19" s="60"/>
      <c r="D19" s="60"/>
      <c r="E19" s="60"/>
      <c r="F19" s="60"/>
      <c r="G19" s="71"/>
      <c r="H19" s="60"/>
      <c r="I19" s="70"/>
      <c r="J19" s="60"/>
      <c r="K19" s="60"/>
      <c r="L19" s="60"/>
      <c r="M19" s="60"/>
      <c r="N19" s="60"/>
      <c r="O19" s="71"/>
      <c r="P19" s="60"/>
      <c r="Q19" s="70" t="s">
        <v>5</v>
      </c>
      <c r="R19" s="60">
        <v>4.8361300000000003E-2</v>
      </c>
      <c r="S19" s="60" t="s">
        <v>6</v>
      </c>
      <c r="T19" s="60" t="s">
        <v>56</v>
      </c>
      <c r="U19" s="60"/>
      <c r="V19" s="60">
        <v>30</v>
      </c>
      <c r="W19" s="71"/>
      <c r="X19" s="60"/>
      <c r="Y19" s="70"/>
      <c r="Z19" s="60"/>
      <c r="AA19" s="60"/>
      <c r="AB19" s="60"/>
      <c r="AC19" s="60"/>
      <c r="AD19" s="60"/>
      <c r="AE19" s="71"/>
      <c r="AF19" s="60"/>
      <c r="AG19" s="70"/>
      <c r="AH19" s="60"/>
      <c r="AI19" s="60"/>
      <c r="AJ19" s="60"/>
      <c r="AK19" s="60"/>
      <c r="AL19" s="60"/>
      <c r="AM19" s="71"/>
      <c r="AN19" s="60"/>
      <c r="AO19" s="70" t="s">
        <v>5</v>
      </c>
      <c r="AP19" s="60">
        <v>1.0692E-2</v>
      </c>
      <c r="AQ19" s="60" t="s">
        <v>6</v>
      </c>
      <c r="AR19" s="60" t="s">
        <v>56</v>
      </c>
      <c r="AS19" s="60"/>
      <c r="AT19" s="60">
        <v>20</v>
      </c>
      <c r="AU19" s="71"/>
      <c r="AV19" s="60"/>
      <c r="AW19" s="70"/>
      <c r="AX19" s="60"/>
      <c r="AY19" s="60"/>
      <c r="AZ19" s="60"/>
      <c r="BA19" s="60"/>
      <c r="BB19" s="60"/>
      <c r="BC19" s="71"/>
      <c r="BD19" s="60"/>
      <c r="BE19" s="70"/>
      <c r="BF19" s="60"/>
      <c r="BG19" s="13"/>
      <c r="BH19" s="13"/>
      <c r="BI19" s="13"/>
      <c r="BJ19" s="13"/>
      <c r="BK19" s="14"/>
      <c r="BM19" s="86">
        <v>7.6031699776649475E-2</v>
      </c>
      <c r="BN19" s="85" t="s">
        <v>6</v>
      </c>
      <c r="BO19" s="85" t="s">
        <v>56</v>
      </c>
      <c r="BP19" s="85">
        <v>16</v>
      </c>
      <c r="BQ19" s="13"/>
      <c r="BR19" s="13"/>
      <c r="BS19" s="14"/>
    </row>
    <row r="20" spans="1:71" x14ac:dyDescent="0.25">
      <c r="A20" s="70"/>
      <c r="B20" s="60"/>
      <c r="C20" s="60"/>
      <c r="D20" s="60"/>
      <c r="E20" s="60"/>
      <c r="F20" s="60"/>
      <c r="G20" s="71"/>
      <c r="H20" s="60"/>
      <c r="I20" s="70"/>
      <c r="J20" s="60"/>
      <c r="K20" s="60"/>
      <c r="L20" s="60"/>
      <c r="M20" s="60"/>
      <c r="N20" s="60"/>
      <c r="O20" s="71"/>
      <c r="P20" s="60"/>
      <c r="Q20" s="70" t="s">
        <v>5</v>
      </c>
      <c r="R20" s="60">
        <v>4.3573099999999997E-2</v>
      </c>
      <c r="S20" s="60" t="s">
        <v>6</v>
      </c>
      <c r="T20" s="60" t="s">
        <v>56</v>
      </c>
      <c r="U20" s="60"/>
      <c r="V20" s="60">
        <v>31</v>
      </c>
      <c r="W20" s="71"/>
      <c r="X20" s="60"/>
      <c r="Y20" s="70"/>
      <c r="Z20" s="60"/>
      <c r="AA20" s="60"/>
      <c r="AB20" s="60"/>
      <c r="AC20" s="60"/>
      <c r="AD20" s="60"/>
      <c r="AE20" s="71"/>
      <c r="AF20" s="60"/>
      <c r="AG20" s="70"/>
      <c r="AH20" s="60"/>
      <c r="AI20" s="60"/>
      <c r="AJ20" s="60"/>
      <c r="AK20" s="60"/>
      <c r="AL20" s="60"/>
      <c r="AM20" s="71"/>
      <c r="AN20" s="60"/>
      <c r="AO20" s="70" t="s">
        <v>5</v>
      </c>
      <c r="AP20" s="60">
        <v>1.22039E-2</v>
      </c>
      <c r="AQ20" s="60" t="s">
        <v>6</v>
      </c>
      <c r="AR20" s="60" t="s">
        <v>56</v>
      </c>
      <c r="AS20" s="60"/>
      <c r="AT20" s="60">
        <v>21</v>
      </c>
      <c r="AU20" s="71"/>
      <c r="AV20" s="60"/>
      <c r="AW20" s="70"/>
      <c r="AX20" s="60"/>
      <c r="AY20" s="60"/>
      <c r="AZ20" s="60"/>
      <c r="BA20" s="60"/>
      <c r="BB20" s="60"/>
      <c r="BC20" s="71"/>
      <c r="BD20" s="60"/>
      <c r="BE20" s="70"/>
      <c r="BF20" s="60"/>
      <c r="BG20" s="13"/>
      <c r="BH20" s="13"/>
      <c r="BI20" s="13"/>
      <c r="BJ20" s="13"/>
      <c r="BK20" s="14"/>
      <c r="BM20" s="86">
        <v>4.7119099646806717E-2</v>
      </c>
      <c r="BN20" s="85" t="s">
        <v>6</v>
      </c>
      <c r="BO20" s="85" t="s">
        <v>56</v>
      </c>
      <c r="BP20" s="85">
        <v>17</v>
      </c>
      <c r="BQ20" s="13"/>
      <c r="BR20" s="13"/>
      <c r="BS20" s="14"/>
    </row>
    <row r="21" spans="1:71" x14ac:dyDescent="0.25">
      <c r="A21" s="70"/>
      <c r="B21" s="60"/>
      <c r="C21" s="60"/>
      <c r="D21" s="60"/>
      <c r="E21" s="60"/>
      <c r="F21" s="60"/>
      <c r="G21" s="71"/>
      <c r="H21" s="60"/>
      <c r="I21" s="70"/>
      <c r="J21" s="60"/>
      <c r="K21" s="60"/>
      <c r="L21" s="60"/>
      <c r="M21" s="60"/>
      <c r="N21" s="60"/>
      <c r="O21" s="71"/>
      <c r="P21" s="60"/>
      <c r="Q21" s="70" t="s">
        <v>5</v>
      </c>
      <c r="R21" s="60">
        <v>4.0644300000000001E-2</v>
      </c>
      <c r="S21" s="60" t="s">
        <v>6</v>
      </c>
      <c r="T21" s="60" t="s">
        <v>56</v>
      </c>
      <c r="U21" s="60"/>
      <c r="V21" s="60">
        <v>32</v>
      </c>
      <c r="W21" s="71"/>
      <c r="X21" s="60"/>
      <c r="Y21" s="70"/>
      <c r="Z21" s="60"/>
      <c r="AA21" s="60"/>
      <c r="AB21" s="60"/>
      <c r="AC21" s="60"/>
      <c r="AD21" s="60"/>
      <c r="AE21" s="71"/>
      <c r="AF21" s="60"/>
      <c r="AG21" s="70"/>
      <c r="AH21" s="60"/>
      <c r="AI21" s="60"/>
      <c r="AJ21" s="60"/>
      <c r="AK21" s="60"/>
      <c r="AL21" s="60"/>
      <c r="AM21" s="71"/>
      <c r="AN21" s="60"/>
      <c r="AO21" s="70" t="s">
        <v>5</v>
      </c>
      <c r="AP21" s="60">
        <v>2.8045199999999999E-2</v>
      </c>
      <c r="AQ21" s="60" t="s">
        <v>6</v>
      </c>
      <c r="AR21" s="60" t="s">
        <v>56</v>
      </c>
      <c r="AS21" s="60"/>
      <c r="AT21" s="60">
        <v>22</v>
      </c>
      <c r="AU21" s="71"/>
      <c r="AV21" s="60"/>
      <c r="AW21" s="70"/>
      <c r="AX21" s="60"/>
      <c r="AY21" s="60"/>
      <c r="AZ21" s="60"/>
      <c r="BA21" s="60"/>
      <c r="BB21" s="60"/>
      <c r="BC21" s="71"/>
      <c r="BD21" s="60"/>
      <c r="BE21" s="70"/>
      <c r="BF21" s="60"/>
      <c r="BG21" s="13"/>
      <c r="BH21" s="13"/>
      <c r="BI21" s="13"/>
      <c r="BJ21" s="13"/>
      <c r="BK21" s="14"/>
      <c r="BM21" s="86">
        <v>2.562279999256134E-2</v>
      </c>
      <c r="BN21" s="85" t="s">
        <v>6</v>
      </c>
      <c r="BO21" s="85" t="s">
        <v>56</v>
      </c>
      <c r="BP21" s="85">
        <v>18</v>
      </c>
      <c r="BQ21" s="13"/>
      <c r="BR21" s="13"/>
      <c r="BS21" s="14"/>
    </row>
    <row r="22" spans="1:71" x14ac:dyDescent="0.25">
      <c r="A22" s="70"/>
      <c r="B22" s="60"/>
      <c r="C22" s="60"/>
      <c r="D22" s="60"/>
      <c r="E22" s="60"/>
      <c r="F22" s="60"/>
      <c r="G22" s="71"/>
      <c r="H22" s="60"/>
      <c r="I22" s="70"/>
      <c r="J22" s="60"/>
      <c r="K22" s="60"/>
      <c r="L22" s="60"/>
      <c r="M22" s="60"/>
      <c r="N22" s="60"/>
      <c r="O22" s="71"/>
      <c r="P22" s="60"/>
      <c r="Q22" s="70" t="s">
        <v>5</v>
      </c>
      <c r="R22" s="60">
        <v>4.0864499999999998E-2</v>
      </c>
      <c r="S22" s="60" t="s">
        <v>6</v>
      </c>
      <c r="T22" s="60" t="s">
        <v>56</v>
      </c>
      <c r="U22" s="60"/>
      <c r="V22" s="60">
        <v>33</v>
      </c>
      <c r="W22" s="71"/>
      <c r="X22" s="60"/>
      <c r="Y22" s="70"/>
      <c r="Z22" s="60"/>
      <c r="AA22" s="60"/>
      <c r="AB22" s="60"/>
      <c r="AC22" s="60"/>
      <c r="AD22" s="60"/>
      <c r="AE22" s="71"/>
      <c r="AF22" s="60"/>
      <c r="AG22" s="70"/>
      <c r="AH22" s="60"/>
      <c r="AI22" s="60"/>
      <c r="AJ22" s="60"/>
      <c r="AK22" s="60"/>
      <c r="AL22" s="60"/>
      <c r="AM22" s="71"/>
      <c r="AN22" s="60"/>
      <c r="AO22" s="70" t="s">
        <v>5</v>
      </c>
      <c r="AP22" s="60">
        <v>1.7347399999999999E-2</v>
      </c>
      <c r="AQ22" s="60" t="s">
        <v>6</v>
      </c>
      <c r="AR22" s="60" t="s">
        <v>56</v>
      </c>
      <c r="AS22" s="60"/>
      <c r="AT22" s="60">
        <v>23</v>
      </c>
      <c r="AU22" s="71"/>
      <c r="AV22" s="60"/>
      <c r="AW22" s="70"/>
      <c r="AX22" s="60"/>
      <c r="AY22" s="60"/>
      <c r="AZ22" s="60"/>
      <c r="BA22" s="60"/>
      <c r="BB22" s="60"/>
      <c r="BC22" s="71"/>
      <c r="BD22" s="60"/>
      <c r="BE22" s="70"/>
      <c r="BF22" s="60"/>
      <c r="BG22" s="13"/>
      <c r="BH22" s="13"/>
      <c r="BI22" s="13"/>
      <c r="BJ22" s="13"/>
      <c r="BK22" s="14"/>
      <c r="BM22" s="86">
        <v>3.9331398904323578E-2</v>
      </c>
      <c r="BN22" s="85" t="s">
        <v>6</v>
      </c>
      <c r="BO22" s="85" t="s">
        <v>56</v>
      </c>
      <c r="BP22" s="85">
        <v>19</v>
      </c>
      <c r="BQ22" s="13"/>
      <c r="BR22" s="13"/>
      <c r="BS22" s="14"/>
    </row>
    <row r="23" spans="1:71" x14ac:dyDescent="0.25">
      <c r="A23" s="70"/>
      <c r="B23" s="60"/>
      <c r="C23" s="60"/>
      <c r="D23" s="60"/>
      <c r="E23" s="60"/>
      <c r="F23" s="60"/>
      <c r="G23" s="71"/>
      <c r="H23" s="60"/>
      <c r="I23" s="70"/>
      <c r="J23" s="60"/>
      <c r="K23" s="60"/>
      <c r="L23" s="60"/>
      <c r="M23" s="60"/>
      <c r="N23" s="60"/>
      <c r="O23" s="71"/>
      <c r="P23" s="60"/>
      <c r="Q23" s="70"/>
      <c r="R23" s="60"/>
      <c r="S23" s="60"/>
      <c r="T23" s="60"/>
      <c r="U23" s="60"/>
      <c r="V23" s="60"/>
      <c r="W23" s="71"/>
      <c r="X23" s="60"/>
      <c r="Y23" s="70"/>
      <c r="Z23" s="60"/>
      <c r="AA23" s="60"/>
      <c r="AB23" s="60"/>
      <c r="AC23" s="60"/>
      <c r="AD23" s="60"/>
      <c r="AE23" s="71"/>
      <c r="AF23" s="60"/>
      <c r="AG23" s="70"/>
      <c r="AH23" s="60"/>
      <c r="AI23" s="60"/>
      <c r="AJ23" s="60"/>
      <c r="AK23" s="60"/>
      <c r="AL23" s="60"/>
      <c r="AM23" s="71"/>
      <c r="AN23" s="60"/>
      <c r="AO23" s="70" t="s">
        <v>5</v>
      </c>
      <c r="AP23" s="60">
        <v>4.3447599999999996E-3</v>
      </c>
      <c r="AQ23" s="60" t="s">
        <v>6</v>
      </c>
      <c r="AR23" s="60" t="s">
        <v>56</v>
      </c>
      <c r="AS23" s="60"/>
      <c r="AT23" s="60">
        <v>24</v>
      </c>
      <c r="AU23" s="71"/>
      <c r="AV23" s="60"/>
      <c r="AW23" s="70"/>
      <c r="AX23" s="60"/>
      <c r="AY23" s="60"/>
      <c r="AZ23" s="60"/>
      <c r="BA23" s="60"/>
      <c r="BB23" s="60"/>
      <c r="BC23" s="71"/>
      <c r="BD23" s="60"/>
      <c r="BE23" s="70"/>
      <c r="BF23" s="60"/>
      <c r="BG23" s="13"/>
      <c r="BH23" s="13"/>
      <c r="BI23" s="13"/>
      <c r="BJ23" s="13"/>
      <c r="BK23" s="14"/>
      <c r="BM23" s="86">
        <v>5.4128501564264297E-2</v>
      </c>
      <c r="BN23" s="85" t="s">
        <v>6</v>
      </c>
      <c r="BO23" s="85" t="s">
        <v>56</v>
      </c>
      <c r="BP23" s="85">
        <v>20</v>
      </c>
      <c r="BQ23" s="13"/>
      <c r="BR23" s="13"/>
      <c r="BS23" s="14"/>
    </row>
    <row r="24" spans="1:71" s="7" customFormat="1" x14ac:dyDescent="0.25">
      <c r="A24" s="70"/>
      <c r="B24" s="60"/>
      <c r="C24" s="60"/>
      <c r="D24" s="60"/>
      <c r="E24" s="60"/>
      <c r="F24" s="60"/>
      <c r="G24" s="71"/>
      <c r="H24" s="60"/>
      <c r="I24" s="70"/>
      <c r="J24" s="60"/>
      <c r="K24" s="60"/>
      <c r="L24" s="60"/>
      <c r="M24" s="60"/>
      <c r="N24" s="60"/>
      <c r="O24" s="71"/>
      <c r="P24" s="60"/>
      <c r="Q24" s="70"/>
      <c r="R24" s="60"/>
      <c r="S24" s="60"/>
      <c r="T24" s="60"/>
      <c r="U24" s="60"/>
      <c r="V24" s="60"/>
      <c r="W24" s="71"/>
      <c r="X24" s="60"/>
      <c r="Y24" s="70"/>
      <c r="Z24" s="60"/>
      <c r="AA24" s="60"/>
      <c r="AB24" s="60"/>
      <c r="AC24" s="60"/>
      <c r="AD24" s="60"/>
      <c r="AE24" s="71"/>
      <c r="AF24" s="60"/>
      <c r="AG24" s="70"/>
      <c r="AH24" s="60"/>
      <c r="AI24" s="60"/>
      <c r="AJ24" s="60"/>
      <c r="AK24" s="60"/>
      <c r="AL24" s="60"/>
      <c r="AM24" s="71"/>
      <c r="AN24" s="60"/>
      <c r="AO24" s="70" t="s">
        <v>5</v>
      </c>
      <c r="AP24" s="60">
        <v>4.5394700000000003E-3</v>
      </c>
      <c r="AQ24" s="60" t="s">
        <v>6</v>
      </c>
      <c r="AR24" s="60" t="s">
        <v>56</v>
      </c>
      <c r="AS24" s="60"/>
      <c r="AT24" s="60">
        <v>25</v>
      </c>
      <c r="AU24" s="71"/>
      <c r="AV24" s="60"/>
      <c r="AW24" s="70"/>
      <c r="AX24" s="60"/>
      <c r="AY24" s="60"/>
      <c r="AZ24" s="60"/>
      <c r="BA24" s="60"/>
      <c r="BB24" s="60"/>
      <c r="BC24" s="71"/>
      <c r="BD24" s="60"/>
      <c r="BE24" s="70"/>
      <c r="BF24" s="60"/>
      <c r="BG24" s="13"/>
      <c r="BH24" s="13"/>
      <c r="BI24" s="13"/>
      <c r="BJ24" s="13"/>
      <c r="BK24" s="14"/>
      <c r="BM24" s="70"/>
      <c r="BN24" s="60"/>
      <c r="BO24" s="13"/>
      <c r="BP24" s="13"/>
      <c r="BQ24" s="13"/>
      <c r="BR24" s="13"/>
      <c r="BS24" s="14"/>
    </row>
    <row r="25" spans="1:71" s="7" customFormat="1" x14ac:dyDescent="0.25">
      <c r="A25" s="70"/>
      <c r="B25" s="60"/>
      <c r="C25" s="60"/>
      <c r="D25" s="60"/>
      <c r="E25" s="60"/>
      <c r="F25" s="60"/>
      <c r="G25" s="71"/>
      <c r="H25" s="60"/>
      <c r="I25" s="70"/>
      <c r="J25" s="60"/>
      <c r="K25" s="60"/>
      <c r="L25" s="60"/>
      <c r="M25" s="60"/>
      <c r="N25" s="60"/>
      <c r="O25" s="71"/>
      <c r="P25" s="60"/>
      <c r="Q25" s="70"/>
      <c r="R25" s="60"/>
      <c r="S25" s="60"/>
      <c r="T25" s="60"/>
      <c r="U25" s="60"/>
      <c r="V25" s="60"/>
      <c r="W25" s="71"/>
      <c r="X25" s="60"/>
      <c r="Y25" s="70"/>
      <c r="Z25" s="60"/>
      <c r="AA25" s="60"/>
      <c r="AB25" s="60"/>
      <c r="AC25" s="60"/>
      <c r="AD25" s="60"/>
      <c r="AE25" s="71"/>
      <c r="AF25" s="60"/>
      <c r="AG25" s="70"/>
      <c r="AH25" s="60"/>
      <c r="AI25" s="60"/>
      <c r="AJ25" s="60"/>
      <c r="AK25" s="60"/>
      <c r="AL25" s="60"/>
      <c r="AM25" s="71"/>
      <c r="AN25" s="60"/>
      <c r="AO25" s="70"/>
      <c r="AP25" s="60"/>
      <c r="AQ25" s="60"/>
      <c r="AR25" s="60"/>
      <c r="AS25" s="60"/>
      <c r="AT25" s="60"/>
      <c r="AU25" s="71"/>
      <c r="AV25" s="60"/>
      <c r="AW25" s="70"/>
      <c r="AX25" s="60"/>
      <c r="AY25" s="60"/>
      <c r="AZ25" s="60"/>
      <c r="BA25" s="60"/>
      <c r="BB25" s="60"/>
      <c r="BC25" s="71"/>
      <c r="BD25" s="60"/>
      <c r="BE25" s="70"/>
      <c r="BF25" s="60"/>
      <c r="BG25" s="13"/>
      <c r="BH25" s="13"/>
      <c r="BI25" s="13"/>
      <c r="BJ25" s="13"/>
      <c r="BK25" s="14"/>
      <c r="BM25" s="70"/>
      <c r="BN25" s="60"/>
      <c r="BO25" s="13"/>
      <c r="BP25" s="13"/>
      <c r="BQ25" s="13"/>
      <c r="BR25" s="13"/>
      <c r="BS25" s="14"/>
    </row>
    <row r="26" spans="1:71" x14ac:dyDescent="0.25">
      <c r="A26" s="70"/>
      <c r="B26" s="60"/>
      <c r="C26" s="60"/>
      <c r="D26" s="60"/>
      <c r="E26" s="60"/>
      <c r="F26" s="60"/>
      <c r="G26" s="71"/>
      <c r="H26" s="60"/>
      <c r="I26" s="70"/>
      <c r="J26" s="60"/>
      <c r="K26" s="60"/>
      <c r="L26" s="60"/>
      <c r="M26" s="60"/>
      <c r="N26" s="60"/>
      <c r="O26" s="71"/>
      <c r="P26" s="60"/>
      <c r="Q26" s="70"/>
      <c r="R26" s="60"/>
      <c r="S26" s="60"/>
      <c r="T26" s="60"/>
      <c r="U26" s="60"/>
      <c r="V26" s="60"/>
      <c r="W26" s="71"/>
      <c r="X26" s="60"/>
      <c r="Y26" s="78" t="s">
        <v>7</v>
      </c>
      <c r="Z26" s="59">
        <v>0.17879300000000001</v>
      </c>
      <c r="AA26" s="58" t="s">
        <v>6</v>
      </c>
      <c r="AB26" s="58"/>
      <c r="AC26" s="58"/>
      <c r="AD26" s="58"/>
      <c r="AE26" s="79"/>
      <c r="AF26" s="60"/>
      <c r="AG26" s="78" t="s">
        <v>7</v>
      </c>
      <c r="AH26" s="59">
        <v>5.7090299999999997E-2</v>
      </c>
      <c r="AI26" s="58" t="s">
        <v>6</v>
      </c>
      <c r="AJ26" s="58"/>
      <c r="AK26" s="58"/>
      <c r="AL26" s="58"/>
      <c r="AM26" s="79"/>
      <c r="AN26" s="60"/>
      <c r="AO26" s="78" t="s">
        <v>7</v>
      </c>
      <c r="AP26" s="59">
        <v>4.8463300000000001E-2</v>
      </c>
      <c r="AQ26" s="58" t="s">
        <v>6</v>
      </c>
      <c r="AR26" s="58"/>
      <c r="AS26" s="58"/>
      <c r="AT26" s="58"/>
      <c r="AU26" s="79"/>
      <c r="AV26" s="60"/>
      <c r="AW26" s="78" t="s">
        <v>7</v>
      </c>
      <c r="AX26" s="59">
        <v>8.7707499999999994E-2</v>
      </c>
      <c r="AY26" s="58" t="s">
        <v>6</v>
      </c>
      <c r="AZ26" s="58"/>
      <c r="BA26" s="58"/>
      <c r="BB26" s="58"/>
      <c r="BC26" s="79"/>
      <c r="BD26" s="60"/>
      <c r="BE26" s="78" t="s">
        <v>7</v>
      </c>
      <c r="BF26" s="59">
        <v>4.1247499999999999E-2</v>
      </c>
      <c r="BG26" s="58" t="s">
        <v>6</v>
      </c>
      <c r="BH26" s="58"/>
      <c r="BI26" s="58"/>
      <c r="BJ26" s="58"/>
      <c r="BK26" s="79"/>
      <c r="BM26" s="78" t="s">
        <v>7</v>
      </c>
      <c r="BN26" s="59">
        <v>8.0601297318935394E-2</v>
      </c>
      <c r="BO26" s="58" t="s">
        <v>6</v>
      </c>
      <c r="BP26" s="58"/>
      <c r="BQ26" s="58"/>
      <c r="BR26" s="58"/>
      <c r="BS26" s="79"/>
    </row>
    <row r="27" spans="1:71" x14ac:dyDescent="0.25">
      <c r="A27" s="78" t="s">
        <v>7</v>
      </c>
      <c r="B27" s="59">
        <v>6.6569000000000003E-2</v>
      </c>
      <c r="C27" s="58" t="s">
        <v>6</v>
      </c>
      <c r="D27" s="58"/>
      <c r="E27" s="58"/>
      <c r="F27" s="58"/>
      <c r="G27" s="79"/>
      <c r="H27" s="60"/>
      <c r="I27" s="78" t="s">
        <v>7</v>
      </c>
      <c r="J27" s="59">
        <v>4.5329599999999998E-2</v>
      </c>
      <c r="K27" s="58" t="s">
        <v>6</v>
      </c>
      <c r="L27" s="58"/>
      <c r="M27" s="58"/>
      <c r="N27" s="58"/>
      <c r="O27" s="79"/>
      <c r="P27" s="60"/>
      <c r="Q27" s="78" t="s">
        <v>7</v>
      </c>
      <c r="R27" s="59">
        <v>6.49613E-2</v>
      </c>
      <c r="S27" s="58" t="s">
        <v>6</v>
      </c>
      <c r="T27" s="58"/>
      <c r="U27" s="58"/>
      <c r="V27" s="58"/>
      <c r="W27" s="79"/>
      <c r="X27" s="60"/>
      <c r="Y27" s="78" t="s">
        <v>8</v>
      </c>
      <c r="Z27" s="59">
        <v>8.2634600000000002E-2</v>
      </c>
      <c r="AA27" s="58" t="s">
        <v>6</v>
      </c>
      <c r="AB27" s="58"/>
      <c r="AC27" s="58"/>
      <c r="AD27" s="58"/>
      <c r="AE27" s="79"/>
      <c r="AF27" s="60"/>
      <c r="AG27" s="78" t="s">
        <v>8</v>
      </c>
      <c r="AH27" s="59">
        <v>4.2148199999999997E-2</v>
      </c>
      <c r="AI27" s="58" t="s">
        <v>6</v>
      </c>
      <c r="AJ27" s="58"/>
      <c r="AK27" s="58"/>
      <c r="AL27" s="58"/>
      <c r="AM27" s="79"/>
      <c r="AN27" s="60"/>
      <c r="AO27" s="78" t="s">
        <v>8</v>
      </c>
      <c r="AP27" s="59">
        <v>2.4646700000000001E-2</v>
      </c>
      <c r="AQ27" s="58" t="s">
        <v>6</v>
      </c>
      <c r="AR27" s="58"/>
      <c r="AS27" s="58"/>
      <c r="AT27" s="58"/>
      <c r="AU27" s="79"/>
      <c r="AV27" s="60"/>
      <c r="AW27" s="78" t="s">
        <v>8</v>
      </c>
      <c r="AX27" s="59">
        <v>4.7772500000000002E-2</v>
      </c>
      <c r="AY27" s="58" t="s">
        <v>6</v>
      </c>
      <c r="AZ27" s="58"/>
      <c r="BA27" s="58"/>
      <c r="BB27" s="58"/>
      <c r="BC27" s="79"/>
      <c r="BD27" s="60"/>
      <c r="BE27" s="78" t="s">
        <v>8</v>
      </c>
      <c r="BF27" s="59">
        <v>2.8018899999999999E-2</v>
      </c>
      <c r="BG27" s="58" t="s">
        <v>6</v>
      </c>
      <c r="BH27" s="58"/>
      <c r="BI27" s="58"/>
      <c r="BJ27" s="58"/>
      <c r="BK27" s="79"/>
      <c r="BM27" s="78" t="s">
        <v>8</v>
      </c>
      <c r="BN27" s="59">
        <v>4.6133298426866531E-2</v>
      </c>
      <c r="BO27" s="58" t="s">
        <v>6</v>
      </c>
      <c r="BP27" s="58"/>
      <c r="BQ27" s="58"/>
      <c r="BR27" s="58"/>
      <c r="BS27" s="79"/>
    </row>
    <row r="28" spans="1:71" x14ac:dyDescent="0.25">
      <c r="A28" s="78" t="s">
        <v>8</v>
      </c>
      <c r="B28" s="59">
        <v>4.8171899999999997E-2</v>
      </c>
      <c r="C28" s="58" t="s">
        <v>6</v>
      </c>
      <c r="D28" s="58"/>
      <c r="E28" s="58"/>
      <c r="F28" s="58"/>
      <c r="G28" s="79"/>
      <c r="H28" s="60"/>
      <c r="I28" s="78" t="s">
        <v>8</v>
      </c>
      <c r="J28" s="59">
        <v>2.7626100000000001E-2</v>
      </c>
      <c r="K28" s="58" t="s">
        <v>6</v>
      </c>
      <c r="L28" s="58"/>
      <c r="M28" s="58"/>
      <c r="N28" s="58"/>
      <c r="O28" s="79"/>
      <c r="P28" s="60"/>
      <c r="Q28" s="78" t="s">
        <v>8</v>
      </c>
      <c r="R28" s="59">
        <v>4.4437999999999998E-2</v>
      </c>
      <c r="S28" s="58" t="s">
        <v>6</v>
      </c>
      <c r="T28" s="58"/>
      <c r="U28" s="58"/>
      <c r="V28" s="58"/>
      <c r="W28" s="79"/>
      <c r="X28" s="60"/>
      <c r="Y28" s="78" t="s">
        <v>9</v>
      </c>
      <c r="Z28" s="59">
        <v>1.7787000000000001E-2</v>
      </c>
      <c r="AA28" s="58" t="s">
        <v>6</v>
      </c>
      <c r="AB28" s="58"/>
      <c r="AC28" s="58"/>
      <c r="AD28" s="58"/>
      <c r="AE28" s="79"/>
      <c r="AF28" s="60"/>
      <c r="AG28" s="78" t="s">
        <v>9</v>
      </c>
      <c r="AH28" s="59">
        <v>1.2693599999999999E-2</v>
      </c>
      <c r="AI28" s="58" t="s">
        <v>6</v>
      </c>
      <c r="AJ28" s="58"/>
      <c r="AK28" s="58"/>
      <c r="AL28" s="58"/>
      <c r="AM28" s="79"/>
      <c r="AN28" s="60"/>
      <c r="AO28" s="78" t="s">
        <v>9</v>
      </c>
      <c r="AP28" s="59">
        <v>4.3447599999999996E-3</v>
      </c>
      <c r="AQ28" s="58" t="s">
        <v>6</v>
      </c>
      <c r="AR28" s="58"/>
      <c r="AS28" s="58"/>
      <c r="AT28" s="58"/>
      <c r="AU28" s="79"/>
      <c r="AV28" s="60"/>
      <c r="AW28" s="78" t="s">
        <v>9</v>
      </c>
      <c r="AX28" s="59">
        <v>1.9226300000000002E-2</v>
      </c>
      <c r="AY28" s="58" t="s">
        <v>6</v>
      </c>
      <c r="AZ28" s="58"/>
      <c r="BA28" s="58"/>
      <c r="BB28" s="58"/>
      <c r="BC28" s="79"/>
      <c r="BD28" s="60"/>
      <c r="BE28" s="78" t="s">
        <v>9</v>
      </c>
      <c r="BF28" s="59">
        <v>7.20976E-3</v>
      </c>
      <c r="BG28" s="58" t="s">
        <v>6</v>
      </c>
      <c r="BH28" s="58"/>
      <c r="BI28" s="58"/>
      <c r="BJ28" s="58"/>
      <c r="BK28" s="79"/>
      <c r="BM28" s="78" t="s">
        <v>9</v>
      </c>
      <c r="BN28" s="59">
        <v>1.3036799617111683E-2</v>
      </c>
      <c r="BO28" s="58" t="s">
        <v>6</v>
      </c>
      <c r="BP28" s="58"/>
      <c r="BQ28" s="58"/>
      <c r="BR28" s="58"/>
      <c r="BS28" s="79"/>
    </row>
    <row r="29" spans="1:71" x14ac:dyDescent="0.25">
      <c r="A29" s="78" t="s">
        <v>9</v>
      </c>
      <c r="B29" s="59">
        <v>2.3068999999999999E-2</v>
      </c>
      <c r="C29" s="58" t="s">
        <v>6</v>
      </c>
      <c r="D29" s="58"/>
      <c r="E29" s="58"/>
      <c r="F29" s="58"/>
      <c r="G29" s="79"/>
      <c r="H29" s="60"/>
      <c r="I29" s="78" t="s">
        <v>9</v>
      </c>
      <c r="J29" s="59">
        <v>1.5714700000000002E-2</v>
      </c>
      <c r="K29" s="58" t="s">
        <v>6</v>
      </c>
      <c r="L29" s="58"/>
      <c r="M29" s="58"/>
      <c r="N29" s="58"/>
      <c r="O29" s="79"/>
      <c r="P29" s="60"/>
      <c r="Q29" s="78" t="s">
        <v>9</v>
      </c>
      <c r="R29" s="59">
        <v>9.8263499999999993E-3</v>
      </c>
      <c r="S29" s="58" t="s">
        <v>6</v>
      </c>
      <c r="T29" s="58"/>
      <c r="U29" s="58"/>
      <c r="V29" s="58"/>
      <c r="W29" s="79"/>
      <c r="X29" s="60"/>
      <c r="Y29" s="70"/>
      <c r="Z29" s="60"/>
      <c r="AA29" s="60"/>
      <c r="AB29" s="60"/>
      <c r="AC29" s="60"/>
      <c r="AD29" s="60"/>
      <c r="AE29" s="71"/>
      <c r="AF29" s="60"/>
      <c r="AG29" s="70"/>
      <c r="AH29" s="60"/>
      <c r="AI29" s="60"/>
      <c r="AJ29" s="60"/>
      <c r="AK29" s="60"/>
      <c r="AL29" s="60"/>
      <c r="AM29" s="71"/>
      <c r="AN29" s="60"/>
      <c r="AO29" s="70"/>
      <c r="AP29" s="60"/>
      <c r="AQ29" s="60"/>
      <c r="AR29" s="60"/>
      <c r="AS29" s="60"/>
      <c r="AT29" s="60"/>
      <c r="AU29" s="71"/>
      <c r="AV29" s="60"/>
      <c r="AW29" s="70"/>
      <c r="AX29" s="60"/>
      <c r="AY29" s="60"/>
      <c r="AZ29" s="60"/>
      <c r="BA29" s="60"/>
      <c r="BB29" s="60"/>
      <c r="BC29" s="71"/>
      <c r="BD29" s="60"/>
      <c r="BE29" s="70"/>
      <c r="BF29" s="60"/>
      <c r="BG29" s="13"/>
      <c r="BH29" s="13"/>
      <c r="BI29" s="13"/>
      <c r="BJ29" s="13"/>
      <c r="BK29" s="14"/>
      <c r="BM29" s="70"/>
      <c r="BN29" s="41"/>
      <c r="BO29" s="85" t="s">
        <v>11</v>
      </c>
      <c r="BP29" s="13"/>
      <c r="BQ29" s="13"/>
      <c r="BR29" s="13"/>
      <c r="BS29" s="14"/>
    </row>
    <row r="30" spans="1:71" x14ac:dyDescent="0.25">
      <c r="A30" s="70"/>
      <c r="B30" s="60"/>
      <c r="C30" s="60"/>
      <c r="D30" s="60"/>
      <c r="E30" s="60"/>
      <c r="F30" s="60"/>
      <c r="G30" s="71"/>
      <c r="H30" s="60"/>
      <c r="I30" s="70"/>
      <c r="J30" s="60"/>
      <c r="K30" s="60"/>
      <c r="L30" s="60"/>
      <c r="M30" s="60"/>
      <c r="N30" s="60"/>
      <c r="O30" s="71"/>
      <c r="P30" s="60"/>
      <c r="Q30" s="70"/>
      <c r="R30" s="60"/>
      <c r="S30" s="60"/>
      <c r="T30" s="60"/>
      <c r="U30" s="60"/>
      <c r="V30" s="60"/>
      <c r="W30" s="71"/>
      <c r="X30" s="60"/>
      <c r="Y30" s="70"/>
      <c r="Z30" s="60"/>
      <c r="AA30" s="60"/>
      <c r="AB30" s="60"/>
      <c r="AC30" s="60"/>
      <c r="AD30" s="60"/>
      <c r="AE30" s="71"/>
      <c r="AF30" s="60"/>
      <c r="AG30" s="70"/>
      <c r="AH30" s="60"/>
      <c r="AI30" s="60"/>
      <c r="AJ30" s="60"/>
      <c r="AK30" s="60"/>
      <c r="AL30" s="60"/>
      <c r="AM30" s="71"/>
      <c r="AN30" s="60"/>
      <c r="AO30" s="70"/>
      <c r="AP30" s="60"/>
      <c r="AQ30" s="60"/>
      <c r="AR30" s="60"/>
      <c r="AS30" s="60"/>
      <c r="AT30" s="60"/>
      <c r="AU30" s="71"/>
      <c r="AV30" s="60"/>
      <c r="AW30" s="70" t="s">
        <v>10</v>
      </c>
      <c r="AX30" s="60">
        <v>17.029599999999999</v>
      </c>
      <c r="AY30" s="60" t="s">
        <v>11</v>
      </c>
      <c r="AZ30" s="60" t="s">
        <v>56</v>
      </c>
      <c r="BA30" s="60" t="s">
        <v>27</v>
      </c>
      <c r="BB30" s="60">
        <v>1</v>
      </c>
      <c r="BC30" s="71"/>
      <c r="BD30" s="60"/>
      <c r="BE30" s="12" t="s">
        <v>10</v>
      </c>
      <c r="BF30" s="13">
        <v>23.7715</v>
      </c>
      <c r="BG30" s="13" t="s">
        <v>11</v>
      </c>
      <c r="BH30" s="13" t="s">
        <v>56</v>
      </c>
      <c r="BI30" s="13" t="s">
        <v>27</v>
      </c>
      <c r="BJ30" s="13">
        <v>8</v>
      </c>
      <c r="BK30" s="14"/>
      <c r="BM30" s="12"/>
      <c r="BN30" s="88">
        <v>79.839103698730469</v>
      </c>
      <c r="BO30" s="85" t="s">
        <v>11</v>
      </c>
      <c r="BP30" s="13"/>
      <c r="BQ30" s="13"/>
      <c r="BR30" s="13"/>
      <c r="BS30" s="14"/>
    </row>
    <row r="31" spans="1:71" x14ac:dyDescent="0.25">
      <c r="A31" s="70"/>
      <c r="B31" s="60"/>
      <c r="C31" s="60"/>
      <c r="D31" s="60"/>
      <c r="E31" s="60"/>
      <c r="F31" s="60"/>
      <c r="G31" s="71"/>
      <c r="H31" s="60"/>
      <c r="I31" s="70"/>
      <c r="J31" s="60"/>
      <c r="K31" s="60"/>
      <c r="L31" s="60"/>
      <c r="M31" s="60"/>
      <c r="N31" s="60"/>
      <c r="O31" s="71"/>
      <c r="P31" s="60"/>
      <c r="Q31" s="70"/>
      <c r="R31" s="60"/>
      <c r="S31" s="60"/>
      <c r="T31" s="60"/>
      <c r="U31" s="60"/>
      <c r="V31" s="60"/>
      <c r="W31" s="71"/>
      <c r="X31" s="60"/>
      <c r="Y31" s="70"/>
      <c r="Z31" s="60"/>
      <c r="AA31" s="60"/>
      <c r="AB31" s="60"/>
      <c r="AC31" s="60"/>
      <c r="AD31" s="60"/>
      <c r="AE31" s="71"/>
      <c r="AF31" s="60"/>
      <c r="AG31" s="70"/>
      <c r="AH31" s="60"/>
      <c r="AI31" s="60"/>
      <c r="AJ31" s="60"/>
      <c r="AK31" s="60"/>
      <c r="AL31" s="60"/>
      <c r="AM31" s="71"/>
      <c r="AN31" s="60"/>
      <c r="AO31" s="70"/>
      <c r="AP31" s="60"/>
      <c r="AQ31" s="60"/>
      <c r="AR31" s="60"/>
      <c r="AS31" s="60"/>
      <c r="AT31" s="60"/>
      <c r="AU31" s="71"/>
      <c r="AV31" s="60"/>
      <c r="AW31" s="70" t="s">
        <v>10</v>
      </c>
      <c r="AX31" s="60">
        <v>19.602900000000002</v>
      </c>
      <c r="AY31" s="60" t="s">
        <v>11</v>
      </c>
      <c r="AZ31" s="60" t="s">
        <v>56</v>
      </c>
      <c r="BA31" s="60" t="s">
        <v>27</v>
      </c>
      <c r="BB31" s="60">
        <v>2</v>
      </c>
      <c r="BC31" s="71"/>
      <c r="BD31" s="60"/>
      <c r="BE31" s="12" t="s">
        <v>10</v>
      </c>
      <c r="BF31" s="13">
        <v>23.102900000000002</v>
      </c>
      <c r="BG31" s="13" t="s">
        <v>11</v>
      </c>
      <c r="BH31" s="13" t="s">
        <v>56</v>
      </c>
      <c r="BI31" s="13" t="s">
        <v>27</v>
      </c>
      <c r="BJ31" s="13">
        <v>9</v>
      </c>
      <c r="BK31" s="14"/>
      <c r="BM31" s="12"/>
      <c r="BN31" s="88">
        <v>79.929496765136719</v>
      </c>
      <c r="BO31" s="85" t="s">
        <v>11</v>
      </c>
      <c r="BP31" s="13"/>
      <c r="BQ31" s="13"/>
      <c r="BR31" s="13"/>
      <c r="BS31" s="14"/>
    </row>
    <row r="32" spans="1:71" x14ac:dyDescent="0.25">
      <c r="A32" s="70"/>
      <c r="B32" s="60"/>
      <c r="C32" s="60"/>
      <c r="D32" s="60"/>
      <c r="E32" s="60"/>
      <c r="F32" s="60"/>
      <c r="G32" s="71"/>
      <c r="H32" s="60"/>
      <c r="I32" s="70"/>
      <c r="J32" s="60"/>
      <c r="K32" s="60"/>
      <c r="L32" s="60"/>
      <c r="M32" s="60"/>
      <c r="N32" s="60"/>
      <c r="O32" s="71"/>
      <c r="P32" s="60"/>
      <c r="Q32" s="70"/>
      <c r="R32" s="60"/>
      <c r="S32" s="60"/>
      <c r="T32" s="60"/>
      <c r="U32" s="60"/>
      <c r="V32" s="60"/>
      <c r="W32" s="71"/>
      <c r="X32" s="60"/>
      <c r="Y32" s="70" t="s">
        <v>10</v>
      </c>
      <c r="Z32" s="60">
        <v>7.4115599999999997</v>
      </c>
      <c r="AA32" s="60" t="s">
        <v>11</v>
      </c>
      <c r="AB32" s="60" t="s">
        <v>56</v>
      </c>
      <c r="AC32" s="60" t="s">
        <v>27</v>
      </c>
      <c r="AD32" s="60">
        <v>24</v>
      </c>
      <c r="AE32" s="71"/>
      <c r="AF32" s="60"/>
      <c r="AG32" s="70" t="s">
        <v>10</v>
      </c>
      <c r="AH32" s="60">
        <v>24.921199999999999</v>
      </c>
      <c r="AI32" s="60" t="s">
        <v>11</v>
      </c>
      <c r="AJ32" s="60" t="s">
        <v>56</v>
      </c>
      <c r="AK32" s="60" t="s">
        <v>27</v>
      </c>
      <c r="AL32" s="60">
        <v>29</v>
      </c>
      <c r="AM32" s="71"/>
      <c r="AN32" s="60"/>
      <c r="AO32" s="70" t="s">
        <v>10</v>
      </c>
      <c r="AP32" s="60">
        <v>21.904499999999999</v>
      </c>
      <c r="AQ32" s="60" t="s">
        <v>11</v>
      </c>
      <c r="AR32" s="60" t="s">
        <v>56</v>
      </c>
      <c r="AS32" s="60" t="s">
        <v>27</v>
      </c>
      <c r="AT32" s="60">
        <v>5</v>
      </c>
      <c r="AU32" s="71"/>
      <c r="AV32" s="60"/>
      <c r="AW32" s="70" t="s">
        <v>10</v>
      </c>
      <c r="AX32" s="60">
        <v>18.472899999999999</v>
      </c>
      <c r="AY32" s="60" t="s">
        <v>11</v>
      </c>
      <c r="AZ32" s="60" t="s">
        <v>56</v>
      </c>
      <c r="BA32" s="60" t="s">
        <v>27</v>
      </c>
      <c r="BB32" s="60">
        <v>3</v>
      </c>
      <c r="BC32" s="71"/>
      <c r="BD32" s="60"/>
      <c r="BE32" s="12" t="s">
        <v>10</v>
      </c>
      <c r="BF32" s="13">
        <v>22.4528</v>
      </c>
      <c r="BG32" s="13" t="s">
        <v>11</v>
      </c>
      <c r="BH32" s="13" t="s">
        <v>56</v>
      </c>
      <c r="BI32" s="13" t="s">
        <v>27</v>
      </c>
      <c r="BJ32" s="13">
        <v>10</v>
      </c>
      <c r="BK32" s="14"/>
      <c r="BM32" s="12"/>
      <c r="BN32" s="88">
        <v>80.303001403808594</v>
      </c>
      <c r="BO32" s="85" t="s">
        <v>11</v>
      </c>
      <c r="BP32" s="13"/>
      <c r="BQ32" s="13"/>
      <c r="BR32" s="13"/>
      <c r="BS32" s="14"/>
    </row>
    <row r="33" spans="1:71" s="7" customFormat="1" x14ac:dyDescent="0.25">
      <c r="A33" s="70"/>
      <c r="B33" s="60"/>
      <c r="C33" s="60"/>
      <c r="D33" s="60"/>
      <c r="E33" s="60"/>
      <c r="F33" s="60"/>
      <c r="G33" s="71"/>
      <c r="H33" s="60"/>
      <c r="I33" s="70"/>
      <c r="J33" s="60"/>
      <c r="K33" s="60"/>
      <c r="L33" s="60"/>
      <c r="M33" s="60"/>
      <c r="N33" s="60"/>
      <c r="O33" s="71"/>
      <c r="P33" s="60"/>
      <c r="Q33" s="70"/>
      <c r="R33" s="60"/>
      <c r="S33" s="60"/>
      <c r="T33" s="60"/>
      <c r="U33" s="60"/>
      <c r="V33" s="60"/>
      <c r="W33" s="71"/>
      <c r="X33" s="60"/>
      <c r="Y33" s="70"/>
      <c r="Z33" s="60"/>
      <c r="AA33" s="60"/>
      <c r="AB33" s="60"/>
      <c r="AC33" s="60"/>
      <c r="AD33" s="60"/>
      <c r="AE33" s="71"/>
      <c r="AF33" s="60"/>
      <c r="AG33" s="70"/>
      <c r="AH33" s="60"/>
      <c r="AI33" s="60"/>
      <c r="AJ33" s="60"/>
      <c r="AK33" s="60"/>
      <c r="AL33" s="60"/>
      <c r="AM33" s="71"/>
      <c r="AN33" s="60"/>
      <c r="AO33" s="70" t="s">
        <v>10</v>
      </c>
      <c r="AP33" s="60">
        <v>21.7499</v>
      </c>
      <c r="AQ33" s="60" t="s">
        <v>11</v>
      </c>
      <c r="AR33" s="60" t="s">
        <v>56</v>
      </c>
      <c r="AS33" s="60" t="s">
        <v>27</v>
      </c>
      <c r="AT33" s="60">
        <v>6</v>
      </c>
      <c r="AU33" s="71"/>
      <c r="AV33" s="60"/>
      <c r="AW33" s="70" t="s">
        <v>10</v>
      </c>
      <c r="AX33" s="60">
        <v>19.9148</v>
      </c>
      <c r="AY33" s="60" t="s">
        <v>11</v>
      </c>
      <c r="AZ33" s="60" t="s">
        <v>56</v>
      </c>
      <c r="BA33" s="60" t="s">
        <v>27</v>
      </c>
      <c r="BB33" s="60">
        <v>4</v>
      </c>
      <c r="BC33" s="71"/>
      <c r="BD33" s="60"/>
      <c r="BE33" s="12" t="s">
        <v>10</v>
      </c>
      <c r="BF33" s="13">
        <v>21.710999999999999</v>
      </c>
      <c r="BG33" s="13" t="s">
        <v>11</v>
      </c>
      <c r="BH33" s="13" t="s">
        <v>56</v>
      </c>
      <c r="BI33" s="13" t="s">
        <v>27</v>
      </c>
      <c r="BJ33" s="13">
        <v>11</v>
      </c>
      <c r="BK33" s="14"/>
      <c r="BM33" s="12"/>
      <c r="BN33" s="88">
        <v>80.706901550292969</v>
      </c>
      <c r="BO33" s="85" t="s">
        <v>11</v>
      </c>
      <c r="BP33" s="13"/>
      <c r="BQ33" s="13"/>
      <c r="BR33" s="13"/>
      <c r="BS33" s="14"/>
    </row>
    <row r="34" spans="1:71" x14ac:dyDescent="0.25">
      <c r="A34" s="70" t="s">
        <v>10</v>
      </c>
      <c r="B34" s="60">
        <v>22.3872</v>
      </c>
      <c r="C34" s="60" t="s">
        <v>11</v>
      </c>
      <c r="D34" s="60" t="s">
        <v>56</v>
      </c>
      <c r="E34" s="60" t="s">
        <v>27</v>
      </c>
      <c r="F34" s="60">
        <v>19</v>
      </c>
      <c r="G34" s="71"/>
      <c r="H34" s="60"/>
      <c r="I34" s="70" t="s">
        <v>10</v>
      </c>
      <c r="J34" s="60">
        <v>21.253299999999999</v>
      </c>
      <c r="K34" s="60" t="s">
        <v>11</v>
      </c>
      <c r="L34" s="60" t="s">
        <v>56</v>
      </c>
      <c r="M34" s="60" t="s">
        <v>27</v>
      </c>
      <c r="N34" s="60">
        <v>61</v>
      </c>
      <c r="O34" s="71"/>
      <c r="P34" s="60"/>
      <c r="Q34" s="70" t="s">
        <v>10</v>
      </c>
      <c r="R34" s="60">
        <v>14.6134</v>
      </c>
      <c r="S34" s="60" t="s">
        <v>11</v>
      </c>
      <c r="T34" s="60" t="s">
        <v>56</v>
      </c>
      <c r="U34" s="60" t="s">
        <v>27</v>
      </c>
      <c r="V34" s="60">
        <v>16</v>
      </c>
      <c r="W34" s="71"/>
      <c r="X34" s="60"/>
      <c r="Y34" s="70" t="s">
        <v>10</v>
      </c>
      <c r="Z34" s="60">
        <v>7.7221099999999998</v>
      </c>
      <c r="AA34" s="60" t="s">
        <v>11</v>
      </c>
      <c r="AB34" s="60" t="s">
        <v>56</v>
      </c>
      <c r="AC34" s="60" t="s">
        <v>27</v>
      </c>
      <c r="AD34" s="60">
        <v>25</v>
      </c>
      <c r="AE34" s="71"/>
      <c r="AF34" s="60"/>
      <c r="AG34" s="70" t="s">
        <v>10</v>
      </c>
      <c r="AH34" s="60">
        <v>24.7682</v>
      </c>
      <c r="AI34" s="60" t="s">
        <v>11</v>
      </c>
      <c r="AJ34" s="60" t="s">
        <v>56</v>
      </c>
      <c r="AK34" s="60" t="s">
        <v>27</v>
      </c>
      <c r="AL34" s="60">
        <v>30</v>
      </c>
      <c r="AM34" s="71"/>
      <c r="AN34" s="60"/>
      <c r="AO34" s="70" t="s">
        <v>10</v>
      </c>
      <c r="AP34" s="60">
        <v>21.010999999999999</v>
      </c>
      <c r="AQ34" s="60" t="s">
        <v>11</v>
      </c>
      <c r="AR34" s="60" t="s">
        <v>56</v>
      </c>
      <c r="AS34" s="60" t="s">
        <v>27</v>
      </c>
      <c r="AT34" s="60">
        <v>7</v>
      </c>
      <c r="AU34" s="71"/>
      <c r="AV34" s="60"/>
      <c r="AW34" s="70" t="s">
        <v>10</v>
      </c>
      <c r="AX34" s="60">
        <v>21.589300000000001</v>
      </c>
      <c r="AY34" s="60" t="s">
        <v>11</v>
      </c>
      <c r="AZ34" s="60" t="s">
        <v>56</v>
      </c>
      <c r="BA34" s="60" t="s">
        <v>27</v>
      </c>
      <c r="BB34" s="60">
        <v>5</v>
      </c>
      <c r="BC34" s="71"/>
      <c r="BD34" s="60"/>
      <c r="BE34" s="12" t="s">
        <v>10</v>
      </c>
      <c r="BF34" s="13">
        <v>22.586200000000002</v>
      </c>
      <c r="BG34" s="13" t="s">
        <v>11</v>
      </c>
      <c r="BH34" s="13" t="s">
        <v>56</v>
      </c>
      <c r="BI34" s="13" t="s">
        <v>27</v>
      </c>
      <c r="BJ34" s="13">
        <v>12</v>
      </c>
      <c r="BK34" s="14"/>
      <c r="BM34" s="12"/>
      <c r="BN34" s="88">
        <v>82.172401428222656</v>
      </c>
      <c r="BO34" s="85" t="s">
        <v>11</v>
      </c>
      <c r="BP34" s="13"/>
      <c r="BQ34" s="13"/>
      <c r="BR34" s="13"/>
      <c r="BS34" s="14"/>
    </row>
    <row r="35" spans="1:71" x14ac:dyDescent="0.25">
      <c r="A35" s="70" t="s">
        <v>10</v>
      </c>
      <c r="B35" s="60">
        <v>22.182600000000001</v>
      </c>
      <c r="C35" s="60" t="s">
        <v>11</v>
      </c>
      <c r="D35" s="60" t="s">
        <v>56</v>
      </c>
      <c r="E35" s="60" t="s">
        <v>27</v>
      </c>
      <c r="F35" s="60">
        <v>20</v>
      </c>
      <c r="G35" s="71"/>
      <c r="H35" s="60"/>
      <c r="I35" s="70" t="s">
        <v>10</v>
      </c>
      <c r="J35" s="60">
        <v>22.283000000000001</v>
      </c>
      <c r="K35" s="60" t="s">
        <v>11</v>
      </c>
      <c r="L35" s="60" t="s">
        <v>56</v>
      </c>
      <c r="M35" s="60" t="s">
        <v>27</v>
      </c>
      <c r="N35" s="60">
        <v>62</v>
      </c>
      <c r="O35" s="71"/>
      <c r="P35" s="60"/>
      <c r="Q35" s="70" t="s">
        <v>10</v>
      </c>
      <c r="R35" s="60">
        <v>15.0359</v>
      </c>
      <c r="S35" s="60" t="s">
        <v>11</v>
      </c>
      <c r="T35" s="60" t="s">
        <v>56</v>
      </c>
      <c r="U35" s="60" t="s">
        <v>27</v>
      </c>
      <c r="V35" s="60">
        <v>17</v>
      </c>
      <c r="W35" s="71"/>
      <c r="X35" s="60"/>
      <c r="Y35" s="70" t="s">
        <v>10</v>
      </c>
      <c r="Z35" s="60">
        <v>7.9235499999999996</v>
      </c>
      <c r="AA35" s="60" t="s">
        <v>11</v>
      </c>
      <c r="AB35" s="60" t="s">
        <v>56</v>
      </c>
      <c r="AC35" s="60" t="s">
        <v>27</v>
      </c>
      <c r="AD35" s="60">
        <v>26</v>
      </c>
      <c r="AE35" s="71"/>
      <c r="AF35" s="60"/>
      <c r="AG35" s="70" t="s">
        <v>10</v>
      </c>
      <c r="AH35" s="60">
        <v>23.753599999999999</v>
      </c>
      <c r="AI35" s="60" t="s">
        <v>11</v>
      </c>
      <c r="AJ35" s="60" t="s">
        <v>56</v>
      </c>
      <c r="AK35" s="60" t="s">
        <v>27</v>
      </c>
      <c r="AL35" s="60">
        <v>31</v>
      </c>
      <c r="AM35" s="71"/>
      <c r="AN35" s="60"/>
      <c r="AO35" s="70" t="s">
        <v>10</v>
      </c>
      <c r="AP35" s="60">
        <v>20.372800000000002</v>
      </c>
      <c r="AQ35" s="60" t="s">
        <v>11</v>
      </c>
      <c r="AR35" s="60" t="s">
        <v>56</v>
      </c>
      <c r="AS35" s="60" t="s">
        <v>27</v>
      </c>
      <c r="AT35" s="60">
        <v>8</v>
      </c>
      <c r="AU35" s="71"/>
      <c r="AV35" s="60"/>
      <c r="AW35" s="70" t="s">
        <v>10</v>
      </c>
      <c r="AX35" s="60">
        <v>22.936399999999999</v>
      </c>
      <c r="AY35" s="60" t="s">
        <v>11</v>
      </c>
      <c r="AZ35" s="60" t="s">
        <v>56</v>
      </c>
      <c r="BA35" s="60" t="s">
        <v>27</v>
      </c>
      <c r="BB35" s="60">
        <v>6</v>
      </c>
      <c r="BC35" s="71"/>
      <c r="BD35" s="60"/>
      <c r="BE35" s="12" t="s">
        <v>10</v>
      </c>
      <c r="BF35" s="13">
        <v>21.0822</v>
      </c>
      <c r="BG35" s="13" t="s">
        <v>11</v>
      </c>
      <c r="BH35" s="13" t="s">
        <v>56</v>
      </c>
      <c r="BI35" s="13" t="s">
        <v>27</v>
      </c>
      <c r="BJ35" s="13">
        <v>13</v>
      </c>
      <c r="BK35" s="14"/>
      <c r="BM35" s="12"/>
      <c r="BN35" s="88">
        <v>83.561203002929688</v>
      </c>
      <c r="BO35" s="85" t="s">
        <v>11</v>
      </c>
      <c r="BP35" s="13"/>
      <c r="BQ35" s="13"/>
      <c r="BR35" s="13"/>
      <c r="BS35" s="14"/>
    </row>
    <row r="36" spans="1:71" x14ac:dyDescent="0.25">
      <c r="A36" s="70" t="s">
        <v>10</v>
      </c>
      <c r="B36" s="60">
        <v>21.1403</v>
      </c>
      <c r="C36" s="60" t="s">
        <v>11</v>
      </c>
      <c r="D36" s="60" t="s">
        <v>56</v>
      </c>
      <c r="E36" s="60" t="s">
        <v>27</v>
      </c>
      <c r="F36" s="60">
        <v>21</v>
      </c>
      <c r="G36" s="71"/>
      <c r="H36" s="60"/>
      <c r="I36" s="70" t="s">
        <v>10</v>
      </c>
      <c r="J36" s="60">
        <v>22.450099999999999</v>
      </c>
      <c r="K36" s="60" t="s">
        <v>11</v>
      </c>
      <c r="L36" s="60" t="s">
        <v>56</v>
      </c>
      <c r="M36" s="60" t="s">
        <v>27</v>
      </c>
      <c r="N36" s="60">
        <v>63</v>
      </c>
      <c r="O36" s="71"/>
      <c r="P36" s="60"/>
      <c r="Q36" s="70" t="s">
        <v>10</v>
      </c>
      <c r="R36" s="60">
        <v>15.7271</v>
      </c>
      <c r="S36" s="60" t="s">
        <v>11</v>
      </c>
      <c r="T36" s="60" t="s">
        <v>56</v>
      </c>
      <c r="U36" s="60" t="s">
        <v>27</v>
      </c>
      <c r="V36" s="60">
        <v>18</v>
      </c>
      <c r="W36" s="71"/>
      <c r="X36" s="60"/>
      <c r="Y36" s="70" t="s">
        <v>10</v>
      </c>
      <c r="Z36" s="60">
        <v>8.0180299999999995</v>
      </c>
      <c r="AA36" s="60" t="s">
        <v>11</v>
      </c>
      <c r="AB36" s="60" t="s">
        <v>56</v>
      </c>
      <c r="AC36" s="60" t="s">
        <v>27</v>
      </c>
      <c r="AD36" s="60">
        <v>27</v>
      </c>
      <c r="AE36" s="71"/>
      <c r="AF36" s="60"/>
      <c r="AG36" s="70" t="s">
        <v>10</v>
      </c>
      <c r="AH36" s="60">
        <v>22.713100000000001</v>
      </c>
      <c r="AI36" s="60" t="s">
        <v>11</v>
      </c>
      <c r="AJ36" s="60" t="s">
        <v>56</v>
      </c>
      <c r="AK36" s="60" t="s">
        <v>27</v>
      </c>
      <c r="AL36" s="60">
        <v>32</v>
      </c>
      <c r="AM36" s="71"/>
      <c r="AN36" s="60"/>
      <c r="AO36" s="70" t="s">
        <v>10</v>
      </c>
      <c r="AP36" s="60">
        <v>19.852499999999999</v>
      </c>
      <c r="AQ36" s="60" t="s">
        <v>11</v>
      </c>
      <c r="AR36" s="60" t="s">
        <v>56</v>
      </c>
      <c r="AS36" s="60" t="s">
        <v>27</v>
      </c>
      <c r="AT36" s="60">
        <v>9</v>
      </c>
      <c r="AU36" s="71"/>
      <c r="AV36" s="60"/>
      <c r="AW36" s="70" t="s">
        <v>10</v>
      </c>
      <c r="AX36" s="60">
        <v>24.1845</v>
      </c>
      <c r="AY36" s="60" t="s">
        <v>11</v>
      </c>
      <c r="AZ36" s="60" t="s">
        <v>56</v>
      </c>
      <c r="BA36" s="60" t="s">
        <v>27</v>
      </c>
      <c r="BB36" s="60">
        <v>7</v>
      </c>
      <c r="BC36" s="71"/>
      <c r="BD36" s="60"/>
      <c r="BE36" s="12" t="s">
        <v>10</v>
      </c>
      <c r="BF36" s="13">
        <v>20.859300000000001</v>
      </c>
      <c r="BG36" s="13" t="s">
        <v>11</v>
      </c>
      <c r="BH36" s="13" t="s">
        <v>56</v>
      </c>
      <c r="BI36" s="13" t="s">
        <v>27</v>
      </c>
      <c r="BJ36" s="13">
        <v>14</v>
      </c>
      <c r="BK36" s="14"/>
      <c r="BM36" s="12"/>
      <c r="BN36" s="88">
        <v>84.337898254394531</v>
      </c>
      <c r="BO36" s="85" t="s">
        <v>11</v>
      </c>
      <c r="BP36" s="13"/>
      <c r="BQ36" s="13"/>
      <c r="BR36" s="13"/>
      <c r="BS36" s="14"/>
    </row>
    <row r="37" spans="1:71" x14ac:dyDescent="0.25">
      <c r="A37" s="70" t="s">
        <v>10</v>
      </c>
      <c r="B37" s="60">
        <v>20.793099999999999</v>
      </c>
      <c r="C37" s="60" t="s">
        <v>11</v>
      </c>
      <c r="D37" s="60" t="s">
        <v>56</v>
      </c>
      <c r="E37" s="60" t="s">
        <v>27</v>
      </c>
      <c r="F37" s="60">
        <v>22</v>
      </c>
      <c r="G37" s="71"/>
      <c r="H37" s="60"/>
      <c r="I37" s="70" t="s">
        <v>10</v>
      </c>
      <c r="J37" s="60">
        <v>23.056000000000001</v>
      </c>
      <c r="K37" s="60" t="s">
        <v>11</v>
      </c>
      <c r="L37" s="60" t="s">
        <v>56</v>
      </c>
      <c r="M37" s="60" t="s">
        <v>27</v>
      </c>
      <c r="N37" s="60">
        <v>64</v>
      </c>
      <c r="O37" s="71"/>
      <c r="P37" s="60"/>
      <c r="Q37" s="70" t="s">
        <v>10</v>
      </c>
      <c r="R37" s="60">
        <v>16.9633</v>
      </c>
      <c r="S37" s="60" t="s">
        <v>11</v>
      </c>
      <c r="T37" s="60" t="s">
        <v>56</v>
      </c>
      <c r="U37" s="60" t="s">
        <v>27</v>
      </c>
      <c r="V37" s="60">
        <v>19</v>
      </c>
      <c r="W37" s="71"/>
      <c r="X37" s="60"/>
      <c r="Y37" s="70" t="s">
        <v>10</v>
      </c>
      <c r="Z37" s="60">
        <v>8.6764700000000001</v>
      </c>
      <c r="AA37" s="60" t="s">
        <v>11</v>
      </c>
      <c r="AB37" s="60" t="s">
        <v>56</v>
      </c>
      <c r="AC37" s="60" t="s">
        <v>27</v>
      </c>
      <c r="AD37" s="60">
        <v>28</v>
      </c>
      <c r="AE37" s="71"/>
      <c r="AF37" s="60"/>
      <c r="AG37" s="70" t="s">
        <v>10</v>
      </c>
      <c r="AH37" s="60">
        <v>22.340299999999999</v>
      </c>
      <c r="AI37" s="60" t="s">
        <v>11</v>
      </c>
      <c r="AJ37" s="60" t="s">
        <v>56</v>
      </c>
      <c r="AK37" s="60" t="s">
        <v>27</v>
      </c>
      <c r="AL37" s="60">
        <v>33</v>
      </c>
      <c r="AM37" s="71"/>
      <c r="AN37" s="60"/>
      <c r="AO37" s="70" t="s">
        <v>10</v>
      </c>
      <c r="AP37" s="60">
        <v>19.465499999999999</v>
      </c>
      <c r="AQ37" s="60" t="s">
        <v>11</v>
      </c>
      <c r="AR37" s="60" t="s">
        <v>56</v>
      </c>
      <c r="AS37" s="60" t="s">
        <v>27</v>
      </c>
      <c r="AT37" s="60">
        <v>10</v>
      </c>
      <c r="AU37" s="71"/>
      <c r="AV37" s="60"/>
      <c r="AW37" s="70"/>
      <c r="AX37" s="60"/>
      <c r="AY37" s="60"/>
      <c r="AZ37" s="60"/>
      <c r="BA37" s="60"/>
      <c r="BB37" s="60"/>
      <c r="BC37" s="71"/>
      <c r="BD37" s="60"/>
      <c r="BE37" s="12" t="s">
        <v>10</v>
      </c>
      <c r="BF37" s="13">
        <v>20.880500000000001</v>
      </c>
      <c r="BG37" s="13" t="s">
        <v>11</v>
      </c>
      <c r="BH37" s="13" t="s">
        <v>56</v>
      </c>
      <c r="BI37" s="13" t="s">
        <v>27</v>
      </c>
      <c r="BJ37" s="13">
        <v>15</v>
      </c>
      <c r="BK37" s="14"/>
      <c r="BM37" s="12"/>
      <c r="BN37" s="88">
        <v>84.002098083496094</v>
      </c>
      <c r="BO37" s="85" t="s">
        <v>11</v>
      </c>
      <c r="BP37" s="13"/>
      <c r="BQ37" s="13"/>
      <c r="BR37" s="13"/>
      <c r="BS37" s="14"/>
    </row>
    <row r="38" spans="1:71" x14ac:dyDescent="0.25">
      <c r="A38" s="70" t="s">
        <v>10</v>
      </c>
      <c r="B38" s="60">
        <v>19.964099999999998</v>
      </c>
      <c r="C38" s="60" t="s">
        <v>11</v>
      </c>
      <c r="D38" s="60" t="s">
        <v>56</v>
      </c>
      <c r="E38" s="60" t="s">
        <v>27</v>
      </c>
      <c r="F38" s="60">
        <v>23</v>
      </c>
      <c r="G38" s="71"/>
      <c r="H38" s="60"/>
      <c r="I38" s="70" t="s">
        <v>10</v>
      </c>
      <c r="J38" s="60">
        <v>23.4833</v>
      </c>
      <c r="K38" s="60" t="s">
        <v>11</v>
      </c>
      <c r="L38" s="60" t="s">
        <v>56</v>
      </c>
      <c r="M38" s="60" t="s">
        <v>27</v>
      </c>
      <c r="N38" s="60">
        <v>65</v>
      </c>
      <c r="O38" s="71"/>
      <c r="P38" s="60"/>
      <c r="Q38" s="70" t="s">
        <v>10</v>
      </c>
      <c r="R38" s="60">
        <v>17.332799999999999</v>
      </c>
      <c r="S38" s="60" t="s">
        <v>11</v>
      </c>
      <c r="T38" s="60" t="s">
        <v>56</v>
      </c>
      <c r="U38" s="60" t="s">
        <v>27</v>
      </c>
      <c r="V38" s="60">
        <v>20</v>
      </c>
      <c r="W38" s="71"/>
      <c r="X38" s="60"/>
      <c r="Y38" s="70" t="s">
        <v>10</v>
      </c>
      <c r="Z38" s="60">
        <v>11.287100000000001</v>
      </c>
      <c r="AA38" s="60" t="s">
        <v>11</v>
      </c>
      <c r="AB38" s="60" t="s">
        <v>56</v>
      </c>
      <c r="AC38" s="60" t="s">
        <v>27</v>
      </c>
      <c r="AD38" s="60">
        <v>29</v>
      </c>
      <c r="AE38" s="71"/>
      <c r="AF38" s="60"/>
      <c r="AG38" s="70" t="s">
        <v>10</v>
      </c>
      <c r="AH38" s="60">
        <v>21.918900000000001</v>
      </c>
      <c r="AI38" s="60" t="s">
        <v>11</v>
      </c>
      <c r="AJ38" s="60" t="s">
        <v>56</v>
      </c>
      <c r="AK38" s="60" t="s">
        <v>27</v>
      </c>
      <c r="AL38" s="60">
        <v>34</v>
      </c>
      <c r="AM38" s="71"/>
      <c r="AN38" s="60"/>
      <c r="AO38" s="70" t="s">
        <v>10</v>
      </c>
      <c r="AP38" s="60">
        <v>19.5457</v>
      </c>
      <c r="AQ38" s="60" t="s">
        <v>11</v>
      </c>
      <c r="AR38" s="60" t="s">
        <v>56</v>
      </c>
      <c r="AS38" s="60" t="s">
        <v>27</v>
      </c>
      <c r="AT38" s="60">
        <v>11</v>
      </c>
      <c r="AU38" s="71"/>
      <c r="AV38" s="60"/>
      <c r="AW38" s="70"/>
      <c r="AX38" s="60"/>
      <c r="AY38" s="60"/>
      <c r="AZ38" s="60"/>
      <c r="BA38" s="60"/>
      <c r="BB38" s="60"/>
      <c r="BC38" s="71"/>
      <c r="BD38" s="60"/>
      <c r="BE38" s="12" t="s">
        <v>10</v>
      </c>
      <c r="BF38" s="13">
        <v>19.642299999999999</v>
      </c>
      <c r="BG38" s="13" t="s">
        <v>11</v>
      </c>
      <c r="BH38" s="13" t="s">
        <v>56</v>
      </c>
      <c r="BI38" s="13" t="s">
        <v>27</v>
      </c>
      <c r="BJ38" s="13">
        <v>16</v>
      </c>
      <c r="BK38" s="14"/>
      <c r="BM38" s="12"/>
      <c r="BN38" s="88">
        <v>83.916900634765625</v>
      </c>
      <c r="BO38" s="85" t="s">
        <v>11</v>
      </c>
      <c r="BP38" s="13"/>
      <c r="BQ38" s="13"/>
      <c r="BR38" s="13"/>
      <c r="BS38" s="14"/>
    </row>
    <row r="39" spans="1:71" x14ac:dyDescent="0.25">
      <c r="A39" s="70" t="s">
        <v>10</v>
      </c>
      <c r="B39" s="60">
        <v>18.741499999999998</v>
      </c>
      <c r="C39" s="60" t="s">
        <v>11</v>
      </c>
      <c r="D39" s="60" t="s">
        <v>56</v>
      </c>
      <c r="E39" s="60" t="s">
        <v>27</v>
      </c>
      <c r="F39" s="60">
        <v>24</v>
      </c>
      <c r="G39" s="71"/>
      <c r="H39" s="60"/>
      <c r="I39" s="70" t="s">
        <v>10</v>
      </c>
      <c r="J39" s="60">
        <v>24.264800000000001</v>
      </c>
      <c r="K39" s="60" t="s">
        <v>11</v>
      </c>
      <c r="L39" s="60" t="s">
        <v>56</v>
      </c>
      <c r="M39" s="60" t="s">
        <v>27</v>
      </c>
      <c r="N39" s="60">
        <v>66</v>
      </c>
      <c r="O39" s="71"/>
      <c r="P39" s="60"/>
      <c r="Q39" s="70" t="s">
        <v>10</v>
      </c>
      <c r="R39" s="60">
        <v>18.116900000000001</v>
      </c>
      <c r="S39" s="60" t="s">
        <v>11</v>
      </c>
      <c r="T39" s="60" t="s">
        <v>56</v>
      </c>
      <c r="U39" s="60" t="s">
        <v>27</v>
      </c>
      <c r="V39" s="60">
        <v>21</v>
      </c>
      <c r="W39" s="71"/>
      <c r="X39" s="60"/>
      <c r="Y39" s="70" t="s">
        <v>10</v>
      </c>
      <c r="Z39" s="60">
        <v>12.8682</v>
      </c>
      <c r="AA39" s="60" t="s">
        <v>11</v>
      </c>
      <c r="AB39" s="60" t="s">
        <v>56</v>
      </c>
      <c r="AC39" s="60" t="s">
        <v>27</v>
      </c>
      <c r="AD39" s="60">
        <v>30</v>
      </c>
      <c r="AE39" s="71"/>
      <c r="AF39" s="60"/>
      <c r="AG39" s="70" t="s">
        <v>10</v>
      </c>
      <c r="AH39" s="60">
        <v>21.430900000000001</v>
      </c>
      <c r="AI39" s="60" t="s">
        <v>11</v>
      </c>
      <c r="AJ39" s="60" t="s">
        <v>56</v>
      </c>
      <c r="AK39" s="60" t="s">
        <v>27</v>
      </c>
      <c r="AL39" s="60">
        <v>35</v>
      </c>
      <c r="AM39" s="71"/>
      <c r="AN39" s="60"/>
      <c r="AO39" s="70" t="s">
        <v>10</v>
      </c>
      <c r="AP39" s="60">
        <v>19.2605</v>
      </c>
      <c r="AQ39" s="60" t="s">
        <v>11</v>
      </c>
      <c r="AR39" s="60" t="s">
        <v>56</v>
      </c>
      <c r="AS39" s="60" t="s">
        <v>27</v>
      </c>
      <c r="AT39" s="60">
        <v>12</v>
      </c>
      <c r="AU39" s="71"/>
      <c r="AV39" s="60"/>
      <c r="AW39" s="70"/>
      <c r="AX39" s="60"/>
      <c r="AY39" s="60"/>
      <c r="AZ39" s="60"/>
      <c r="BA39" s="60"/>
      <c r="BB39" s="60"/>
      <c r="BC39" s="71"/>
      <c r="BD39" s="60"/>
      <c r="BE39" s="12" t="s">
        <v>10</v>
      </c>
      <c r="BF39" s="13">
        <v>17.8262</v>
      </c>
      <c r="BG39" s="13" t="s">
        <v>11</v>
      </c>
      <c r="BH39" s="13" t="s">
        <v>56</v>
      </c>
      <c r="BI39" s="13" t="s">
        <v>27</v>
      </c>
      <c r="BJ39" s="13">
        <v>18</v>
      </c>
      <c r="BK39" s="14"/>
      <c r="BM39" s="12"/>
      <c r="BN39" s="88">
        <v>84.384002685546875</v>
      </c>
      <c r="BO39" s="85" t="s">
        <v>11</v>
      </c>
      <c r="BP39" s="13"/>
      <c r="BQ39" s="13"/>
      <c r="BR39" s="13"/>
      <c r="BS39" s="14"/>
    </row>
    <row r="40" spans="1:71" x14ac:dyDescent="0.25">
      <c r="A40" s="70" t="s">
        <v>10</v>
      </c>
      <c r="B40" s="60">
        <v>18.337399999999999</v>
      </c>
      <c r="C40" s="60" t="s">
        <v>11</v>
      </c>
      <c r="D40" s="60" t="s">
        <v>56</v>
      </c>
      <c r="E40" s="60" t="s">
        <v>27</v>
      </c>
      <c r="F40" s="60">
        <v>25</v>
      </c>
      <c r="G40" s="71"/>
      <c r="H40" s="60"/>
      <c r="I40" s="70" t="s">
        <v>10</v>
      </c>
      <c r="J40" s="60">
        <v>24.89</v>
      </c>
      <c r="K40" s="60" t="s">
        <v>11</v>
      </c>
      <c r="L40" s="60" t="s">
        <v>56</v>
      </c>
      <c r="M40" s="60" t="s">
        <v>27</v>
      </c>
      <c r="N40" s="60">
        <v>67</v>
      </c>
      <c r="O40" s="71"/>
      <c r="P40" s="60"/>
      <c r="Q40" s="70" t="s">
        <v>10</v>
      </c>
      <c r="R40" s="60">
        <v>19.243300000000001</v>
      </c>
      <c r="S40" s="60" t="s">
        <v>11</v>
      </c>
      <c r="T40" s="60" t="s">
        <v>56</v>
      </c>
      <c r="U40" s="60" t="s">
        <v>27</v>
      </c>
      <c r="V40" s="60">
        <v>22</v>
      </c>
      <c r="W40" s="71"/>
      <c r="X40" s="60"/>
      <c r="Y40" s="70" t="s">
        <v>10</v>
      </c>
      <c r="Z40" s="60">
        <v>14.758100000000001</v>
      </c>
      <c r="AA40" s="60" t="s">
        <v>11</v>
      </c>
      <c r="AB40" s="60" t="s">
        <v>56</v>
      </c>
      <c r="AC40" s="60" t="s">
        <v>27</v>
      </c>
      <c r="AD40" s="60">
        <v>31</v>
      </c>
      <c r="AE40" s="71"/>
      <c r="AF40" s="60"/>
      <c r="AG40" s="70" t="s">
        <v>10</v>
      </c>
      <c r="AH40" s="60">
        <v>20.307700000000001</v>
      </c>
      <c r="AI40" s="60" t="s">
        <v>11</v>
      </c>
      <c r="AJ40" s="60" t="s">
        <v>56</v>
      </c>
      <c r="AK40" s="60" t="s">
        <v>27</v>
      </c>
      <c r="AL40" s="60">
        <v>36</v>
      </c>
      <c r="AM40" s="71"/>
      <c r="AN40" s="60"/>
      <c r="AO40" s="70" t="s">
        <v>10</v>
      </c>
      <c r="AP40" s="60">
        <v>18.906199999999998</v>
      </c>
      <c r="AQ40" s="60" t="s">
        <v>11</v>
      </c>
      <c r="AR40" s="60" t="s">
        <v>56</v>
      </c>
      <c r="AS40" s="60" t="s">
        <v>27</v>
      </c>
      <c r="AT40" s="60">
        <v>13</v>
      </c>
      <c r="AU40" s="71"/>
      <c r="AV40" s="60"/>
      <c r="AW40" s="70"/>
      <c r="AX40" s="60"/>
      <c r="AY40" s="60"/>
      <c r="AZ40" s="60"/>
      <c r="BA40" s="60"/>
      <c r="BB40" s="60"/>
      <c r="BC40" s="71"/>
      <c r="BD40" s="60"/>
      <c r="BE40" s="12" t="s">
        <v>10</v>
      </c>
      <c r="BF40" s="13">
        <v>16.755299999999998</v>
      </c>
      <c r="BG40" s="13" t="s">
        <v>11</v>
      </c>
      <c r="BH40" s="13" t="s">
        <v>56</v>
      </c>
      <c r="BI40" s="13" t="s">
        <v>27</v>
      </c>
      <c r="BJ40" s="13">
        <v>19</v>
      </c>
      <c r="BK40" s="14"/>
      <c r="BM40" s="12"/>
      <c r="BN40" s="88">
        <v>84.227500915527344</v>
      </c>
      <c r="BO40" s="85" t="s">
        <v>11</v>
      </c>
      <c r="BP40" s="13"/>
      <c r="BQ40" s="13"/>
      <c r="BR40" s="13"/>
      <c r="BS40" s="14"/>
    </row>
    <row r="41" spans="1:71" x14ac:dyDescent="0.25">
      <c r="A41" s="70"/>
      <c r="B41" s="60"/>
      <c r="C41" s="60"/>
      <c r="D41" s="60"/>
      <c r="E41" s="60"/>
      <c r="F41" s="60"/>
      <c r="G41" s="71"/>
      <c r="H41" s="60"/>
      <c r="I41" s="70" t="s">
        <v>10</v>
      </c>
      <c r="J41" s="60">
        <v>25.8017</v>
      </c>
      <c r="K41" s="60" t="s">
        <v>11</v>
      </c>
      <c r="L41" s="60" t="s">
        <v>56</v>
      </c>
      <c r="M41" s="60" t="s">
        <v>27</v>
      </c>
      <c r="N41" s="60">
        <v>68</v>
      </c>
      <c r="O41" s="71"/>
      <c r="P41" s="60"/>
      <c r="Q41" s="70" t="s">
        <v>10</v>
      </c>
      <c r="R41" s="60">
        <v>20.191400000000002</v>
      </c>
      <c r="S41" s="60" t="s">
        <v>11</v>
      </c>
      <c r="T41" s="60" t="s">
        <v>56</v>
      </c>
      <c r="U41" s="60" t="s">
        <v>27</v>
      </c>
      <c r="V41" s="60">
        <v>23</v>
      </c>
      <c r="W41" s="71"/>
      <c r="X41" s="60"/>
      <c r="Y41" s="70" t="s">
        <v>10</v>
      </c>
      <c r="Z41" s="60">
        <v>15.8668</v>
      </c>
      <c r="AA41" s="60" t="s">
        <v>11</v>
      </c>
      <c r="AB41" s="60" t="s">
        <v>56</v>
      </c>
      <c r="AC41" s="60" t="s">
        <v>27</v>
      </c>
      <c r="AD41" s="60">
        <v>32</v>
      </c>
      <c r="AE41" s="71"/>
      <c r="AF41" s="60"/>
      <c r="AG41" s="70" t="s">
        <v>10</v>
      </c>
      <c r="AH41" s="60">
        <v>19.586400000000001</v>
      </c>
      <c r="AI41" s="60" t="s">
        <v>11</v>
      </c>
      <c r="AJ41" s="60" t="s">
        <v>56</v>
      </c>
      <c r="AK41" s="60" t="s">
        <v>27</v>
      </c>
      <c r="AL41" s="60">
        <v>37</v>
      </c>
      <c r="AM41" s="71"/>
      <c r="AN41" s="60"/>
      <c r="AO41" s="70" t="s">
        <v>10</v>
      </c>
      <c r="AP41" s="60">
        <v>17.8584</v>
      </c>
      <c r="AQ41" s="60" t="s">
        <v>11</v>
      </c>
      <c r="AR41" s="60" t="s">
        <v>56</v>
      </c>
      <c r="AS41" s="60" t="s">
        <v>27</v>
      </c>
      <c r="AT41" s="60">
        <v>14</v>
      </c>
      <c r="AU41" s="71"/>
      <c r="AV41" s="60"/>
      <c r="AW41" s="70"/>
      <c r="AX41" s="60"/>
      <c r="AY41" s="60"/>
      <c r="AZ41" s="60"/>
      <c r="BA41" s="60"/>
      <c r="BB41" s="60"/>
      <c r="BC41" s="71"/>
      <c r="BD41" s="60"/>
      <c r="BE41" s="12" t="s">
        <v>10</v>
      </c>
      <c r="BF41" s="13">
        <v>14.9754</v>
      </c>
      <c r="BG41" s="13" t="s">
        <v>11</v>
      </c>
      <c r="BH41" s="13" t="s">
        <v>56</v>
      </c>
      <c r="BI41" s="13" t="s">
        <v>27</v>
      </c>
      <c r="BJ41" s="13">
        <v>20</v>
      </c>
      <c r="BK41" s="14"/>
      <c r="BM41" s="12"/>
      <c r="BN41" s="88">
        <v>83.134696960449219</v>
      </c>
      <c r="BO41" s="85" t="s">
        <v>11</v>
      </c>
      <c r="BP41" s="13"/>
      <c r="BQ41" s="13"/>
      <c r="BR41" s="13"/>
      <c r="BS41" s="14"/>
    </row>
    <row r="42" spans="1:71" x14ac:dyDescent="0.25">
      <c r="A42" s="70"/>
      <c r="B42" s="60"/>
      <c r="C42" s="60"/>
      <c r="D42" s="60"/>
      <c r="E42" s="60"/>
      <c r="F42" s="60"/>
      <c r="G42" s="71"/>
      <c r="H42" s="60"/>
      <c r="I42" s="70" t="s">
        <v>10</v>
      </c>
      <c r="J42" s="60">
        <v>26.047599999999999</v>
      </c>
      <c r="K42" s="60" t="s">
        <v>11</v>
      </c>
      <c r="L42" s="60" t="s">
        <v>56</v>
      </c>
      <c r="M42" s="60" t="s">
        <v>27</v>
      </c>
      <c r="N42" s="60">
        <v>69</v>
      </c>
      <c r="O42" s="71"/>
      <c r="P42" s="60"/>
      <c r="Q42" s="70" t="s">
        <v>10</v>
      </c>
      <c r="R42" s="60">
        <v>20.367599999999999</v>
      </c>
      <c r="S42" s="60" t="s">
        <v>11</v>
      </c>
      <c r="T42" s="60" t="s">
        <v>56</v>
      </c>
      <c r="U42" s="60" t="s">
        <v>27</v>
      </c>
      <c r="V42" s="60">
        <v>24</v>
      </c>
      <c r="W42" s="71"/>
      <c r="X42" s="60"/>
      <c r="Y42" s="70" t="s">
        <v>10</v>
      </c>
      <c r="Z42" s="60">
        <v>16.391500000000001</v>
      </c>
      <c r="AA42" s="60" t="s">
        <v>11</v>
      </c>
      <c r="AB42" s="60" t="s">
        <v>56</v>
      </c>
      <c r="AC42" s="60" t="s">
        <v>27</v>
      </c>
      <c r="AD42" s="60">
        <v>33</v>
      </c>
      <c r="AE42" s="71"/>
      <c r="AF42" s="60"/>
      <c r="AG42" s="70" t="s">
        <v>10</v>
      </c>
      <c r="AH42" s="60">
        <v>18.404900000000001</v>
      </c>
      <c r="AI42" s="60" t="s">
        <v>11</v>
      </c>
      <c r="AJ42" s="60" t="s">
        <v>56</v>
      </c>
      <c r="AK42" s="60" t="s">
        <v>27</v>
      </c>
      <c r="AL42" s="60">
        <v>38</v>
      </c>
      <c r="AM42" s="71"/>
      <c r="AN42" s="60"/>
      <c r="AO42" s="70" t="s">
        <v>10</v>
      </c>
      <c r="AP42" s="60">
        <v>17.168600000000001</v>
      </c>
      <c r="AQ42" s="60" t="s">
        <v>11</v>
      </c>
      <c r="AR42" s="60" t="s">
        <v>56</v>
      </c>
      <c r="AS42" s="60" t="s">
        <v>27</v>
      </c>
      <c r="AT42" s="60">
        <v>15</v>
      </c>
      <c r="AU42" s="71"/>
      <c r="AV42" s="60"/>
      <c r="AW42" s="70"/>
      <c r="AX42" s="60"/>
      <c r="AY42" s="60"/>
      <c r="AZ42" s="60"/>
      <c r="BA42" s="60"/>
      <c r="BB42" s="60"/>
      <c r="BC42" s="71"/>
      <c r="BD42" s="60"/>
      <c r="BE42" s="12" t="s">
        <v>10</v>
      </c>
      <c r="BF42" s="13">
        <v>14.479799999999999</v>
      </c>
      <c r="BG42" s="13" t="s">
        <v>11</v>
      </c>
      <c r="BH42" s="13" t="s">
        <v>56</v>
      </c>
      <c r="BI42" s="13" t="s">
        <v>27</v>
      </c>
      <c r="BJ42" s="13">
        <v>21</v>
      </c>
      <c r="BK42" s="14"/>
      <c r="BM42" s="12"/>
      <c r="BN42" s="88">
        <v>83.114799499511719</v>
      </c>
      <c r="BO42" s="85" t="s">
        <v>11</v>
      </c>
      <c r="BP42" s="13"/>
      <c r="BQ42" s="13"/>
      <c r="BR42" s="13"/>
      <c r="BS42" s="14"/>
    </row>
    <row r="43" spans="1:71" x14ac:dyDescent="0.25">
      <c r="A43" s="70"/>
      <c r="B43" s="60"/>
      <c r="C43" s="60"/>
      <c r="D43" s="60"/>
      <c r="E43" s="60"/>
      <c r="F43" s="60"/>
      <c r="G43" s="71"/>
      <c r="H43" s="60"/>
      <c r="I43" s="70" t="s">
        <v>10</v>
      </c>
      <c r="J43" s="60">
        <v>26.3764</v>
      </c>
      <c r="K43" s="60" t="s">
        <v>11</v>
      </c>
      <c r="L43" s="60" t="s">
        <v>56</v>
      </c>
      <c r="M43" s="60" t="s">
        <v>27</v>
      </c>
      <c r="N43" s="60">
        <v>70</v>
      </c>
      <c r="O43" s="71"/>
      <c r="P43" s="60"/>
      <c r="Q43" s="70" t="s">
        <v>10</v>
      </c>
      <c r="R43" s="60">
        <v>20.889700000000001</v>
      </c>
      <c r="S43" s="60" t="s">
        <v>11</v>
      </c>
      <c r="T43" s="60" t="s">
        <v>56</v>
      </c>
      <c r="U43" s="60" t="s">
        <v>27</v>
      </c>
      <c r="V43" s="60">
        <v>25</v>
      </c>
      <c r="W43" s="71"/>
      <c r="X43" s="60"/>
      <c r="Y43" s="70" t="s">
        <v>10</v>
      </c>
      <c r="Z43" s="60">
        <v>16.973700000000001</v>
      </c>
      <c r="AA43" s="60" t="s">
        <v>11</v>
      </c>
      <c r="AB43" s="60" t="s">
        <v>56</v>
      </c>
      <c r="AC43" s="60" t="s">
        <v>27</v>
      </c>
      <c r="AD43" s="60">
        <v>34</v>
      </c>
      <c r="AE43" s="71"/>
      <c r="AF43" s="60"/>
      <c r="AG43" s="70" t="s">
        <v>10</v>
      </c>
      <c r="AH43" s="60">
        <v>17.591899999999999</v>
      </c>
      <c r="AI43" s="60" t="s">
        <v>11</v>
      </c>
      <c r="AJ43" s="60" t="s">
        <v>56</v>
      </c>
      <c r="AK43" s="60" t="s">
        <v>27</v>
      </c>
      <c r="AL43" s="60">
        <v>39</v>
      </c>
      <c r="AM43" s="71"/>
      <c r="AN43" s="60"/>
      <c r="AO43" s="70" t="s">
        <v>10</v>
      </c>
      <c r="AP43" s="60">
        <v>16.793299999999999</v>
      </c>
      <c r="AQ43" s="60" t="s">
        <v>11</v>
      </c>
      <c r="AR43" s="60" t="s">
        <v>56</v>
      </c>
      <c r="AS43" s="60" t="s">
        <v>27</v>
      </c>
      <c r="AT43" s="60">
        <v>16</v>
      </c>
      <c r="AU43" s="71"/>
      <c r="AV43" s="60"/>
      <c r="AW43" s="70"/>
      <c r="AX43" s="60"/>
      <c r="AY43" s="60"/>
      <c r="AZ43" s="60"/>
      <c r="BA43" s="60"/>
      <c r="BB43" s="60"/>
      <c r="BC43" s="71"/>
      <c r="BD43" s="60"/>
      <c r="BE43" s="12" t="s">
        <v>10</v>
      </c>
      <c r="BF43" s="13">
        <v>13.803900000000001</v>
      </c>
      <c r="BG43" s="13" t="s">
        <v>11</v>
      </c>
      <c r="BH43" s="13" t="s">
        <v>56</v>
      </c>
      <c r="BI43" s="13" t="s">
        <v>27</v>
      </c>
      <c r="BJ43" s="13">
        <v>22</v>
      </c>
      <c r="BK43" s="14"/>
      <c r="BM43" s="12"/>
      <c r="BN43" s="88">
        <v>83.118400573730469</v>
      </c>
      <c r="BO43" s="85" t="s">
        <v>11</v>
      </c>
      <c r="BP43" s="13"/>
      <c r="BQ43" s="13"/>
      <c r="BR43" s="13"/>
      <c r="BS43" s="14"/>
    </row>
    <row r="44" spans="1:71" x14ac:dyDescent="0.25">
      <c r="A44" s="70"/>
      <c r="B44" s="60"/>
      <c r="C44" s="60"/>
      <c r="D44" s="60"/>
      <c r="E44" s="60"/>
      <c r="F44" s="60"/>
      <c r="G44" s="71"/>
      <c r="H44" s="60"/>
      <c r="I44" s="70" t="s">
        <v>10</v>
      </c>
      <c r="J44" s="60">
        <v>26.784700000000001</v>
      </c>
      <c r="K44" s="60" t="s">
        <v>11</v>
      </c>
      <c r="L44" s="60" t="s">
        <v>56</v>
      </c>
      <c r="M44" s="60" t="s">
        <v>27</v>
      </c>
      <c r="N44" s="60">
        <v>71</v>
      </c>
      <c r="O44" s="71"/>
      <c r="P44" s="60"/>
      <c r="Q44" s="70" t="s">
        <v>10</v>
      </c>
      <c r="R44" s="60">
        <v>21.889399999999998</v>
      </c>
      <c r="S44" s="60" t="s">
        <v>11</v>
      </c>
      <c r="T44" s="60" t="s">
        <v>56</v>
      </c>
      <c r="U44" s="60" t="s">
        <v>27</v>
      </c>
      <c r="V44" s="60">
        <v>26</v>
      </c>
      <c r="W44" s="71"/>
      <c r="X44" s="60"/>
      <c r="Y44" s="70" t="s">
        <v>10</v>
      </c>
      <c r="Z44" s="60">
        <v>17.371099999999998</v>
      </c>
      <c r="AA44" s="60" t="s">
        <v>11</v>
      </c>
      <c r="AB44" s="60" t="s">
        <v>56</v>
      </c>
      <c r="AC44" s="60" t="s">
        <v>27</v>
      </c>
      <c r="AD44" s="60">
        <v>35</v>
      </c>
      <c r="AE44" s="71"/>
      <c r="AF44" s="60"/>
      <c r="AG44" s="70" t="s">
        <v>10</v>
      </c>
      <c r="AH44" s="60">
        <v>16.866599999999998</v>
      </c>
      <c r="AI44" s="60" t="s">
        <v>11</v>
      </c>
      <c r="AJ44" s="60" t="s">
        <v>56</v>
      </c>
      <c r="AK44" s="60" t="s">
        <v>27</v>
      </c>
      <c r="AL44" s="60">
        <v>40</v>
      </c>
      <c r="AM44" s="71"/>
      <c r="AN44" s="60"/>
      <c r="AO44" s="70" t="s">
        <v>10</v>
      </c>
      <c r="AP44" s="60">
        <v>16.6966</v>
      </c>
      <c r="AQ44" s="60" t="s">
        <v>11</v>
      </c>
      <c r="AR44" s="60" t="s">
        <v>56</v>
      </c>
      <c r="AS44" s="60" t="s">
        <v>27</v>
      </c>
      <c r="AT44" s="60">
        <v>17</v>
      </c>
      <c r="AU44" s="71"/>
      <c r="AV44" s="60"/>
      <c r="AW44" s="70"/>
      <c r="AX44" s="60"/>
      <c r="AY44" s="60"/>
      <c r="AZ44" s="60"/>
      <c r="BA44" s="60"/>
      <c r="BB44" s="60"/>
      <c r="BC44" s="71"/>
      <c r="BD44" s="60"/>
      <c r="BE44" s="70"/>
      <c r="BF44" s="60"/>
      <c r="BG44" s="13"/>
      <c r="BH44" s="13"/>
      <c r="BI44" s="13"/>
      <c r="BJ44" s="13"/>
      <c r="BK44" s="14"/>
      <c r="BM44" s="70"/>
      <c r="BN44" s="88">
        <v>83.091697692871094</v>
      </c>
      <c r="BO44" s="85" t="s">
        <v>11</v>
      </c>
      <c r="BP44" s="13"/>
      <c r="BQ44" s="13"/>
      <c r="BR44" s="13"/>
      <c r="BS44" s="14"/>
    </row>
    <row r="45" spans="1:71" x14ac:dyDescent="0.25">
      <c r="A45" s="70"/>
      <c r="B45" s="60"/>
      <c r="C45" s="60"/>
      <c r="D45" s="60"/>
      <c r="E45" s="60"/>
      <c r="F45" s="60"/>
      <c r="G45" s="71"/>
      <c r="H45" s="60"/>
      <c r="I45" s="70" t="s">
        <v>10</v>
      </c>
      <c r="J45" s="60">
        <v>27.087399999999999</v>
      </c>
      <c r="K45" s="60" t="s">
        <v>11</v>
      </c>
      <c r="L45" s="60" t="s">
        <v>56</v>
      </c>
      <c r="M45" s="60" t="s">
        <v>27</v>
      </c>
      <c r="N45" s="60">
        <v>72</v>
      </c>
      <c r="O45" s="71"/>
      <c r="P45" s="60"/>
      <c r="Q45" s="70" t="s">
        <v>10</v>
      </c>
      <c r="R45" s="60">
        <v>22.047699999999999</v>
      </c>
      <c r="S45" s="60" t="s">
        <v>11</v>
      </c>
      <c r="T45" s="60" t="s">
        <v>56</v>
      </c>
      <c r="U45" s="60" t="s">
        <v>27</v>
      </c>
      <c r="V45" s="60">
        <v>27</v>
      </c>
      <c r="W45" s="71"/>
      <c r="X45" s="60"/>
      <c r="Y45" s="70" t="s">
        <v>10</v>
      </c>
      <c r="Z45" s="60">
        <v>17.828199999999999</v>
      </c>
      <c r="AA45" s="60" t="s">
        <v>11</v>
      </c>
      <c r="AB45" s="60" t="s">
        <v>56</v>
      </c>
      <c r="AC45" s="60" t="s">
        <v>27</v>
      </c>
      <c r="AD45" s="60">
        <v>36</v>
      </c>
      <c r="AE45" s="71"/>
      <c r="AF45" s="60"/>
      <c r="AG45" s="70"/>
      <c r="AH45" s="60"/>
      <c r="AI45" s="60"/>
      <c r="AJ45" s="60"/>
      <c r="AK45" s="60"/>
      <c r="AL45" s="60"/>
      <c r="AM45" s="71"/>
      <c r="AN45" s="60"/>
      <c r="AO45" s="70" t="s">
        <v>10</v>
      </c>
      <c r="AP45" s="60">
        <v>16.686499999999999</v>
      </c>
      <c r="AQ45" s="60" t="s">
        <v>11</v>
      </c>
      <c r="AR45" s="60" t="s">
        <v>56</v>
      </c>
      <c r="AS45" s="60" t="s">
        <v>27</v>
      </c>
      <c r="AT45" s="60">
        <v>18</v>
      </c>
      <c r="AU45" s="71"/>
      <c r="AV45" s="60"/>
      <c r="AW45" s="70"/>
      <c r="AX45" s="60"/>
      <c r="AY45" s="60"/>
      <c r="AZ45" s="60"/>
      <c r="BA45" s="60"/>
      <c r="BB45" s="60"/>
      <c r="BC45" s="71"/>
      <c r="BD45" s="60"/>
      <c r="BE45" s="70"/>
      <c r="BF45" s="60"/>
      <c r="BG45" s="13"/>
      <c r="BH45" s="13"/>
      <c r="BI45" s="13"/>
      <c r="BJ45" s="13"/>
      <c r="BK45" s="14"/>
      <c r="BM45" s="70"/>
      <c r="BN45" s="88">
        <v>84.45989990234375</v>
      </c>
      <c r="BO45" s="85" t="s">
        <v>11</v>
      </c>
      <c r="BP45" s="13"/>
      <c r="BQ45" s="13"/>
      <c r="BR45" s="13"/>
      <c r="BS45" s="14"/>
    </row>
    <row r="46" spans="1:71" x14ac:dyDescent="0.25">
      <c r="A46" s="70"/>
      <c r="B46" s="60"/>
      <c r="C46" s="60"/>
      <c r="D46" s="60"/>
      <c r="E46" s="60"/>
      <c r="F46" s="60"/>
      <c r="G46" s="71"/>
      <c r="H46" s="60"/>
      <c r="I46" s="70"/>
      <c r="J46" s="60"/>
      <c r="K46" s="60"/>
      <c r="L46" s="60"/>
      <c r="M46" s="60"/>
      <c r="N46" s="60"/>
      <c r="O46" s="71"/>
      <c r="P46" s="60"/>
      <c r="Q46" s="70" t="s">
        <v>10</v>
      </c>
      <c r="R46" s="60">
        <v>21.768799999999999</v>
      </c>
      <c r="S46" s="60" t="s">
        <v>11</v>
      </c>
      <c r="T46" s="60" t="s">
        <v>56</v>
      </c>
      <c r="U46" s="60" t="s">
        <v>27</v>
      </c>
      <c r="V46" s="60">
        <v>28</v>
      </c>
      <c r="W46" s="71"/>
      <c r="X46" s="60"/>
      <c r="Y46" s="70"/>
      <c r="Z46" s="60"/>
      <c r="AA46" s="60"/>
      <c r="AB46" s="60"/>
      <c r="AC46" s="60"/>
      <c r="AD46" s="60"/>
      <c r="AE46" s="71"/>
      <c r="AF46" s="60"/>
      <c r="AG46" s="70"/>
      <c r="AH46" s="60"/>
      <c r="AI46" s="60"/>
      <c r="AJ46" s="60"/>
      <c r="AK46" s="60"/>
      <c r="AL46" s="60"/>
      <c r="AM46" s="71"/>
      <c r="AN46" s="60"/>
      <c r="AO46" s="70" t="s">
        <v>10</v>
      </c>
      <c r="AP46" s="60">
        <v>16.404</v>
      </c>
      <c r="AQ46" s="60" t="s">
        <v>11</v>
      </c>
      <c r="AR46" s="60" t="s">
        <v>56</v>
      </c>
      <c r="AS46" s="60" t="s">
        <v>27</v>
      </c>
      <c r="AT46" s="60">
        <v>19</v>
      </c>
      <c r="AU46" s="71"/>
      <c r="AV46" s="60"/>
      <c r="AW46" s="70"/>
      <c r="AX46" s="60"/>
      <c r="AY46" s="60"/>
      <c r="AZ46" s="60"/>
      <c r="BA46" s="60"/>
      <c r="BB46" s="60"/>
      <c r="BC46" s="71"/>
      <c r="BD46" s="60"/>
      <c r="BE46" s="70"/>
      <c r="BF46" s="60"/>
      <c r="BG46" s="13"/>
      <c r="BH46" s="13"/>
      <c r="BI46" s="13"/>
      <c r="BJ46" s="13"/>
      <c r="BK46" s="14"/>
      <c r="BM46" s="70"/>
      <c r="BN46" s="88">
        <v>86.378402709960937</v>
      </c>
      <c r="BO46" s="85" t="s">
        <v>11</v>
      </c>
      <c r="BP46" s="13"/>
      <c r="BQ46" s="13"/>
      <c r="BR46" s="13"/>
      <c r="BS46" s="14"/>
    </row>
    <row r="47" spans="1:71" x14ac:dyDescent="0.25">
      <c r="A47" s="70"/>
      <c r="B47" s="60"/>
      <c r="C47" s="60"/>
      <c r="D47" s="60"/>
      <c r="E47" s="60"/>
      <c r="F47" s="60"/>
      <c r="G47" s="71"/>
      <c r="H47" s="60"/>
      <c r="I47" s="70"/>
      <c r="J47" s="60"/>
      <c r="K47" s="60"/>
      <c r="L47" s="60"/>
      <c r="M47" s="60"/>
      <c r="N47" s="60"/>
      <c r="O47" s="71"/>
      <c r="P47" s="60"/>
      <c r="Q47" s="70" t="s">
        <v>10</v>
      </c>
      <c r="R47" s="60">
        <v>21.956</v>
      </c>
      <c r="S47" s="60" t="s">
        <v>11</v>
      </c>
      <c r="T47" s="60" t="s">
        <v>56</v>
      </c>
      <c r="U47" s="60" t="s">
        <v>27</v>
      </c>
      <c r="V47" s="60">
        <v>29</v>
      </c>
      <c r="W47" s="71"/>
      <c r="X47" s="60"/>
      <c r="Y47" s="70"/>
      <c r="Z47" s="60"/>
      <c r="AA47" s="60"/>
      <c r="AB47" s="60"/>
      <c r="AC47" s="60"/>
      <c r="AD47" s="60"/>
      <c r="AE47" s="71"/>
      <c r="AF47" s="60"/>
      <c r="AG47" s="70"/>
      <c r="AH47" s="60"/>
      <c r="AI47" s="60"/>
      <c r="AJ47" s="60"/>
      <c r="AK47" s="60"/>
      <c r="AL47" s="60"/>
      <c r="AM47" s="71"/>
      <c r="AN47" s="60"/>
      <c r="AO47" s="70" t="s">
        <v>10</v>
      </c>
      <c r="AP47" s="60">
        <v>15.9816</v>
      </c>
      <c r="AQ47" s="60" t="s">
        <v>11</v>
      </c>
      <c r="AR47" s="60" t="s">
        <v>56</v>
      </c>
      <c r="AS47" s="60" t="s">
        <v>27</v>
      </c>
      <c r="AT47" s="60">
        <v>20</v>
      </c>
      <c r="AU47" s="71"/>
      <c r="AV47" s="60"/>
      <c r="AW47" s="70"/>
      <c r="AX47" s="60"/>
      <c r="AY47" s="60"/>
      <c r="AZ47" s="60"/>
      <c r="BA47" s="60"/>
      <c r="BB47" s="60"/>
      <c r="BC47" s="71"/>
      <c r="BD47" s="60"/>
      <c r="BE47" s="70"/>
      <c r="BF47" s="60"/>
      <c r="BG47" s="13"/>
      <c r="BH47" s="13"/>
      <c r="BI47" s="13"/>
      <c r="BJ47" s="13"/>
      <c r="BK47" s="14"/>
      <c r="BM47" s="70"/>
      <c r="BN47" s="88">
        <v>86.223899841308594</v>
      </c>
      <c r="BO47" s="85" t="s">
        <v>11</v>
      </c>
      <c r="BP47" s="13"/>
      <c r="BQ47" s="13"/>
      <c r="BR47" s="13"/>
      <c r="BS47" s="14"/>
    </row>
    <row r="48" spans="1:71" x14ac:dyDescent="0.25">
      <c r="A48" s="70"/>
      <c r="B48" s="60"/>
      <c r="C48" s="60"/>
      <c r="D48" s="60"/>
      <c r="E48" s="60"/>
      <c r="F48" s="60"/>
      <c r="G48" s="71"/>
      <c r="H48" s="60"/>
      <c r="I48" s="70"/>
      <c r="J48" s="60"/>
      <c r="K48" s="60"/>
      <c r="L48" s="60"/>
      <c r="M48" s="60"/>
      <c r="N48" s="60"/>
      <c r="O48" s="71"/>
      <c r="P48" s="60"/>
      <c r="Q48" s="70" t="s">
        <v>10</v>
      </c>
      <c r="R48" s="60">
        <v>22.8462</v>
      </c>
      <c r="S48" s="60" t="s">
        <v>11</v>
      </c>
      <c r="T48" s="60" t="s">
        <v>56</v>
      </c>
      <c r="U48" s="60" t="s">
        <v>27</v>
      </c>
      <c r="V48" s="60">
        <v>30</v>
      </c>
      <c r="W48" s="71"/>
      <c r="X48" s="60"/>
      <c r="Y48" s="70"/>
      <c r="Z48" s="60"/>
      <c r="AA48" s="60"/>
      <c r="AB48" s="60"/>
      <c r="AC48" s="60"/>
      <c r="AD48" s="60"/>
      <c r="AE48" s="71"/>
      <c r="AF48" s="60"/>
      <c r="AG48" s="70"/>
      <c r="AH48" s="60"/>
      <c r="AI48" s="60"/>
      <c r="AJ48" s="60"/>
      <c r="AK48" s="60"/>
      <c r="AL48" s="60"/>
      <c r="AM48" s="71"/>
      <c r="AN48" s="60"/>
      <c r="AO48" s="70" t="s">
        <v>10</v>
      </c>
      <c r="AP48" s="60">
        <v>16.035499999999999</v>
      </c>
      <c r="AQ48" s="60" t="s">
        <v>11</v>
      </c>
      <c r="AR48" s="60" t="s">
        <v>56</v>
      </c>
      <c r="AS48" s="60" t="s">
        <v>27</v>
      </c>
      <c r="AT48" s="60">
        <v>21</v>
      </c>
      <c r="AU48" s="71"/>
      <c r="AV48" s="60"/>
      <c r="AW48" s="70"/>
      <c r="AX48" s="60"/>
      <c r="AY48" s="60"/>
      <c r="AZ48" s="60"/>
      <c r="BA48" s="60"/>
      <c r="BB48" s="60"/>
      <c r="BC48" s="71"/>
      <c r="BD48" s="60"/>
      <c r="BE48" s="70"/>
      <c r="BF48" s="60"/>
      <c r="BG48" s="13"/>
      <c r="BH48" s="13"/>
      <c r="BI48" s="13"/>
      <c r="BJ48" s="13"/>
      <c r="BK48" s="14"/>
      <c r="BM48" s="70"/>
      <c r="BN48" s="88">
        <v>86.515998840332031</v>
      </c>
      <c r="BO48" s="85" t="s">
        <v>11</v>
      </c>
      <c r="BP48" s="13"/>
      <c r="BQ48" s="13"/>
      <c r="BR48" s="13"/>
      <c r="BS48" s="14"/>
    </row>
    <row r="49" spans="1:71" x14ac:dyDescent="0.25">
      <c r="A49" s="70"/>
      <c r="B49" s="60"/>
      <c r="C49" s="60"/>
      <c r="D49" s="60"/>
      <c r="E49" s="60"/>
      <c r="F49" s="60"/>
      <c r="G49" s="71"/>
      <c r="H49" s="60"/>
      <c r="I49" s="70"/>
      <c r="J49" s="60"/>
      <c r="K49" s="60"/>
      <c r="L49" s="60"/>
      <c r="M49" s="60"/>
      <c r="N49" s="60"/>
      <c r="O49" s="71"/>
      <c r="P49" s="60"/>
      <c r="Q49" s="70" t="s">
        <v>10</v>
      </c>
      <c r="R49" s="60">
        <v>23.4986</v>
      </c>
      <c r="S49" s="60" t="s">
        <v>11</v>
      </c>
      <c r="T49" s="60" t="s">
        <v>56</v>
      </c>
      <c r="U49" s="60" t="s">
        <v>27</v>
      </c>
      <c r="V49" s="60">
        <v>31</v>
      </c>
      <c r="W49" s="71"/>
      <c r="X49" s="60"/>
      <c r="Y49" s="70"/>
      <c r="Z49" s="60"/>
      <c r="AA49" s="60"/>
      <c r="AB49" s="60"/>
      <c r="AC49" s="60"/>
      <c r="AD49" s="60"/>
      <c r="AE49" s="71"/>
      <c r="AF49" s="60"/>
      <c r="AG49" s="70"/>
      <c r="AH49" s="60"/>
      <c r="AI49" s="60"/>
      <c r="AJ49" s="60"/>
      <c r="AK49" s="60"/>
      <c r="AL49" s="60"/>
      <c r="AM49" s="71"/>
      <c r="AN49" s="60"/>
      <c r="AO49" s="70" t="s">
        <v>10</v>
      </c>
      <c r="AP49" s="60">
        <v>15.7088</v>
      </c>
      <c r="AQ49" s="60" t="s">
        <v>11</v>
      </c>
      <c r="AR49" s="60" t="s">
        <v>56</v>
      </c>
      <c r="AS49" s="60" t="s">
        <v>27</v>
      </c>
      <c r="AT49" s="60">
        <v>22</v>
      </c>
      <c r="AU49" s="71"/>
      <c r="AV49" s="60"/>
      <c r="AW49" s="70"/>
      <c r="AX49" s="60"/>
      <c r="AY49" s="60"/>
      <c r="AZ49" s="60"/>
      <c r="BA49" s="60"/>
      <c r="BB49" s="60"/>
      <c r="BC49" s="71"/>
      <c r="BD49" s="60"/>
      <c r="BE49" s="70"/>
      <c r="BF49" s="60"/>
      <c r="BG49" s="13"/>
      <c r="BH49" s="13"/>
      <c r="BI49" s="13"/>
      <c r="BJ49" s="13"/>
      <c r="BK49" s="14"/>
      <c r="BM49" s="70"/>
      <c r="BN49" s="88">
        <v>87.270698547363281</v>
      </c>
      <c r="BO49" s="13"/>
      <c r="BP49" s="13"/>
      <c r="BQ49" s="13"/>
      <c r="BR49" s="13"/>
      <c r="BS49" s="14"/>
    </row>
    <row r="50" spans="1:71" x14ac:dyDescent="0.25">
      <c r="A50" s="70"/>
      <c r="B50" s="60"/>
      <c r="C50" s="60"/>
      <c r="D50" s="60"/>
      <c r="E50" s="60"/>
      <c r="F50" s="60"/>
      <c r="G50" s="71"/>
      <c r="H50" s="60"/>
      <c r="I50" s="70"/>
      <c r="J50" s="60"/>
      <c r="K50" s="60"/>
      <c r="L50" s="60"/>
      <c r="M50" s="60"/>
      <c r="N50" s="60"/>
      <c r="O50" s="71"/>
      <c r="P50" s="60"/>
      <c r="Q50" s="70" t="s">
        <v>10</v>
      </c>
      <c r="R50" s="60">
        <v>24.213200000000001</v>
      </c>
      <c r="S50" s="60" t="s">
        <v>11</v>
      </c>
      <c r="T50" s="60" t="s">
        <v>56</v>
      </c>
      <c r="U50" s="60" t="s">
        <v>27</v>
      </c>
      <c r="V50" s="60">
        <v>32</v>
      </c>
      <c r="W50" s="71"/>
      <c r="X50" s="60"/>
      <c r="Y50" s="70"/>
      <c r="Z50" s="60"/>
      <c r="AA50" s="60"/>
      <c r="AB50" s="60"/>
      <c r="AC50" s="60"/>
      <c r="AD50" s="60"/>
      <c r="AE50" s="71"/>
      <c r="AF50" s="60"/>
      <c r="AG50" s="70"/>
      <c r="AH50" s="60"/>
      <c r="AI50" s="60"/>
      <c r="AJ50" s="60"/>
      <c r="AK50" s="60"/>
      <c r="AL50" s="60"/>
      <c r="AM50" s="71"/>
      <c r="AN50" s="60"/>
      <c r="AO50" s="70" t="s">
        <v>10</v>
      </c>
      <c r="AP50" s="60">
        <v>15.104200000000001</v>
      </c>
      <c r="AQ50" s="60" t="s">
        <v>11</v>
      </c>
      <c r="AR50" s="60" t="s">
        <v>56</v>
      </c>
      <c r="AS50" s="60" t="s">
        <v>27</v>
      </c>
      <c r="AT50" s="60">
        <v>23</v>
      </c>
      <c r="AU50" s="71"/>
      <c r="AV50" s="60"/>
      <c r="AW50" s="70"/>
      <c r="AX50" s="60"/>
      <c r="AY50" s="60"/>
      <c r="AZ50" s="60"/>
      <c r="BA50" s="60"/>
      <c r="BB50" s="60"/>
      <c r="BC50" s="71"/>
      <c r="BD50" s="60"/>
      <c r="BE50" s="70"/>
      <c r="BF50" s="60"/>
      <c r="BG50" s="13"/>
      <c r="BH50" s="13"/>
      <c r="BI50" s="13"/>
      <c r="BJ50" s="13"/>
      <c r="BK50" s="14"/>
      <c r="BM50" s="70"/>
      <c r="BN50" s="60"/>
      <c r="BO50" s="13"/>
      <c r="BP50" s="13"/>
      <c r="BQ50" s="13"/>
      <c r="BR50" s="13"/>
      <c r="BS50" s="14"/>
    </row>
    <row r="51" spans="1:71" x14ac:dyDescent="0.25">
      <c r="A51" s="70"/>
      <c r="B51" s="60"/>
      <c r="C51" s="60"/>
      <c r="D51" s="60"/>
      <c r="E51" s="60"/>
      <c r="F51" s="60"/>
      <c r="G51" s="71"/>
      <c r="H51" s="60"/>
      <c r="I51" s="70"/>
      <c r="J51" s="60"/>
      <c r="K51" s="60"/>
      <c r="L51" s="60"/>
      <c r="M51" s="60"/>
      <c r="N51" s="60"/>
      <c r="O51" s="71"/>
      <c r="P51" s="60"/>
      <c r="Q51" s="70" t="s">
        <v>10</v>
      </c>
      <c r="R51" s="60">
        <v>24.744299999999999</v>
      </c>
      <c r="S51" s="60" t="s">
        <v>11</v>
      </c>
      <c r="T51" s="60" t="s">
        <v>56</v>
      </c>
      <c r="U51" s="60" t="s">
        <v>27</v>
      </c>
      <c r="V51" s="60">
        <v>33</v>
      </c>
      <c r="W51" s="71"/>
      <c r="X51" s="60"/>
      <c r="Y51" s="70"/>
      <c r="Z51" s="60"/>
      <c r="AA51" s="60"/>
      <c r="AB51" s="60"/>
      <c r="AC51" s="60"/>
      <c r="AD51" s="60"/>
      <c r="AE51" s="71"/>
      <c r="AF51" s="60"/>
      <c r="AG51" s="70" t="s">
        <v>57</v>
      </c>
      <c r="AH51" s="60">
        <v>0.21784100000000001</v>
      </c>
      <c r="AI51" s="60" t="s">
        <v>6</v>
      </c>
      <c r="AJ51" s="60"/>
      <c r="AK51" s="60"/>
      <c r="AL51" s="60"/>
      <c r="AM51" s="71"/>
      <c r="AN51" s="60"/>
      <c r="AO51" s="70" t="s">
        <v>10</v>
      </c>
      <c r="AP51" s="60">
        <v>15.042400000000001</v>
      </c>
      <c r="AQ51" s="60" t="s">
        <v>11</v>
      </c>
      <c r="AR51" s="60" t="s">
        <v>56</v>
      </c>
      <c r="AS51" s="60" t="s">
        <v>27</v>
      </c>
      <c r="AT51" s="60">
        <v>24</v>
      </c>
      <c r="AU51" s="71"/>
      <c r="AV51" s="60"/>
      <c r="AW51" s="70"/>
      <c r="AX51" s="60"/>
      <c r="AY51" s="60"/>
      <c r="AZ51" s="60"/>
      <c r="BA51" s="60"/>
      <c r="BB51" s="60"/>
      <c r="BC51" s="71"/>
      <c r="BD51" s="60"/>
      <c r="BE51" s="70"/>
      <c r="BF51" s="60"/>
      <c r="BG51" s="13"/>
      <c r="BH51" s="13"/>
      <c r="BI51" s="13"/>
      <c r="BJ51" s="13"/>
      <c r="BK51" s="14"/>
      <c r="BM51" s="70"/>
      <c r="BN51" s="60"/>
      <c r="BO51" s="13"/>
      <c r="BP51" s="13"/>
      <c r="BQ51" s="13"/>
      <c r="BR51" s="13"/>
      <c r="BS51" s="14"/>
    </row>
    <row r="52" spans="1:71" x14ac:dyDescent="0.25">
      <c r="A52" s="70"/>
      <c r="B52" s="60"/>
      <c r="C52" s="60"/>
      <c r="D52" s="60"/>
      <c r="E52" s="60"/>
      <c r="F52" s="60"/>
      <c r="G52" s="71"/>
      <c r="H52" s="60"/>
      <c r="I52" s="70"/>
      <c r="J52" s="60"/>
      <c r="K52" s="60"/>
      <c r="L52" s="60"/>
      <c r="M52" s="60"/>
      <c r="N52" s="60"/>
      <c r="O52" s="71"/>
      <c r="P52" s="60"/>
      <c r="Q52" s="70"/>
      <c r="R52" s="60"/>
      <c r="S52" s="60"/>
      <c r="T52" s="60"/>
      <c r="U52" s="60"/>
      <c r="V52" s="60"/>
      <c r="W52" s="71"/>
      <c r="X52" s="60"/>
      <c r="Y52" s="70"/>
      <c r="Z52" s="60"/>
      <c r="AA52" s="60"/>
      <c r="AB52" s="60"/>
      <c r="AC52" s="60"/>
      <c r="AD52" s="60"/>
      <c r="AE52" s="71"/>
      <c r="AF52" s="60"/>
      <c r="AG52" s="70" t="s">
        <v>58</v>
      </c>
      <c r="AH52" s="60">
        <v>0.28324500000000002</v>
      </c>
      <c r="AI52" s="60"/>
      <c r="AJ52" s="60"/>
      <c r="AK52" s="60"/>
      <c r="AL52" s="60"/>
      <c r="AM52" s="71"/>
      <c r="AN52" s="60"/>
      <c r="AO52" s="70" t="s">
        <v>10</v>
      </c>
      <c r="AP52" s="60">
        <v>14.9579</v>
      </c>
      <c r="AQ52" s="60" t="s">
        <v>11</v>
      </c>
      <c r="AR52" s="60" t="s">
        <v>56</v>
      </c>
      <c r="AS52" s="60" t="s">
        <v>27</v>
      </c>
      <c r="AT52" s="60">
        <v>25</v>
      </c>
      <c r="AU52" s="71"/>
      <c r="AV52" s="60"/>
      <c r="AW52" s="70"/>
      <c r="AX52" s="60"/>
      <c r="AY52" s="60"/>
      <c r="AZ52" s="60"/>
      <c r="BA52" s="60"/>
      <c r="BB52" s="60"/>
      <c r="BC52" s="71"/>
      <c r="BD52" s="60"/>
      <c r="BE52" s="70"/>
      <c r="BF52" s="60"/>
      <c r="BG52" s="13"/>
      <c r="BH52" s="13"/>
      <c r="BI52" s="13"/>
      <c r="BJ52" s="13"/>
      <c r="BK52" s="14"/>
      <c r="BM52" s="70"/>
      <c r="BN52" s="60"/>
      <c r="BO52" s="13"/>
      <c r="BP52" s="13"/>
      <c r="BQ52" s="13"/>
      <c r="BR52" s="13"/>
      <c r="BS52" s="14"/>
    </row>
    <row r="53" spans="1:71" x14ac:dyDescent="0.25">
      <c r="A53" s="78" t="s">
        <v>12</v>
      </c>
      <c r="B53" s="59">
        <f>B34-B40</f>
        <v>4.0498000000000012</v>
      </c>
      <c r="C53" s="58" t="s">
        <v>13</v>
      </c>
      <c r="D53" s="58"/>
      <c r="E53" s="58"/>
      <c r="F53" s="58"/>
      <c r="G53" s="79"/>
      <c r="H53" s="60"/>
      <c r="I53" s="78" t="s">
        <v>12</v>
      </c>
      <c r="J53" s="59">
        <f>J45-J34</f>
        <v>5.8340999999999994</v>
      </c>
      <c r="K53" s="58" t="s">
        <v>13</v>
      </c>
      <c r="L53" s="58"/>
      <c r="M53" s="58"/>
      <c r="N53" s="58"/>
      <c r="O53" s="79"/>
      <c r="P53" s="60"/>
      <c r="Q53" s="78" t="s">
        <v>12</v>
      </c>
      <c r="R53" s="59">
        <f>R51-R34</f>
        <v>10.130899999999999</v>
      </c>
      <c r="S53" s="58" t="s">
        <v>13</v>
      </c>
      <c r="T53" s="58"/>
      <c r="U53" s="58"/>
      <c r="V53" s="58"/>
      <c r="W53" s="79"/>
      <c r="X53" s="60"/>
      <c r="Y53" s="70"/>
      <c r="Z53" s="60"/>
      <c r="AA53" s="60"/>
      <c r="AB53" s="60"/>
      <c r="AC53" s="60"/>
      <c r="AD53" s="60"/>
      <c r="AE53" s="71"/>
      <c r="AF53" s="60"/>
      <c r="AG53" s="70" t="s">
        <v>59</v>
      </c>
      <c r="AH53" s="60">
        <v>0.98002800000000001</v>
      </c>
      <c r="AI53" s="60"/>
      <c r="AJ53" s="60"/>
      <c r="AK53" s="60"/>
      <c r="AL53" s="60"/>
      <c r="AM53" s="71"/>
      <c r="AN53" s="60"/>
      <c r="AO53" s="70"/>
      <c r="AP53" s="60"/>
      <c r="AQ53" s="60"/>
      <c r="AR53" s="60"/>
      <c r="AS53" s="60"/>
      <c r="AT53" s="60"/>
      <c r="AU53" s="71"/>
      <c r="AV53" s="60"/>
      <c r="AW53" s="70"/>
      <c r="AX53" s="60"/>
      <c r="AY53" s="60"/>
      <c r="AZ53" s="60"/>
      <c r="BA53" s="60"/>
      <c r="BB53" s="60"/>
      <c r="BC53" s="71"/>
      <c r="BD53" s="60"/>
      <c r="BE53" s="70"/>
      <c r="BF53" s="60"/>
      <c r="BG53" s="13"/>
      <c r="BH53" s="13"/>
      <c r="BI53" s="13"/>
      <c r="BJ53" s="13"/>
      <c r="BK53" s="14"/>
      <c r="BM53" s="70"/>
      <c r="BN53" s="60"/>
      <c r="BO53" s="13"/>
      <c r="BP53" s="13"/>
      <c r="BQ53" s="13"/>
      <c r="BR53" s="13"/>
      <c r="BS53" s="14"/>
    </row>
    <row r="54" spans="1:71" x14ac:dyDescent="0.25">
      <c r="A54" s="70"/>
      <c r="B54" s="60"/>
      <c r="C54" s="60"/>
      <c r="D54" s="60"/>
      <c r="E54" s="60"/>
      <c r="F54" s="60"/>
      <c r="G54" s="71"/>
      <c r="H54" s="60"/>
      <c r="I54" s="70"/>
      <c r="J54" s="60"/>
      <c r="K54" s="60"/>
      <c r="L54" s="60"/>
      <c r="M54" s="60"/>
      <c r="N54" s="60"/>
      <c r="O54" s="71"/>
      <c r="P54" s="60"/>
      <c r="Q54" s="70"/>
      <c r="R54" s="60"/>
      <c r="S54" s="60"/>
      <c r="T54" s="60"/>
      <c r="U54" s="60"/>
      <c r="V54" s="60"/>
      <c r="W54" s="71"/>
      <c r="X54" s="60"/>
      <c r="Y54" s="70"/>
      <c r="Z54" s="60"/>
      <c r="AA54" s="60" t="s">
        <v>44</v>
      </c>
      <c r="AB54" s="60"/>
      <c r="AC54" s="60"/>
      <c r="AD54" s="60"/>
      <c r="AE54" s="71"/>
      <c r="AF54" s="60"/>
      <c r="AG54" s="70"/>
      <c r="AH54" s="60"/>
      <c r="AI54" s="60"/>
      <c r="AJ54" s="60"/>
      <c r="AK54" s="60"/>
      <c r="AL54" s="60"/>
      <c r="AM54" s="71"/>
      <c r="AN54" s="60"/>
      <c r="AO54" s="70"/>
      <c r="AP54" s="60"/>
      <c r="AQ54" s="60"/>
      <c r="AR54" s="60"/>
      <c r="AS54" s="60"/>
      <c r="AT54" s="60"/>
      <c r="AU54" s="71"/>
      <c r="AV54" s="60"/>
      <c r="AW54" s="70"/>
      <c r="AX54" s="60"/>
      <c r="AY54" s="60"/>
      <c r="AZ54" s="60"/>
      <c r="BA54" s="60"/>
      <c r="BB54" s="60"/>
      <c r="BC54" s="71"/>
      <c r="BD54" s="60"/>
      <c r="BE54" s="70"/>
      <c r="BF54" s="60"/>
      <c r="BG54" s="13"/>
      <c r="BH54" s="13"/>
      <c r="BI54" s="13"/>
      <c r="BJ54" s="13"/>
      <c r="BK54" s="14"/>
      <c r="BM54" s="70"/>
      <c r="BN54" s="60"/>
      <c r="BO54" s="13"/>
      <c r="BP54" s="13"/>
      <c r="BQ54" s="13"/>
      <c r="BR54" s="13"/>
      <c r="BS54" s="14"/>
    </row>
    <row r="55" spans="1:71" x14ac:dyDescent="0.25">
      <c r="A55" s="70" t="s">
        <v>14</v>
      </c>
      <c r="B55" s="60">
        <v>24.6</v>
      </c>
      <c r="C55" s="60" t="s">
        <v>13</v>
      </c>
      <c r="D55" s="60"/>
      <c r="E55" s="60"/>
      <c r="F55" s="60"/>
      <c r="G55" s="71"/>
      <c r="H55" s="60"/>
      <c r="I55" s="70" t="s">
        <v>14</v>
      </c>
      <c r="J55" s="60">
        <v>23.4</v>
      </c>
      <c r="K55" s="60" t="s">
        <v>13</v>
      </c>
      <c r="L55" s="60"/>
      <c r="M55" s="60"/>
      <c r="N55" s="60"/>
      <c r="O55" s="71"/>
      <c r="P55" s="60"/>
      <c r="Q55" s="70" t="s">
        <v>14</v>
      </c>
      <c r="R55" s="60">
        <v>26</v>
      </c>
      <c r="S55" s="60" t="s">
        <v>13</v>
      </c>
      <c r="T55" s="60"/>
      <c r="U55" s="60"/>
      <c r="V55" s="60"/>
      <c r="W55" s="71"/>
      <c r="X55" s="60"/>
      <c r="Y55" s="70"/>
      <c r="Z55" s="60"/>
      <c r="AA55" s="60"/>
      <c r="AB55" s="60"/>
      <c r="AC55" s="60"/>
      <c r="AD55" s="60"/>
      <c r="AE55" s="71"/>
      <c r="AF55" s="60"/>
      <c r="AG55" s="70"/>
      <c r="AH55" s="60"/>
      <c r="AI55" s="60"/>
      <c r="AJ55" s="60"/>
      <c r="AK55" s="60"/>
      <c r="AL55" s="60"/>
      <c r="AM55" s="71"/>
      <c r="AN55" s="60"/>
      <c r="AO55" s="70"/>
      <c r="AP55" s="60"/>
      <c r="AQ55" s="60"/>
      <c r="AR55" s="60"/>
      <c r="AS55" s="60"/>
      <c r="AT55" s="60"/>
      <c r="AU55" s="71"/>
      <c r="AV55" s="60"/>
      <c r="AW55" s="70"/>
      <c r="AX55" s="60"/>
      <c r="AY55" s="60"/>
      <c r="AZ55" s="60"/>
      <c r="BA55" s="60"/>
      <c r="BB55" s="60"/>
      <c r="BC55" s="71"/>
      <c r="BD55" s="60"/>
      <c r="BE55" s="70"/>
      <c r="BF55" s="60"/>
      <c r="BG55" s="13"/>
      <c r="BH55" s="13"/>
      <c r="BI55" s="13"/>
      <c r="BJ55" s="13"/>
      <c r="BK55" s="14"/>
      <c r="BM55" s="70"/>
      <c r="BN55" s="60"/>
      <c r="BO55" s="13"/>
      <c r="BP55" s="13"/>
      <c r="BQ55" s="13"/>
      <c r="BR55" s="13"/>
      <c r="BS55" s="14"/>
    </row>
    <row r="56" spans="1:71" x14ac:dyDescent="0.25">
      <c r="A56" s="70"/>
      <c r="B56" s="60"/>
      <c r="C56" s="60"/>
      <c r="D56" s="60"/>
      <c r="E56" s="60"/>
      <c r="F56" s="60"/>
      <c r="G56" s="71"/>
      <c r="H56" s="60"/>
      <c r="I56" s="70"/>
      <c r="J56" s="60"/>
      <c r="K56" s="60"/>
      <c r="L56" s="60"/>
      <c r="M56" s="60"/>
      <c r="N56" s="60"/>
      <c r="O56" s="71"/>
      <c r="P56" s="60"/>
      <c r="Q56" s="70"/>
      <c r="R56" s="60"/>
      <c r="S56" s="60"/>
      <c r="T56" s="60"/>
      <c r="U56" s="60"/>
      <c r="V56" s="60"/>
      <c r="W56" s="71"/>
      <c r="X56" s="60"/>
      <c r="Y56" s="70"/>
      <c r="Z56" s="60"/>
      <c r="AA56" s="60"/>
      <c r="AB56" s="60"/>
      <c r="AC56" s="60"/>
      <c r="AD56" s="60"/>
      <c r="AE56" s="71"/>
      <c r="AF56" s="60"/>
      <c r="AG56" s="70"/>
      <c r="AH56" s="60"/>
      <c r="AI56" s="60"/>
      <c r="AJ56" s="60"/>
      <c r="AK56" s="60"/>
      <c r="AL56" s="60"/>
      <c r="AM56" s="71"/>
      <c r="AN56" s="60"/>
      <c r="AO56" s="70"/>
      <c r="AP56" s="60"/>
      <c r="AQ56" s="60"/>
      <c r="AR56" s="60"/>
      <c r="AS56" s="60"/>
      <c r="AT56" s="60"/>
      <c r="AU56" s="71"/>
      <c r="AV56" s="60"/>
      <c r="AW56" s="70"/>
      <c r="AX56" s="60"/>
      <c r="AY56" s="60"/>
      <c r="AZ56" s="60"/>
      <c r="BA56" s="60"/>
      <c r="BB56" s="60"/>
      <c r="BC56" s="71"/>
      <c r="BD56" s="60"/>
      <c r="BE56" s="70"/>
      <c r="BF56" s="60"/>
      <c r="BG56" s="13"/>
      <c r="BH56" s="13"/>
      <c r="BI56" s="13"/>
      <c r="BJ56" s="13"/>
      <c r="BK56" s="14"/>
      <c r="BM56" s="70"/>
      <c r="BN56" s="60"/>
      <c r="BO56" s="13"/>
      <c r="BP56" s="13"/>
      <c r="BQ56" s="13"/>
      <c r="BR56" s="13"/>
      <c r="BS56" s="14"/>
    </row>
    <row r="57" spans="1:71" x14ac:dyDescent="0.25">
      <c r="A57" s="78" t="s">
        <v>15</v>
      </c>
      <c r="B57" s="59">
        <f>B53/B55*100</f>
        <v>16.462601626016262</v>
      </c>
      <c r="C57" s="58" t="s">
        <v>16</v>
      </c>
      <c r="D57" s="58"/>
      <c r="E57" s="58"/>
      <c r="F57" s="58"/>
      <c r="G57" s="79"/>
      <c r="H57" s="60"/>
      <c r="I57" s="78" t="s">
        <v>15</v>
      </c>
      <c r="J57" s="59">
        <f>J53/J55*100</f>
        <v>24.932051282051283</v>
      </c>
      <c r="K57" s="58" t="s">
        <v>16</v>
      </c>
      <c r="L57" s="58"/>
      <c r="M57" s="58"/>
      <c r="N57" s="58"/>
      <c r="O57" s="79"/>
      <c r="P57" s="60"/>
      <c r="Q57" s="78" t="s">
        <v>15</v>
      </c>
      <c r="R57" s="59">
        <f>R53/R55*100</f>
        <v>38.964999999999996</v>
      </c>
      <c r="S57" s="58" t="s">
        <v>16</v>
      </c>
      <c r="T57" s="58"/>
      <c r="U57" s="58"/>
      <c r="V57" s="58"/>
      <c r="W57" s="79"/>
      <c r="X57" s="60"/>
      <c r="Y57" s="78" t="s">
        <v>12</v>
      </c>
      <c r="Z57" s="59">
        <f>Z45-Z32</f>
        <v>10.416639999999999</v>
      </c>
      <c r="AA57" s="58" t="s">
        <v>13</v>
      </c>
      <c r="AB57" s="58"/>
      <c r="AC57" s="58"/>
      <c r="AD57" s="58"/>
      <c r="AE57" s="79"/>
      <c r="AF57" s="60"/>
      <c r="AG57" s="78" t="s">
        <v>12</v>
      </c>
      <c r="AH57" s="59">
        <f>AH32-AH44</f>
        <v>8.0546000000000006</v>
      </c>
      <c r="AI57" s="58" t="s">
        <v>13</v>
      </c>
      <c r="AJ57" s="58"/>
      <c r="AK57" s="58"/>
      <c r="AL57" s="58"/>
      <c r="AM57" s="79"/>
      <c r="AN57" s="60"/>
      <c r="AO57" s="78" t="s">
        <v>12</v>
      </c>
      <c r="AP57" s="59">
        <f>AP32-AP52</f>
        <v>6.9465999999999983</v>
      </c>
      <c r="AQ57" s="58" t="s">
        <v>13</v>
      </c>
      <c r="AR57" s="58"/>
      <c r="AS57" s="58"/>
      <c r="AT57" s="58"/>
      <c r="AU57" s="79"/>
      <c r="AV57" s="60"/>
      <c r="AW57" s="78" t="s">
        <v>12</v>
      </c>
      <c r="AX57" s="59">
        <f>AX36-AX30</f>
        <v>7.1549000000000014</v>
      </c>
      <c r="AY57" s="58" t="s">
        <v>13</v>
      </c>
      <c r="AZ57" s="58"/>
      <c r="BA57" s="58"/>
      <c r="BB57" s="58"/>
      <c r="BC57" s="79"/>
      <c r="BD57" s="60"/>
      <c r="BE57" s="78" t="s">
        <v>12</v>
      </c>
      <c r="BF57" s="59">
        <f>BF30-BF43</f>
        <v>9.9675999999999991</v>
      </c>
      <c r="BG57" s="58" t="s">
        <v>13</v>
      </c>
      <c r="BH57" s="58"/>
      <c r="BI57" s="58"/>
      <c r="BJ57" s="58"/>
      <c r="BK57" s="79"/>
      <c r="BM57" s="78" t="s">
        <v>12</v>
      </c>
      <c r="BN57" s="87">
        <f>BN49-BN30</f>
        <v>7.4315948486328125</v>
      </c>
      <c r="BO57" s="58" t="s">
        <v>13</v>
      </c>
      <c r="BP57" s="58"/>
      <c r="BQ57" s="58"/>
      <c r="BR57" s="58"/>
      <c r="BS57" s="79"/>
    </row>
    <row r="58" spans="1:71" x14ac:dyDescent="0.25">
      <c r="A58" s="70"/>
      <c r="B58" s="60"/>
      <c r="C58" s="60"/>
      <c r="D58" s="60"/>
      <c r="E58" s="60"/>
      <c r="F58" s="60"/>
      <c r="G58" s="71"/>
      <c r="H58" s="60"/>
      <c r="I58" s="70"/>
      <c r="J58" s="60"/>
      <c r="K58" s="60"/>
      <c r="L58" s="60"/>
      <c r="M58" s="60"/>
      <c r="N58" s="60"/>
      <c r="O58" s="71"/>
      <c r="P58" s="60"/>
      <c r="Q58" s="70"/>
      <c r="R58" s="60"/>
      <c r="S58" s="60"/>
      <c r="T58" s="60"/>
      <c r="U58" s="60"/>
      <c r="V58" s="60"/>
      <c r="W58" s="71"/>
      <c r="X58" s="60"/>
      <c r="Y58" s="70"/>
      <c r="Z58" s="60"/>
      <c r="AA58" s="60"/>
      <c r="AB58" s="60"/>
      <c r="AC58" s="60"/>
      <c r="AD58" s="60"/>
      <c r="AE58" s="71"/>
      <c r="AF58" s="60"/>
      <c r="AG58" s="70"/>
      <c r="AH58" s="60"/>
      <c r="AI58" s="60"/>
      <c r="AJ58" s="60"/>
      <c r="AK58" s="60"/>
      <c r="AL58" s="60"/>
      <c r="AM58" s="71"/>
      <c r="AN58" s="60"/>
      <c r="AO58" s="70"/>
      <c r="AP58" s="60"/>
      <c r="AQ58" s="60"/>
      <c r="AR58" s="60"/>
      <c r="AS58" s="60"/>
      <c r="AT58" s="60"/>
      <c r="AU58" s="71"/>
      <c r="AV58" s="60"/>
      <c r="AW58" s="70"/>
      <c r="AX58" s="60"/>
      <c r="AY58" s="60"/>
      <c r="AZ58" s="60"/>
      <c r="BA58" s="60"/>
      <c r="BB58" s="60"/>
      <c r="BC58" s="71"/>
      <c r="BD58" s="60"/>
      <c r="BE58" s="70"/>
      <c r="BF58" s="60"/>
      <c r="BG58" s="13"/>
      <c r="BH58" s="13"/>
      <c r="BI58" s="13"/>
      <c r="BJ58" s="13"/>
      <c r="BK58" s="14"/>
      <c r="BM58" s="70"/>
      <c r="BN58" s="60"/>
      <c r="BO58" s="13"/>
      <c r="BP58" s="13"/>
      <c r="BQ58" s="13"/>
      <c r="BR58" s="13"/>
      <c r="BS58" s="14"/>
    </row>
    <row r="59" spans="1:71" x14ac:dyDescent="0.25">
      <c r="A59" s="78" t="s">
        <v>17</v>
      </c>
      <c r="B59" s="58"/>
      <c r="C59" s="58"/>
      <c r="D59" s="58"/>
      <c r="E59" s="59">
        <f>B53/(7*28)</f>
        <v>2.0662244897959189E-2</v>
      </c>
      <c r="F59" s="58" t="s">
        <v>6</v>
      </c>
      <c r="G59" s="79"/>
      <c r="H59" s="60"/>
      <c r="I59" s="78" t="s">
        <v>17</v>
      </c>
      <c r="J59" s="58"/>
      <c r="K59" s="58"/>
      <c r="L59" s="58"/>
      <c r="M59" s="58"/>
      <c r="N59" s="59">
        <f>J53/(12*22.9)</f>
        <v>2.1230349344978167E-2</v>
      </c>
      <c r="O59" s="79" t="s">
        <v>25</v>
      </c>
      <c r="P59" s="60"/>
      <c r="Q59" s="78" t="s">
        <v>17</v>
      </c>
      <c r="R59" s="58"/>
      <c r="S59" s="58"/>
      <c r="T59" s="58"/>
      <c r="U59" s="58"/>
      <c r="V59" s="59">
        <f>R53/(18*16)</f>
        <v>3.5176736111111107E-2</v>
      </c>
      <c r="W59" s="79" t="s">
        <v>25</v>
      </c>
      <c r="X59" s="60"/>
      <c r="Y59" s="70" t="s">
        <v>14</v>
      </c>
      <c r="Z59" s="60">
        <v>20.2</v>
      </c>
      <c r="AA59" s="60" t="s">
        <v>13</v>
      </c>
      <c r="AB59" s="60"/>
      <c r="AC59" s="60"/>
      <c r="AD59" s="60"/>
      <c r="AE59" s="71"/>
      <c r="AF59" s="60"/>
      <c r="AG59" s="78" t="s">
        <v>14</v>
      </c>
      <c r="AH59" s="58">
        <v>28.6</v>
      </c>
      <c r="AI59" s="58" t="s">
        <v>13</v>
      </c>
      <c r="AJ59" s="58"/>
      <c r="AK59" s="58"/>
      <c r="AL59" s="58"/>
      <c r="AM59" s="79"/>
      <c r="AN59" s="60"/>
      <c r="AO59" s="70" t="s">
        <v>14</v>
      </c>
      <c r="AP59" s="60">
        <v>23.2</v>
      </c>
      <c r="AQ59" s="60" t="s">
        <v>13</v>
      </c>
      <c r="AR59" s="60"/>
      <c r="AS59" s="60"/>
      <c r="AT59" s="60"/>
      <c r="AU59" s="71"/>
      <c r="AV59" s="60"/>
      <c r="AW59" s="70" t="s">
        <v>14</v>
      </c>
      <c r="AX59" s="60">
        <v>32.6</v>
      </c>
      <c r="AY59" s="60" t="s">
        <v>13</v>
      </c>
      <c r="AZ59" s="60"/>
      <c r="BA59" s="60"/>
      <c r="BB59" s="60"/>
      <c r="BC59" s="71"/>
      <c r="BD59" s="60"/>
      <c r="BE59" s="70" t="s">
        <v>14</v>
      </c>
      <c r="BF59" s="60">
        <v>35.200000000000003</v>
      </c>
      <c r="BG59" s="13" t="s">
        <v>13</v>
      </c>
      <c r="BH59" s="13"/>
      <c r="BI59" s="13"/>
      <c r="BJ59" s="13"/>
      <c r="BK59" s="14"/>
      <c r="BM59" s="70" t="s">
        <v>14</v>
      </c>
      <c r="BN59" s="60">
        <v>29.1</v>
      </c>
      <c r="BO59" s="13" t="s">
        <v>13</v>
      </c>
      <c r="BP59" s="13"/>
      <c r="BQ59" s="13"/>
      <c r="BR59" s="13"/>
      <c r="BS59" s="14"/>
    </row>
    <row r="60" spans="1:71" x14ac:dyDescent="0.25">
      <c r="A60" s="78" t="s">
        <v>18</v>
      </c>
      <c r="B60" s="58"/>
      <c r="C60" s="58"/>
      <c r="D60" s="58"/>
      <c r="E60" s="59">
        <f>E59/B55*100</f>
        <v>8.3992865438858491E-2</v>
      </c>
      <c r="F60" s="58" t="s">
        <v>19</v>
      </c>
      <c r="G60" s="79"/>
      <c r="H60" s="60"/>
      <c r="I60" s="78" t="s">
        <v>18</v>
      </c>
      <c r="J60" s="58"/>
      <c r="K60" s="58"/>
      <c r="L60" s="58"/>
      <c r="M60" s="58"/>
      <c r="N60" s="59">
        <f>N59/J55*100</f>
        <v>9.0727988653752853E-2</v>
      </c>
      <c r="O60" s="79" t="s">
        <v>19</v>
      </c>
      <c r="P60" s="60"/>
      <c r="Q60" s="78" t="s">
        <v>18</v>
      </c>
      <c r="R60" s="58"/>
      <c r="S60" s="58"/>
      <c r="T60" s="58"/>
      <c r="U60" s="58"/>
      <c r="V60" s="59">
        <f>V59/R55*100</f>
        <v>0.13529513888888889</v>
      </c>
      <c r="W60" s="79" t="s">
        <v>19</v>
      </c>
      <c r="X60" s="60"/>
      <c r="Y60" s="70"/>
      <c r="Z60" s="60"/>
      <c r="AA60" s="60"/>
      <c r="AB60" s="60"/>
      <c r="AC60" s="60"/>
      <c r="AD60" s="60"/>
      <c r="AE60" s="71"/>
      <c r="AF60" s="60"/>
      <c r="AG60" s="70"/>
      <c r="AH60" s="60"/>
      <c r="AI60" s="60"/>
      <c r="AJ60" s="60"/>
      <c r="AK60" s="60"/>
      <c r="AL60" s="60"/>
      <c r="AM60" s="71"/>
      <c r="AN60" s="60"/>
      <c r="AO60" s="70"/>
      <c r="AP60" s="60"/>
      <c r="AQ60" s="60"/>
      <c r="AR60" s="60"/>
      <c r="AS60" s="60"/>
      <c r="AT60" s="60"/>
      <c r="AU60" s="71"/>
      <c r="AV60" s="60"/>
      <c r="AW60" s="70"/>
      <c r="AX60" s="60"/>
      <c r="AY60" s="60"/>
      <c r="AZ60" s="60"/>
      <c r="BA60" s="60"/>
      <c r="BB60" s="60"/>
      <c r="BC60" s="71"/>
      <c r="BD60" s="60"/>
      <c r="BE60" s="70"/>
      <c r="BF60" s="60"/>
      <c r="BG60" s="13"/>
      <c r="BH60" s="13"/>
      <c r="BI60" s="13"/>
      <c r="BJ60" s="13"/>
      <c r="BK60" s="14"/>
      <c r="BM60" s="70"/>
      <c r="BN60" s="60"/>
      <c r="BO60" s="13"/>
      <c r="BP60" s="13"/>
      <c r="BQ60" s="13"/>
      <c r="BR60" s="13"/>
      <c r="BS60" s="14"/>
    </row>
    <row r="61" spans="1:71" ht="15.75" thickBot="1" x14ac:dyDescent="0.3">
      <c r="A61" s="82" t="s">
        <v>43</v>
      </c>
      <c r="B61" s="81">
        <f>B53/E59</f>
        <v>196</v>
      </c>
      <c r="C61" s="83" t="s">
        <v>44</v>
      </c>
      <c r="D61" s="83"/>
      <c r="E61" s="83"/>
      <c r="F61" s="83"/>
      <c r="G61" s="84"/>
      <c r="H61" s="60"/>
      <c r="I61" s="82" t="s">
        <v>51</v>
      </c>
      <c r="J61" s="81">
        <f>J53/N59</f>
        <v>274.79999999999995</v>
      </c>
      <c r="K61" s="83" t="s">
        <v>44</v>
      </c>
      <c r="L61" s="83"/>
      <c r="M61" s="83"/>
      <c r="N61" s="83"/>
      <c r="O61" s="84"/>
      <c r="P61" s="60"/>
      <c r="Q61" s="82" t="s">
        <v>51</v>
      </c>
      <c r="R61" s="81">
        <f>R53/V59</f>
        <v>288</v>
      </c>
      <c r="S61" s="83" t="s">
        <v>44</v>
      </c>
      <c r="T61" s="83"/>
      <c r="U61" s="83"/>
      <c r="V61" s="83"/>
      <c r="W61" s="84"/>
      <c r="X61" s="60"/>
      <c r="Y61" s="78" t="s">
        <v>15</v>
      </c>
      <c r="Z61" s="59">
        <f>Z57/Z59*100</f>
        <v>51.567524752475244</v>
      </c>
      <c r="AA61" s="58" t="s">
        <v>16</v>
      </c>
      <c r="AB61" s="58"/>
      <c r="AC61" s="58"/>
      <c r="AD61" s="58"/>
      <c r="AE61" s="79"/>
      <c r="AF61" s="60"/>
      <c r="AG61" s="78" t="s">
        <v>15</v>
      </c>
      <c r="AH61" s="59">
        <f>AH57/AH59*100</f>
        <v>28.162937062937065</v>
      </c>
      <c r="AI61" s="58" t="s">
        <v>16</v>
      </c>
      <c r="AJ61" s="58"/>
      <c r="AK61" s="58"/>
      <c r="AL61" s="58"/>
      <c r="AM61" s="79"/>
      <c r="AN61" s="60"/>
      <c r="AO61" s="78" t="s">
        <v>15</v>
      </c>
      <c r="AP61" s="59">
        <f>AP57/AP59*100</f>
        <v>29.942241379310335</v>
      </c>
      <c r="AQ61" s="58" t="s">
        <v>16</v>
      </c>
      <c r="AR61" s="58"/>
      <c r="AS61" s="58"/>
      <c r="AT61" s="58"/>
      <c r="AU61" s="79"/>
      <c r="AV61" s="60"/>
      <c r="AW61" s="78" t="s">
        <v>15</v>
      </c>
      <c r="AX61" s="59">
        <f>AX57/AX59*100</f>
        <v>21.947546012269942</v>
      </c>
      <c r="AY61" s="58" t="s">
        <v>16</v>
      </c>
      <c r="AZ61" s="58"/>
      <c r="BA61" s="58"/>
      <c r="BB61" s="58"/>
      <c r="BC61" s="79"/>
      <c r="BD61" s="60"/>
      <c r="BE61" s="78" t="s">
        <v>15</v>
      </c>
      <c r="BF61" s="59">
        <f>BF57/BF59*100</f>
        <v>28.317045454545447</v>
      </c>
      <c r="BG61" s="58" t="s">
        <v>16</v>
      </c>
      <c r="BH61" s="58"/>
      <c r="BI61" s="58"/>
      <c r="BJ61" s="58"/>
      <c r="BK61" s="79"/>
      <c r="BM61" s="78" t="s">
        <v>15</v>
      </c>
      <c r="BN61" s="59">
        <f>BN57/BN59*100</f>
        <v>25.538126627604164</v>
      </c>
      <c r="BO61" s="58" t="s">
        <v>16</v>
      </c>
      <c r="BP61" s="58"/>
      <c r="BQ61" s="58"/>
      <c r="BR61" s="58"/>
      <c r="BS61" s="79"/>
    </row>
    <row r="62" spans="1:71" x14ac:dyDescent="0.25">
      <c r="A62" s="60"/>
      <c r="B62" s="60"/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70"/>
      <c r="Z62" s="60"/>
      <c r="AA62" s="60"/>
      <c r="AB62" s="60"/>
      <c r="AC62" s="60"/>
      <c r="AD62" s="60"/>
      <c r="AE62" s="71"/>
      <c r="AF62" s="60"/>
      <c r="AG62" s="70"/>
      <c r="AH62" s="60"/>
      <c r="AI62" s="60"/>
      <c r="AJ62" s="60"/>
      <c r="AK62" s="60"/>
      <c r="AL62" s="60"/>
      <c r="AM62" s="71"/>
      <c r="AN62" s="60"/>
      <c r="AO62" s="70"/>
      <c r="AP62" s="60"/>
      <c r="AQ62" s="60"/>
      <c r="AR62" s="60"/>
      <c r="AS62" s="60"/>
      <c r="AT62" s="60"/>
      <c r="AU62" s="71"/>
      <c r="AV62" s="60"/>
      <c r="AW62" s="70"/>
      <c r="AX62" s="60"/>
      <c r="AY62" s="60"/>
      <c r="AZ62" s="60"/>
      <c r="BA62" s="60"/>
      <c r="BB62" s="60"/>
      <c r="BC62" s="71"/>
      <c r="BD62" s="60"/>
      <c r="BE62" s="70"/>
      <c r="BF62" s="60"/>
      <c r="BG62" s="13"/>
      <c r="BH62" s="13"/>
      <c r="BI62" s="13"/>
      <c r="BJ62" s="13"/>
      <c r="BK62" s="14"/>
      <c r="BM62" s="70"/>
      <c r="BN62" s="60"/>
      <c r="BO62" s="13"/>
      <c r="BP62" s="13"/>
      <c r="BQ62" s="13"/>
      <c r="BR62" s="13"/>
      <c r="BS62" s="14"/>
    </row>
    <row r="63" spans="1:71" x14ac:dyDescent="0.25">
      <c r="A63" s="60" t="s">
        <v>75</v>
      </c>
      <c r="B63" s="60"/>
      <c r="C63" s="60"/>
      <c r="D63" s="60"/>
      <c r="E63" s="60"/>
      <c r="F63" s="60"/>
      <c r="G63" s="60"/>
      <c r="H63" s="60"/>
      <c r="I63" s="60" t="s">
        <v>75</v>
      </c>
      <c r="J63" s="60"/>
      <c r="K63" s="60"/>
      <c r="L63" s="60"/>
      <c r="M63" s="60"/>
      <c r="N63" s="60"/>
      <c r="O63" s="60"/>
      <c r="P63" s="60"/>
      <c r="Q63" s="60" t="s">
        <v>75</v>
      </c>
      <c r="R63" s="60"/>
      <c r="S63" s="60"/>
      <c r="T63" s="60"/>
      <c r="U63" s="60"/>
      <c r="V63" s="60"/>
      <c r="W63" s="60"/>
      <c r="X63" s="60"/>
      <c r="Y63" s="78" t="s">
        <v>17</v>
      </c>
      <c r="Z63" s="58"/>
      <c r="AA63" s="58"/>
      <c r="AB63" s="58"/>
      <c r="AC63" s="58"/>
      <c r="AD63" s="58"/>
      <c r="AE63" s="80">
        <f>Z57/Z66</f>
        <v>6.7905084745762706E-2</v>
      </c>
      <c r="AF63" s="60"/>
      <c r="AG63" s="78" t="s">
        <v>17</v>
      </c>
      <c r="AH63" s="58"/>
      <c r="AI63" s="58"/>
      <c r="AJ63" s="58"/>
      <c r="AK63" s="58"/>
      <c r="AL63" s="58"/>
      <c r="AM63" s="80">
        <f>AH57/AH66</f>
        <v>3.6479166666666674E-2</v>
      </c>
      <c r="AN63" s="60"/>
      <c r="AO63" s="78" t="s">
        <v>17</v>
      </c>
      <c r="AP63" s="58"/>
      <c r="AQ63" s="58"/>
      <c r="AR63" s="58"/>
      <c r="AS63" s="58"/>
      <c r="AT63" s="59">
        <f>AP57/AP66</f>
        <v>1.8917755991285399E-2</v>
      </c>
      <c r="AU63" s="79"/>
      <c r="AV63" s="60"/>
      <c r="AW63" s="78" t="s">
        <v>17</v>
      </c>
      <c r="AX63" s="58"/>
      <c r="AY63" s="58"/>
      <c r="AZ63" s="58"/>
      <c r="BA63" s="58"/>
      <c r="BB63" s="59">
        <f>AX57/AX66</f>
        <v>3.0785680478464788E-2</v>
      </c>
      <c r="BC63" s="79"/>
      <c r="BD63" s="60"/>
      <c r="BE63" s="78" t="s">
        <v>17</v>
      </c>
      <c r="BF63" s="58"/>
      <c r="BG63" s="58"/>
      <c r="BH63" s="58"/>
      <c r="BI63" s="58"/>
      <c r="BJ63" s="59">
        <f>BF57/BF66</f>
        <v>9.9925814536340838E-3</v>
      </c>
      <c r="BK63" s="79"/>
      <c r="BM63" s="78" t="s">
        <v>17</v>
      </c>
      <c r="BN63" s="58"/>
      <c r="BO63" s="58"/>
      <c r="BP63" s="58"/>
      <c r="BQ63" s="58"/>
      <c r="BR63" s="59">
        <f>BN57/BN66</f>
        <v>1.7383847599141081E-2</v>
      </c>
      <c r="BS63" s="79"/>
    </row>
    <row r="64" spans="1:71" x14ac:dyDescent="0.25">
      <c r="A64" s="60"/>
      <c r="B64" s="60"/>
      <c r="C64" s="60"/>
      <c r="D64" s="60"/>
      <c r="E64" s="60"/>
      <c r="F64" s="60"/>
      <c r="G64" s="60"/>
      <c r="H64" s="60"/>
      <c r="I64" s="60"/>
      <c r="J64" s="60"/>
      <c r="K64" s="60"/>
      <c r="L64" s="60"/>
      <c r="M64" s="60"/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78" t="s">
        <v>18</v>
      </c>
      <c r="Z64" s="58"/>
      <c r="AA64" s="58"/>
      <c r="AB64" s="58"/>
      <c r="AC64" s="58"/>
      <c r="AD64" s="58"/>
      <c r="AE64" s="80">
        <f>AE63/Z59*100</f>
        <v>0.33616378587011242</v>
      </c>
      <c r="AF64" s="60"/>
      <c r="AG64" s="78" t="s">
        <v>18</v>
      </c>
      <c r="AH64" s="58"/>
      <c r="AI64" s="58"/>
      <c r="AJ64" s="58"/>
      <c r="AK64" s="58"/>
      <c r="AL64" s="58"/>
      <c r="AM64" s="80">
        <f>AM63/AH59*100</f>
        <v>0.12754953379953382</v>
      </c>
      <c r="AN64" s="60"/>
      <c r="AO64" s="78" t="s">
        <v>18</v>
      </c>
      <c r="AP64" s="58"/>
      <c r="AQ64" s="58"/>
      <c r="AR64" s="58"/>
      <c r="AS64" s="58"/>
      <c r="AT64" s="59">
        <f>AT63/AP59*100</f>
        <v>8.1542051686574996E-2</v>
      </c>
      <c r="AU64" s="79"/>
      <c r="AV64" s="60"/>
      <c r="AW64" s="78" t="s">
        <v>18</v>
      </c>
      <c r="AX64" s="58"/>
      <c r="AY64" s="58"/>
      <c r="AZ64" s="58"/>
      <c r="BA64" s="58"/>
      <c r="BB64" s="59">
        <f>BB63/AX59*100</f>
        <v>9.4434602694677267E-2</v>
      </c>
      <c r="BC64" s="79"/>
      <c r="BD64" s="60"/>
      <c r="BE64" s="78" t="s">
        <v>18</v>
      </c>
      <c r="BF64" s="58"/>
      <c r="BG64" s="58"/>
      <c r="BH64" s="58"/>
      <c r="BI64" s="58"/>
      <c r="BJ64" s="59">
        <f>BJ63/BF59*100</f>
        <v>2.8388015493278646E-2</v>
      </c>
      <c r="BK64" s="79"/>
      <c r="BM64" s="78" t="s">
        <v>18</v>
      </c>
      <c r="BN64" s="58"/>
      <c r="BO64" s="58"/>
      <c r="BP64" s="58"/>
      <c r="BQ64" s="58"/>
      <c r="BR64" s="59">
        <f>BR63/BN59*100</f>
        <v>5.9738307900828458E-2</v>
      </c>
      <c r="BS64" s="79"/>
    </row>
    <row r="65" spans="1:71" x14ac:dyDescent="0.25">
      <c r="A65" s="60"/>
      <c r="B65" s="60"/>
      <c r="C65" s="60"/>
      <c r="D65" s="60"/>
      <c r="E65" s="60"/>
      <c r="F65" s="60"/>
      <c r="G65" s="60"/>
      <c r="H65" s="60"/>
      <c r="I65" s="60"/>
      <c r="J65" s="60"/>
      <c r="K65" s="60"/>
      <c r="L65" s="60"/>
      <c r="M65" s="60"/>
      <c r="N65" s="60"/>
      <c r="O65" s="60"/>
      <c r="P65" s="60"/>
      <c r="Q65" s="60"/>
      <c r="R65" s="60"/>
      <c r="S65" s="60"/>
      <c r="T65" s="60"/>
      <c r="U65" s="60"/>
      <c r="V65" s="60"/>
      <c r="W65" s="60"/>
      <c r="X65" s="60"/>
      <c r="Y65" s="78"/>
      <c r="Z65" s="58"/>
      <c r="AA65" s="58"/>
      <c r="AB65" s="58"/>
      <c r="AC65" s="58"/>
      <c r="AD65" s="58"/>
      <c r="AE65" s="79"/>
      <c r="AF65" s="60"/>
      <c r="AG65" s="78"/>
      <c r="AH65" s="58"/>
      <c r="AI65" s="58"/>
      <c r="AJ65" s="58"/>
      <c r="AK65" s="58"/>
      <c r="AL65" s="58"/>
      <c r="AM65" s="79"/>
      <c r="AN65" s="60"/>
      <c r="AO65" s="78"/>
      <c r="AP65" s="58"/>
      <c r="AQ65" s="58"/>
      <c r="AR65" s="58"/>
      <c r="AS65" s="58"/>
      <c r="AT65" s="58"/>
      <c r="AU65" s="79"/>
      <c r="AV65" s="60"/>
      <c r="AW65" s="78"/>
      <c r="AX65" s="58"/>
      <c r="AY65" s="58"/>
      <c r="AZ65" s="58"/>
      <c r="BA65" s="58"/>
      <c r="BB65" s="58"/>
      <c r="BC65" s="79"/>
      <c r="BD65" s="60"/>
      <c r="BE65" s="70"/>
      <c r="BF65" s="60"/>
      <c r="BG65" s="13"/>
      <c r="BH65" s="13"/>
      <c r="BI65" s="13"/>
      <c r="BJ65" s="13"/>
      <c r="BK65" s="14"/>
      <c r="BM65" s="70"/>
      <c r="BN65" s="60"/>
      <c r="BO65" s="13"/>
      <c r="BP65" s="13"/>
      <c r="BQ65" s="13"/>
      <c r="BR65" s="13"/>
      <c r="BS65" s="14"/>
    </row>
    <row r="66" spans="1:71" ht="15.75" thickBot="1" x14ac:dyDescent="0.3">
      <c r="A66" s="60"/>
      <c r="B66" s="60"/>
      <c r="C66" s="60"/>
      <c r="D66" s="60"/>
      <c r="E66" s="60"/>
      <c r="F66" s="60"/>
      <c r="G66" s="60"/>
      <c r="H66" s="60"/>
      <c r="I66" s="60"/>
      <c r="J66" s="60"/>
      <c r="K66" s="60"/>
      <c r="L66" s="60"/>
      <c r="M66" s="60"/>
      <c r="N66" s="60"/>
      <c r="O66" s="60"/>
      <c r="P66" s="60"/>
      <c r="Q66" s="60"/>
      <c r="R66" s="60"/>
      <c r="S66" s="60"/>
      <c r="T66" s="60"/>
      <c r="U66" s="60"/>
      <c r="V66" s="60"/>
      <c r="W66" s="60"/>
      <c r="X66" s="60"/>
      <c r="Y66" s="82" t="s">
        <v>60</v>
      </c>
      <c r="Z66" s="83">
        <f>13*11.8</f>
        <v>153.4</v>
      </c>
      <c r="AA66" s="81"/>
      <c r="AB66" s="83"/>
      <c r="AC66" s="83"/>
      <c r="AD66" s="83"/>
      <c r="AE66" s="84"/>
      <c r="AF66" s="60"/>
      <c r="AG66" s="82" t="s">
        <v>60</v>
      </c>
      <c r="AH66" s="81">
        <f>12*18.4</f>
        <v>220.79999999999998</v>
      </c>
      <c r="AI66" s="83" t="s">
        <v>44</v>
      </c>
      <c r="AJ66" s="83"/>
      <c r="AK66" s="83"/>
      <c r="AL66" s="83"/>
      <c r="AM66" s="84"/>
      <c r="AN66" s="60"/>
      <c r="AO66" s="78" t="s">
        <v>60</v>
      </c>
      <c r="AP66" s="59">
        <f>18*20.4</f>
        <v>367.2</v>
      </c>
      <c r="AQ66" s="58" t="s">
        <v>44</v>
      </c>
      <c r="AR66" s="58"/>
      <c r="AS66" s="58"/>
      <c r="AT66" s="58"/>
      <c r="AU66" s="79"/>
      <c r="AV66" s="60"/>
      <c r="AW66" s="78" t="s">
        <v>60</v>
      </c>
      <c r="AX66" s="59">
        <v>232.41</v>
      </c>
      <c r="AY66" s="58" t="s">
        <v>44</v>
      </c>
      <c r="AZ66" s="58"/>
      <c r="BA66" s="58"/>
      <c r="BB66" s="58"/>
      <c r="BC66" s="79"/>
      <c r="BD66" s="60"/>
      <c r="BE66" s="78" t="s">
        <v>60</v>
      </c>
      <c r="BF66" s="59">
        <v>997.5</v>
      </c>
      <c r="BG66" s="58"/>
      <c r="BH66" s="58"/>
      <c r="BI66" s="58"/>
      <c r="BJ66" s="58"/>
      <c r="BK66" s="79"/>
      <c r="BM66" s="78" t="s">
        <v>60</v>
      </c>
      <c r="BN66" s="59">
        <v>427.5</v>
      </c>
      <c r="BO66" s="58"/>
      <c r="BP66" s="58"/>
      <c r="BQ66" s="58"/>
      <c r="BR66" s="58"/>
      <c r="BS66" s="79"/>
    </row>
    <row r="67" spans="1:71" ht="15.75" thickBot="1" x14ac:dyDescent="0.3">
      <c r="A67" s="60"/>
      <c r="B67" s="60"/>
      <c r="C67" s="60"/>
      <c r="D67" s="60"/>
      <c r="E67" s="60"/>
      <c r="F67" s="60"/>
      <c r="G67" s="60"/>
      <c r="H67" s="60"/>
      <c r="I67" s="60"/>
      <c r="J67" s="60"/>
      <c r="K67" s="60"/>
      <c r="L67" s="60"/>
      <c r="M67" s="60"/>
      <c r="N67" s="60"/>
      <c r="O67" s="60"/>
      <c r="P67" s="60"/>
      <c r="Q67" s="60"/>
      <c r="R67" s="60"/>
      <c r="S67" s="60"/>
      <c r="T67" s="60"/>
      <c r="U67" s="60"/>
      <c r="V67" s="60"/>
      <c r="W67" s="60"/>
      <c r="X67" s="60"/>
      <c r="Y67" s="60"/>
      <c r="Z67" s="60"/>
      <c r="AA67" s="60"/>
      <c r="AB67" s="60"/>
      <c r="AC67" s="60"/>
      <c r="AD67" s="60"/>
      <c r="AE67" s="60"/>
      <c r="AF67" s="60"/>
      <c r="AG67" s="60"/>
      <c r="AH67" s="60"/>
      <c r="AI67" s="60"/>
      <c r="AJ67" s="60"/>
      <c r="AK67" s="60"/>
      <c r="AL67" s="60"/>
      <c r="AM67" s="60"/>
      <c r="AN67" s="60"/>
      <c r="AO67" s="82"/>
      <c r="AP67" s="83"/>
      <c r="AQ67" s="83"/>
      <c r="AR67" s="83"/>
      <c r="AS67" s="83"/>
      <c r="AT67" s="83"/>
      <c r="AU67" s="84"/>
      <c r="AV67" s="60"/>
      <c r="AW67" s="82"/>
      <c r="AX67" s="83"/>
      <c r="AY67" s="83"/>
      <c r="AZ67" s="83"/>
      <c r="BA67" s="83"/>
      <c r="BB67" s="83"/>
      <c r="BC67" s="84"/>
      <c r="BD67" s="60"/>
      <c r="BE67" s="72"/>
      <c r="BF67" s="73"/>
      <c r="BG67" s="47"/>
      <c r="BH67" s="47"/>
      <c r="BI67" s="47"/>
      <c r="BJ67" s="47"/>
      <c r="BK67" s="48"/>
      <c r="BM67" s="72"/>
      <c r="BN67" s="73"/>
      <c r="BO67" s="47"/>
      <c r="BP67" s="47"/>
      <c r="BQ67" s="47"/>
      <c r="BR67" s="47"/>
      <c r="BS67" s="48"/>
    </row>
    <row r="68" spans="1:71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58" t="s">
        <v>75</v>
      </c>
      <c r="Z68" s="13"/>
      <c r="AA68" s="13"/>
      <c r="AB68" s="13"/>
      <c r="AC68" s="13"/>
      <c r="AD68" s="13"/>
      <c r="AE68" s="13"/>
      <c r="AF68" s="13"/>
      <c r="AG68" s="58" t="s">
        <v>75</v>
      </c>
      <c r="AH68" s="13"/>
      <c r="AI68" s="13"/>
      <c r="AJ68" s="13"/>
      <c r="AK68" s="13"/>
      <c r="AL68" s="13"/>
      <c r="AM68" s="13"/>
      <c r="AN68" s="13"/>
      <c r="AO68" s="58" t="s">
        <v>75</v>
      </c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topLeftCell="D1" workbookViewId="0">
      <selection activeCell="D26" sqref="D26"/>
    </sheetView>
  </sheetViews>
  <sheetFormatPr baseColWidth="10" defaultRowHeight="15" x14ac:dyDescent="0.25"/>
  <cols>
    <col min="1" max="1" width="28.7109375" customWidth="1"/>
    <col min="2" max="2" width="30.5703125" customWidth="1"/>
    <col min="3" max="3" width="22.42578125" customWidth="1"/>
    <col min="4" max="4" width="19.85546875" customWidth="1"/>
    <col min="5" max="5" width="20.85546875" customWidth="1"/>
    <col min="6" max="6" width="21.7109375" customWidth="1"/>
    <col min="7" max="7" width="24.5703125" customWidth="1"/>
    <col min="8" max="8" width="39.85546875" customWidth="1"/>
    <col min="9" max="9" width="36.28515625" customWidth="1"/>
    <col min="10" max="10" width="24.140625" customWidth="1"/>
    <col min="11" max="11" width="17.7109375" customWidth="1"/>
    <col min="12" max="12" width="14" customWidth="1"/>
    <col min="13" max="13" width="22.140625" customWidth="1"/>
    <col min="14" max="14" width="21.85546875" customWidth="1"/>
  </cols>
  <sheetData>
    <row r="1" spans="1:14" ht="15.75" thickBot="1" x14ac:dyDescent="0.3"/>
    <row r="2" spans="1:14" ht="15.75" thickBot="1" x14ac:dyDescent="0.3">
      <c r="B2" s="9" t="s">
        <v>0</v>
      </c>
      <c r="C2" s="9" t="s">
        <v>83</v>
      </c>
      <c r="D2" s="9" t="s">
        <v>90</v>
      </c>
      <c r="E2" s="9" t="s">
        <v>91</v>
      </c>
      <c r="F2" s="9" t="s">
        <v>92</v>
      </c>
      <c r="G2" s="9" t="s">
        <v>93</v>
      </c>
      <c r="H2" s="65" t="s">
        <v>94</v>
      </c>
      <c r="I2" s="65" t="s">
        <v>61</v>
      </c>
      <c r="J2" s="9" t="s">
        <v>62</v>
      </c>
      <c r="K2" s="11" t="s">
        <v>63</v>
      </c>
      <c r="L2" s="11" t="s">
        <v>64</v>
      </c>
      <c r="M2" s="9" t="s">
        <v>65</v>
      </c>
      <c r="N2" s="65" t="s">
        <v>80</v>
      </c>
    </row>
    <row r="3" spans="1:14" x14ac:dyDescent="0.25">
      <c r="A3" s="62" t="s">
        <v>85</v>
      </c>
      <c r="B3" s="57">
        <v>2.9237200000000001E-2</v>
      </c>
      <c r="C3" s="5">
        <v>4.2207399999999999E-2</v>
      </c>
      <c r="D3" s="5">
        <v>5.3198299999999997E-2</v>
      </c>
      <c r="E3" s="5"/>
      <c r="F3" s="5">
        <v>6.0158700000000002E-2</v>
      </c>
      <c r="G3" s="66">
        <v>9.9742399999999995E-2</v>
      </c>
      <c r="H3" s="5">
        <v>6.0158700000000002E-2</v>
      </c>
      <c r="I3" s="5">
        <v>9.8000199999999996E-2</v>
      </c>
      <c r="J3" s="5">
        <v>6.0291200000000003E-2</v>
      </c>
      <c r="K3" s="5">
        <v>6.0624600000000001E-2</v>
      </c>
      <c r="L3" s="5">
        <v>5.0888500000000003E-2</v>
      </c>
      <c r="M3" s="5"/>
      <c r="N3" s="5">
        <v>9.1218800000000003E-2</v>
      </c>
    </row>
    <row r="4" spans="1:14" x14ac:dyDescent="0.25">
      <c r="A4" s="63" t="s">
        <v>86</v>
      </c>
      <c r="B4" s="57">
        <v>2.0615600000000001E-2</v>
      </c>
      <c r="C4" s="5">
        <v>2.0897599999999999E-2</v>
      </c>
      <c r="D4" s="5">
        <v>3.5346000000000002E-2</v>
      </c>
      <c r="E4" s="5"/>
      <c r="F4" s="5">
        <v>3.51413E-2</v>
      </c>
      <c r="G4" s="66">
        <v>4.4690000000000001E-2</v>
      </c>
      <c r="H4" s="5">
        <v>3.51413E-2</v>
      </c>
      <c r="I4" s="5">
        <v>6.1051300000000003E-2</v>
      </c>
      <c r="J4" s="5">
        <v>3.83007E-2</v>
      </c>
      <c r="K4" s="5">
        <v>3.45822E-2</v>
      </c>
      <c r="L4" s="5">
        <v>4.6447200000000001E-2</v>
      </c>
      <c r="M4" s="5"/>
      <c r="N4" s="5">
        <v>3.3067399999999997E-2</v>
      </c>
    </row>
    <row r="5" spans="1:14" x14ac:dyDescent="0.25">
      <c r="A5" s="63" t="s">
        <v>87</v>
      </c>
      <c r="B5" s="57">
        <v>1.0441799999999999E-2</v>
      </c>
      <c r="C5" s="5">
        <v>1.91479E-3</v>
      </c>
      <c r="D5" s="5">
        <v>1.40927E-2</v>
      </c>
      <c r="E5" s="5"/>
      <c r="F5" s="5">
        <v>9.9404100000000002E-3</v>
      </c>
      <c r="G5" s="66">
        <v>7.5811999999999997E-3</v>
      </c>
      <c r="H5" s="5">
        <v>9.9404100000000002E-3</v>
      </c>
      <c r="I5" s="5">
        <v>7.7906900000000003E-3</v>
      </c>
      <c r="J5" s="5">
        <v>9.5634899999999991E-3</v>
      </c>
      <c r="K5" s="5">
        <v>1.0222699999999999E-2</v>
      </c>
      <c r="L5" s="5">
        <v>3.7830999999999997E-2</v>
      </c>
      <c r="M5" s="5"/>
      <c r="N5" s="5">
        <v>6.3290999999999998E-3</v>
      </c>
    </row>
    <row r="6" spans="1:14" x14ac:dyDescent="0.25">
      <c r="A6" s="63" t="s">
        <v>84</v>
      </c>
      <c r="B6" s="5">
        <v>21.202916666666663</v>
      </c>
      <c r="C6" s="5">
        <v>24.386499999999991</v>
      </c>
      <c r="D6" s="5">
        <v>26.622393822393818</v>
      </c>
      <c r="E6" s="5"/>
      <c r="F6" s="5">
        <v>33.485964912280693</v>
      </c>
      <c r="G6" s="66">
        <v>21.8258771929825</v>
      </c>
      <c r="H6" s="5">
        <v>27.762280701754399</v>
      </c>
      <c r="I6" s="5">
        <v>17.849295774647882</v>
      </c>
      <c r="J6" s="5">
        <v>30.785853658536581</v>
      </c>
      <c r="K6" s="5">
        <v>12.293103448275863</v>
      </c>
      <c r="L6" s="5">
        <v>25.284297520661159</v>
      </c>
      <c r="M6" s="5"/>
      <c r="N6" s="5">
        <v>21.429951690821255</v>
      </c>
    </row>
    <row r="7" spans="1:14" x14ac:dyDescent="0.25">
      <c r="A7" s="63" t="s">
        <v>88</v>
      </c>
      <c r="B7" s="5">
        <v>4.1902997364953884E-2</v>
      </c>
      <c r="C7" s="5">
        <v>4.9365384615384603E-2</v>
      </c>
      <c r="D7" s="5">
        <v>5.7624229052800478E-2</v>
      </c>
      <c r="E7" s="5"/>
      <c r="F7" s="5">
        <v>0.10249759691545973</v>
      </c>
      <c r="G7" s="66">
        <v>5.2694054063212099E-2</v>
      </c>
      <c r="H7" s="5">
        <v>8.6892897345084194E-2</v>
      </c>
      <c r="I7" s="5">
        <v>7.0550576184378988E-2</v>
      </c>
      <c r="J7" s="5">
        <v>7.3264763585284581E-2</v>
      </c>
      <c r="K7" s="5">
        <v>5.4202396156419162E-2</v>
      </c>
      <c r="L7" s="5">
        <v>0.14141105995895503</v>
      </c>
      <c r="M7" s="5"/>
      <c r="N7" s="5">
        <v>6.6843267906491768E-2</v>
      </c>
    </row>
    <row r="8" spans="1:14" ht="15.75" thickBot="1" x14ac:dyDescent="0.3">
      <c r="A8" s="64" t="s">
        <v>89</v>
      </c>
      <c r="B8" s="5">
        <v>506</v>
      </c>
      <c r="C8" s="5">
        <v>493.99999999999994</v>
      </c>
      <c r="D8" s="5">
        <v>462</v>
      </c>
      <c r="E8" s="5"/>
      <c r="F8" s="5">
        <v>326.7</v>
      </c>
      <c r="G8" s="66">
        <v>414.2</v>
      </c>
      <c r="H8" s="5">
        <v>319.5</v>
      </c>
      <c r="I8" s="5">
        <v>253</v>
      </c>
      <c r="J8" s="5">
        <v>420.20000000000005</v>
      </c>
      <c r="K8" s="5">
        <v>226.79999999999998</v>
      </c>
      <c r="L8" s="5">
        <v>178.8</v>
      </c>
      <c r="M8" s="5"/>
      <c r="N8" s="5">
        <v>320.59999999999997</v>
      </c>
    </row>
    <row r="9" spans="1:14" x14ac:dyDescent="0.25">
      <c r="B9" t="s">
        <v>97</v>
      </c>
      <c r="C9">
        <f>AVERAGE(B4,C4,D4,F4,G4,H4,I4,J4,K4,L4,N4)</f>
        <v>3.6843690909090919E-2</v>
      </c>
    </row>
    <row r="10" spans="1:14" x14ac:dyDescent="0.25">
      <c r="B10" t="s">
        <v>98</v>
      </c>
      <c r="C10">
        <f>AVERAGE(B3:N3)</f>
        <v>6.4156909090909098E-2</v>
      </c>
    </row>
    <row r="13" spans="1:14" ht="15.75" thickBot="1" x14ac:dyDescent="0.3"/>
    <row r="14" spans="1:14" x14ac:dyDescent="0.25">
      <c r="B14" s="67" t="s">
        <v>30</v>
      </c>
      <c r="C14" s="68" t="s">
        <v>95</v>
      </c>
      <c r="D14" s="68" t="s">
        <v>96</v>
      </c>
      <c r="E14" s="68" t="s">
        <v>72</v>
      </c>
      <c r="F14" s="69" t="s">
        <v>82</v>
      </c>
      <c r="G14" s="67" t="s">
        <v>54</v>
      </c>
      <c r="H14" s="74" t="s">
        <v>99</v>
      </c>
      <c r="I14" s="74" t="s">
        <v>100</v>
      </c>
    </row>
    <row r="15" spans="1:14" x14ac:dyDescent="0.25">
      <c r="A15" s="3" t="s">
        <v>85</v>
      </c>
      <c r="B15" s="5">
        <v>6.6569000000000003E-2</v>
      </c>
      <c r="C15" s="5">
        <v>4.5329599999999998E-2</v>
      </c>
      <c r="D15" s="5">
        <v>6.49613E-2</v>
      </c>
      <c r="E15" s="5">
        <v>0.17879300000000001</v>
      </c>
      <c r="F15" s="5">
        <v>5.7090299999999997E-2</v>
      </c>
      <c r="G15" s="5">
        <v>4.8463300000000001E-2</v>
      </c>
      <c r="H15" s="4">
        <v>8.7707499999999994E-2</v>
      </c>
      <c r="I15" s="4">
        <v>4.1247499999999999E-2</v>
      </c>
    </row>
    <row r="16" spans="1:14" x14ac:dyDescent="0.25">
      <c r="A16" s="3" t="s">
        <v>86</v>
      </c>
      <c r="B16" s="5">
        <v>4.8171899999999997E-2</v>
      </c>
      <c r="C16" s="5">
        <v>2.7626100000000001E-2</v>
      </c>
      <c r="D16" s="5">
        <v>4.4437999999999998E-2</v>
      </c>
      <c r="E16" s="5">
        <v>8.2634600000000002E-2</v>
      </c>
      <c r="F16" s="5">
        <v>4.2148199999999997E-2</v>
      </c>
      <c r="G16" s="5">
        <v>2.4646700000000001E-2</v>
      </c>
      <c r="H16" s="4">
        <v>4.7772500000000002E-2</v>
      </c>
      <c r="I16" s="4">
        <v>2.8018899999999999E-2</v>
      </c>
    </row>
    <row r="17" spans="1:9" x14ac:dyDescent="0.25">
      <c r="A17" s="3" t="s">
        <v>87</v>
      </c>
      <c r="B17" s="5">
        <v>2.3068999999999999E-2</v>
      </c>
      <c r="C17" s="5">
        <v>1.5714700000000002E-2</v>
      </c>
      <c r="D17" s="5">
        <v>9.8263499999999993E-3</v>
      </c>
      <c r="E17" s="5">
        <v>1.7787000000000001E-2</v>
      </c>
      <c r="F17" s="5">
        <v>1.2693599999999999E-2</v>
      </c>
      <c r="G17" s="5">
        <v>4.3447599999999996E-3</v>
      </c>
      <c r="H17" s="4">
        <v>1.9226300000000002E-2</v>
      </c>
      <c r="I17" s="4">
        <v>7.20976E-3</v>
      </c>
    </row>
    <row r="18" spans="1:9" x14ac:dyDescent="0.25">
      <c r="A18" s="3" t="s">
        <v>84</v>
      </c>
      <c r="B18" s="5">
        <v>16.462601626016262</v>
      </c>
      <c r="C18" s="5">
        <v>24.932051282051283</v>
      </c>
      <c r="D18" s="5">
        <v>38.964999999999996</v>
      </c>
      <c r="E18" s="5">
        <v>51.567524752475244</v>
      </c>
      <c r="F18" s="5">
        <v>28.162937062937065</v>
      </c>
      <c r="G18" s="5">
        <v>29.942241379310335</v>
      </c>
      <c r="H18" s="4">
        <v>21.947546012269942</v>
      </c>
      <c r="I18" s="5">
        <v>28.317045454545447</v>
      </c>
    </row>
    <row r="19" spans="1:9" x14ac:dyDescent="0.25">
      <c r="A19" s="3" t="s">
        <v>88</v>
      </c>
      <c r="B19" s="5">
        <v>8.3992865438858491E-2</v>
      </c>
      <c r="C19" s="5">
        <v>9.0727988653752853E-2</v>
      </c>
      <c r="D19" s="5">
        <v>0.13529513888888889</v>
      </c>
      <c r="E19" s="5">
        <v>0.33616378587011242</v>
      </c>
      <c r="F19" s="5">
        <v>0.12754953379953382</v>
      </c>
      <c r="G19" s="5">
        <v>8.1542051686574996E-2</v>
      </c>
      <c r="H19" s="4">
        <v>9.4434602694677267E-2</v>
      </c>
      <c r="I19" s="4">
        <v>2.8388015493278646E-2</v>
      </c>
    </row>
    <row r="20" spans="1:9" x14ac:dyDescent="0.25">
      <c r="A20" s="3" t="s">
        <v>89</v>
      </c>
      <c r="B20" s="5">
        <v>196</v>
      </c>
      <c r="C20" s="5">
        <v>274.79999999999995</v>
      </c>
      <c r="D20" s="5">
        <v>288</v>
      </c>
      <c r="E20" s="5">
        <v>153.4</v>
      </c>
      <c r="F20" s="5">
        <v>220.79999999999998</v>
      </c>
      <c r="G20" s="5">
        <v>367.2</v>
      </c>
      <c r="H20" s="4">
        <v>232.41</v>
      </c>
      <c r="I20" s="4">
        <v>997.5</v>
      </c>
    </row>
    <row r="21" spans="1:9" x14ac:dyDescent="0.25">
      <c r="B21" t="s">
        <v>97</v>
      </c>
      <c r="C21">
        <f>AVERAGE(B16,C16,D16,E16,F16,G16,H16,I16)</f>
        <v>4.3182112500000001E-2</v>
      </c>
    </row>
    <row r="22" spans="1:9" x14ac:dyDescent="0.25">
      <c r="B22" t="s">
        <v>98</v>
      </c>
      <c r="C22">
        <f>AVERAGE(B15,C15,D15,E15,F15,G15,H15,I15)</f>
        <v>7.3770187500000001E-2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workbookViewId="0">
      <selection activeCell="A23" sqref="A23"/>
    </sheetView>
  </sheetViews>
  <sheetFormatPr baseColWidth="10" defaultRowHeight="15" x14ac:dyDescent="0.25"/>
  <sheetData>
    <row r="1" spans="1:11" ht="15.75" thickBot="1" x14ac:dyDescent="0.3"/>
    <row r="2" spans="1:11" x14ac:dyDescent="0.25">
      <c r="A2" s="9" t="s">
        <v>37</v>
      </c>
      <c r="B2" s="10"/>
      <c r="C2" s="10"/>
      <c r="D2" s="10"/>
      <c r="E2" s="10"/>
      <c r="F2" s="10"/>
      <c r="G2" s="10"/>
      <c r="H2" s="10"/>
      <c r="I2" s="10"/>
      <c r="J2" s="11"/>
    </row>
    <row r="3" spans="1:11" ht="15.75" thickBot="1" x14ac:dyDescent="0.3">
      <c r="A3" s="29">
        <v>1.7241152173913043E-2</v>
      </c>
      <c r="B3" s="26">
        <v>1.6976769230769233E-2</v>
      </c>
      <c r="C3" s="26">
        <v>4.0860619047619048E-2</v>
      </c>
      <c r="D3" s="26">
        <v>9.1229691876750711E-4</v>
      </c>
      <c r="E3" s="49">
        <v>4.0935333333333331E-2</v>
      </c>
      <c r="F3" s="51">
        <v>5.3269565217391304E-2</v>
      </c>
      <c r="G3" s="50">
        <v>2.9875052631578945E-2</v>
      </c>
      <c r="H3" s="26">
        <v>1.6728920000000001E-2</v>
      </c>
      <c r="I3" s="26">
        <v>4.4245302013422819E-2</v>
      </c>
      <c r="J3" s="28">
        <v>1.3757557603686636E-2</v>
      </c>
      <c r="K3" s="41">
        <f>AVERAGE(A3:J3)</f>
        <v>2.7480256817048188E-2</v>
      </c>
    </row>
    <row r="4" spans="1:11" ht="15.75" thickBot="1" x14ac:dyDescent="0.3">
      <c r="F4" s="7"/>
      <c r="K4" s="7"/>
    </row>
    <row r="5" spans="1:11" x14ac:dyDescent="0.25">
      <c r="A5" s="9" t="s">
        <v>38</v>
      </c>
      <c r="B5" s="10"/>
      <c r="C5" s="10"/>
      <c r="D5" s="10"/>
      <c r="E5" s="10"/>
      <c r="F5" s="10"/>
      <c r="G5" s="10"/>
      <c r="H5" s="10"/>
      <c r="I5" s="10"/>
      <c r="J5" s="11"/>
      <c r="K5" s="7"/>
    </row>
    <row r="6" spans="1:11" ht="15.75" thickBot="1" x14ac:dyDescent="0.3">
      <c r="A6" s="29">
        <v>3.189913043478261E-2</v>
      </c>
      <c r="B6" s="26">
        <v>4.3344615384615384E-2</v>
      </c>
      <c r="C6" s="26">
        <v>7.3336190476190471E-2</v>
      </c>
      <c r="D6" s="26">
        <v>1.471200980392157E-3</v>
      </c>
      <c r="E6" s="49">
        <v>6.1187333333333337E-2</v>
      </c>
      <c r="F6" s="51">
        <v>7.6055652173913038E-2</v>
      </c>
      <c r="G6" s="50">
        <v>4.9466421052631576E-2</v>
      </c>
      <c r="H6" s="26">
        <v>2.7478159999999998E-2</v>
      </c>
      <c r="I6" s="26">
        <v>5.6236577181208051E-2</v>
      </c>
      <c r="J6" s="28">
        <v>3.0463502304147468E-2</v>
      </c>
      <c r="K6" s="41">
        <f t="shared" ref="K6:K21" si="0">AVERAGE(A6:J6)</f>
        <v>4.5093878332121411E-2</v>
      </c>
    </row>
    <row r="7" spans="1:11" ht="15.75" thickBot="1" x14ac:dyDescent="0.3">
      <c r="F7" s="7"/>
      <c r="K7" s="7"/>
    </row>
    <row r="8" spans="1:11" x14ac:dyDescent="0.25">
      <c r="A8" s="9" t="s">
        <v>39</v>
      </c>
      <c r="B8" s="10"/>
      <c r="C8" s="10"/>
      <c r="D8" s="10"/>
      <c r="E8" s="10"/>
      <c r="F8" s="10"/>
      <c r="G8" s="10"/>
      <c r="H8" s="10"/>
      <c r="I8" s="10"/>
      <c r="J8" s="11"/>
      <c r="K8" s="7"/>
    </row>
    <row r="9" spans="1:11" ht="15.75" thickBot="1" x14ac:dyDescent="0.3">
      <c r="A9" s="29">
        <v>4.9791000000000025</v>
      </c>
      <c r="B9" s="26">
        <v>4.1318999999999981</v>
      </c>
      <c r="C9" s="26">
        <v>4.5281999999999982</v>
      </c>
      <c r="D9" s="26">
        <v>3.6119999999999948</v>
      </c>
      <c r="E9" s="49">
        <v>8.131199999999998</v>
      </c>
      <c r="F9" s="51">
        <v>5.3303000000000011</v>
      </c>
      <c r="G9" s="50">
        <v>3.3132000000000019</v>
      </c>
      <c r="H9" s="26">
        <v>1.9450000000000003</v>
      </c>
      <c r="I9" s="26">
        <v>6.3765000000000018</v>
      </c>
      <c r="J9" s="28">
        <v>1.153100000000002</v>
      </c>
      <c r="K9" s="41">
        <f t="shared" si="0"/>
        <v>4.3500499999999995</v>
      </c>
    </row>
    <row r="10" spans="1:11" ht="15.75" thickBot="1" x14ac:dyDescent="0.3">
      <c r="F10" s="7"/>
      <c r="K10" s="7"/>
    </row>
    <row r="11" spans="1:11" x14ac:dyDescent="0.25">
      <c r="A11" s="9" t="s">
        <v>40</v>
      </c>
      <c r="B11" s="10"/>
      <c r="C11" s="10"/>
      <c r="D11" s="10"/>
      <c r="E11" s="10"/>
      <c r="F11" s="10"/>
      <c r="G11" s="10"/>
      <c r="H11" s="10"/>
      <c r="I11" s="10"/>
      <c r="J11" s="11"/>
      <c r="K11" s="7"/>
    </row>
    <row r="12" spans="1:11" ht="15.75" thickBot="1" x14ac:dyDescent="0.3">
      <c r="A12" s="29">
        <v>20.746250000000011</v>
      </c>
      <c r="B12" s="26">
        <v>20.659499999999991</v>
      </c>
      <c r="C12" s="26">
        <v>17.483397683397676</v>
      </c>
      <c r="D12" s="26">
        <v>15.370212765957426</v>
      </c>
      <c r="E12" s="49">
        <v>35.663157894736827</v>
      </c>
      <c r="F12" s="51">
        <v>18.768661971830991</v>
      </c>
      <c r="G12" s="50">
        <v>16.161951219512204</v>
      </c>
      <c r="H12" s="26">
        <v>8.3836206896551726</v>
      </c>
      <c r="I12" s="26">
        <v>26.349173553719019</v>
      </c>
      <c r="J12" s="28">
        <v>5.5705314009661935</v>
      </c>
      <c r="K12" s="41">
        <f t="shared" si="0"/>
        <v>18.515645717977552</v>
      </c>
    </row>
    <row r="13" spans="1:11" ht="15.75" thickBot="1" x14ac:dyDescent="0.3">
      <c r="F13" s="7"/>
      <c r="K13" s="7"/>
    </row>
    <row r="14" spans="1:11" x14ac:dyDescent="0.25">
      <c r="A14" s="9" t="s">
        <v>41</v>
      </c>
      <c r="B14" s="10"/>
      <c r="C14" s="10"/>
      <c r="D14" s="10"/>
      <c r="E14" s="10"/>
      <c r="F14" s="10"/>
      <c r="G14" s="10"/>
      <c r="H14" s="10"/>
      <c r="I14" s="10"/>
      <c r="J14" s="11"/>
      <c r="K14" s="7"/>
    </row>
    <row r="15" spans="1:11" ht="15.75" thickBot="1" x14ac:dyDescent="0.3">
      <c r="A15" s="29">
        <v>8.3262541806020107E-3</v>
      </c>
      <c r="B15" s="26">
        <v>1.1351373626373621E-2</v>
      </c>
      <c r="C15" s="26">
        <v>1.437523809523809E-2</v>
      </c>
      <c r="D15" s="26">
        <v>7.439446366781996E-3</v>
      </c>
      <c r="E15" s="49">
        <v>3.0115555555555548E-2</v>
      </c>
      <c r="F15" s="51">
        <v>2.106837944664032E-2</v>
      </c>
      <c r="G15" s="50">
        <v>1.2455639097744367E-2</v>
      </c>
      <c r="H15" s="26">
        <v>8.6444444444444459E-3</v>
      </c>
      <c r="I15" s="26">
        <v>3.5662751677852357E-2</v>
      </c>
      <c r="J15" s="28">
        <v>5.9042498719918185E-3</v>
      </c>
      <c r="K15" s="41">
        <f t="shared" si="0"/>
        <v>1.5534333236322456E-2</v>
      </c>
    </row>
    <row r="16" spans="1:11" ht="15.75" thickBot="1" x14ac:dyDescent="0.3">
      <c r="F16" s="7"/>
      <c r="K16" s="7"/>
    </row>
    <row r="17" spans="1:11" x14ac:dyDescent="0.25">
      <c r="A17" s="9" t="s">
        <v>42</v>
      </c>
      <c r="B17" s="10"/>
      <c r="C17" s="10"/>
      <c r="D17" s="10"/>
      <c r="E17" s="10"/>
      <c r="F17" s="10"/>
      <c r="G17" s="10"/>
      <c r="H17" s="10"/>
      <c r="I17" s="10"/>
      <c r="J17" s="11"/>
      <c r="K17" s="7"/>
    </row>
    <row r="18" spans="1:11" ht="15.75" thickBot="1" x14ac:dyDescent="0.3">
      <c r="A18" s="29">
        <v>3.4692725752508383E-2</v>
      </c>
      <c r="B18" s="26">
        <v>5.6756868131868102E-2</v>
      </c>
      <c r="C18" s="26">
        <v>5.5502849788564054E-2</v>
      </c>
      <c r="D18" s="26">
        <v>3.1657218582051047E-2</v>
      </c>
      <c r="E18" s="49">
        <v>0.13208576998050678</v>
      </c>
      <c r="F18" s="51">
        <v>7.4184434671268742E-2</v>
      </c>
      <c r="G18" s="50">
        <v>6.0759215110948138E-2</v>
      </c>
      <c r="H18" s="26">
        <v>3.7260536398467443E-2</v>
      </c>
      <c r="I18" s="26">
        <v>0.1473667424704643</v>
      </c>
      <c r="J18" s="28">
        <v>2.8522946241506371E-2</v>
      </c>
      <c r="K18" s="41">
        <f t="shared" si="0"/>
        <v>6.5878930712815337E-2</v>
      </c>
    </row>
    <row r="19" spans="1:11" ht="15.75" thickBot="1" x14ac:dyDescent="0.3">
      <c r="F19" s="7"/>
      <c r="K19" s="7"/>
    </row>
    <row r="20" spans="1:11" x14ac:dyDescent="0.25">
      <c r="A20" s="9" t="s">
        <v>46</v>
      </c>
      <c r="B20" s="10"/>
      <c r="C20" s="10"/>
      <c r="D20" s="10"/>
      <c r="E20" s="10"/>
      <c r="F20" s="10"/>
      <c r="G20" s="10"/>
      <c r="H20" s="10"/>
      <c r="I20" s="10"/>
      <c r="J20" s="11"/>
      <c r="K20" s="7"/>
    </row>
    <row r="21" spans="1:11" ht="15.75" thickBot="1" x14ac:dyDescent="0.3">
      <c r="A21" s="29">
        <v>598</v>
      </c>
      <c r="B21" s="26">
        <v>364</v>
      </c>
      <c r="C21" s="26">
        <v>315</v>
      </c>
      <c r="D21" s="26">
        <v>485.52</v>
      </c>
      <c r="E21" s="49">
        <v>270</v>
      </c>
      <c r="F21" s="51">
        <v>253</v>
      </c>
      <c r="G21" s="50">
        <v>266</v>
      </c>
      <c r="H21" s="26">
        <v>225</v>
      </c>
      <c r="I21" s="26">
        <v>178.8</v>
      </c>
      <c r="J21" s="28">
        <v>195.29999999999998</v>
      </c>
      <c r="K21" s="41">
        <f t="shared" si="0"/>
        <v>315.06200000000001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>
      <selection sqref="A1:G20"/>
    </sheetView>
  </sheetViews>
  <sheetFormatPr baseColWidth="10" defaultRowHeight="15" x14ac:dyDescent="0.25"/>
  <sheetData>
    <row r="1" spans="1:7" x14ac:dyDescent="0.25">
      <c r="A1" s="9" t="s">
        <v>37</v>
      </c>
      <c r="B1" s="10"/>
      <c r="C1" s="10"/>
      <c r="D1" s="10"/>
      <c r="E1" s="10"/>
      <c r="F1" s="11"/>
    </row>
    <row r="2" spans="1:7" ht="15.75" thickBot="1" x14ac:dyDescent="0.3">
      <c r="A2" s="29">
        <v>3.161635714285714E-2</v>
      </c>
      <c r="B2" s="26">
        <v>3.1004347826086954E-2</v>
      </c>
      <c r="C2" s="26">
        <v>4.5754875E-2</v>
      </c>
      <c r="D2" s="26">
        <v>8.4837288135593214E-2</v>
      </c>
      <c r="E2" s="26">
        <v>4.1465760869565223E-2</v>
      </c>
      <c r="F2" s="28">
        <v>2.6686813725490196E-2</v>
      </c>
      <c r="G2" s="41">
        <f>AVERAGE(A2:F2)</f>
        <v>4.3560907116598789E-2</v>
      </c>
    </row>
    <row r="3" spans="1:7" ht="15.75" thickBot="1" x14ac:dyDescent="0.3">
      <c r="D3" s="7"/>
      <c r="G3" s="41"/>
    </row>
    <row r="4" spans="1:7" x14ac:dyDescent="0.25">
      <c r="A4" s="9" t="s">
        <v>38</v>
      </c>
      <c r="B4" s="10"/>
      <c r="C4" s="10"/>
      <c r="D4" s="10"/>
      <c r="E4" s="10"/>
      <c r="F4" s="11"/>
      <c r="G4" s="41"/>
    </row>
    <row r="5" spans="1:7" ht="15.75" thickBot="1" x14ac:dyDescent="0.3">
      <c r="A5" s="29">
        <v>4.9855714285714288E-2</v>
      </c>
      <c r="B5" s="26">
        <v>4.4762173913043483E-2</v>
      </c>
      <c r="C5" s="26">
        <v>7.4746875000000004E-2</v>
      </c>
      <c r="D5" s="26">
        <v>2.7478159999999998E-2</v>
      </c>
      <c r="E5" s="26">
        <v>5.6236577181208051E-2</v>
      </c>
      <c r="F5" s="28">
        <v>3.0463502304147468E-2</v>
      </c>
      <c r="G5" s="41">
        <f t="shared" ref="G5:G20" si="0">AVERAGE(A5:F5)</f>
        <v>4.7257167114018873E-2</v>
      </c>
    </row>
    <row r="6" spans="1:7" ht="15.75" thickBot="1" x14ac:dyDescent="0.3">
      <c r="D6" s="7"/>
      <c r="G6" s="41"/>
    </row>
    <row r="7" spans="1:7" x14ac:dyDescent="0.25">
      <c r="A7" s="9" t="s">
        <v>47</v>
      </c>
      <c r="B7" s="10"/>
      <c r="C7" s="10"/>
      <c r="D7" s="10"/>
      <c r="E7" s="10"/>
      <c r="F7" s="11"/>
      <c r="G7" s="41"/>
    </row>
    <row r="8" spans="1:7" ht="15.75" thickBot="1" x14ac:dyDescent="0.3">
      <c r="A8" s="29">
        <v>3.9924999999999997</v>
      </c>
      <c r="B8" s="26">
        <v>4.3603999999999985</v>
      </c>
      <c r="C8" s="26">
        <v>6.9174000000000007</v>
      </c>
      <c r="D8" s="26">
        <v>3.6277000000000008</v>
      </c>
      <c r="E8" s="26">
        <v>7.4591000000000012</v>
      </c>
      <c r="F8" s="28">
        <v>6.5074000000000005</v>
      </c>
      <c r="G8" s="41">
        <f t="shared" si="0"/>
        <v>5.4774166666666675</v>
      </c>
    </row>
    <row r="9" spans="1:7" ht="15.75" thickBot="1" x14ac:dyDescent="0.3">
      <c r="D9" s="7"/>
      <c r="G9" s="41"/>
    </row>
    <row r="10" spans="1:7" x14ac:dyDescent="0.25">
      <c r="A10" s="9" t="s">
        <v>48</v>
      </c>
      <c r="B10" s="10"/>
      <c r="C10" s="10"/>
      <c r="D10" s="10"/>
      <c r="E10" s="10"/>
      <c r="F10" s="11"/>
      <c r="G10" s="41"/>
    </row>
    <row r="11" spans="1:7" ht="15.75" thickBot="1" x14ac:dyDescent="0.3">
      <c r="A11" s="29">
        <v>16.229674796747965</v>
      </c>
      <c r="B11" s="26">
        <v>18.634188034188028</v>
      </c>
      <c r="C11" s="26">
        <v>26.605384615384619</v>
      </c>
      <c r="D11" s="26">
        <v>17.958910891089115</v>
      </c>
      <c r="E11" s="26">
        <v>26.080769230769235</v>
      </c>
      <c r="F11" s="28">
        <v>28.049137931034483</v>
      </c>
      <c r="G11" s="41">
        <f t="shared" si="0"/>
        <v>22.259677583202244</v>
      </c>
    </row>
    <row r="12" spans="1:7" ht="15.75" thickBot="1" x14ac:dyDescent="0.3">
      <c r="D12" s="7"/>
      <c r="G12" s="41"/>
    </row>
    <row r="13" spans="1:7" x14ac:dyDescent="0.25">
      <c r="A13" s="9" t="s">
        <v>49</v>
      </c>
      <c r="B13" s="10"/>
      <c r="C13" s="10"/>
      <c r="D13" s="10"/>
      <c r="E13" s="10"/>
      <c r="F13" s="11"/>
      <c r="G13" s="41"/>
    </row>
    <row r="14" spans="1:7" ht="15.75" thickBot="1" x14ac:dyDescent="0.3">
      <c r="A14" s="29">
        <v>1.5843253968253968E-2</v>
      </c>
      <c r="B14" s="26">
        <v>2.3697826086956513E-2</v>
      </c>
      <c r="C14" s="26">
        <v>4.3233750000000001E-2</v>
      </c>
      <c r="D14" s="26">
        <v>3.8429025423728821E-2</v>
      </c>
      <c r="E14" s="26">
        <v>3.6853260869565224E-2</v>
      </c>
      <c r="F14" s="28">
        <v>1.7721677559912857E-2</v>
      </c>
      <c r="G14" s="41">
        <f t="shared" si="0"/>
        <v>2.9296465651402898E-2</v>
      </c>
    </row>
    <row r="15" spans="1:7" ht="15.75" thickBot="1" x14ac:dyDescent="0.3">
      <c r="D15" s="7"/>
      <c r="G15" s="41"/>
    </row>
    <row r="16" spans="1:7" x14ac:dyDescent="0.25">
      <c r="A16" s="9" t="s">
        <v>50</v>
      </c>
      <c r="B16" s="10"/>
      <c r="C16" s="10"/>
      <c r="D16" s="10"/>
      <c r="E16" s="10"/>
      <c r="F16" s="11"/>
      <c r="G16" s="41"/>
    </row>
    <row r="17" spans="1:7" ht="15.75" thickBot="1" x14ac:dyDescent="0.3">
      <c r="A17" s="29">
        <v>6.4403471415666533E-2</v>
      </c>
      <c r="B17" s="26">
        <v>0.10127276105536971</v>
      </c>
      <c r="C17" s="26">
        <v>0.16628365384615387</v>
      </c>
      <c r="D17" s="26">
        <v>0.19024270011746941</v>
      </c>
      <c r="E17" s="26">
        <v>0.12885755548799027</v>
      </c>
      <c r="F17" s="28">
        <v>7.6386541206520941E-2</v>
      </c>
      <c r="G17" s="41">
        <f t="shared" si="0"/>
        <v>0.1212411138548618</v>
      </c>
    </row>
    <row r="18" spans="1:7" ht="15.75" thickBot="1" x14ac:dyDescent="0.3">
      <c r="D18" s="7"/>
      <c r="G18" s="41"/>
    </row>
    <row r="19" spans="1:7" x14ac:dyDescent="0.25">
      <c r="A19" s="9" t="s">
        <v>46</v>
      </c>
      <c r="B19" s="10"/>
      <c r="C19" s="10"/>
      <c r="D19" s="10"/>
      <c r="E19" s="10"/>
      <c r="F19" s="11"/>
      <c r="G19" s="41"/>
    </row>
    <row r="20" spans="1:7" ht="15.75" thickBot="1" x14ac:dyDescent="0.3">
      <c r="A20" s="29">
        <v>251.99999999999997</v>
      </c>
      <c r="B20" s="26">
        <v>184</v>
      </c>
      <c r="C20" s="26">
        <v>160</v>
      </c>
      <c r="D20" s="26">
        <v>94.4</v>
      </c>
      <c r="E20" s="26">
        <v>202.39999999999998</v>
      </c>
      <c r="F20" s="28">
        <v>367.2</v>
      </c>
      <c r="G20" s="41">
        <f t="shared" si="0"/>
        <v>210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5"/>
  <sheetViews>
    <sheetView topLeftCell="A7" zoomScale="70" zoomScaleNormal="70" workbookViewId="0">
      <selection activeCell="M18" sqref="M18"/>
    </sheetView>
  </sheetViews>
  <sheetFormatPr baseColWidth="10" defaultRowHeight="15" x14ac:dyDescent="0.25"/>
  <sheetData>
    <row r="1" spans="1:11" ht="15.75" thickBot="1" x14ac:dyDescent="0.3">
      <c r="A1" s="42" t="s">
        <v>53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11" x14ac:dyDescent="0.25">
      <c r="A2" s="52" t="s">
        <v>37</v>
      </c>
      <c r="B2" s="35"/>
      <c r="C2" s="35"/>
      <c r="D2" s="35"/>
      <c r="E2" s="35"/>
      <c r="F2" s="35"/>
      <c r="G2" s="35"/>
      <c r="H2" s="35"/>
      <c r="I2" s="35"/>
      <c r="J2" s="36"/>
      <c r="K2" s="37"/>
    </row>
    <row r="3" spans="1:11" ht="15.75" thickBot="1" x14ac:dyDescent="0.3">
      <c r="A3" s="29">
        <v>1.7241152173913043E-2</v>
      </c>
      <c r="B3" s="26">
        <v>1.6976769230769233E-2</v>
      </c>
      <c r="C3" s="26">
        <v>4.0860619047619048E-2</v>
      </c>
      <c r="D3" s="26">
        <v>9.1229691876750711E-4</v>
      </c>
      <c r="E3" s="49">
        <v>4.0935333333333331E-2</v>
      </c>
      <c r="F3" s="51">
        <v>5.3269565217391304E-2</v>
      </c>
      <c r="G3" s="50">
        <v>2.9875052631578945E-2</v>
      </c>
      <c r="H3" s="26">
        <v>1.6728920000000001E-2</v>
      </c>
      <c r="I3" s="26">
        <v>4.4245302013422819E-2</v>
      </c>
      <c r="J3" s="28">
        <v>1.3757557603686636E-2</v>
      </c>
      <c r="K3" s="53">
        <f>AVERAGE(A3:J3)</f>
        <v>2.7480256817048188E-2</v>
      </c>
    </row>
    <row r="4" spans="1:11" ht="15.75" thickBot="1" x14ac:dyDescent="0.3">
      <c r="A4" s="37"/>
      <c r="B4" s="37"/>
      <c r="C4" s="37"/>
      <c r="D4" s="37"/>
      <c r="E4" s="37"/>
      <c r="F4" s="37"/>
      <c r="G4" s="37"/>
      <c r="H4" s="37"/>
      <c r="I4" s="37"/>
      <c r="J4" s="37"/>
      <c r="K4" s="37"/>
    </row>
    <row r="5" spans="1:11" x14ac:dyDescent="0.25">
      <c r="A5" s="52" t="s">
        <v>38</v>
      </c>
      <c r="B5" s="35"/>
      <c r="C5" s="35"/>
      <c r="D5" s="35"/>
      <c r="E5" s="35"/>
      <c r="F5" s="35"/>
      <c r="G5" s="35"/>
      <c r="H5" s="35"/>
      <c r="I5" s="35"/>
      <c r="J5" s="36"/>
      <c r="K5" s="37"/>
    </row>
    <row r="6" spans="1:11" ht="15.75" thickBot="1" x14ac:dyDescent="0.3">
      <c r="A6" s="29">
        <v>3.189913043478261E-2</v>
      </c>
      <c r="B6" s="26">
        <v>4.3344615384615384E-2</v>
      </c>
      <c r="C6" s="26">
        <v>7.3336190476190471E-2</v>
      </c>
      <c r="D6" s="26">
        <v>1.471200980392157E-3</v>
      </c>
      <c r="E6" s="49">
        <v>6.1187333333333337E-2</v>
      </c>
      <c r="F6" s="51">
        <v>7.6055652173913038E-2</v>
      </c>
      <c r="G6" s="50">
        <v>4.9466421052631576E-2</v>
      </c>
      <c r="H6" s="26">
        <v>2.7478159999999998E-2</v>
      </c>
      <c r="I6" s="26">
        <v>5.6236577181208051E-2</v>
      </c>
      <c r="J6" s="28">
        <v>3.0463502304147468E-2</v>
      </c>
      <c r="K6" s="53">
        <f t="shared" ref="K6:K21" si="0">AVERAGE(A6:J6)</f>
        <v>4.5093878332121411E-2</v>
      </c>
    </row>
    <row r="7" spans="1:11" ht="15.75" thickBot="1" x14ac:dyDescent="0.3">
      <c r="A7" s="37"/>
      <c r="B7" s="37"/>
      <c r="C7" s="37"/>
      <c r="D7" s="37"/>
      <c r="E7" s="37"/>
      <c r="F7" s="37"/>
      <c r="G7" s="37"/>
      <c r="H7" s="37"/>
      <c r="I7" s="37"/>
      <c r="J7" s="37"/>
      <c r="K7" s="37"/>
    </row>
    <row r="8" spans="1:11" x14ac:dyDescent="0.25">
      <c r="A8" s="52" t="s">
        <v>39</v>
      </c>
      <c r="B8" s="35"/>
      <c r="C8" s="35"/>
      <c r="D8" s="35"/>
      <c r="E8" s="35"/>
      <c r="F8" s="35"/>
      <c r="G8" s="35"/>
      <c r="H8" s="35"/>
      <c r="I8" s="35"/>
      <c r="J8" s="36"/>
      <c r="K8" s="37"/>
    </row>
    <row r="9" spans="1:11" ht="15.75" thickBot="1" x14ac:dyDescent="0.3">
      <c r="A9" s="29">
        <v>4.9791000000000025</v>
      </c>
      <c r="B9" s="26">
        <v>4.1318999999999981</v>
      </c>
      <c r="C9" s="26">
        <v>4.5281999999999982</v>
      </c>
      <c r="D9" s="26">
        <v>3.6119999999999948</v>
      </c>
      <c r="E9" s="49">
        <v>8.131199999999998</v>
      </c>
      <c r="F9" s="51">
        <v>5.3303000000000011</v>
      </c>
      <c r="G9" s="50">
        <v>3.3132000000000019</v>
      </c>
      <c r="H9" s="26">
        <v>1.9450000000000003</v>
      </c>
      <c r="I9" s="26">
        <v>6.3765000000000018</v>
      </c>
      <c r="J9" s="28">
        <v>1.153100000000002</v>
      </c>
      <c r="K9" s="53">
        <f t="shared" si="0"/>
        <v>4.3500499999999995</v>
      </c>
    </row>
    <row r="10" spans="1:11" ht="15.75" thickBot="1" x14ac:dyDescent="0.3">
      <c r="A10" s="37"/>
      <c r="B10" s="37"/>
      <c r="C10" s="37"/>
      <c r="D10" s="37"/>
      <c r="E10" s="37"/>
      <c r="F10" s="37"/>
      <c r="G10" s="37"/>
      <c r="H10" s="37"/>
      <c r="I10" s="37"/>
      <c r="J10" s="37"/>
      <c r="K10" s="37"/>
    </row>
    <row r="11" spans="1:11" x14ac:dyDescent="0.25">
      <c r="A11" s="52" t="s">
        <v>40</v>
      </c>
      <c r="B11" s="35"/>
      <c r="C11" s="35"/>
      <c r="D11" s="35"/>
      <c r="E11" s="35"/>
      <c r="F11" s="35"/>
      <c r="G11" s="35"/>
      <c r="H11" s="35"/>
      <c r="I11" s="35"/>
      <c r="J11" s="36"/>
      <c r="K11" s="37"/>
    </row>
    <row r="12" spans="1:11" ht="15.75" thickBot="1" x14ac:dyDescent="0.3">
      <c r="A12" s="29">
        <v>20.746250000000011</v>
      </c>
      <c r="B12" s="26">
        <v>20.659499999999991</v>
      </c>
      <c r="C12" s="26">
        <v>17.483397683397676</v>
      </c>
      <c r="D12" s="26">
        <v>15.370212765957426</v>
      </c>
      <c r="E12" s="49">
        <v>35.663157894736827</v>
      </c>
      <c r="F12" s="51">
        <v>18.768661971830991</v>
      </c>
      <c r="G12" s="50">
        <v>16.161951219512204</v>
      </c>
      <c r="H12" s="26">
        <v>8.3836206896551726</v>
      </c>
      <c r="I12" s="26">
        <v>26.349173553719019</v>
      </c>
      <c r="J12" s="28">
        <v>5.5705314009661935</v>
      </c>
      <c r="K12" s="53">
        <f t="shared" si="0"/>
        <v>18.515645717977552</v>
      </c>
    </row>
    <row r="13" spans="1:11" ht="15.75" thickBot="1" x14ac:dyDescent="0.3">
      <c r="A13" s="37"/>
      <c r="B13" s="37"/>
      <c r="C13" s="37"/>
      <c r="D13" s="37"/>
      <c r="E13" s="37"/>
      <c r="F13" s="37"/>
      <c r="G13" s="37"/>
      <c r="H13" s="37"/>
      <c r="I13" s="37"/>
      <c r="J13" s="37"/>
      <c r="K13" s="37"/>
    </row>
    <row r="14" spans="1:11" x14ac:dyDescent="0.25">
      <c r="A14" s="52" t="s">
        <v>41</v>
      </c>
      <c r="B14" s="35"/>
      <c r="C14" s="35"/>
      <c r="D14" s="35"/>
      <c r="E14" s="35"/>
      <c r="F14" s="35"/>
      <c r="G14" s="35"/>
      <c r="H14" s="35"/>
      <c r="I14" s="35"/>
      <c r="J14" s="36"/>
      <c r="K14" s="37"/>
    </row>
    <row r="15" spans="1:11" ht="15.75" thickBot="1" x14ac:dyDescent="0.3">
      <c r="A15" s="29">
        <v>8.3262541806020107E-3</v>
      </c>
      <c r="B15" s="26">
        <v>1.1351373626373621E-2</v>
      </c>
      <c r="C15" s="26">
        <v>1.437523809523809E-2</v>
      </c>
      <c r="D15" s="26">
        <v>7.439446366781996E-3</v>
      </c>
      <c r="E15" s="49">
        <v>3.0115555555555548E-2</v>
      </c>
      <c r="F15" s="51">
        <v>2.106837944664032E-2</v>
      </c>
      <c r="G15" s="50">
        <v>1.2455639097744367E-2</v>
      </c>
      <c r="H15" s="26">
        <v>8.6444444444444459E-3</v>
      </c>
      <c r="I15" s="26">
        <v>3.5662751677852357E-2</v>
      </c>
      <c r="J15" s="28">
        <v>5.9042498719918185E-3</v>
      </c>
      <c r="K15" s="53">
        <f t="shared" si="0"/>
        <v>1.5534333236322456E-2</v>
      </c>
    </row>
    <row r="16" spans="1:11" ht="15.75" thickBot="1" x14ac:dyDescent="0.3">
      <c r="A16" s="37"/>
      <c r="B16" s="37"/>
      <c r="C16" s="37"/>
      <c r="D16" s="37"/>
      <c r="E16" s="37"/>
      <c r="F16" s="37"/>
      <c r="G16" s="37"/>
      <c r="H16" s="37"/>
      <c r="I16" s="37"/>
      <c r="J16" s="37"/>
      <c r="K16" s="37"/>
    </row>
    <row r="17" spans="1:11" x14ac:dyDescent="0.25">
      <c r="A17" s="52" t="s">
        <v>42</v>
      </c>
      <c r="B17" s="35"/>
      <c r="C17" s="35"/>
      <c r="D17" s="35"/>
      <c r="E17" s="35"/>
      <c r="F17" s="35"/>
      <c r="G17" s="35"/>
      <c r="H17" s="35"/>
      <c r="I17" s="35"/>
      <c r="J17" s="36"/>
      <c r="K17" s="37"/>
    </row>
    <row r="18" spans="1:11" ht="15.75" thickBot="1" x14ac:dyDescent="0.3">
      <c r="A18" s="29">
        <v>3.4692725752508383E-2</v>
      </c>
      <c r="B18" s="26">
        <v>5.6756868131868102E-2</v>
      </c>
      <c r="C18" s="26">
        <v>5.5502849788564054E-2</v>
      </c>
      <c r="D18" s="26">
        <v>3.1657218582051047E-2</v>
      </c>
      <c r="E18" s="49">
        <v>0.13208576998050678</v>
      </c>
      <c r="F18" s="51">
        <v>7.4184434671268742E-2</v>
      </c>
      <c r="G18" s="50">
        <v>6.0759215110948138E-2</v>
      </c>
      <c r="H18" s="26">
        <v>3.7260536398467443E-2</v>
      </c>
      <c r="I18" s="26">
        <v>0.1473667424704643</v>
      </c>
      <c r="J18" s="28">
        <v>2.8522946241506371E-2</v>
      </c>
      <c r="K18" s="53">
        <f t="shared" si="0"/>
        <v>6.5878930712815337E-2</v>
      </c>
    </row>
    <row r="19" spans="1:11" ht="15.75" thickBot="1" x14ac:dyDescent="0.3">
      <c r="A19" s="37"/>
      <c r="B19" s="37"/>
      <c r="C19" s="37"/>
      <c r="D19" s="37"/>
      <c r="E19" s="37"/>
      <c r="F19" s="37"/>
      <c r="G19" s="37"/>
      <c r="H19" s="37"/>
      <c r="I19" s="37"/>
      <c r="J19" s="37"/>
      <c r="K19" s="37"/>
    </row>
    <row r="20" spans="1:11" x14ac:dyDescent="0.25">
      <c r="A20" s="52" t="s">
        <v>46</v>
      </c>
      <c r="B20" s="35"/>
      <c r="C20" s="35"/>
      <c r="D20" s="35"/>
      <c r="E20" s="35"/>
      <c r="F20" s="35"/>
      <c r="G20" s="35"/>
      <c r="H20" s="35"/>
      <c r="I20" s="35"/>
      <c r="J20" s="36"/>
      <c r="K20" s="37"/>
    </row>
    <row r="21" spans="1:11" ht="15.75" thickBot="1" x14ac:dyDescent="0.3">
      <c r="A21" s="29">
        <v>598</v>
      </c>
      <c r="B21" s="26">
        <v>364</v>
      </c>
      <c r="C21" s="26">
        <v>315</v>
      </c>
      <c r="D21" s="26">
        <v>485.52</v>
      </c>
      <c r="E21" s="49">
        <v>270</v>
      </c>
      <c r="F21" s="51">
        <v>253</v>
      </c>
      <c r="G21" s="50">
        <v>266</v>
      </c>
      <c r="H21" s="26">
        <v>225</v>
      </c>
      <c r="I21" s="26">
        <v>178.8</v>
      </c>
      <c r="J21" s="28">
        <v>195.29999999999998</v>
      </c>
      <c r="K21" s="53">
        <f t="shared" si="0"/>
        <v>315.06200000000001</v>
      </c>
    </row>
    <row r="25" spans="1:11" ht="15.75" thickBot="1" x14ac:dyDescent="0.3">
      <c r="A25" s="43" t="s">
        <v>52</v>
      </c>
    </row>
    <row r="26" spans="1:11" x14ac:dyDescent="0.25">
      <c r="A26" s="54" t="s">
        <v>37</v>
      </c>
      <c r="B26" s="38"/>
      <c r="C26" s="38"/>
      <c r="D26" s="38"/>
      <c r="E26" s="38"/>
      <c r="F26" s="39"/>
      <c r="G26" s="40"/>
    </row>
    <row r="27" spans="1:11" ht="15.75" thickBot="1" x14ac:dyDescent="0.3">
      <c r="A27" s="29">
        <v>3.161635714285714E-2</v>
      </c>
      <c r="B27" s="26">
        <v>3.1004347826086954E-2</v>
      </c>
      <c r="C27" s="26">
        <v>4.5754875E-2</v>
      </c>
      <c r="D27" s="26">
        <v>8.4837288135593214E-2</v>
      </c>
      <c r="E27" s="26">
        <v>4.1465760869565223E-2</v>
      </c>
      <c r="F27" s="28">
        <v>2.6686813725490196E-2</v>
      </c>
      <c r="G27" s="55">
        <f>AVERAGE(A27:F27)</f>
        <v>4.3560907116598789E-2</v>
      </c>
    </row>
    <row r="28" spans="1:11" ht="15.75" thickBot="1" x14ac:dyDescent="0.3">
      <c r="A28" s="40"/>
      <c r="B28" s="40"/>
      <c r="C28" s="40"/>
      <c r="D28" s="40"/>
      <c r="E28" s="40"/>
      <c r="F28" s="40"/>
      <c r="G28" s="55"/>
    </row>
    <row r="29" spans="1:11" x14ac:dyDescent="0.25">
      <c r="A29" s="54" t="s">
        <v>38</v>
      </c>
      <c r="B29" s="38"/>
      <c r="C29" s="38"/>
      <c r="D29" s="38"/>
      <c r="E29" s="38"/>
      <c r="F29" s="39"/>
      <c r="G29" s="55"/>
    </row>
    <row r="30" spans="1:11" ht="15.75" thickBot="1" x14ac:dyDescent="0.3">
      <c r="A30" s="29">
        <v>4.9855714285714288E-2</v>
      </c>
      <c r="B30" s="26">
        <v>4.4762173913043483E-2</v>
      </c>
      <c r="C30" s="26">
        <v>7.4746875000000004E-2</v>
      </c>
      <c r="D30" s="26">
        <v>2.7478159999999998E-2</v>
      </c>
      <c r="E30" s="26">
        <v>5.6236577181208051E-2</v>
      </c>
      <c r="F30" s="28">
        <v>3.0463502304147468E-2</v>
      </c>
      <c r="G30" s="55">
        <f t="shared" ref="G30:G45" si="1">AVERAGE(A30:F30)</f>
        <v>4.7257167114018873E-2</v>
      </c>
    </row>
    <row r="31" spans="1:11" ht="15.75" thickBot="1" x14ac:dyDescent="0.3">
      <c r="A31" s="40"/>
      <c r="B31" s="40"/>
      <c r="C31" s="40"/>
      <c r="D31" s="40"/>
      <c r="E31" s="40"/>
      <c r="F31" s="40"/>
      <c r="G31" s="55"/>
    </row>
    <row r="32" spans="1:11" x14ac:dyDescent="0.25">
      <c r="A32" s="54" t="s">
        <v>47</v>
      </c>
      <c r="B32" s="38"/>
      <c r="C32" s="38"/>
      <c r="D32" s="38"/>
      <c r="E32" s="38"/>
      <c r="F32" s="39"/>
      <c r="G32" s="55"/>
    </row>
    <row r="33" spans="1:7" ht="15.75" thickBot="1" x14ac:dyDescent="0.3">
      <c r="A33" s="29">
        <v>3.9924999999999997</v>
      </c>
      <c r="B33" s="26">
        <v>4.3603999999999985</v>
      </c>
      <c r="C33" s="26">
        <v>6.9174000000000007</v>
      </c>
      <c r="D33" s="26">
        <v>3.6277000000000008</v>
      </c>
      <c r="E33" s="26">
        <v>7.4591000000000012</v>
      </c>
      <c r="F33" s="28">
        <v>6.5074000000000005</v>
      </c>
      <c r="G33" s="55">
        <f t="shared" si="1"/>
        <v>5.4774166666666675</v>
      </c>
    </row>
    <row r="34" spans="1:7" ht="15.75" thickBot="1" x14ac:dyDescent="0.3">
      <c r="A34" s="40"/>
      <c r="B34" s="40"/>
      <c r="C34" s="40"/>
      <c r="D34" s="40"/>
      <c r="E34" s="40"/>
      <c r="F34" s="40"/>
      <c r="G34" s="55"/>
    </row>
    <row r="35" spans="1:7" x14ac:dyDescent="0.25">
      <c r="A35" s="54" t="s">
        <v>48</v>
      </c>
      <c r="B35" s="38"/>
      <c r="C35" s="38"/>
      <c r="D35" s="38"/>
      <c r="E35" s="38"/>
      <c r="F35" s="39"/>
      <c r="G35" s="55"/>
    </row>
    <row r="36" spans="1:7" ht="15.75" thickBot="1" x14ac:dyDescent="0.3">
      <c r="A36" s="29">
        <v>16.229674796747965</v>
      </c>
      <c r="B36" s="26">
        <v>18.634188034188028</v>
      </c>
      <c r="C36" s="26">
        <v>26.605384615384619</v>
      </c>
      <c r="D36" s="26">
        <v>17.958910891089115</v>
      </c>
      <c r="E36" s="26">
        <v>26.080769230769235</v>
      </c>
      <c r="F36" s="28">
        <v>28.049137931034483</v>
      </c>
      <c r="G36" s="55">
        <f t="shared" si="1"/>
        <v>22.259677583202244</v>
      </c>
    </row>
    <row r="37" spans="1:7" ht="15.75" thickBot="1" x14ac:dyDescent="0.3">
      <c r="A37" s="40"/>
      <c r="B37" s="40"/>
      <c r="C37" s="40"/>
      <c r="D37" s="40"/>
      <c r="E37" s="40"/>
      <c r="F37" s="40"/>
      <c r="G37" s="55"/>
    </row>
    <row r="38" spans="1:7" x14ac:dyDescent="0.25">
      <c r="A38" s="54" t="s">
        <v>49</v>
      </c>
      <c r="B38" s="38"/>
      <c r="C38" s="38"/>
      <c r="D38" s="38"/>
      <c r="E38" s="38"/>
      <c r="F38" s="39"/>
      <c r="G38" s="55"/>
    </row>
    <row r="39" spans="1:7" ht="15.75" thickBot="1" x14ac:dyDescent="0.3">
      <c r="A39" s="29">
        <v>1.5843253968253968E-2</v>
      </c>
      <c r="B39" s="26">
        <v>2.3697826086956513E-2</v>
      </c>
      <c r="C39" s="26">
        <v>4.3233750000000001E-2</v>
      </c>
      <c r="D39" s="26">
        <v>3.8429025423728821E-2</v>
      </c>
      <c r="E39" s="26">
        <v>3.6853260869565224E-2</v>
      </c>
      <c r="F39" s="28">
        <v>1.7721677559912857E-2</v>
      </c>
      <c r="G39" s="55">
        <f t="shared" si="1"/>
        <v>2.9296465651402898E-2</v>
      </c>
    </row>
    <row r="40" spans="1:7" ht="15.75" thickBot="1" x14ac:dyDescent="0.3">
      <c r="A40" s="40"/>
      <c r="B40" s="40"/>
      <c r="C40" s="40"/>
      <c r="D40" s="40"/>
      <c r="E40" s="40"/>
      <c r="F40" s="40"/>
      <c r="G40" s="55"/>
    </row>
    <row r="41" spans="1:7" x14ac:dyDescent="0.25">
      <c r="A41" s="54" t="s">
        <v>50</v>
      </c>
      <c r="B41" s="38"/>
      <c r="C41" s="38"/>
      <c r="D41" s="38"/>
      <c r="E41" s="38"/>
      <c r="F41" s="39"/>
      <c r="G41" s="55"/>
    </row>
    <row r="42" spans="1:7" ht="15.75" thickBot="1" x14ac:dyDescent="0.3">
      <c r="A42" s="29">
        <v>6.4403471415666533E-2</v>
      </c>
      <c r="B42" s="26">
        <v>0.10127276105536971</v>
      </c>
      <c r="C42" s="26">
        <v>0.16628365384615387</v>
      </c>
      <c r="D42" s="26">
        <v>0.19024270011746941</v>
      </c>
      <c r="E42" s="26">
        <v>0.12885755548799027</v>
      </c>
      <c r="F42" s="28">
        <v>7.6386541206520941E-2</v>
      </c>
      <c r="G42" s="55">
        <f t="shared" si="1"/>
        <v>0.1212411138548618</v>
      </c>
    </row>
    <row r="43" spans="1:7" ht="15.75" thickBot="1" x14ac:dyDescent="0.3">
      <c r="A43" s="40"/>
      <c r="B43" s="40"/>
      <c r="C43" s="40"/>
      <c r="D43" s="40"/>
      <c r="E43" s="40"/>
      <c r="F43" s="40"/>
      <c r="G43" s="55"/>
    </row>
    <row r="44" spans="1:7" x14ac:dyDescent="0.25">
      <c r="A44" s="54" t="s">
        <v>46</v>
      </c>
      <c r="B44" s="38"/>
      <c r="C44" s="38"/>
      <c r="D44" s="38"/>
      <c r="E44" s="38"/>
      <c r="F44" s="39"/>
      <c r="G44" s="55"/>
    </row>
    <row r="45" spans="1:7" ht="15.75" thickBot="1" x14ac:dyDescent="0.3">
      <c r="A45" s="29">
        <v>251.99999999999997</v>
      </c>
      <c r="B45" s="26">
        <v>184</v>
      </c>
      <c r="C45" s="26">
        <v>160</v>
      </c>
      <c r="D45" s="26">
        <v>94.4</v>
      </c>
      <c r="E45" s="26">
        <v>202.39999999999998</v>
      </c>
      <c r="F45" s="28">
        <v>367.2</v>
      </c>
      <c r="G45" s="55">
        <f t="shared" si="1"/>
        <v>210</v>
      </c>
    </row>
  </sheetData>
  <pageMargins left="0.7" right="0.7" top="0.75" bottom="0.75" header="0.3" footer="0.3"/>
  <pageSetup paperSize="9"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Remontée noyaux apo WT </vt:lpstr>
      <vt:lpstr>Remontée noyaux apo Rheai 33913</vt:lpstr>
      <vt:lpstr>WT vs Rheai </vt:lpstr>
      <vt:lpstr> graph wt</vt:lpstr>
      <vt:lpstr>graph rheai</vt:lpstr>
      <vt:lpstr>comparaison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suzanne</dc:creator>
  <cp:lastModifiedBy>Suzanne</cp:lastModifiedBy>
  <dcterms:created xsi:type="dcterms:W3CDTF">2018-04-06T13:44:40Z</dcterms:created>
  <dcterms:modified xsi:type="dcterms:W3CDTF">2018-05-09T14:34:32Z</dcterms:modified>
</cp:coreProperties>
</file>