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pivot tables&amp;charts/"/>
    </mc:Choice>
  </mc:AlternateContent>
  <xr:revisionPtr revIDLastSave="0" documentId="8_{AA852467-DCCC-A945-8947-D19366A77B58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rowdfunding" sheetId="1" r:id="rId1"/>
    <sheet name="category_pivot" sheetId="2" r:id="rId2"/>
    <sheet name="subcategory_pivot" sheetId="3" r:id="rId3"/>
    <sheet name="date_created_pivot" sheetId="6" r:id="rId4"/>
    <sheet name="goal_outcomes" sheetId="7" r:id="rId5"/>
    <sheet name="backers_count" sheetId="9" r:id="rId6"/>
  </sheets>
  <definedNames>
    <definedName name="_xlchart.v1.0" hidden="1">goal_outcomes!$A$2:$A$13</definedName>
    <definedName name="_xlchart.v1.1" hidden="1">goal_outcomes!$B$1</definedName>
    <definedName name="_xlchart.v1.10" hidden="1">goal_outcomes!$F$2:$F$13</definedName>
    <definedName name="_xlchart.v1.11" hidden="1">goal_outcomes!$G$1</definedName>
    <definedName name="_xlchart.v1.12" hidden="1">goal_outcomes!$G$2:$G$13</definedName>
    <definedName name="_xlchart.v1.13" hidden="1">goal_outcomes!$H$1</definedName>
    <definedName name="_xlchart.v1.14" hidden="1">goal_outcomes!$H$2:$H$13</definedName>
    <definedName name="_xlchart.v1.2" hidden="1">goal_outcomes!$B$2:$B$13</definedName>
    <definedName name="_xlchart.v1.3" hidden="1">goal_outcomes!$C$1</definedName>
    <definedName name="_xlchart.v1.4" hidden="1">goal_outcomes!$C$2:$C$13</definedName>
    <definedName name="_xlchart.v1.5" hidden="1">goal_outcomes!$D$1</definedName>
    <definedName name="_xlchart.v1.6" hidden="1">goal_outcomes!$D$2:$D$13</definedName>
    <definedName name="_xlchart.v1.7" hidden="1">goal_outcomes!$E$1</definedName>
    <definedName name="_xlchart.v1.8" hidden="1">goal_outcomes!$E$2:$E$13</definedName>
    <definedName name="_xlchart.v1.9" hidden="1">goal_outcomes!$F$1</definedName>
  </definedNames>
  <calcPr calcId="191029"/>
  <pivotCaches>
    <pivotCache cacheId="12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D6" i="7"/>
  <c r="D7" i="7"/>
  <c r="D8" i="7"/>
  <c r="D9" i="7"/>
  <c r="D10" i="7"/>
  <c r="D11" i="7"/>
  <c r="D12" i="7"/>
  <c r="D13" i="7"/>
  <c r="D5" i="7"/>
  <c r="D4" i="7"/>
  <c r="D3" i="7"/>
  <c r="D2" i="7"/>
  <c r="E2" i="7" s="1"/>
  <c r="E3" i="7" l="1"/>
  <c r="K9" i="9"/>
  <c r="K8" i="9"/>
  <c r="K7" i="9"/>
  <c r="K6" i="9"/>
  <c r="K5" i="9"/>
  <c r="K4" i="9"/>
  <c r="H9" i="9"/>
  <c r="H8" i="9"/>
  <c r="H7" i="9"/>
  <c r="H6" i="9"/>
  <c r="H5" i="9"/>
  <c r="H4" i="9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E8" i="7"/>
  <c r="E7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G2" i="7" l="1"/>
  <c r="E13" i="7"/>
  <c r="H13" i="7" s="1"/>
  <c r="E9" i="7"/>
  <c r="G9" i="7" s="1"/>
  <c r="G7" i="7"/>
  <c r="H2" i="7"/>
  <c r="H7" i="7"/>
  <c r="F3" i="7"/>
  <c r="G8" i="7"/>
  <c r="H8" i="7"/>
  <c r="H3" i="7"/>
  <c r="E5" i="7"/>
  <c r="H5" i="7" s="1"/>
  <c r="F8" i="7"/>
  <c r="G3" i="7"/>
  <c r="E6" i="7"/>
  <c r="H6" i="7" s="1"/>
  <c r="E12" i="7"/>
  <c r="G12" i="7" s="1"/>
  <c r="E4" i="7"/>
  <c r="H4" i="7" s="1"/>
  <c r="F7" i="7"/>
  <c r="E11" i="7"/>
  <c r="G11" i="7" s="1"/>
  <c r="F2" i="7"/>
  <c r="E10" i="7"/>
  <c r="G10" i="7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10" i="7" l="1"/>
  <c r="G6" i="7"/>
  <c r="F13" i="7"/>
  <c r="H11" i="7"/>
  <c r="G5" i="7"/>
  <c r="G13" i="7"/>
  <c r="F5" i="7"/>
  <c r="F10" i="7"/>
  <c r="H9" i="7"/>
  <c r="F9" i="7"/>
  <c r="H12" i="7"/>
  <c r="F6" i="7"/>
  <c r="G4" i="7"/>
  <c r="F12" i="7"/>
  <c r="F4" i="7"/>
  <c r="F11" i="7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<sst xmlns="http://schemas.openxmlformats.org/spreadsheetml/2006/main" count="7075" uniqueCount="2115">
  <si>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</si>
  <si>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</si>
  <si>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</si>
  <si>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</si>
  <si>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</si>
  <si>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</si>
  <si>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</si>
  <si>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</si>
  <si>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</si>
  <si>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</si>
  <si>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</si>
  <si>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</si>
  <si>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</si>
  <si>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</si>
  <si>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</si>
  <si>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</si>
  <si>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</si>
  <si>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</si>
  <si>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</si>
  <si>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</si>
  <si>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</si>
  <si>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</si>
  <si>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</si>
  <si>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</si>
  <si>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</si>
  <si>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</si>
  <si>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</si>
  <si>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</si>
  <si>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</si>
  <si>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</si>
  <si>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</si>
  <si>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</si>
  <si>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</si>
  <si>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</si>
  <si>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</si>
  <si>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</si>
  <si>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</si>
  <si>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</si>
  <si>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</si>
  <si>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</si>
  <si>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</si>
  <si>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</si>
  <si>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</si>
  <si>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</si>
  <si>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</si>
  <si>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</si>
  <si>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</si>
  <si>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</si>
  <si>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</si>
  <si>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</si>
  <si>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</si>
  <si>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</si>
  <si>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</si>
  <si>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</si>
  <si>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</si>
  <si>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</si>
  <si>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</si>
  <si>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</si>
  <si>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</si>
  <si>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</si>
  <si>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</si>
  <si>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</si>
  <si>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</si>
  <si>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</si>
  <si>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</si>
  <si>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</si>
  <si>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</si>
  <si>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</si>
  <si>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</si>
  <si>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</si>
  <si>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</si>
  <si>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</si>
  <si>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</si>
  <si>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</si>
  <si>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</si>
  <si>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</si>
  <si>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</si>
  <si>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</si>
  <si>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</si>
  <si>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</si>
  <si>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</si>
  <si>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</si>
  <si>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</si>
  <si>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</si>
  <si>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</si>
  <si>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</si>
  <si>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</si>
  <si>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</si>
  <si>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</si>
  <si>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</si>
  <si>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</si>
  <si>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</si>
  <si>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</si>
  <si>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</si>
  <si>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</si>
  <si>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</si>
  <si>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</si>
  <si>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</si>
  <si>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</si>
  <si>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</si>
  <si>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</si>
  <si>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</si>
  <si>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</si>
  <si>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</si>
  <si>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</si>
  <si>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</si>
  <si>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</si>
  <si>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</si>
  <si>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</si>
  <si>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</si>
  <si>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</si>
  <si>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</si>
  <si>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</si>
  <si>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</si>
  <si>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</si>
  <si>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</si>
  <si>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</si>
  <si>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</si>
  <si>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</si>
  <si>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</si>
  <si>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</si>
  <si>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</si>
  <si>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</si>
  <si>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</si>
  <si>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</si>
  <si>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</si>
  <si>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</si>
  <si>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</si>
  <si>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</si>
  <si>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</si>
  <si>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</si>
  <si>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</si>
  <si>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</si>
  <si>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</si>
  <si>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</si>
  <si>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</si>
  <si>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</si>
  <si>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</si>
  <si>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</si>
  <si>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</si>
  <si>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</si>
  <si>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</si>
  <si>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</si>
  <si>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</si>
  <si>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</si>
  <si>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</si>
  <si>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</si>
  <si>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</si>
  <si>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</si>
  <si>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</si>
  <si>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</si>
  <si>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</si>
  <si>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</si>
  <si>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</si>
  <si>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</si>
  <si>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</si>
  <si>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</si>
  <si>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</si>
  <si>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</si>
  <si>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</si>
  <si>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</si>
  <si>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</si>
  <si>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</si>
  <si>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</si>
  <si>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</si>
  <si>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</si>
  <si>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</si>
  <si>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</si>
  <si>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</si>
  <si>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</si>
  <si>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</si>
  <si>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</si>
  <si>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</si>
  <si>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</si>
  <si>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</si>
  <si>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</si>
  <si>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</si>
  <si>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</si>
  <si>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</si>
  <si>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</si>
  <si>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</si>
  <si>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</si>
  <si>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</si>
  <si>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</si>
  <si>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</si>
  <si>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</si>
  <si>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</si>
  <si>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</si>
  <si>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</si>
  <si>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</si>
  <si>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</si>
  <si>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</si>
  <si>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</si>
  <si>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</si>
  <si>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</si>
  <si>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</si>
  <si>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</si>
  <si>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</si>
  <si>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</si>
  <si>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</si>
  <si>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</si>
  <si>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</si>
  <si>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</si>
  <si>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</si>
  <si>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</si>
  <si>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</si>
  <si>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</si>
  <si>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</si>
  <si>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</si>
  <si>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</si>
  <si>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</si>
  <si>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</si>
  <si>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</si>
  <si>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</si>
  <si>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</si>
  <si>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</si>
  <si>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</si>
  <si>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</si>
  <si>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</si>
  <si>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</si>
  <si>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</si>
  <si>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</si>
  <si>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</si>
  <si>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</si>
  <si>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</si>
  <si>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</si>
  <si>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</si>
  <si>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</si>
  <si>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</si>
  <si>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</si>
  <si>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</si>
  <si>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</si>
  <si>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</si>
  <si>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</si>
  <si>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</si>
  <si>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</si>
  <si>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</si>
  <si>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</si>
  <si>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</si>
  <si>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</si>
  <si>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</si>
  <si>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</si>
  <si>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</si>
  <si>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</si>
  <si>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</si>
  <si>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</si>
  <si>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</si>
  <si>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</si>
  <si>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</si>
  <si>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</si>
  <si>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</si>
  <si>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</si>
  <si>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</si>
  <si>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</si>
  <si>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</si>
  <si>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</si>
  <si>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</si>
  <si>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</si>
  <si>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</si>
  <si>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</si>
  <si>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</si>
  <si>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</si>
  <si>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</si>
  <si>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</si>
  <si>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</si>
  <si>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</si>
  <si>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</si>
  <si>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</si>
  <si>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</si>
  <si>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</si>
  <si>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</si>
  <si>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</si>
  <si>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</si>
  <si>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</si>
  <si>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</si>
  <si>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</si>
  <si>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</si>
  <si>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</si>
  <si>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</si>
  <si>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</si>
  <si>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</si>
  <si>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</si>
  <si>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</si>
  <si>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</si>
  <si>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</si>
  <si>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</si>
  <si>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</si>
  <si>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</si>
  <si>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</si>
  <si>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</si>
  <si>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</si>
  <si>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</si>
  <si>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</si>
  <si>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</si>
  <si>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</si>
  <si>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</si>
  <si>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</si>
  <si>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</si>
  <si>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</si>
  <si>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</si>
  <si>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</si>
  <si>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</si>
  <si>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</si>
  <si>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</si>
  <si>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</si>
  <si>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</si>
  <si>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</si>
  <si>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</si>
  <si>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</si>
  <si>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</si>
  <si>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</si>
  <si>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</si>
  <si>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</si>
  <si>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</si>
  <si>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</si>
  <si>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</si>
  <si>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</si>
  <si>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</si>
  <si>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</si>
  <si>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</si>
  <si>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</si>
  <si>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</si>
  <si>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</si>
  <si>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</si>
  <si>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</si>
  <si>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</si>
  <si>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</si>
  <si>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</si>
  <si>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</si>
  <si>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</si>
  <si>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</si>
  <si>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</si>
  <si>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</si>
  <si>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</si>
  <si>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</si>
  <si>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</si>
  <si>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</si>
  <si>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</si>
  <si>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</si>
  <si>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</si>
  <si>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</si>
  <si>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</si>
  <si>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</si>
  <si>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</si>
  <si>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</si>
  <si>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</si>
  <si>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</si>
  <si>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</si>
  <si>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</si>
  <si>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</si>
  <si>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</si>
  <si>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</si>
  <si>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</si>
  <si>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</si>
  <si>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</si>
  <si>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</si>
  <si>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</si>
  <si>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</si>
  <si>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</si>
  <si>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</si>
  <si>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</si>
  <si>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</si>
  <si>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</si>
  <si>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</si>
  <si>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</si>
  <si>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</si>
  <si>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</si>
  <si>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</si>
  <si>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</si>
  <si>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</si>
  <si>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</si>
  <si>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</si>
  <si>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</si>
  <si>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</si>
  <si>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</si>
  <si>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</si>
  <si>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</si>
  <si>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</si>
  <si>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</si>
  <si>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</si>
  <si>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</si>
  <si>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</si>
  <si>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</si>
  <si>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</si>
  <si>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</si>
  <si>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</si>
  <si>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</si>
  <si>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</si>
  <si>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</si>
  <si>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</si>
  <si>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</si>
  <si>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</si>
  <si>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</si>
  <si>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</si>
  <si>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</si>
  <si>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</si>
  <si>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</si>
  <si>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</si>
  <si>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</si>
  <si>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</si>
  <si>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</si>
  <si>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</si>
  <si>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</si>
  <si>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</si>
  <si>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</si>
  <si>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</si>
  <si>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</si>
  <si>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</si>
  <si>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</si>
  <si>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</si>
  <si>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</si>
  <si>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</si>
  <si>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</si>
  <si>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</si>
  <si>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</si>
  <si>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</si>
  <si>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</si>
  <si>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</si>
  <si>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</si>
  <si>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</si>
  <si>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</si>
  <si>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</si>
  <si>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</si>
  <si>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</si>
  <si>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</si>
  <si>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</si>
  <si>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</si>
  <si>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</si>
  <si>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</si>
  <si>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</si>
  <si>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</si>
  <si>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</si>
  <si>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</si>
  <si>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</si>
  <si>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</si>
  <si>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</si>
  <si>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</si>
  <si>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</si>
  <si>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</si>
  <si>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</si>
  <si>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</si>
  <si>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</si>
  <si>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</si>
  <si>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</si>
  <si>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</si>
  <si>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</si>
  <si>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</si>
  <si>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</si>
  <si>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</si>
  <si>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</si>
  <si>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</si>
  <si>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</si>
  <si>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</si>
  <si>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</si>
  <si>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</si>
  <si>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</si>
  <si>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</si>
  <si>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</si>
  <si>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</si>
  <si>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</si>
  <si>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</si>
  <si>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</si>
  <si>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</si>
  <si>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</si>
  <si>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</si>
  <si>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</si>
  <si>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</si>
  <si>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</si>
  <si>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</si>
  <si>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</si>
  <si>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</si>
  <si>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</si>
  <si>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</si>
  <si>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</si>
  <si>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</si>
  <si>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</si>
  <si>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</si>
  <si>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</si>
  <si>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</si>
  <si>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</si>
  <si>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</si>
  <si>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</si>
  <si>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</si>
  <si>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</si>
  <si>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</si>
  <si>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</si>
  <si>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</si>
  <si>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</si>
  <si>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</si>
  <si>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</si>
  <si>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</si>
  <si>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</si>
  <si>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</si>
  <si>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</si>
  <si>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</si>
  <si>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</si>
  <si>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</si>
  <si>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</si>
  <si>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</si>
  <si>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</si>
  <si>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</si>
  <si>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</si>
  <si>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</si>
  <si>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</si>
  <si>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</si>
  <si>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</si>
  <si>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</si>
  <si>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</si>
  <si>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</si>
  <si>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</si>
  <si>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</si>
  <si>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</si>
  <si>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</si>
  <si>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</si>
  <si>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</si>
  <si>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</si>
  <si>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</si>
  <si>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</si>
  <si>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</si>
  <si>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</si>
  <si>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</si>
  <si>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</si>
  <si>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</si>
  <si>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</si>
  <si>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</si>
  <si>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</si>
  <si>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</si>
  <si>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</si>
  <si>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</si>
  <si>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</si>
  <si>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</si>
  <si>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</si>
  <si>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</si>
  <si>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</si>
  <si>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</si>
  <si>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</si>
  <si>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</si>
  <si>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</si>
  <si>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</si>
  <si>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</si>
  <si>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</si>
  <si>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</si>
  <si>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</si>
  <si>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</si>
  <si>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</si>
  <si>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</si>
  <si>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</si>
  <si>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</si>
  <si>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</si>
  <si>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</si>
  <si>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</si>
  <si>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</si>
  <si>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</si>
  <si>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</si>
  <si>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</si>
  <si>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</si>
  <si>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</si>
  <si>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</si>
  <si>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</si>
  <si>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</si>
  <si>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</si>
  <si>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</si>
  <si>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</si>
  <si>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</si>
  <si>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</si>
  <si>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</si>
  <si>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</si>
  <si>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</si>
  <si>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</si>
  <si>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</si>
  <si>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</si>
  <si>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</si>
  <si>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</si>
  <si>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</si>
  <si>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</si>
  <si>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</si>
  <si>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</si>
  <si>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</si>
  <si>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</si>
  <si>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</si>
  <si>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</si>
  <si>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</si>
  <si>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</si>
  <si>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</si>
  <si>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</si>
  <si>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</si>
  <si>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</si>
  <si>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</si>
  <si>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</si>
  <si>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</si>
  <si>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</si>
  <si>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</si>
  <si>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</si>
  <si>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</si>
  <si>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</si>
  <si>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</si>
  <si>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</si>
  <si>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</si>
  <si>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</si>
  <si>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</si>
  <si>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</si>
  <si>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</si>
  <si>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</si>
  <si>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</si>
  <si>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</si>
  <si>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</si>
  <si>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</si>
  <si>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</si>
  <si>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</si>
  <si>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</si>
  <si>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</si>
  <si>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</si>
  <si>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</si>
  <si>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</si>
  <si>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</si>
  <si>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</si>
  <si>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</si>
  <si>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</si>
  <si>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</si>
  <si>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</si>
  <si>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</si>
  <si>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</si>
  <si>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</si>
  <si>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</si>
  <si>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</si>
  <si>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</si>
  <si>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</si>
  <si>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</si>
  <si>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</si>
  <si>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</si>
  <si>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</si>
  <si>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</si>
  <si>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</si>
  <si>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</si>
  <si>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</si>
  <si>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</si>
  <si>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</si>
  <si>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</si>
  <si>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</si>
  <si>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</si>
  <si>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</si>
  <si>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</si>
  <si>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</si>
  <si>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</si>
  <si>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</si>
  <si>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</si>
  <si>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</si>
  <si>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</si>
  <si>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</si>
  <si>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</si>
  <si>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</si>
  <si>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</si>
  <si>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</si>
  <si>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</si>
  <si>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</si>
  <si>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</si>
  <si>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</si>
  <si>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</si>
  <si>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</si>
  <si>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</si>
  <si>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</si>
  <si>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</si>
  <si>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</si>
  <si>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</si>
  <si>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</si>
  <si>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</si>
  <si>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</si>
  <si>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</si>
  <si>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</si>
  <si>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</si>
  <si>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</si>
  <si>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</si>
  <si>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</si>
  <si>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</si>
  <si>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</si>
  <si>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</si>
  <si>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</si>
  <si>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</si>
  <si>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</si>
  <si>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</si>
  <si>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</si>
  <si>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</si>
  <si>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</si>
  <si>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</si>
  <si>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</si>
  <si>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</si>
  <si>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</si>
  <si>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</si>
  <si>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</si>
  <si>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</si>
  <si>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</si>
  <si>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</si>
  <si>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</si>
  <si>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</si>
  <si>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</si>
  <si>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</si>
  <si>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</si>
  <si>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</si>
  <si>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</si>
  <si>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</si>
  <si>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</si>
  <si>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</si>
  <si>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</si>
  <si>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</si>
  <si>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</si>
  <si>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</si>
  <si>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</si>
  <si>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</si>
  <si>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</si>
  <si>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</si>
  <si>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</si>
  <si>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</si>
  <si>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</si>
  <si>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</si>
  <si>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</si>
  <si>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</si>
  <si>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</si>
  <si>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</si>
  <si>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</si>
  <si>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</si>
  <si>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</si>
  <si>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</si>
  <si>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</si>
  <si>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</si>
  <si>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</si>
  <si>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</si>
  <si>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</si>
  <si>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</si>
  <si>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</si>
  <si>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</si>
  <si>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</si>
  <si>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</si>
  <si>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</si>
  <si>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</si>
  <si>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</si>
  <si>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</si>
  <si>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</si>
  <si>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</si>
  <si>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</si>
  <si>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</si>
  <si>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</si>
  <si>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</si>
  <si>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</si>
  <si>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</si>
  <si>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</si>
  <si>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</si>
  <si>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</si>
  <si>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</si>
  <si>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</si>
  <si>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</si>
  <si>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</si>
  <si>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</si>
  <si>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</si>
  <si>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</si>
  <si>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</si>
  <si>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</si>
  <si>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</si>
  <si>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</si>
  <si>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</si>
  <si>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</si>
  <si>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</si>
  <si>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</si>
  <si>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</si>
  <si>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</si>
  <si>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</si>
  <si>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</si>
  <si>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</si>
  <si>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</si>
  <si>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</si>
  <si>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</si>
  <si>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</si>
  <si>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</si>
  <si>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</si>
  <si>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</si>
  <si>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</si>
  <si>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</si>
  <si>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</si>
  <si>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</si>
  <si>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</si>
  <si>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</si>
  <si>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</si>
  <si>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</si>
  <si>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</si>
  <si>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</si>
  <si>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</si>
  <si>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</si>
  <si>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</si>
  <si>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</si>
  <si>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</si>
  <si>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</si>
  <si>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</si>
  <si>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</si>
  <si>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</si>
  <si>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</si>
  <si>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</si>
  <si>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</si>
  <si>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</si>
  <si>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</si>
  <si>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</si>
  <si>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</si>
  <si>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</si>
  <si>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</si>
  <si>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</si>
  <si>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</si>
  <si>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</si>
  <si>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</si>
  <si>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</si>
  <si>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</si>
  <si>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</si>
  <si>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</si>
  <si>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</si>
  <si>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</si>
  <si>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</si>
  <si>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</si>
  <si>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</si>
  <si>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</si>
  <si>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</si>
  <si>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</si>
  <si>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</si>
  <si>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</si>
  <si>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</si>
  <si>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</si>
  <si>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</si>
  <si>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</si>
  <si>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</si>
  <si>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</si>
  <si>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</si>
  <si>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</si>
  <si>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</si>
  <si>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</si>
  <si>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</si>
  <si>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</si>
  <si>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</si>
  <si>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</si>
  <si>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</si>
  <si>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</si>
  <si>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</si>
  <si>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</si>
  <si>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</si>
  <si>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</si>
  <si>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</si>
  <si>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</si>
  <si>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</si>
  <si>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</si>
  <si>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</si>
  <si>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</si>
  <si>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</si>
  <si>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</si>
  <si>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</si>
  <si>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</si>
  <si>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</si>
  <si>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</si>
  <si>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</si>
  <si>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</si>
  <si>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</si>
  <si>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</si>
  <si>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</si>
  <si>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</si>
  <si>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</si>
  <si>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</si>
  <si>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</si>
  <si>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</si>
  <si>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</si>
  <si>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</si>
  <si>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</si>
  <si>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</si>
  <si>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</si>
  <si>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</si>
  <si>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</si>
  <si>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</si>
  <si>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</si>
  <si>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</si>
  <si>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</si>
  <si>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</si>
  <si>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</si>
  <si>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</si>
  <si>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</si>
  <si>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</si>
  <si>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</si>
  <si>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</si>
  <si>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</si>
  <si>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</si>
  <si>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</si>
  <si>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</si>
  <si>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</si>
  <si>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</si>
  <si>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</si>
  <si>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</si>
  <si>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</si>
  <si>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</si>
  <si>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</si>
  <si>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</si>
  <si>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</si>
  <si>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</si>
  <si>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</si>
  <si>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</si>
  <si>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</si>
  <si>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</si>
  <si>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</si>
  <si>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</si>
  <si>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</si>
  <si>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</si>
  <si>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</si>
  <si>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</si>
  <si>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</si>
  <si>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</si>
  <si>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</si>
  <si>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</si>
  <si>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</si>
  <si>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</si>
  <si>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</si>
  <si>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</si>
  <si>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</si>
  <si>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</si>
  <si>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</si>
  <si>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</si>
  <si>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</si>
  <si>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</si>
  <si>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</si>
  <si>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</si>
  <si>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</si>
  <si>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</si>
  <si>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</si>
  <si>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</si>
  <si>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</si>
  <si>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</si>
  <si>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</si>
  <si>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</si>
  <si>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</si>
  <si>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</si>
  <si>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</si>
  <si>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</si>
  <si>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</si>
  <si>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</si>
  <si>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</si>
  <si>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</si>
  <si>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</si>
  <si>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</si>
  <si>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</si>
  <si>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</si>
  <si>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</si>
  <si>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</si>
  <si>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</si>
  <si>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</si>
  <si>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</si>
  <si>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</si>
  <si>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</si>
  <si>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</si>
  <si>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</si>
  <si>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</si>
  <si>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</si>
  <si>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</si>
  <si>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</si>
  <si>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</si>
  <si>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</si>
  <si>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</si>
  <si>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</si>
  <si>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</si>
  <si>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</si>
  <si>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</si>
  <si>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</si>
  <si>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</si>
  <si>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</si>
  <si>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</si>
  <si>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</si>
  <si>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</si>
  <si>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</si>
  <si>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</si>
  <si>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</si>
  <si>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</si>
  <si>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</si>
  <si>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</si>
  <si>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</si>
  <si>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</si>
  <si>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</si>
  <si>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</si>
  <si>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</si>
  <si>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</si>
  <si>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</si>
  <si>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</si>
  <si>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</si>
  <si>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</si>
  <si>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</si>
  <si>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</si>
  <si>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</si>
  <si>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</si>
  <si>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</si>
  <si>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</si>
  <si>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</si>
  <si>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</si>
  <si>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</si>
  <si>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</si>
  <si>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</si>
  <si>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</si>
  <si>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</si>
  <si>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</si>
  <si>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</si>
  <si>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</si>
  <si>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</si>
  <si>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</si>
  <si>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</si>
  <si>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</si>
  <si>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</si>
  <si>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</si>
  <si>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</si>
  <si>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</si>
  <si>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</si>
  <si>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</si>
  <si>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</si>
  <si>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</si>
  <si>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</si>
  <si>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</si>
  <si>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</si>
  <si>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</si>
  <si>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</si>
  <si>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</si>
  <si>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</si>
  <si>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</si>
  <si>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</si>
  <si>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</si>
  <si>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</si>
  <si>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</si>
  <si>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</si>
  <si>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</si>
  <si>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</si>
  <si>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</si>
  <si>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</si>
  <si>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</si>
  <si>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</si>
  <si>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</si>
  <si>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</si>
  <si>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</si>
  <si>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</si>
  <si>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</si>
  <si>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</si>
  <si>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</si>
  <si>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</si>
  <si>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</si>
  <si>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</si>
  <si>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</si>
  <si>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</si>
  <si>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</si>
  <si>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</si>
  <si>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</si>
  <si>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</si>
  <si>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</si>
  <si>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</si>
  <si>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</si>
  <si>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</si>
  <si>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</si>
  <si>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</si>
  <si>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</si>
  <si>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</si>
  <si>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</si>
  <si>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</si>
  <si>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</si>
  <si>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</si>
  <si>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</si>
  <si>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</si>
  <si>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</si>
  <si>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</si>
  <si>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</si>
  <si>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</si>
  <si>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</si>
  <si>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</si>
  <si>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</si>
  <si>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</si>
  <si>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</si>
  <si>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</si>
  <si>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</si>
  <si>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</si>
  <si>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</si>
  <si>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</si>
  <si>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</si>
  <si>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</si>
  <si>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</si>
  <si>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</si>
  <si>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</si>
  <si>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</si>
  <si>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</si>
  <si>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</si>
  <si>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</si>
  <si>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</si>
  <si>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</si>
  <si>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</si>
  <si>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</si>
  <si>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</si>
  <si>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</si>
  <si>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</si>
  <si>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</si>
  <si>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</si>
  <si>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</si>
  <si>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</si>
  <si>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</si>
  <si>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</si>
  <si>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</si>
  <si>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</si>
  <si>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</si>
  <si>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</si>
  <si>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</si>
  <si>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</si>
  <si>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</si>
  <si>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</si>
  <si>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</si>
  <si>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</si>
  <si>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</si>
  <si>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</si>
  <si>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</si>
  <si>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</si>
  <si>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</si>
  <si>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</si>
  <si>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</si>
  <si>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</si>
  <si>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</si>
  <si>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</si>
  <si>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</si>
  <si>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</si>
  <si>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</si>
  <si>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</si>
  <si>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</si>
  <si>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</si>
  <si>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</si>
  <si>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</si>
  <si>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</si>
  <si>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</si>
  <si>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</si>
  <si>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</si>
  <si>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</si>
  <si>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</si>
  <si>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</si>
  <si>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</si>
  <si>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</si>
  <si>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</si>
  <si>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</si>
  <si>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</si>
  <si>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</si>
  <si>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</si>
  <si>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</si>
  <si>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</si>
  <si>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</si>
  <si>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</si>
  <si>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</si>
  <si>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</si>
  <si>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</si>
  <si>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</si>
  <si>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</si>
  <si>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</si>
  <si>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</si>
  <si>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</si>
  <si>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</si>
  <si>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</si>
  <si>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</si>
  <si>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</si>
  <si>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</si>
  <si>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</si>
  <si>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</si>
  <si>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</si>
  <si>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</si>
  <si>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</si>
  <si>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</si>
  <si>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</si>
  <si>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</si>
  <si>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</si>
  <si>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</si>
  <si>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</si>
  <si>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</si>
  <si>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</si>
  <si>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</si>
  <si>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</si>
  <si>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</si>
  <si>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</si>
  <si>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</si>
  <si>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</si>
  <si>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</si>
  <si>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</si>
  <si>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</si>
  <si>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</si>
  <si>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</si>
  <si>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</si>
  <si>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</si>
  <si>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</si>
  <si>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</si>
  <si>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</si>
  <si>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</si>
  <si>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</si>
  <si>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</si>
  <si>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</si>
  <si>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</si>
  <si>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</si>
  <si>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</si>
  <si>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</si>
  <si>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</si>
  <si>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</si>
  <si>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</si>
  <si>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</si>
  <si>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</si>
  <si>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</si>
  <si>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</si>
  <si>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</si>
  <si>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</si>
  <si>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</si>
  <si>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</si>
  <si>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</si>
  <si>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</si>
  <si>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</si>
  <si>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</si>
  <si>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</si>
  <si>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</si>
  <si>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</si>
  <si>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</si>
  <si>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</si>
  <si>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</si>
  <si>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</si>
  <si>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</si>
  <si>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</si>
  <si>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</si>
  <si>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</si>
  <si>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</si>
  <si>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</si>
  <si>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</si>
  <si>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</si>
  <si>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</si>
  <si>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</si>
  <si>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</si>
  <si>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</si>
  <si>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</si>
  <si>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</si>
  <si>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</si>
  <si>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</si>
  <si>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</si>
  <si>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</si>
  <si>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</si>
  <si>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</si>
  <si>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</si>
  <si>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</si>
  <si>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</si>
  <si>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</si>
  <si>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</si>
  <si>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</si>
  <si>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</si>
  <si>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</si>
  <si>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</si>
  <si>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</si>
  <si>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</si>
  <si>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</si>
  <si>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</si>
  <si>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</si>
  <si>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</si>
  <si>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</si>
  <si>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</si>
  <si>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</si>
  <si>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</si>
  <si>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</si>
  <si>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</si>
  <si>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</si>
  <si>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</si>
  <si>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</si>
  <si>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</si>
  <si>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</si>
  <si>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</si>
  <si>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</si>
  <si>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</si>
  <si>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</si>
  <si>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</si>
  <si>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</si>
  <si>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</si>
  <si>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</si>
  <si>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</si>
  <si>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</si>
  <si>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</si>
  <si>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</si>
  <si>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</si>
  <si>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</si>
  <si>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</si>
  <si>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</si>
  <si>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</si>
  <si>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</si>
  <si>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</si>
  <si>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</si>
  <si>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</si>
  <si>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</si>
  <si>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</si>
  <si>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</si>
  <si>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</si>
  <si>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</si>
  <si>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</si>
  <si>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</si>
  <si>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</si>
  <si>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</si>
  <si>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</si>
  <si>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</si>
  <si>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</si>
  <si>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</si>
  <si>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</si>
  <si>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</si>
  <si>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</si>
  <si>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</si>
  <si>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</si>
  <si>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</si>
  <si>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</si>
  <si>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</si>
  <si>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</si>
  <si>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</si>
  <si>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</si>
  <si>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</si>
  <si>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</si>
  <si>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</si>
  <si>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</si>
  <si>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</si>
  <si>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</si>
  <si>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</si>
  <si>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</si>
  <si>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</si>
  <si>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</si>
  <si>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</si>
  <si>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</si>
  <si>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</si>
  <si>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</si>
  <si>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</si>
  <si>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</si>
  <si>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</si>
  <si>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</si>
  <si>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</si>
  <si>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</si>
  <si>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</si>
  <si>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</si>
  <si>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</si>
  <si>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</si>
  <si>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</si>
  <si>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</si>
  <si>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</si>
  <si>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</si>
  <si>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</si>
  <si>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</si>
  <si>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</si>
  <si>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</si>
  <si>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</si>
  <si>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</si>
  <si>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</si>
  <si>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</si>
  <si>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</si>
  <si>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</si>
  <si>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</si>
  <si>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</si>
  <si>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</si>
  <si>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</si>
  <si>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</si>
  <si>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</si>
  <si>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</si>
  <si>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</si>
  <si>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</si>
  <si>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</si>
  <si>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</si>
  <si>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</si>
  <si>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</si>
  <si>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</si>
  <si>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</si>
  <si>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</si>
  <si>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</si>
  <si>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</si>
  <si>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</si>
  <si>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</si>
  <si>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</si>
  <si>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</si>
  <si>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</si>
  <si>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</si>
  <si>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</si>
  <si>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</si>
  <si>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</si>
  <si>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</si>
  <si>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</si>
  <si>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</si>
  <si>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</si>
  <si>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</si>
  <si>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</si>
  <si>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</si>
  <si>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</si>
  <si>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</si>
  <si>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</si>
  <si>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</si>
  <si>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</si>
  <si>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</si>
  <si>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</si>
  <si>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</si>
  <si>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</si>
  <si>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</si>
  <si>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</si>
  <si>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</si>
  <si>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</si>
  <si>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</si>
  <si>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</si>
  <si>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</si>
  <si>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</si>
  <si>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</si>
  <si>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</si>
  <si>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</si>
  <si>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</si>
  <si>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</si>
  <si>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</si>
  <si>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</si>
  <si>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</si>
  <si>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</si>
  <si>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</si>
  <si>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</si>
  <si>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</si>
  <si>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</si>
  <si>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</si>
  <si>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</si>
  <si>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</si>
  <si>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</si>
  <si>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</si>
  <si>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</si>
  <si>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</si>
  <si>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</si>
  <si>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</si>
  <si>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</si>
  <si>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</si>
  <si>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</si>
  <si>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</si>
  <si>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</si>
  <si>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</si>
  <si>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</si>
  <si>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</si>
  <si>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</si>
  <si>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</si>
  <si>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</si>
  <si>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</si>
  <si>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</si>
  <si>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</si>
  <si>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</si>
  <si>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</si>
  <si>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</si>
  <si>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</si>
  <si>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</si>
  <si>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</si>
  <si>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</si>
  <si>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</si>
  <si>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</si>
  <si>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</si>
  <si>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</si>
  <si>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</si>
  <si>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</si>
  <si>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</si>
  <si>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</si>
  <si>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</si>
  <si>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</si>
  <si>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</si>
  <si>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</si>
  <si>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</si>
  <si>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</si>
  <si>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</si>
  <si>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</si>
  <si>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</si>
  <si>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</si>
  <si>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</si>
  <si>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</si>
  <si>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</si>
  <si>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</si>
  <si>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</si>
  <si>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</si>
  <si>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</si>
  <si>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</si>
  <si>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</si>
  <si>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</si>
  <si>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</si>
  <si>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</si>
  <si>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</si>
  <si>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</si>
  <si>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</si>
  <si>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</si>
  <si>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</si>
  <si>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</si>
  <si>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</si>
  <si>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</si>
  <si>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</si>
  <si>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</si>
  <si>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</si>
  <si>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</si>
  <si>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</si>
  <si>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</si>
  <si>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</si>
  <si>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</si>
  <si>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</si>
  <si>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</si>
  <si>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</si>
  <si>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</si>
  <si>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</si>
  <si>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</si>
  <si>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</si>
  <si>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</si>
  <si>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</si>
  <si>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</si>
  <si>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</si>
  <si>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</si>
  <si>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</si>
  <si>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</si>
  <si>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</si>
  <si>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</si>
  <si>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</si>
  <si>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</si>
  <si>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</si>
  <si>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</si>
  <si>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</si>
  <si>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</si>
  <si>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</si>
  <si>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</si>
  <si>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</si>
  <si>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</si>
  <si>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</si>
  <si>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</si>
  <si>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</si>
  <si>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</si>
  <si>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</si>
  <si>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</si>
  <si>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</si>
  <si>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</si>
  <si>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</si>
  <si>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</si>
  <si>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</si>
  <si>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</si>
  <si>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</si>
  <si>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</si>
  <si>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</si>
  <si>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</si>
  <si>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</si>
  <si>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</si>
  <si>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</si>
  <si>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</si>
  <si>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</si>
  <si>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</si>
  <si>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</si>
  <si>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</si>
  <si>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</si>
  <si>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</si>
  <si>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</si>
  <si>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</si>
  <si>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</si>
  <si>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</si>
  <si>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</si>
  <si>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</si>
  <si>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</si>
  <si>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</si>
  <si>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</si>
  <si>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</si>
  <si>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</si>
  <si>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</si>
  <si>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</si>
  <si>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</si>
  <si>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</si>
  <si>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</si>
  <si>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</si>
  <si>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</si>
  <si>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</si>
  <si>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</si>
  <si>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</si>
  <si>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</si>
  <si>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</si>
  <si>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</si>
  <si>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</si>
  <si>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</si>
  <si>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</si>
  <si>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</si>
  <si>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</si>
  <si>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</si>
  <si>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</si>
  <si>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</si>
  <si>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</si>
  <si>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</si>
  <si>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</si>
  <si>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</si>
  <si>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</si>
  <si>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</si>
  <si>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</si>
  <si>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</si>
  <si>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</si>
  <si>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</si>
  <si>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</si>
  <si>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</si>
  <si>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</si>
  <si>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</si>
  <si>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</si>
  <si>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</si>
  <si>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</si>
  <si>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</si>
  <si>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</si>
  <si>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</si>
  <si>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</si>
  <si>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</si>
  <si>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</si>
  <si>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</si>
  <si>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</si>
  <si>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</si>
  <si>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</si>
  <si>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</si>
  <si>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</si>
  <si>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</si>
  <si>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</si>
  <si>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</si>
  <si>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</si>
  <si>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</si>
  <si>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</si>
  <si>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</si>
  <si>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</si>
  <si>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</si>
  <si>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</si>
  <si>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</si>
  <si>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</si>
  <si>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</si>
  <si>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</si>
  <si>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</si>
  <si>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</si>
  <si>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</si>
  <si>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</si>
  <si>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</si>
  <si>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</si>
  <si>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</si>
  <si>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</si>
  <si>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</si>
  <si>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</si>
  <si>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</si>
  <si>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</si>
  <si>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</si>
  <si>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</si>
  <si>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</si>
  <si>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</si>
  <si>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</si>
  <si>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</si>
  <si>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</si>
  <si>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</si>
  <si>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</si>
  <si>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</si>
  <si>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</si>
  <si>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</si>
  <si>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</si>
  <si>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</si>
  <si>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</si>
  <si>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</si>
  <si>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</si>
  <si>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</si>
  <si>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</si>
  <si>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</si>
  <si>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</si>
  <si>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</si>
  <si>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</si>
  <si>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</si>
  <si>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</si>
  <si>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</si>
  <si>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</si>
  <si>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</si>
  <si>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</si>
  <si>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</si>
  <si>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</si>
  <si>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</si>
  <si>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</si>
  <si>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</si>
  <si>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</si>
  <si>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</si>
  <si>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</si>
  <si>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</si>
  <si>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</si>
  <si>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</si>
  <si>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</si>
  <si>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</si>
  <si>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</si>
  <si>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</si>
  <si>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</si>
  <si>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</si>
  <si>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</si>
  <si>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</si>
  <si>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</si>
  <si>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</si>
  <si>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</si>
  <si>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</si>
  <si>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</si>
  <si>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</si>
  <si>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</si>
  <si>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</si>
  <si>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</si>
  <si>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</si>
  <si>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</si>
  <si>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</si>
  <si>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</si>
  <si>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</si>
  <si>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</si>
  <si>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</si>
  <si>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</si>
  <si>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</si>
  <si>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</si>
  <si>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</si>
  <si>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</si>
  <si>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</si>
  <si>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</si>
  <si>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</si>
  <si>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</si>
  <si>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</si>
  <si>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</si>
  <si>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</si>
  <si>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</si>
  <si>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</si>
  <si>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</si>
  <si>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</si>
  <si>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</si>
  <si>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</si>
  <si>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</si>
  <si>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</si>
  <si>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</si>
  <si>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</si>
  <si>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</si>
  <si>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</si>
  <si>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</si>
  <si>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</si>
  <si>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</si>
  <si>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</si>
  <si>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</si>
  <si>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</si>
  <si>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</si>
  <si>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</si>
  <si>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</si>
  <si>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</si>
  <si>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</si>
  <si>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</si>
  <si>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</si>
  <si>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</si>
  <si>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</si>
  <si>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</si>
  <si>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</si>
  <si>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</si>
  <si>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</si>
  <si>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</si>
  <si>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</si>
  <si>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</si>
  <si>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</si>
  <si>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</si>
  <si>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</si>
  <si>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</si>
  <si>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</si>
  <si>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</si>
  <si>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</si>
  <si>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</si>
  <si>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</si>
  <si>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</si>
  <si>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</si>
  <si>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</si>
  <si>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</si>
  <si>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</si>
  <si>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</si>
  <si>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</si>
  <si>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</si>
  <si>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</si>
  <si>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</si>
  <si>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</si>
  <si>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</si>
  <si>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</si>
  <si>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</si>
  <si>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</si>
  <si>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</si>
  <si>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</si>
  <si>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</si>
  <si>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</si>
  <si>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</si>
  <si>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</si>
  <si>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</si>
  <si>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</si>
  <si>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</si>
  <si>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</si>
  <si>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</si>
  <si>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</si>
  <si>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</si>
  <si>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</si>
  <si>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</si>
  <si>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</si>
  <si>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</si>
  <si>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</si>
  <si>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</si>
  <si>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</si>
  <si>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</si>
  <si>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</si>
  <si>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</si>
  <si>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</si>
  <si>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</si>
  <si>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</si>
  <si>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</si>
  <si>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</si>
  <si>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</si>
  <si>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</si>
  <si>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</si>
  <si>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</si>
  <si>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</si>
  <si>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</si>
  <si>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</si>
  <si>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</si>
  <si>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</si>
  <si>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</si>
  <si>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</si>
  <si>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</si>
  <si>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</si>
  <si>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</si>
  <si>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</si>
  <si>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</si>
  <si>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</si>
  <si>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</si>
  <si>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</si>
  <si>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</si>
  <si>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</si>
  <si>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</si>
  <si>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</si>
  <si>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</si>
  <si>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</si>
  <si>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</si>
  <si>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</si>
  <si>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</si>
  <si>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</si>
  <si>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</si>
  <si>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</si>
  <si>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</si>
  <si>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</si>
  <si>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</si>
  <si>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</si>
  <si>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</si>
  <si>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</si>
  <si>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</si>
  <si>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</si>
  <si>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</si>
  <si>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</si>
  <si>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</si>
  <si>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</si>
  <si>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</si>
  <si>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</si>
  <si>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</si>
  <si>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</si>
  <si>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</si>
  <si>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</si>
  <si>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</si>
  <si>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</si>
  <si>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</si>
  <si>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</si>
  <si>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</si>
  <si>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</si>
  <si>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</si>
  <si>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</si>
  <si>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</si>
  <si>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</si>
  <si>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</si>
  <si>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</si>
  <si>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</si>
  <si>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</si>
  <si>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</si>
  <si>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</si>
  <si>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</si>
  <si>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</si>
  <si>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</si>
  <si>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</si>
  <si>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</si>
  <si>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</si>
  <si>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</si>
  <si>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</si>
  <si>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</si>
  <si>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</si>
  <si>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</si>
  <si>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</si>
  <si>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</si>
  <si>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</si>
  <si>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</si>
  <si>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</si>
  <si>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</si>
  <si>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</si>
  <si>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</si>
  <si>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</si>
  <si>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</si>
  <si>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</si>
  <si>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</si>
  <si>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</si>
  <si>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</si>
  <si>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</si>
  <si>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</si>
  <si>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</si>
  <si>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</si>
  <si>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</si>
  <si>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</si>
  <si>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</si>
  <si>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</si>
  <si>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</si>
  <si>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</si>
  <si>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</si>
  <si>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</si>
  <si>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</si>
  <si>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</si>
  <si>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</si>
  <si>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</si>
  <si>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</si>
  <si>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</si>
  <si>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</si>
  <si>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</si>
  <si>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</si>
  <si>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</si>
  <si>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</si>
  <si>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</si>
  <si>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</si>
  <si>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</si>
  <si>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</si>
  <si>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</si>
  <si>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</si>
  <si>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</si>
  <si>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</si>
  <si>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</si>
  <si>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</si>
  <si>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</si>
  <si>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</si>
  <si>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</si>
  <si>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</si>
  <si>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</si>
  <si>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</si>
  <si>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</si>
  <si>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</si>
  <si>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</si>
  <si>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</si>
  <si>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</si>
  <si>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</si>
  <si>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</si>
  <si>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</si>
  <si>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</si>
  <si>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</si>
  <si>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</si>
  <si>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</si>
  <si>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</si>
  <si>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</si>
  <si>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</si>
  <si>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</si>
  <si>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</si>
  <si>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</si>
  <si>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</si>
  <si>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</si>
  <si>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</si>
  <si>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</si>
  <si>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</si>
  <si>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</si>
  <si>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</si>
  <si>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</si>
  <si>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</si>
  <si>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</si>
  <si>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</si>
  <si>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</si>
  <si>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</si>
  <si>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</si>
  <si>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</si>
  <si>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</si>
  <si>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</si>
  <si>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</si>
  <si>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</si>
  <si>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</si>
  <si>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</si>
  <si>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</si>
  <si>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</si>
  <si>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</si>
  <si>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</si>
  <si>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</si>
  <si>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</si>
  <si>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</si>
  <si>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</si>
  <si>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</si>
  <si>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</si>
  <si>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</si>
  <si>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</si>
  <si>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</si>
  <si>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</si>
  <si>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</si>
  <si>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</si>
  <si>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</si>
  <si>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</si>
  <si>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</si>
  <si>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</si>
  <si>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</si>
  <si>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</si>
  <si>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</si>
  <si>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</si>
  <si>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</si>
  <si>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</si>
  <si>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</si>
  <si>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</si>
  <si>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</si>
  <si>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</si>
  <si>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</si>
  <si>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</si>
  <si>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</si>
  <si>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</si>
  <si>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</si>
  <si>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</si>
  <si>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</si>
  <si>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</si>
  <si>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</si>
  <si>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</si>
  <si>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</si>
  <si>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</si>
  <si>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</si>
  <si>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</si>
  <si>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</si>
  <si>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</si>
  <si>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</si>
  <si>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</si>
  <si>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</si>
  <si>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</si>
  <si>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</si>
  <si>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</si>
  <si>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</si>
  <si>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</si>
  <si>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</si>
  <si>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</si>
  <si>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</si>
  <si>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</si>
  <si>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</si>
  <si>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</si>
  <si>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</si>
  <si>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</si>
  <si>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</si>
  <si>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</si>
  <si>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</si>
  <si>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</si>
  <si>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</si>
  <si>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</si>
  <si>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</si>
  <si>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</si>
  <si>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</si>
  <si>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</si>
  <si>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</si>
  <si>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</si>
  <si>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</si>
  <si>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</si>
  <si>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</si>
  <si>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</si>
  <si>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</si>
  <si>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</si>
  <si>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</si>
  <si>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</si>
  <si>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</si>
  <si>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</si>
  <si>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</si>
  <si>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</si>
  <si>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</si>
  <si>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</si>
  <si>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</si>
  <si>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</si>
  <si>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</si>
  <si>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</si>
  <si>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</si>
  <si>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</si>
  <si>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</si>
  <si>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</si>
  <si>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</si>
  <si>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</si>
  <si>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</si>
  <si>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</si>
  <si>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</si>
  <si>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</si>
  <si>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</si>
  <si>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</si>
  <si>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</si>
  <si>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</si>
  <si>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</si>
  <si>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</si>
  <si>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</si>
  <si>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</si>
  <si>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</si>
  <si>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</si>
  <si>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</si>
  <si>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</si>
  <si>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</si>
  <si>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</si>
  <si>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</si>
  <si>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</si>
  <si>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</si>
  <si>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</si>
  <si>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</si>
  <si>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</si>
  <si>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</si>
  <si>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</si>
  <si>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</si>
  <si>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</si>
  <si>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</si>
  <si>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</si>
  <si>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</si>
  <si>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</si>
  <si>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</si>
  <si>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</si>
  <si>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</si>
  <si>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</si>
  <si>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</si>
  <si>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</si>
  <si>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</si>
  <si>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</si>
  <si>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</si>
  <si>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</si>
  <si>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</si>
  <si>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</si>
  <si>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</si>
  <si>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</si>
  <si>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</si>
  <si>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</si>
  <si>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</si>
  <si>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</si>
  <si>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</si>
  <si>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</si>
  <si>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</si>
  <si>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</si>
  <si>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</si>
  <si>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</si>
  <si>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</si>
  <si>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</si>
  <si>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</si>
  <si>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</si>
  <si>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</si>
  <si>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</si>
  <si>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</si>
  <si>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</si>
  <si>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outcome</t>
  </si>
  <si>
    <t>failed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</si>
</sst>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[goal_outcomes.xlsx]category_pivot!PivotTable1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category_pivot!$F$3:$F$4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category_pivot!$A$5:$A$15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category_pivot!$F$5:$F$15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[goal_outcomes.xlsx]subcategory_pivot!PivotTable2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subcategory_pivot!$C$4:$C$5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subcategory_pivot!$D$4:$D$5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subcategory_pivot!$E$4:$E$5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subcategory_pivot!$F$4:$F$5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subcategory_pivot!$A$6:$A$31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subcategory_pivot!$F$6:$F$31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[goal_outcomes.xlsx]date_created_pivot!PivotTable5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date_created_pivot!$B$4:$B$5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date_created_pivot!$C$4:$C$5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date_created_pivot!$D$4:$D$5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date_created_pivot!$E$4:$E$5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date_created_pivot!$F$4:$F$5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date_created_pivot!$A$6:$A$19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date_created_pivot!$F$6:$F$19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8" sqref="F1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1">
        <f>(((J2/60)/60/24)+DATE(1970,1,1))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1">
        <f t="shared" ref="S3:S66" si="2">(((J3/60)/60/24)+DATE(1970,1,1))</f>
        <v>41870.208333333336</v>
      </c>
      <c r="T3" s="11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1">
        <f t="shared" si="2"/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1">
        <f t="shared" ref="S67:S130" si="8">(((J67/60)/60/24)+DATE(1970,1,1))</f>
        <v>40570.25</v>
      </c>
      <c r="T67" s="11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1">
        <f t="shared" si="8"/>
        <v>42102.208333333328</v>
      </c>
      <c r="T68" s="11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1">
        <f t="shared" si="8"/>
        <v>40203.25</v>
      </c>
      <c r="T69" s="11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1">
        <f t="shared" si="8"/>
        <v>42943.208333333328</v>
      </c>
      <c r="T70" s="11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1">
        <f t="shared" si="8"/>
        <v>40531.25</v>
      </c>
      <c r="T71" s="11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1">
        <f t="shared" si="8"/>
        <v>40484.208333333336</v>
      </c>
      <c r="T72" s="11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1">
        <f t="shared" si="8"/>
        <v>43799.25</v>
      </c>
      <c r="T73" s="11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1">
        <f t="shared" si="8"/>
        <v>42186.208333333328</v>
      </c>
      <c r="T74" s="11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1">
        <f t="shared" si="8"/>
        <v>42701.25</v>
      </c>
      <c r="T75" s="11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1">
        <f t="shared" si="8"/>
        <v>42456.208333333328</v>
      </c>
      <c r="T76" s="11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1">
        <f t="shared" si="8"/>
        <v>43296.208333333328</v>
      </c>
      <c r="T77" s="11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1">
        <f t="shared" si="8"/>
        <v>42027.25</v>
      </c>
      <c r="T78" s="11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1">
        <f t="shared" si="8"/>
        <v>40448.208333333336</v>
      </c>
      <c r="T79" s="11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1">
        <f t="shared" si="8"/>
        <v>43206.208333333328</v>
      </c>
      <c r="T80" s="11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1">
        <f t="shared" si="8"/>
        <v>43267.208333333328</v>
      </c>
      <c r="T81" s="11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1">
        <f t="shared" si="8"/>
        <v>42976.208333333328</v>
      </c>
      <c r="T82" s="11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1">
        <f t="shared" si="8"/>
        <v>43062.25</v>
      </c>
      <c r="T83" s="11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1">
        <f t="shared" si="8"/>
        <v>43482.25</v>
      </c>
      <c r="T84" s="11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1">
        <f t="shared" si="8"/>
        <v>42579.208333333328</v>
      </c>
      <c r="T85" s="11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1">
        <f t="shared" si="8"/>
        <v>41118.208333333336</v>
      </c>
      <c r="T86" s="11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1">
        <f t="shared" si="8"/>
        <v>40797.208333333336</v>
      </c>
      <c r="T87" s="11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1">
        <f t="shared" si="8"/>
        <v>42128.208333333328</v>
      </c>
      <c r="T88" s="11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1">
        <f t="shared" si="8"/>
        <v>40610.25</v>
      </c>
      <c r="T89" s="11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1">
        <f t="shared" si="8"/>
        <v>42110.208333333328</v>
      </c>
      <c r="T90" s="11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1">
        <f t="shared" si="8"/>
        <v>40283.208333333336</v>
      </c>
      <c r="T91" s="11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1">
        <f t="shared" si="8"/>
        <v>42425.25</v>
      </c>
      <c r="T92" s="11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1">
        <f t="shared" si="8"/>
        <v>42588.208333333328</v>
      </c>
      <c r="T93" s="11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1">
        <f t="shared" si="8"/>
        <v>40352.208333333336</v>
      </c>
      <c r="T94" s="11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1">
        <f t="shared" si="8"/>
        <v>41202.208333333336</v>
      </c>
      <c r="T95" s="11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1">
        <f t="shared" si="8"/>
        <v>43562.208333333328</v>
      </c>
      <c r="T96" s="11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1">
        <f t="shared" si="8"/>
        <v>43752.208333333328</v>
      </c>
      <c r="T97" s="11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1">
        <f t="shared" si="8"/>
        <v>40612.25</v>
      </c>
      <c r="T98" s="11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1">
        <f t="shared" si="8"/>
        <v>42180.208333333328</v>
      </c>
      <c r="T99" s="11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1">
        <f t="shared" si="8"/>
        <v>42212.208333333328</v>
      </c>
      <c r="T100" s="11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1">
        <f t="shared" si="8"/>
        <v>41968.25</v>
      </c>
      <c r="T101" s="11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1">
        <f t="shared" si="8"/>
        <v>40835.208333333336</v>
      </c>
      <c r="T102" s="11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1">
        <f t="shared" si="8"/>
        <v>42056.25</v>
      </c>
      <c r="T103" s="11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1">
        <f t="shared" si="8"/>
        <v>43234.208333333328</v>
      </c>
      <c r="T104" s="11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1">
        <f t="shared" si="8"/>
        <v>40475.208333333336</v>
      </c>
      <c r="T105" s="11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1">
        <f t="shared" si="8"/>
        <v>42878.208333333328</v>
      </c>
      <c r="T106" s="11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1">
        <f t="shared" si="8"/>
        <v>41366.208333333336</v>
      </c>
      <c r="T107" s="11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1">
        <f t="shared" si="8"/>
        <v>43716.208333333328</v>
      </c>
      <c r="T108" s="11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1">
        <f t="shared" si="8"/>
        <v>43213.208333333328</v>
      </c>
      <c r="T109" s="11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1">
        <f t="shared" si="8"/>
        <v>41005.208333333336</v>
      </c>
      <c r="T110" s="11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1">
        <f t="shared" si="8"/>
        <v>41651.25</v>
      </c>
      <c r="T111" s="11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1">
        <f t="shared" si="8"/>
        <v>43354.208333333328</v>
      </c>
      <c r="T112" s="11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1">
        <f t="shared" si="8"/>
        <v>41174.208333333336</v>
      </c>
      <c r="T113" s="11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1">
        <f t="shared" si="8"/>
        <v>41875.208333333336</v>
      </c>
      <c r="T114" s="11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1">
        <f t="shared" si="8"/>
        <v>42990.208333333328</v>
      </c>
      <c r="T115" s="11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1">
        <f t="shared" si="8"/>
        <v>43564.208333333328</v>
      </c>
      <c r="T116" s="11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1">
        <f t="shared" si="8"/>
        <v>43056.25</v>
      </c>
      <c r="T117" s="11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1">
        <f t="shared" si="8"/>
        <v>42265.208333333328</v>
      </c>
      <c r="T118" s="11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1">
        <f t="shared" si="8"/>
        <v>40808.208333333336</v>
      </c>
      <c r="T119" s="11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1">
        <f t="shared" si="8"/>
        <v>41665.25</v>
      </c>
      <c r="T120" s="11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1">
        <f t="shared" si="8"/>
        <v>41806.208333333336</v>
      </c>
      <c r="T121" s="11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1">
        <f t="shared" si="8"/>
        <v>42111.208333333328</v>
      </c>
      <c r="T122" s="11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1">
        <f t="shared" si="8"/>
        <v>41917.208333333336</v>
      </c>
      <c r="T123" s="11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1">
        <f t="shared" si="8"/>
        <v>41970.25</v>
      </c>
      <c r="T124" s="11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1">
        <f t="shared" si="8"/>
        <v>42332.25</v>
      </c>
      <c r="T125" s="11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1">
        <f t="shared" si="8"/>
        <v>43598.208333333328</v>
      </c>
      <c r="T126" s="11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1">
        <f t="shared" si="8"/>
        <v>43362.208333333328</v>
      </c>
      <c r="T127" s="11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1">
        <f t="shared" si="8"/>
        <v>42596.208333333328</v>
      </c>
      <c r="T128" s="11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1">
        <f t="shared" si="8"/>
        <v>40310.208333333336</v>
      </c>
      <c r="T129" s="11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1">
        <f t="shared" si="8"/>
        <v>40417.208333333336</v>
      </c>
      <c r="T130" s="11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1">
        <f t="shared" ref="S131:S194" si="14">(((J131/60)/60/24)+DATE(1970,1,1))</f>
        <v>42038.25</v>
      </c>
      <c r="T131" s="11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1">
        <f t="shared" si="14"/>
        <v>40842.208333333336</v>
      </c>
      <c r="T132" s="11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1">
        <f t="shared" si="14"/>
        <v>41607.25</v>
      </c>
      <c r="T133" s="11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1">
        <f t="shared" si="14"/>
        <v>43112.25</v>
      </c>
      <c r="T134" s="11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1">
        <f t="shared" si="14"/>
        <v>40767.208333333336</v>
      </c>
      <c r="T135" s="11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1">
        <f t="shared" si="14"/>
        <v>40713.208333333336</v>
      </c>
      <c r="T136" s="11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1">
        <f t="shared" si="14"/>
        <v>41340.25</v>
      </c>
      <c r="T137" s="11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1">
        <f t="shared" si="14"/>
        <v>41797.208333333336</v>
      </c>
      <c r="T138" s="11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1">
        <f t="shared" si="14"/>
        <v>40457.208333333336</v>
      </c>
      <c r="T139" s="11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1">
        <f t="shared" si="14"/>
        <v>41180.208333333336</v>
      </c>
      <c r="T140" s="11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1">
        <f t="shared" si="14"/>
        <v>42115.208333333328</v>
      </c>
      <c r="T141" s="11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1">
        <f t="shared" si="14"/>
        <v>43156.25</v>
      </c>
      <c r="T142" s="11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1">
        <f t="shared" si="14"/>
        <v>42167.208333333328</v>
      </c>
      <c r="T143" s="11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1">
        <f t="shared" si="14"/>
        <v>41005.208333333336</v>
      </c>
      <c r="T144" s="11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1">
        <f t="shared" si="14"/>
        <v>40357.208333333336</v>
      </c>
      <c r="T145" s="11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1">
        <f t="shared" si="14"/>
        <v>43633.208333333328</v>
      </c>
      <c r="T146" s="11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1">
        <f t="shared" si="14"/>
        <v>41889.208333333336</v>
      </c>
      <c r="T147" s="11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1">
        <f t="shared" si="14"/>
        <v>40855.25</v>
      </c>
      <c r="T148" s="11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1">
        <f t="shared" si="14"/>
        <v>42534.208333333328</v>
      </c>
      <c r="T149" s="11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1">
        <f t="shared" si="14"/>
        <v>42941.208333333328</v>
      </c>
      <c r="T150" s="11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1">
        <f t="shared" si="14"/>
        <v>41275.25</v>
      </c>
      <c r="T151" s="11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1">
        <f t="shared" si="14"/>
        <v>43450.25</v>
      </c>
      <c r="T152" s="11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1">
        <f t="shared" si="14"/>
        <v>41799.208333333336</v>
      </c>
      <c r="T153" s="11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1">
        <f t="shared" si="14"/>
        <v>42783.25</v>
      </c>
      <c r="T154" s="11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1">
        <f t="shared" si="14"/>
        <v>41201.208333333336</v>
      </c>
      <c r="T155" s="11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1">
        <f t="shared" si="14"/>
        <v>42502.208333333328</v>
      </c>
      <c r="T156" s="11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1">
        <f t="shared" si="14"/>
        <v>40262.208333333336</v>
      </c>
      <c r="T157" s="11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1">
        <f t="shared" si="14"/>
        <v>43743.208333333328</v>
      </c>
      <c r="T158" s="11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1">
        <f t="shared" si="14"/>
        <v>41638.25</v>
      </c>
      <c r="T159" s="11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1">
        <f t="shared" si="14"/>
        <v>42346.25</v>
      </c>
      <c r="T160" s="11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1">
        <f t="shared" si="14"/>
        <v>43551.208333333328</v>
      </c>
      <c r="T161" s="11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1">
        <f t="shared" si="14"/>
        <v>43582.208333333328</v>
      </c>
      <c r="T162" s="11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1">
        <f t="shared" si="14"/>
        <v>42270.208333333328</v>
      </c>
      <c r="T163" s="11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1">
        <f t="shared" si="14"/>
        <v>43442.25</v>
      </c>
      <c r="T164" s="11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1">
        <f t="shared" si="14"/>
        <v>43028.208333333328</v>
      </c>
      <c r="T165" s="11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1">
        <f t="shared" si="14"/>
        <v>43016.208333333328</v>
      </c>
      <c r="T166" s="11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1">
        <f t="shared" si="14"/>
        <v>42948.208333333328</v>
      </c>
      <c r="T167" s="11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1">
        <f t="shared" si="14"/>
        <v>40534.25</v>
      </c>
      <c r="T168" s="11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1">
        <f t="shared" si="14"/>
        <v>41435.208333333336</v>
      </c>
      <c r="T169" s="11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1">
        <f t="shared" si="14"/>
        <v>43518.25</v>
      </c>
      <c r="T170" s="11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1">
        <f t="shared" si="14"/>
        <v>41077.208333333336</v>
      </c>
      <c r="T171" s="11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1">
        <f t="shared" si="14"/>
        <v>42950.208333333328</v>
      </c>
      <c r="T172" s="11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1">
        <f t="shared" si="14"/>
        <v>41718.208333333336</v>
      </c>
      <c r="T173" s="11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1">
        <f t="shared" si="14"/>
        <v>41839.208333333336</v>
      </c>
      <c r="T174" s="11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1">
        <f t="shared" si="14"/>
        <v>41412.208333333336</v>
      </c>
      <c r="T175" s="11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1">
        <f t="shared" si="14"/>
        <v>42282.208333333328</v>
      </c>
      <c r="T176" s="11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1">
        <f t="shared" si="14"/>
        <v>42613.208333333328</v>
      </c>
      <c r="T177" s="11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1">
        <f t="shared" si="14"/>
        <v>42616.208333333328</v>
      </c>
      <c r="T178" s="11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1">
        <f t="shared" si="14"/>
        <v>40497.25</v>
      </c>
      <c r="T179" s="11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1">
        <f t="shared" si="14"/>
        <v>42999.208333333328</v>
      </c>
      <c r="T180" s="11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1">
        <f t="shared" si="14"/>
        <v>41350.208333333336</v>
      </c>
      <c r="T181" s="11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1">
        <f t="shared" si="14"/>
        <v>40259.208333333336</v>
      </c>
      <c r="T182" s="11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1">
        <f t="shared" si="14"/>
        <v>43012.208333333328</v>
      </c>
      <c r="T183" s="11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1">
        <f t="shared" si="14"/>
        <v>43631.208333333328</v>
      </c>
      <c r="T184" s="11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1">
        <f t="shared" si="14"/>
        <v>40430.208333333336</v>
      </c>
      <c r="T185" s="11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1">
        <f t="shared" si="14"/>
        <v>43588.208333333328</v>
      </c>
      <c r="T186" s="11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1">
        <f t="shared" si="14"/>
        <v>43233.208333333328</v>
      </c>
      <c r="T187" s="11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1">
        <f t="shared" si="14"/>
        <v>41782.208333333336</v>
      </c>
      <c r="T188" s="11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1">
        <f t="shared" si="14"/>
        <v>41328.25</v>
      </c>
      <c r="T189" s="11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1">
        <f t="shared" si="14"/>
        <v>41975.25</v>
      </c>
      <c r="T190" s="11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1">
        <f t="shared" si="14"/>
        <v>42433.25</v>
      </c>
      <c r="T191" s="11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1">
        <f t="shared" si="14"/>
        <v>41429.208333333336</v>
      </c>
      <c r="T192" s="11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1">
        <f t="shared" si="14"/>
        <v>43536.208333333328</v>
      </c>
      <c r="T193" s="11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1">
        <f t="shared" si="14"/>
        <v>41817.208333333336</v>
      </c>
      <c r="T194" s="11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1">
        <f t="shared" ref="S195:S258" si="20">(((J195/60)/60/24)+DATE(1970,1,1))</f>
        <v>43198.208333333328</v>
      </c>
      <c r="T195" s="11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1">
        <f t="shared" si="20"/>
        <v>42261.208333333328</v>
      </c>
      <c r="T196" s="11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1">
        <f t="shared" si="20"/>
        <v>43310.208333333328</v>
      </c>
      <c r="T197" s="11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1">
        <f t="shared" si="20"/>
        <v>42616.208333333328</v>
      </c>
      <c r="T198" s="11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1">
        <f t="shared" si="20"/>
        <v>42909.208333333328</v>
      </c>
      <c r="T199" s="11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1">
        <f t="shared" si="20"/>
        <v>40396.208333333336</v>
      </c>
      <c r="T200" s="11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1">
        <f t="shared" si="20"/>
        <v>42192.208333333328</v>
      </c>
      <c r="T201" s="11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1">
        <f t="shared" si="20"/>
        <v>40262.208333333336</v>
      </c>
      <c r="T202" s="11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1">
        <f t="shared" si="20"/>
        <v>41845.208333333336</v>
      </c>
      <c r="T203" s="11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1">
        <f t="shared" si="20"/>
        <v>40818.208333333336</v>
      </c>
      <c r="T204" s="11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1">
        <f t="shared" si="20"/>
        <v>42752.25</v>
      </c>
      <c r="T205" s="11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1">
        <f t="shared" si="20"/>
        <v>40636.208333333336</v>
      </c>
      <c r="T206" s="11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1">
        <f t="shared" si="20"/>
        <v>43390.208333333328</v>
      </c>
      <c r="T207" s="11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1">
        <f t="shared" si="20"/>
        <v>40236.25</v>
      </c>
      <c r="T208" s="11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1">
        <f t="shared" si="20"/>
        <v>43340.208333333328</v>
      </c>
      <c r="T209" s="11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1">
        <f t="shared" si="20"/>
        <v>43048.25</v>
      </c>
      <c r="T210" s="11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1">
        <f t="shared" si="20"/>
        <v>42496.208333333328</v>
      </c>
      <c r="T211" s="11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1">
        <f t="shared" si="20"/>
        <v>42797.25</v>
      </c>
      <c r="T212" s="11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1">
        <f t="shared" si="20"/>
        <v>41513.208333333336</v>
      </c>
      <c r="T213" s="11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1">
        <f t="shared" si="20"/>
        <v>43814.25</v>
      </c>
      <c r="T214" s="11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1">
        <f t="shared" si="20"/>
        <v>40488.208333333336</v>
      </c>
      <c r="T215" s="11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1">
        <f t="shared" si="20"/>
        <v>40409.208333333336</v>
      </c>
      <c r="T216" s="11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1">
        <f t="shared" si="20"/>
        <v>43509.25</v>
      </c>
      <c r="T217" s="11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1">
        <f t="shared" si="20"/>
        <v>40869.25</v>
      </c>
      <c r="T218" s="11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1">
        <f t="shared" si="20"/>
        <v>43583.208333333328</v>
      </c>
      <c r="T219" s="11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1">
        <f t="shared" si="20"/>
        <v>40858.25</v>
      </c>
      <c r="T220" s="11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1">
        <f t="shared" si="20"/>
        <v>41137.208333333336</v>
      </c>
      <c r="T221" s="11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1">
        <f t="shared" si="20"/>
        <v>40725.208333333336</v>
      </c>
      <c r="T222" s="11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1">
        <f t="shared" si="20"/>
        <v>41081.208333333336</v>
      </c>
      <c r="T223" s="11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1">
        <f t="shared" si="20"/>
        <v>41914.208333333336</v>
      </c>
      <c r="T224" s="11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1">
        <f t="shared" si="20"/>
        <v>42445.208333333328</v>
      </c>
      <c r="T225" s="11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1">
        <f t="shared" si="20"/>
        <v>41906.208333333336</v>
      </c>
      <c r="T226" s="11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1">
        <f t="shared" si="20"/>
        <v>41762.208333333336</v>
      </c>
      <c r="T227" s="11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1">
        <f t="shared" si="20"/>
        <v>40276.208333333336</v>
      </c>
      <c r="T228" s="11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1">
        <f t="shared" si="20"/>
        <v>42139.208333333328</v>
      </c>
      <c r="T229" s="11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1">
        <f t="shared" si="20"/>
        <v>42613.208333333328</v>
      </c>
      <c r="T230" s="11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1">
        <f t="shared" si="20"/>
        <v>42887.208333333328</v>
      </c>
      <c r="T231" s="11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1">
        <f t="shared" si="20"/>
        <v>43805.25</v>
      </c>
      <c r="T232" s="11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1">
        <f t="shared" si="20"/>
        <v>41415.208333333336</v>
      </c>
      <c r="T233" s="11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1">
        <f t="shared" si="20"/>
        <v>42576.208333333328</v>
      </c>
      <c r="T234" s="11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1">
        <f t="shared" si="20"/>
        <v>40706.208333333336</v>
      </c>
      <c r="T235" s="11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1">
        <f t="shared" si="20"/>
        <v>42969.208333333328</v>
      </c>
      <c r="T236" s="11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1">
        <f t="shared" si="20"/>
        <v>42779.25</v>
      </c>
      <c r="T237" s="11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1">
        <f t="shared" si="20"/>
        <v>43641.208333333328</v>
      </c>
      <c r="T238" s="11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1">
        <f t="shared" si="20"/>
        <v>41754.208333333336</v>
      </c>
      <c r="T239" s="11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1">
        <f t="shared" si="20"/>
        <v>43083.25</v>
      </c>
      <c r="T240" s="11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1">
        <f t="shared" si="20"/>
        <v>42245.208333333328</v>
      </c>
      <c r="T241" s="11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1">
        <f t="shared" si="20"/>
        <v>40396.208333333336</v>
      </c>
      <c r="T242" s="11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1">
        <f t="shared" si="20"/>
        <v>41742.208333333336</v>
      </c>
      <c r="T243" s="11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1">
        <f t="shared" si="20"/>
        <v>42865.208333333328</v>
      </c>
      <c r="T244" s="11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1">
        <f t="shared" si="20"/>
        <v>43163.25</v>
      </c>
      <c r="T245" s="11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1">
        <f t="shared" si="20"/>
        <v>41834.208333333336</v>
      </c>
      <c r="T246" s="11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1">
        <f t="shared" si="20"/>
        <v>41736.208333333336</v>
      </c>
      <c r="T247" s="11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1">
        <f t="shared" si="20"/>
        <v>41491.208333333336</v>
      </c>
      <c r="T248" s="11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1">
        <f t="shared" si="20"/>
        <v>42726.25</v>
      </c>
      <c r="T249" s="11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1">
        <f t="shared" si="20"/>
        <v>42004.25</v>
      </c>
      <c r="T250" s="11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1">
        <f t="shared" si="20"/>
        <v>42006.25</v>
      </c>
      <c r="T251" s="11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1">
        <f t="shared" si="20"/>
        <v>40203.25</v>
      </c>
      <c r="T252" s="11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1">
        <f t="shared" si="20"/>
        <v>41252.25</v>
      </c>
      <c r="T253" s="11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1">
        <f t="shared" si="20"/>
        <v>41572.208333333336</v>
      </c>
      <c r="T254" s="11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1">
        <f t="shared" si="20"/>
        <v>40641.208333333336</v>
      </c>
      <c r="T255" s="11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1">
        <f t="shared" si="20"/>
        <v>42787.25</v>
      </c>
      <c r="T256" s="11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1">
        <f t="shared" si="20"/>
        <v>40590.25</v>
      </c>
      <c r="T257" s="11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1">
        <f t="shared" si="20"/>
        <v>42393.25</v>
      </c>
      <c r="T258" s="11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1">
        <f t="shared" ref="S259:S322" si="26">(((J259/60)/60/24)+DATE(1970,1,1))</f>
        <v>41338.25</v>
      </c>
      <c r="T259" s="11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1">
        <f t="shared" si="26"/>
        <v>42712.25</v>
      </c>
      <c r="T260" s="11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1">
        <f t="shared" si="26"/>
        <v>41251.25</v>
      </c>
      <c r="T261" s="11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1">
        <f t="shared" si="26"/>
        <v>41180.208333333336</v>
      </c>
      <c r="T262" s="11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1">
        <f t="shared" si="26"/>
        <v>40415.208333333336</v>
      </c>
      <c r="T263" s="11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1">
        <f t="shared" si="26"/>
        <v>40638.208333333336</v>
      </c>
      <c r="T264" s="11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1">
        <f t="shared" si="26"/>
        <v>40187.25</v>
      </c>
      <c r="T265" s="11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1">
        <f t="shared" si="26"/>
        <v>41317.25</v>
      </c>
      <c r="T266" s="11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1">
        <f t="shared" si="26"/>
        <v>42372.25</v>
      </c>
      <c r="T267" s="11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1">
        <f t="shared" si="26"/>
        <v>41950.25</v>
      </c>
      <c r="T268" s="11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1">
        <f t="shared" si="26"/>
        <v>41206.208333333336</v>
      </c>
      <c r="T269" s="11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1">
        <f t="shared" si="26"/>
        <v>41186.208333333336</v>
      </c>
      <c r="T270" s="11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1">
        <f t="shared" si="26"/>
        <v>43496.25</v>
      </c>
      <c r="T271" s="11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1">
        <f t="shared" si="26"/>
        <v>40514.25</v>
      </c>
      <c r="T272" s="11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1">
        <f t="shared" si="26"/>
        <v>42345.25</v>
      </c>
      <c r="T273" s="11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1">
        <f t="shared" si="26"/>
        <v>43656.208333333328</v>
      </c>
      <c r="T274" s="11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1">
        <f t="shared" si="26"/>
        <v>42995.208333333328</v>
      </c>
      <c r="T275" s="11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1">
        <f t="shared" si="26"/>
        <v>43045.25</v>
      </c>
      <c r="T276" s="11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1">
        <f t="shared" si="26"/>
        <v>43561.208333333328</v>
      </c>
      <c r="T277" s="11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1">
        <f t="shared" si="26"/>
        <v>41018.208333333336</v>
      </c>
      <c r="T278" s="11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1">
        <f t="shared" si="26"/>
        <v>40378.208333333336</v>
      </c>
      <c r="T279" s="11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1">
        <f t="shared" si="26"/>
        <v>41239.25</v>
      </c>
      <c r="T280" s="11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1">
        <f t="shared" si="26"/>
        <v>43346.208333333328</v>
      </c>
      <c r="T281" s="11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1">
        <f t="shared" si="26"/>
        <v>43060.25</v>
      </c>
      <c r="T282" s="11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1">
        <f t="shared" si="26"/>
        <v>40979.25</v>
      </c>
      <c r="T283" s="11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1">
        <f t="shared" si="26"/>
        <v>42701.25</v>
      </c>
      <c r="T284" s="11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1">
        <f t="shared" si="26"/>
        <v>42520.208333333328</v>
      </c>
      <c r="T285" s="11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1">
        <f t="shared" si="26"/>
        <v>41030.208333333336</v>
      </c>
      <c r="T286" s="11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1">
        <f t="shared" si="26"/>
        <v>42623.208333333328</v>
      </c>
      <c r="T287" s="11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1">
        <f t="shared" si="26"/>
        <v>42697.25</v>
      </c>
      <c r="T288" s="11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1">
        <f t="shared" si="26"/>
        <v>42122.208333333328</v>
      </c>
      <c r="T289" s="11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1">
        <f t="shared" si="26"/>
        <v>40982.208333333336</v>
      </c>
      <c r="T290" s="11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1">
        <f t="shared" si="26"/>
        <v>42219.208333333328</v>
      </c>
      <c r="T291" s="11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1">
        <f t="shared" si="26"/>
        <v>41404.208333333336</v>
      </c>
      <c r="T292" s="11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1">
        <f t="shared" si="26"/>
        <v>40831.208333333336</v>
      </c>
      <c r="T293" s="11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1">
        <f t="shared" si="26"/>
        <v>40984.208333333336</v>
      </c>
      <c r="T294" s="11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1">
        <f t="shared" si="26"/>
        <v>40456.208333333336</v>
      </c>
      <c r="T295" s="11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1">
        <f t="shared" si="26"/>
        <v>43399.208333333328</v>
      </c>
      <c r="T296" s="11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1">
        <f t="shared" si="26"/>
        <v>41562.208333333336</v>
      </c>
      <c r="T297" s="11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1">
        <f t="shared" si="26"/>
        <v>43493.25</v>
      </c>
      <c r="T298" s="11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1">
        <f t="shared" si="26"/>
        <v>41653.25</v>
      </c>
      <c r="T299" s="11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1">
        <f t="shared" si="26"/>
        <v>42426.25</v>
      </c>
      <c r="T300" s="11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1">
        <f t="shared" si="26"/>
        <v>42432.25</v>
      </c>
      <c r="T301" s="11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1">
        <f t="shared" si="26"/>
        <v>42977.208333333328</v>
      </c>
      <c r="T302" s="11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1">
        <f t="shared" si="26"/>
        <v>42061.25</v>
      </c>
      <c r="T303" s="11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1">
        <f t="shared" si="26"/>
        <v>43345.208333333328</v>
      </c>
      <c r="T304" s="11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1">
        <f t="shared" si="26"/>
        <v>42376.25</v>
      </c>
      <c r="T305" s="11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1">
        <f t="shared" si="26"/>
        <v>42589.208333333328</v>
      </c>
      <c r="T306" s="11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1">
        <f t="shared" si="26"/>
        <v>42448.208333333328</v>
      </c>
      <c r="T307" s="11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1">
        <f t="shared" si="26"/>
        <v>42930.208333333328</v>
      </c>
      <c r="T308" s="11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1">
        <f t="shared" si="26"/>
        <v>41066.208333333336</v>
      </c>
      <c r="T309" s="11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1">
        <f t="shared" si="26"/>
        <v>40651.208333333336</v>
      </c>
      <c r="T310" s="11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1">
        <f t="shared" si="26"/>
        <v>40807.208333333336</v>
      </c>
      <c r="T311" s="11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1">
        <f t="shared" si="26"/>
        <v>40277.208333333336</v>
      </c>
      <c r="T312" s="11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1">
        <f t="shared" si="26"/>
        <v>40590.25</v>
      </c>
      <c r="T313" s="11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1">
        <f t="shared" si="26"/>
        <v>41572.208333333336</v>
      </c>
      <c r="T314" s="11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1">
        <f t="shared" si="26"/>
        <v>40966.25</v>
      </c>
      <c r="T315" s="11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1">
        <f t="shared" si="26"/>
        <v>43536.208333333328</v>
      </c>
      <c r="T316" s="11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1">
        <f t="shared" si="26"/>
        <v>41783.208333333336</v>
      </c>
      <c r="T317" s="11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1">
        <f t="shared" si="26"/>
        <v>43788.25</v>
      </c>
      <c r="T318" s="11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1">
        <f t="shared" si="26"/>
        <v>42869.208333333328</v>
      </c>
      <c r="T319" s="11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1">
        <f t="shared" si="26"/>
        <v>41684.25</v>
      </c>
      <c r="T320" s="11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1">
        <f t="shared" si="26"/>
        <v>40402.208333333336</v>
      </c>
      <c r="T321" s="11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1">
        <f t="shared" si="26"/>
        <v>40673.208333333336</v>
      </c>
      <c r="T322" s="11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1">
        <f t="shared" ref="S323:S386" si="32">(((J323/60)/60/24)+DATE(1970,1,1))</f>
        <v>40634.208333333336</v>
      </c>
      <c r="T323" s="11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1">
        <f t="shared" si="32"/>
        <v>40507.25</v>
      </c>
      <c r="T324" s="11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1">
        <f t="shared" si="32"/>
        <v>41725.208333333336</v>
      </c>
      <c r="T325" s="11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1">
        <f t="shared" si="32"/>
        <v>42176.208333333328</v>
      </c>
      <c r="T326" s="11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1">
        <f t="shared" si="32"/>
        <v>43267.208333333328</v>
      </c>
      <c r="T327" s="11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1">
        <f t="shared" si="32"/>
        <v>42364.25</v>
      </c>
      <c r="T328" s="11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1">
        <f t="shared" si="32"/>
        <v>43705.208333333328</v>
      </c>
      <c r="T329" s="11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1">
        <f t="shared" si="32"/>
        <v>43434.25</v>
      </c>
      <c r="T330" s="11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1">
        <f t="shared" si="32"/>
        <v>42716.25</v>
      </c>
      <c r="T331" s="11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1">
        <f t="shared" si="32"/>
        <v>43077.25</v>
      </c>
      <c r="T332" s="11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1">
        <f t="shared" si="32"/>
        <v>40896.25</v>
      </c>
      <c r="T333" s="11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1">
        <f t="shared" si="32"/>
        <v>41361.208333333336</v>
      </c>
      <c r="T334" s="11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1">
        <f t="shared" si="32"/>
        <v>43424.25</v>
      </c>
      <c r="T335" s="11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1">
        <f t="shared" si="32"/>
        <v>43110.25</v>
      </c>
      <c r="T336" s="11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1">
        <f t="shared" si="32"/>
        <v>43784.25</v>
      </c>
      <c r="T337" s="11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1">
        <f t="shared" si="32"/>
        <v>40527.25</v>
      </c>
      <c r="T338" s="11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1">
        <f t="shared" si="32"/>
        <v>43780.25</v>
      </c>
      <c r="T339" s="11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1">
        <f t="shared" si="32"/>
        <v>40821.208333333336</v>
      </c>
      <c r="T340" s="11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1">
        <f t="shared" si="32"/>
        <v>42949.208333333328</v>
      </c>
      <c r="T341" s="11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1">
        <f t="shared" si="32"/>
        <v>40889.25</v>
      </c>
      <c r="T342" s="11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1">
        <f t="shared" si="32"/>
        <v>42244.208333333328</v>
      </c>
      <c r="T343" s="11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1">
        <f t="shared" si="32"/>
        <v>41475.208333333336</v>
      </c>
      <c r="T344" s="11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1">
        <f t="shared" si="32"/>
        <v>41597.25</v>
      </c>
      <c r="T345" s="11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1">
        <f t="shared" si="32"/>
        <v>43122.25</v>
      </c>
      <c r="T346" s="11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1">
        <f t="shared" si="32"/>
        <v>42194.208333333328</v>
      </c>
      <c r="T347" s="11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1">
        <f t="shared" si="32"/>
        <v>42971.208333333328</v>
      </c>
      <c r="T348" s="11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1">
        <f t="shared" si="32"/>
        <v>42046.25</v>
      </c>
      <c r="T349" s="11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1">
        <f t="shared" si="32"/>
        <v>42782.25</v>
      </c>
      <c r="T350" s="11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1">
        <f t="shared" si="32"/>
        <v>42930.208333333328</v>
      </c>
      <c r="T351" s="11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1">
        <f t="shared" si="32"/>
        <v>42144.208333333328</v>
      </c>
      <c r="T352" s="11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1">
        <f t="shared" si="32"/>
        <v>42240.208333333328</v>
      </c>
      <c r="T353" s="11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1">
        <f t="shared" si="32"/>
        <v>42315.25</v>
      </c>
      <c r="T354" s="11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1">
        <f t="shared" si="32"/>
        <v>43651.208333333328</v>
      </c>
      <c r="T355" s="11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1">
        <f t="shared" si="32"/>
        <v>41520.208333333336</v>
      </c>
      <c r="T356" s="11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1">
        <f t="shared" si="32"/>
        <v>42757.25</v>
      </c>
      <c r="T357" s="11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1">
        <f t="shared" si="32"/>
        <v>40922.25</v>
      </c>
      <c r="T358" s="11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1">
        <f t="shared" si="32"/>
        <v>42250.208333333328</v>
      </c>
      <c r="T359" s="11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1">
        <f t="shared" si="32"/>
        <v>43322.208333333328</v>
      </c>
      <c r="T360" s="11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1">
        <f t="shared" si="32"/>
        <v>40782.208333333336</v>
      </c>
      <c r="T361" s="11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1">
        <f t="shared" si="32"/>
        <v>40544.25</v>
      </c>
      <c r="T362" s="11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1">
        <f t="shared" si="32"/>
        <v>43015.208333333328</v>
      </c>
      <c r="T363" s="11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1">
        <f t="shared" si="32"/>
        <v>40570.25</v>
      </c>
      <c r="T364" s="11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1">
        <f t="shared" si="32"/>
        <v>40904.25</v>
      </c>
      <c r="T365" s="11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1">
        <f t="shared" si="32"/>
        <v>43164.25</v>
      </c>
      <c r="T366" s="11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1">
        <f t="shared" si="32"/>
        <v>42733.25</v>
      </c>
      <c r="T367" s="11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1">
        <f t="shared" si="32"/>
        <v>40546.25</v>
      </c>
      <c r="T368" s="11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1">
        <f t="shared" si="32"/>
        <v>41930.208333333336</v>
      </c>
      <c r="T369" s="11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1">
        <f t="shared" si="32"/>
        <v>40464.208333333336</v>
      </c>
      <c r="T370" s="11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1">
        <f t="shared" si="32"/>
        <v>41308.25</v>
      </c>
      <c r="T371" s="11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1">
        <f t="shared" si="32"/>
        <v>43570.208333333328</v>
      </c>
      <c r="T372" s="11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1">
        <f t="shared" si="32"/>
        <v>42043.25</v>
      </c>
      <c r="T373" s="11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1">
        <f t="shared" si="32"/>
        <v>42012.25</v>
      </c>
      <c r="T374" s="11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1">
        <f t="shared" si="32"/>
        <v>42964.208333333328</v>
      </c>
      <c r="T375" s="11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1">
        <f t="shared" si="32"/>
        <v>43476.25</v>
      </c>
      <c r="T376" s="11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1">
        <f t="shared" si="32"/>
        <v>42293.208333333328</v>
      </c>
      <c r="T377" s="11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1">
        <f t="shared" si="32"/>
        <v>41826.208333333336</v>
      </c>
      <c r="T378" s="11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1">
        <f t="shared" si="32"/>
        <v>43760.208333333328</v>
      </c>
      <c r="T379" s="11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1">
        <f t="shared" si="32"/>
        <v>43241.208333333328</v>
      </c>
      <c r="T380" s="11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1">
        <f t="shared" si="32"/>
        <v>40843.208333333336</v>
      </c>
      <c r="T381" s="11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1">
        <f t="shared" si="32"/>
        <v>41448.208333333336</v>
      </c>
      <c r="T382" s="11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1">
        <f t="shared" si="32"/>
        <v>42163.208333333328</v>
      </c>
      <c r="T383" s="11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1">
        <f t="shared" si="32"/>
        <v>43024.208333333328</v>
      </c>
      <c r="T384" s="11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1">
        <f t="shared" si="32"/>
        <v>43509.25</v>
      </c>
      <c r="T385" s="11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1">
        <f t="shared" si="32"/>
        <v>42776.25</v>
      </c>
      <c r="T386" s="11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1">
        <f t="shared" ref="S387:S450" si="38">(((J387/60)/60/24)+DATE(1970,1,1))</f>
        <v>43553.208333333328</v>
      </c>
      <c r="T387" s="11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1">
        <f t="shared" si="38"/>
        <v>40355.208333333336</v>
      </c>
      <c r="T388" s="11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1">
        <f t="shared" si="38"/>
        <v>41072.208333333336</v>
      </c>
      <c r="T389" s="11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1">
        <f t="shared" si="38"/>
        <v>40912.25</v>
      </c>
      <c r="T390" s="11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1">
        <f t="shared" si="38"/>
        <v>40479.208333333336</v>
      </c>
      <c r="T391" s="11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1">
        <f t="shared" si="38"/>
        <v>41530.208333333336</v>
      </c>
      <c r="T392" s="11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1">
        <f t="shared" si="38"/>
        <v>41653.25</v>
      </c>
      <c r="T393" s="11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1">
        <f t="shared" si="38"/>
        <v>40549.25</v>
      </c>
      <c r="T394" s="11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1">
        <f t="shared" si="38"/>
        <v>42933.208333333328</v>
      </c>
      <c r="T395" s="11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1">
        <f t="shared" si="38"/>
        <v>41484.208333333336</v>
      </c>
      <c r="T396" s="11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1">
        <f t="shared" si="38"/>
        <v>40885.25</v>
      </c>
      <c r="T397" s="11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1">
        <f t="shared" si="38"/>
        <v>43378.208333333328</v>
      </c>
      <c r="T398" s="11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1">
        <f t="shared" si="38"/>
        <v>41417.208333333336</v>
      </c>
      <c r="T399" s="11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1">
        <f t="shared" si="38"/>
        <v>43228.208333333328</v>
      </c>
      <c r="T400" s="11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1">
        <f t="shared" si="38"/>
        <v>40576.25</v>
      </c>
      <c r="T401" s="11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1">
        <f t="shared" si="38"/>
        <v>41502.208333333336</v>
      </c>
      <c r="T402" s="11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1">
        <f t="shared" si="38"/>
        <v>43765.208333333328</v>
      </c>
      <c r="T403" s="11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1">
        <f t="shared" si="38"/>
        <v>40914.25</v>
      </c>
      <c r="T404" s="11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1">
        <f t="shared" si="38"/>
        <v>40310.208333333336</v>
      </c>
      <c r="T405" s="11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1">
        <f t="shared" si="38"/>
        <v>43053.25</v>
      </c>
      <c r="T406" s="11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1">
        <f t="shared" si="38"/>
        <v>43255.208333333328</v>
      </c>
      <c r="T407" s="11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1">
        <f t="shared" si="38"/>
        <v>41304.25</v>
      </c>
      <c r="T408" s="11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1">
        <f t="shared" si="38"/>
        <v>43751.208333333328</v>
      </c>
      <c r="T409" s="11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1">
        <f t="shared" si="38"/>
        <v>42541.208333333328</v>
      </c>
      <c r="T410" s="11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1">
        <f t="shared" si="38"/>
        <v>42843.208333333328</v>
      </c>
      <c r="T411" s="11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1">
        <f t="shared" si="38"/>
        <v>42122.208333333328</v>
      </c>
      <c r="T412" s="11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1">
        <f t="shared" si="38"/>
        <v>42884.208333333328</v>
      </c>
      <c r="T413" s="11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1">
        <f t="shared" si="38"/>
        <v>41642.25</v>
      </c>
      <c r="T414" s="11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1">
        <f t="shared" si="38"/>
        <v>43431.25</v>
      </c>
      <c r="T415" s="11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1">
        <f t="shared" si="38"/>
        <v>40288.208333333336</v>
      </c>
      <c r="T416" s="11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1">
        <f t="shared" si="38"/>
        <v>40921.25</v>
      </c>
      <c r="T417" s="11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1">
        <f t="shared" si="38"/>
        <v>40560.25</v>
      </c>
      <c r="T418" s="11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1">
        <f t="shared" si="38"/>
        <v>43407.208333333328</v>
      </c>
      <c r="T419" s="11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1">
        <f t="shared" si="38"/>
        <v>41035.208333333336</v>
      </c>
      <c r="T420" s="11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1">
        <f t="shared" si="38"/>
        <v>40899.25</v>
      </c>
      <c r="T421" s="11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1">
        <f t="shared" si="38"/>
        <v>42911.208333333328</v>
      </c>
      <c r="T422" s="11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1">
        <f t="shared" si="38"/>
        <v>42915.208333333328</v>
      </c>
      <c r="T423" s="11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1">
        <f t="shared" si="38"/>
        <v>40285.208333333336</v>
      </c>
      <c r="T424" s="11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1">
        <f t="shared" si="38"/>
        <v>40808.208333333336</v>
      </c>
      <c r="T425" s="11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1">
        <f t="shared" si="38"/>
        <v>43208.208333333328</v>
      </c>
      <c r="T426" s="11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1">
        <f t="shared" si="38"/>
        <v>42213.208333333328</v>
      </c>
      <c r="T427" s="11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1">
        <f t="shared" si="38"/>
        <v>41332.25</v>
      </c>
      <c r="T428" s="11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1">
        <f t="shared" si="38"/>
        <v>41895.208333333336</v>
      </c>
      <c r="T429" s="11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1">
        <f t="shared" si="38"/>
        <v>40585.25</v>
      </c>
      <c r="T430" s="11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1">
        <f t="shared" si="38"/>
        <v>41680.25</v>
      </c>
      <c r="T431" s="11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1">
        <f t="shared" si="38"/>
        <v>43737.208333333328</v>
      </c>
      <c r="T432" s="11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1">
        <f t="shared" si="38"/>
        <v>43273.208333333328</v>
      </c>
      <c r="T433" s="11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1">
        <f t="shared" si="38"/>
        <v>41761.208333333336</v>
      </c>
      <c r="T434" s="11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1">
        <f t="shared" si="38"/>
        <v>41603.25</v>
      </c>
      <c r="T435" s="11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1">
        <f t="shared" si="38"/>
        <v>42705.25</v>
      </c>
      <c r="T436" s="11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1">
        <f t="shared" si="38"/>
        <v>41988.25</v>
      </c>
      <c r="T437" s="11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1">
        <f t="shared" si="38"/>
        <v>43575.208333333328</v>
      </c>
      <c r="T438" s="11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1">
        <f t="shared" si="38"/>
        <v>42260.208333333328</v>
      </c>
      <c r="T439" s="11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1">
        <f t="shared" si="38"/>
        <v>41337.25</v>
      </c>
      <c r="T440" s="11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1">
        <f t="shared" si="38"/>
        <v>42680.208333333328</v>
      </c>
      <c r="T441" s="11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1">
        <f t="shared" si="38"/>
        <v>42916.208333333328</v>
      </c>
      <c r="T442" s="11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1">
        <f t="shared" si="38"/>
        <v>41025.208333333336</v>
      </c>
      <c r="T443" s="11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1">
        <f t="shared" si="38"/>
        <v>42980.208333333328</v>
      </c>
      <c r="T444" s="11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1">
        <f t="shared" si="38"/>
        <v>40451.208333333336</v>
      </c>
      <c r="T445" s="11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1">
        <f t="shared" si="38"/>
        <v>40748.208333333336</v>
      </c>
      <c r="T446" s="11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1">
        <f t="shared" si="38"/>
        <v>40515.25</v>
      </c>
      <c r="T447" s="11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1">
        <f t="shared" si="38"/>
        <v>41261.25</v>
      </c>
      <c r="T448" s="11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1">
        <f t="shared" si="38"/>
        <v>43088.25</v>
      </c>
      <c r="T449" s="11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1">
        <f t="shared" si="38"/>
        <v>41378.208333333336</v>
      </c>
      <c r="T450" s="11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1">
        <f t="shared" ref="S451:S514" si="44">(((J451/60)/60/24)+DATE(1970,1,1))</f>
        <v>43530.25</v>
      </c>
      <c r="T451" s="11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1">
        <f t="shared" si="44"/>
        <v>43394.208333333328</v>
      </c>
      <c r="T452" s="11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1">
        <f t="shared" si="44"/>
        <v>42935.208333333328</v>
      </c>
      <c r="T453" s="11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1">
        <f t="shared" si="44"/>
        <v>40365.208333333336</v>
      </c>
      <c r="T454" s="11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1">
        <f t="shared" si="44"/>
        <v>42705.25</v>
      </c>
      <c r="T455" s="11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1">
        <f t="shared" si="44"/>
        <v>41568.208333333336</v>
      </c>
      <c r="T456" s="11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1">
        <f t="shared" si="44"/>
        <v>40809.208333333336</v>
      </c>
      <c r="T457" s="11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1">
        <f t="shared" si="44"/>
        <v>43141.25</v>
      </c>
      <c r="T458" s="11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1">
        <f t="shared" si="44"/>
        <v>42657.208333333328</v>
      </c>
      <c r="T459" s="11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1">
        <f t="shared" si="44"/>
        <v>40265.208333333336</v>
      </c>
      <c r="T460" s="11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1">
        <f t="shared" si="44"/>
        <v>42001.25</v>
      </c>
      <c r="T461" s="11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1">
        <f t="shared" si="44"/>
        <v>40399.208333333336</v>
      </c>
      <c r="T462" s="11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1">
        <f t="shared" si="44"/>
        <v>41757.208333333336</v>
      </c>
      <c r="T463" s="11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1">
        <f t="shared" si="44"/>
        <v>41304.25</v>
      </c>
      <c r="T464" s="11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1">
        <f t="shared" si="44"/>
        <v>41639.25</v>
      </c>
      <c r="T465" s="11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1">
        <f t="shared" si="44"/>
        <v>43142.25</v>
      </c>
      <c r="T466" s="11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1">
        <f t="shared" si="44"/>
        <v>43127.25</v>
      </c>
      <c r="T467" s="11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1">
        <f t="shared" si="44"/>
        <v>41409.208333333336</v>
      </c>
      <c r="T468" s="11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1">
        <f t="shared" si="44"/>
        <v>42331.25</v>
      </c>
      <c r="T469" s="11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1">
        <f t="shared" si="44"/>
        <v>43569.208333333328</v>
      </c>
      <c r="T470" s="11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1">
        <f t="shared" si="44"/>
        <v>42142.208333333328</v>
      </c>
      <c r="T471" s="11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1">
        <f t="shared" si="44"/>
        <v>42716.25</v>
      </c>
      <c r="T472" s="11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1">
        <f t="shared" si="44"/>
        <v>41031.208333333336</v>
      </c>
      <c r="T473" s="11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1">
        <f t="shared" si="44"/>
        <v>43535.208333333328</v>
      </c>
      <c r="T474" s="11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1">
        <f t="shared" si="44"/>
        <v>43277.208333333328</v>
      </c>
      <c r="T475" s="11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1">
        <f t="shared" si="44"/>
        <v>41989.25</v>
      </c>
      <c r="T476" s="11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1">
        <f t="shared" si="44"/>
        <v>41450.208333333336</v>
      </c>
      <c r="T477" s="11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1">
        <f t="shared" si="44"/>
        <v>43322.208333333328</v>
      </c>
      <c r="T478" s="11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1">
        <f t="shared" si="44"/>
        <v>40720.208333333336</v>
      </c>
      <c r="T479" s="11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1">
        <f t="shared" si="44"/>
        <v>42072.208333333328</v>
      </c>
      <c r="T480" s="11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1">
        <f t="shared" si="44"/>
        <v>42945.208333333328</v>
      </c>
      <c r="T481" s="11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1">
        <f t="shared" si="44"/>
        <v>40248.25</v>
      </c>
      <c r="T482" s="11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1">
        <f t="shared" si="44"/>
        <v>41913.208333333336</v>
      </c>
      <c r="T483" s="11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1">
        <f t="shared" si="44"/>
        <v>40963.25</v>
      </c>
      <c r="T484" s="11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1">
        <f t="shared" si="44"/>
        <v>43811.25</v>
      </c>
      <c r="T485" s="11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1">
        <f t="shared" si="44"/>
        <v>41855.208333333336</v>
      </c>
      <c r="T486" s="11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1">
        <f t="shared" si="44"/>
        <v>43626.208333333328</v>
      </c>
      <c r="T487" s="11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1">
        <f t="shared" si="44"/>
        <v>43168.25</v>
      </c>
      <c r="T488" s="11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1">
        <f t="shared" si="44"/>
        <v>42845.208333333328</v>
      </c>
      <c r="T489" s="11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1">
        <f t="shared" si="44"/>
        <v>42403.25</v>
      </c>
      <c r="T490" s="11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1">
        <f t="shared" si="44"/>
        <v>40406.208333333336</v>
      </c>
      <c r="T491" s="11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1">
        <f t="shared" si="44"/>
        <v>43786.25</v>
      </c>
      <c r="T492" s="11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1">
        <f t="shared" si="44"/>
        <v>41456.208333333336</v>
      </c>
      <c r="T493" s="11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1">
        <f t="shared" si="44"/>
        <v>40336.208333333336</v>
      </c>
      <c r="T494" s="11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1">
        <f t="shared" si="44"/>
        <v>43645.208333333328</v>
      </c>
      <c r="T495" s="11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1">
        <f t="shared" si="44"/>
        <v>40990.208333333336</v>
      </c>
      <c r="T496" s="11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1">
        <f t="shared" si="44"/>
        <v>41800.208333333336</v>
      </c>
      <c r="T497" s="11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1">
        <f t="shared" si="44"/>
        <v>42876.208333333328</v>
      </c>
      <c r="T498" s="11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1">
        <f t="shared" si="44"/>
        <v>42724.25</v>
      </c>
      <c r="T499" s="11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1">
        <f t="shared" si="44"/>
        <v>42005.25</v>
      </c>
      <c r="T500" s="11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1">
        <f t="shared" si="44"/>
        <v>42444.208333333328</v>
      </c>
      <c r="T501" s="11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1">
        <f t="shared" si="44"/>
        <v>41395.208333333336</v>
      </c>
      <c r="T502" s="11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1">
        <f t="shared" si="44"/>
        <v>41345.208333333336</v>
      </c>
      <c r="T503" s="11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1">
        <f t="shared" si="44"/>
        <v>41117.208333333336</v>
      </c>
      <c r="T504" s="11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1">
        <f t="shared" si="44"/>
        <v>42186.208333333328</v>
      </c>
      <c r="T505" s="11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1">
        <f t="shared" si="44"/>
        <v>42142.208333333328</v>
      </c>
      <c r="T506" s="11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1">
        <f t="shared" si="44"/>
        <v>41341.25</v>
      </c>
      <c r="T507" s="11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1">
        <f t="shared" si="44"/>
        <v>43062.25</v>
      </c>
      <c r="T508" s="11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1">
        <f t="shared" si="44"/>
        <v>41373.208333333336</v>
      </c>
      <c r="T509" s="11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1">
        <f t="shared" si="44"/>
        <v>43310.208333333328</v>
      </c>
      <c r="T510" s="11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1">
        <f t="shared" si="44"/>
        <v>41034.208333333336</v>
      </c>
      <c r="T511" s="11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1">
        <f t="shared" si="44"/>
        <v>43251.208333333328</v>
      </c>
      <c r="T512" s="11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1">
        <f t="shared" si="44"/>
        <v>43671.208333333328</v>
      </c>
      <c r="T513" s="11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1">
        <f t="shared" si="44"/>
        <v>41825.208333333336</v>
      </c>
      <c r="T514" s="11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1">
        <f t="shared" ref="S515:S578" si="50">(((J515/60)/60/24)+DATE(1970,1,1))</f>
        <v>40430.208333333336</v>
      </c>
      <c r="T515" s="11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1">
        <f t="shared" si="50"/>
        <v>41614.25</v>
      </c>
      <c r="T516" s="11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1">
        <f t="shared" si="50"/>
        <v>40900.25</v>
      </c>
      <c r="T517" s="11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1">
        <f t="shared" si="50"/>
        <v>40396.208333333336</v>
      </c>
      <c r="T518" s="11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1">
        <f t="shared" si="50"/>
        <v>42860.208333333328</v>
      </c>
      <c r="T519" s="11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1">
        <f t="shared" si="50"/>
        <v>43154.25</v>
      </c>
      <c r="T520" s="11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1">
        <f t="shared" si="50"/>
        <v>42012.25</v>
      </c>
      <c r="T521" s="11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1">
        <f t="shared" si="50"/>
        <v>43574.208333333328</v>
      </c>
      <c r="T522" s="11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1">
        <f t="shared" si="50"/>
        <v>42605.208333333328</v>
      </c>
      <c r="T523" s="11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1">
        <f t="shared" si="50"/>
        <v>41093.208333333336</v>
      </c>
      <c r="T524" s="11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1">
        <f t="shared" si="50"/>
        <v>40241.25</v>
      </c>
      <c r="T525" s="11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1">
        <f t="shared" si="50"/>
        <v>40294.208333333336</v>
      </c>
      <c r="T526" s="11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1">
        <f t="shared" si="50"/>
        <v>40505.25</v>
      </c>
      <c r="T527" s="11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1">
        <f t="shared" si="50"/>
        <v>42364.25</v>
      </c>
      <c r="T528" s="11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1">
        <f t="shared" si="50"/>
        <v>42405.25</v>
      </c>
      <c r="T529" s="11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1">
        <f t="shared" si="50"/>
        <v>41601.25</v>
      </c>
      <c r="T530" s="11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1">
        <f t="shared" si="50"/>
        <v>41769.208333333336</v>
      </c>
      <c r="T531" s="11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1">
        <f t="shared" si="50"/>
        <v>40421.208333333336</v>
      </c>
      <c r="T532" s="11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1">
        <f t="shared" si="50"/>
        <v>41589.25</v>
      </c>
      <c r="T533" s="11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1">
        <f t="shared" si="50"/>
        <v>43125.25</v>
      </c>
      <c r="T534" s="11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1">
        <f t="shared" si="50"/>
        <v>41479.208333333336</v>
      </c>
      <c r="T535" s="11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1">
        <f t="shared" si="50"/>
        <v>43329.208333333328</v>
      </c>
      <c r="T536" s="11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1">
        <f t="shared" si="50"/>
        <v>43259.208333333328</v>
      </c>
      <c r="T537" s="11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1">
        <f t="shared" si="50"/>
        <v>40414.208333333336</v>
      </c>
      <c r="T538" s="11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1">
        <f t="shared" si="50"/>
        <v>43342.208333333328</v>
      </c>
      <c r="T539" s="11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1">
        <f t="shared" si="50"/>
        <v>41539.208333333336</v>
      </c>
      <c r="T540" s="11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1">
        <f t="shared" si="50"/>
        <v>43647.208333333328</v>
      </c>
      <c r="T541" s="11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1">
        <f t="shared" si="50"/>
        <v>43225.208333333328</v>
      </c>
      <c r="T542" s="11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1">
        <f t="shared" si="50"/>
        <v>42165.208333333328</v>
      </c>
      <c r="T543" s="11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1">
        <f t="shared" si="50"/>
        <v>42391.25</v>
      </c>
      <c r="T544" s="11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1">
        <f t="shared" si="50"/>
        <v>41528.208333333336</v>
      </c>
      <c r="T545" s="11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1">
        <f t="shared" si="50"/>
        <v>42377.25</v>
      </c>
      <c r="T546" s="11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1">
        <f t="shared" si="50"/>
        <v>43824.25</v>
      </c>
      <c r="T547" s="11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1">
        <f t="shared" si="50"/>
        <v>43360.208333333328</v>
      </c>
      <c r="T548" s="11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1">
        <f t="shared" si="50"/>
        <v>42029.25</v>
      </c>
      <c r="T549" s="11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1">
        <f t="shared" si="50"/>
        <v>42461.208333333328</v>
      </c>
      <c r="T550" s="11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1">
        <f t="shared" si="50"/>
        <v>41422.208333333336</v>
      </c>
      <c r="T551" s="11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1">
        <f t="shared" si="50"/>
        <v>40968.25</v>
      </c>
      <c r="T552" s="11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1">
        <f t="shared" si="50"/>
        <v>41993.25</v>
      </c>
      <c r="T553" s="11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1">
        <f t="shared" si="50"/>
        <v>42700.25</v>
      </c>
      <c r="T554" s="11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1">
        <f t="shared" si="50"/>
        <v>40545.25</v>
      </c>
      <c r="T555" s="11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1">
        <f t="shared" si="50"/>
        <v>42723.25</v>
      </c>
      <c r="T556" s="11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1">
        <f t="shared" si="50"/>
        <v>41731.208333333336</v>
      </c>
      <c r="T557" s="11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1">
        <f t="shared" si="50"/>
        <v>40792.208333333336</v>
      </c>
      <c r="T558" s="11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1">
        <f t="shared" si="50"/>
        <v>42279.208333333328</v>
      </c>
      <c r="T559" s="11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1">
        <f t="shared" si="50"/>
        <v>42424.25</v>
      </c>
      <c r="T560" s="11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1">
        <f t="shared" si="50"/>
        <v>42584.208333333328</v>
      </c>
      <c r="T561" s="11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1">
        <f t="shared" si="50"/>
        <v>40865.25</v>
      </c>
      <c r="T562" s="11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1">
        <f t="shared" si="50"/>
        <v>40833.208333333336</v>
      </c>
      <c r="T563" s="11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1">
        <f t="shared" si="50"/>
        <v>43536.208333333328</v>
      </c>
      <c r="T564" s="11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1">
        <f t="shared" si="50"/>
        <v>43417.25</v>
      </c>
      <c r="T565" s="11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1">
        <f t="shared" si="50"/>
        <v>42078.208333333328</v>
      </c>
      <c r="T566" s="11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1">
        <f t="shared" si="50"/>
        <v>40862.25</v>
      </c>
      <c r="T567" s="11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1">
        <f t="shared" si="50"/>
        <v>42424.25</v>
      </c>
      <c r="T568" s="11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1">
        <f t="shared" si="50"/>
        <v>41830.208333333336</v>
      </c>
      <c r="T569" s="11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1">
        <f t="shared" si="50"/>
        <v>40374.208333333336</v>
      </c>
      <c r="T570" s="11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1">
        <f t="shared" si="50"/>
        <v>40554.25</v>
      </c>
      <c r="T571" s="11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1">
        <f t="shared" si="50"/>
        <v>41993.25</v>
      </c>
      <c r="T572" s="11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1">
        <f t="shared" si="50"/>
        <v>42174.208333333328</v>
      </c>
      <c r="T573" s="11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1">
        <f t="shared" si="50"/>
        <v>42275.208333333328</v>
      </c>
      <c r="T574" s="11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1">
        <f t="shared" si="50"/>
        <v>41761.208333333336</v>
      </c>
      <c r="T575" s="11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1">
        <f t="shared" si="50"/>
        <v>43806.25</v>
      </c>
      <c r="T576" s="11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1">
        <f t="shared" si="50"/>
        <v>41779.208333333336</v>
      </c>
      <c r="T577" s="11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1">
        <f t="shared" si="50"/>
        <v>43040.208333333328</v>
      </c>
      <c r="T578" s="11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1">
        <f t="shared" ref="S579:S642" si="56">(((J579/60)/60/24)+DATE(1970,1,1))</f>
        <v>40613.25</v>
      </c>
      <c r="T579" s="11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1">
        <f t="shared" si="56"/>
        <v>40878.25</v>
      </c>
      <c r="T580" s="11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1">
        <f t="shared" si="56"/>
        <v>40762.208333333336</v>
      </c>
      <c r="T581" s="11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1">
        <f t="shared" si="56"/>
        <v>41696.25</v>
      </c>
      <c r="T582" s="11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1">
        <f t="shared" si="56"/>
        <v>40662.208333333336</v>
      </c>
      <c r="T583" s="11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1">
        <f t="shared" si="56"/>
        <v>42165.208333333328</v>
      </c>
      <c r="T584" s="11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1">
        <f t="shared" si="56"/>
        <v>40959.25</v>
      </c>
      <c r="T585" s="11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1">
        <f t="shared" si="56"/>
        <v>41024.208333333336</v>
      </c>
      <c r="T586" s="11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1">
        <f t="shared" si="56"/>
        <v>40255.208333333336</v>
      </c>
      <c r="T587" s="11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1">
        <f t="shared" si="56"/>
        <v>40499.25</v>
      </c>
      <c r="T588" s="11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1">
        <f t="shared" si="56"/>
        <v>43484.25</v>
      </c>
      <c r="T589" s="11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1">
        <f t="shared" si="56"/>
        <v>40262.208333333336</v>
      </c>
      <c r="T590" s="11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1">
        <f t="shared" si="56"/>
        <v>42190.208333333328</v>
      </c>
      <c r="T591" s="11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1">
        <f t="shared" si="56"/>
        <v>41994.25</v>
      </c>
      <c r="T592" s="11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1">
        <f t="shared" si="56"/>
        <v>40373.208333333336</v>
      </c>
      <c r="T593" s="11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1">
        <f t="shared" si="56"/>
        <v>41789.208333333336</v>
      </c>
      <c r="T594" s="11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1">
        <f t="shared" si="56"/>
        <v>41724.208333333336</v>
      </c>
      <c r="T595" s="11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1">
        <f t="shared" si="56"/>
        <v>42548.208333333328</v>
      </c>
      <c r="T596" s="11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1">
        <f t="shared" si="56"/>
        <v>40253.208333333336</v>
      </c>
      <c r="T597" s="11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1">
        <f t="shared" si="56"/>
        <v>42434.25</v>
      </c>
      <c r="T598" s="11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1">
        <f t="shared" si="56"/>
        <v>43786.25</v>
      </c>
      <c r="T599" s="11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1">
        <f t="shared" si="56"/>
        <v>40344.208333333336</v>
      </c>
      <c r="T600" s="11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1">
        <f t="shared" si="56"/>
        <v>42047.25</v>
      </c>
      <c r="T601" s="11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1">
        <f t="shared" si="56"/>
        <v>41485.208333333336</v>
      </c>
      <c r="T602" s="11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1">
        <f t="shared" si="56"/>
        <v>41789.208333333336</v>
      </c>
      <c r="T603" s="11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1">
        <f t="shared" si="56"/>
        <v>42160.208333333328</v>
      </c>
      <c r="T604" s="11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1">
        <f t="shared" si="56"/>
        <v>43573.208333333328</v>
      </c>
      <c r="T605" s="11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1">
        <f t="shared" si="56"/>
        <v>40565.25</v>
      </c>
      <c r="T606" s="11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1">
        <f t="shared" si="56"/>
        <v>42280.208333333328</v>
      </c>
      <c r="T607" s="11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1">
        <f t="shared" si="56"/>
        <v>42436.25</v>
      </c>
      <c r="T608" s="11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1">
        <f t="shared" si="56"/>
        <v>41721.208333333336</v>
      </c>
      <c r="T609" s="11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1">
        <f t="shared" si="56"/>
        <v>43530.25</v>
      </c>
      <c r="T610" s="11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1">
        <f t="shared" si="56"/>
        <v>43481.25</v>
      </c>
      <c r="T611" s="11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1">
        <f t="shared" si="56"/>
        <v>41259.25</v>
      </c>
      <c r="T612" s="11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1">
        <f t="shared" si="56"/>
        <v>41480.208333333336</v>
      </c>
      <c r="T613" s="11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1">
        <f t="shared" si="56"/>
        <v>40474.208333333336</v>
      </c>
      <c r="T614" s="11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1">
        <f t="shared" si="56"/>
        <v>42973.208333333328</v>
      </c>
      <c r="T615" s="11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1">
        <f t="shared" si="56"/>
        <v>42746.25</v>
      </c>
      <c r="T616" s="11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1">
        <f t="shared" si="56"/>
        <v>42489.208333333328</v>
      </c>
      <c r="T617" s="11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1">
        <f t="shared" si="56"/>
        <v>41537.208333333336</v>
      </c>
      <c r="T618" s="11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1">
        <f t="shared" si="56"/>
        <v>41794.208333333336</v>
      </c>
      <c r="T619" s="11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1">
        <f t="shared" si="56"/>
        <v>41396.208333333336</v>
      </c>
      <c r="T620" s="11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1">
        <f t="shared" si="56"/>
        <v>40669.208333333336</v>
      </c>
      <c r="T621" s="11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1">
        <f t="shared" si="56"/>
        <v>42559.208333333328</v>
      </c>
      <c r="T622" s="11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1">
        <f t="shared" si="56"/>
        <v>42626.208333333328</v>
      </c>
      <c r="T623" s="11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1">
        <f t="shared" si="56"/>
        <v>43205.208333333328</v>
      </c>
      <c r="T624" s="11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1">
        <f t="shared" si="56"/>
        <v>42201.208333333328</v>
      </c>
      <c r="T625" s="11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1">
        <f t="shared" si="56"/>
        <v>42029.25</v>
      </c>
      <c r="T626" s="11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1">
        <f t="shared" si="56"/>
        <v>43857.25</v>
      </c>
      <c r="T627" s="11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1">
        <f t="shared" si="56"/>
        <v>40449.208333333336</v>
      </c>
      <c r="T628" s="11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1">
        <f t="shared" si="56"/>
        <v>40345.208333333336</v>
      </c>
      <c r="T629" s="11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1">
        <f t="shared" si="56"/>
        <v>40455.208333333336</v>
      </c>
      <c r="T630" s="11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1">
        <f t="shared" si="56"/>
        <v>42557.208333333328</v>
      </c>
      <c r="T631" s="11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1">
        <f t="shared" si="56"/>
        <v>43586.208333333328</v>
      </c>
      <c r="T632" s="11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1">
        <f t="shared" si="56"/>
        <v>43550.208333333328</v>
      </c>
      <c r="T633" s="11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1">
        <f t="shared" si="56"/>
        <v>41945.208333333336</v>
      </c>
      <c r="T634" s="11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1">
        <f t="shared" si="56"/>
        <v>42315.25</v>
      </c>
      <c r="T635" s="11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1">
        <f t="shared" si="56"/>
        <v>42819.208333333328</v>
      </c>
      <c r="T636" s="11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1">
        <f t="shared" si="56"/>
        <v>41314.25</v>
      </c>
      <c r="T637" s="11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1">
        <f t="shared" si="56"/>
        <v>40926.25</v>
      </c>
      <c r="T638" s="11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1">
        <f t="shared" si="56"/>
        <v>42688.25</v>
      </c>
      <c r="T639" s="11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1">
        <f t="shared" si="56"/>
        <v>40386.208333333336</v>
      </c>
      <c r="T640" s="11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1">
        <f t="shared" si="56"/>
        <v>43309.208333333328</v>
      </c>
      <c r="T641" s="11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1">
        <f t="shared" si="56"/>
        <v>42387.25</v>
      </c>
      <c r="T642" s="11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1">
        <f t="shared" ref="S643:S706" si="62">(((J643/60)/60/24)+DATE(1970,1,1))</f>
        <v>42786.25</v>
      </c>
      <c r="T643" s="11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1">
        <f t="shared" si="62"/>
        <v>43451.25</v>
      </c>
      <c r="T644" s="11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1">
        <f t="shared" si="62"/>
        <v>42795.25</v>
      </c>
      <c r="T645" s="11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1">
        <f t="shared" si="62"/>
        <v>43452.25</v>
      </c>
      <c r="T646" s="11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1">
        <f t="shared" si="62"/>
        <v>43369.208333333328</v>
      </c>
      <c r="T647" s="11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1">
        <f t="shared" si="62"/>
        <v>41346.208333333336</v>
      </c>
      <c r="T648" s="11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1">
        <f t="shared" si="62"/>
        <v>43199.208333333328</v>
      </c>
      <c r="T649" s="11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1">
        <f t="shared" si="62"/>
        <v>42922.208333333328</v>
      </c>
      <c r="T650" s="11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1">
        <f t="shared" si="62"/>
        <v>40471.208333333336</v>
      </c>
      <c r="T651" s="11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1">
        <f t="shared" si="62"/>
        <v>41828.208333333336</v>
      </c>
      <c r="T652" s="11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1">
        <f t="shared" si="62"/>
        <v>41692.25</v>
      </c>
      <c r="T653" s="11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1">
        <f t="shared" si="62"/>
        <v>42587.208333333328</v>
      </c>
      <c r="T654" s="11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1">
        <f t="shared" si="62"/>
        <v>42468.208333333328</v>
      </c>
      <c r="T655" s="11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1">
        <f t="shared" si="62"/>
        <v>42240.208333333328</v>
      </c>
      <c r="T656" s="11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1">
        <f t="shared" si="62"/>
        <v>42796.25</v>
      </c>
      <c r="T657" s="11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1">
        <f t="shared" si="62"/>
        <v>43097.25</v>
      </c>
      <c r="T658" s="11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1">
        <f t="shared" si="62"/>
        <v>43096.25</v>
      </c>
      <c r="T659" s="11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1">
        <f t="shared" si="62"/>
        <v>42246.208333333328</v>
      </c>
      <c r="T660" s="11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1">
        <f t="shared" si="62"/>
        <v>40570.25</v>
      </c>
      <c r="T661" s="11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1">
        <f t="shared" si="62"/>
        <v>42237.208333333328</v>
      </c>
      <c r="T662" s="11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1">
        <f t="shared" si="62"/>
        <v>40996.208333333336</v>
      </c>
      <c r="T663" s="11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1">
        <f t="shared" si="62"/>
        <v>43443.25</v>
      </c>
      <c r="T664" s="11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1">
        <f t="shared" si="62"/>
        <v>40458.208333333336</v>
      </c>
      <c r="T665" s="11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1">
        <f t="shared" si="62"/>
        <v>40959.25</v>
      </c>
      <c r="T666" s="11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1">
        <f t="shared" si="62"/>
        <v>40733.208333333336</v>
      </c>
      <c r="T667" s="11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1">
        <f t="shared" si="62"/>
        <v>41516.208333333336</v>
      </c>
      <c r="T668" s="11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1">
        <f t="shared" si="62"/>
        <v>41892.208333333336</v>
      </c>
      <c r="T669" s="11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1">
        <f t="shared" si="62"/>
        <v>41122.208333333336</v>
      </c>
      <c r="T670" s="11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1">
        <f t="shared" si="62"/>
        <v>42912.208333333328</v>
      </c>
      <c r="T671" s="11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1">
        <f t="shared" si="62"/>
        <v>42425.25</v>
      </c>
      <c r="T672" s="11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1">
        <f t="shared" si="62"/>
        <v>40390.208333333336</v>
      </c>
      <c r="T673" s="11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1">
        <f t="shared" si="62"/>
        <v>43180.208333333328</v>
      </c>
      <c r="T674" s="11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1">
        <f t="shared" si="62"/>
        <v>42475.208333333328</v>
      </c>
      <c r="T675" s="11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1">
        <f t="shared" si="62"/>
        <v>40774.208333333336</v>
      </c>
      <c r="T676" s="11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1">
        <f t="shared" si="62"/>
        <v>43719.208333333328</v>
      </c>
      <c r="T677" s="11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1">
        <f t="shared" si="62"/>
        <v>41178.208333333336</v>
      </c>
      <c r="T678" s="11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1">
        <f t="shared" si="62"/>
        <v>42561.208333333328</v>
      </c>
      <c r="T679" s="11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1">
        <f t="shared" si="62"/>
        <v>43484.25</v>
      </c>
      <c r="T680" s="11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1">
        <f t="shared" si="62"/>
        <v>43756.208333333328</v>
      </c>
      <c r="T681" s="11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1">
        <f t="shared" si="62"/>
        <v>43813.25</v>
      </c>
      <c r="T682" s="11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1">
        <f t="shared" si="62"/>
        <v>40898.25</v>
      </c>
      <c r="T683" s="11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1">
        <f t="shared" si="62"/>
        <v>41619.25</v>
      </c>
      <c r="T684" s="11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1">
        <f t="shared" si="62"/>
        <v>43359.208333333328</v>
      </c>
      <c r="T685" s="11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1">
        <f t="shared" si="62"/>
        <v>40358.208333333336</v>
      </c>
      <c r="T686" s="11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1">
        <f t="shared" si="62"/>
        <v>42239.208333333328</v>
      </c>
      <c r="T687" s="11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1">
        <f t="shared" si="62"/>
        <v>43186.208333333328</v>
      </c>
      <c r="T688" s="11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1">
        <f t="shared" si="62"/>
        <v>42806.25</v>
      </c>
      <c r="T689" s="11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1">
        <f t="shared" si="62"/>
        <v>43475.25</v>
      </c>
      <c r="T690" s="11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1">
        <f t="shared" si="62"/>
        <v>41576.208333333336</v>
      </c>
      <c r="T691" s="11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1">
        <f t="shared" si="62"/>
        <v>40874.25</v>
      </c>
      <c r="T692" s="11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1">
        <f t="shared" si="62"/>
        <v>41185.208333333336</v>
      </c>
      <c r="T693" s="11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1">
        <f t="shared" si="62"/>
        <v>43655.208333333328</v>
      </c>
      <c r="T694" s="11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1">
        <f t="shared" si="62"/>
        <v>43025.208333333328</v>
      </c>
      <c r="T695" s="11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1">
        <f t="shared" si="62"/>
        <v>43066.25</v>
      </c>
      <c r="T696" s="11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1">
        <f t="shared" si="62"/>
        <v>42322.25</v>
      </c>
      <c r="T697" s="11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1">
        <f t="shared" si="62"/>
        <v>42114.208333333328</v>
      </c>
      <c r="T698" s="11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1">
        <f t="shared" si="62"/>
        <v>43190.208333333328</v>
      </c>
      <c r="T699" s="11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1">
        <f t="shared" si="62"/>
        <v>40871.25</v>
      </c>
      <c r="T700" s="11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1">
        <f t="shared" si="62"/>
        <v>43641.208333333328</v>
      </c>
      <c r="T701" s="11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1">
        <f t="shared" si="62"/>
        <v>40203.25</v>
      </c>
      <c r="T702" s="11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1">
        <f t="shared" si="62"/>
        <v>40629.208333333336</v>
      </c>
      <c r="T703" s="11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1">
        <f t="shared" si="62"/>
        <v>41477.208333333336</v>
      </c>
      <c r="T704" s="11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1">
        <f t="shared" si="62"/>
        <v>41020.208333333336</v>
      </c>
      <c r="T705" s="11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1">
        <f t="shared" si="62"/>
        <v>42555.208333333328</v>
      </c>
      <c r="T706" s="11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1">
        <f t="shared" ref="S707:S770" si="68">(((J707/60)/60/24)+DATE(1970,1,1))</f>
        <v>41619.25</v>
      </c>
      <c r="T707" s="11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1">
        <f t="shared" si="68"/>
        <v>43471.25</v>
      </c>
      <c r="T708" s="11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1">
        <f t="shared" si="68"/>
        <v>43442.25</v>
      </c>
      <c r="T709" s="11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1">
        <f t="shared" si="68"/>
        <v>42877.208333333328</v>
      </c>
      <c r="T710" s="11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1">
        <f t="shared" si="68"/>
        <v>41018.208333333336</v>
      </c>
      <c r="T711" s="11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1">
        <f t="shared" si="68"/>
        <v>43295.208333333328</v>
      </c>
      <c r="T712" s="11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1">
        <f t="shared" si="68"/>
        <v>42393.25</v>
      </c>
      <c r="T713" s="11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1">
        <f t="shared" si="68"/>
        <v>42559.208333333328</v>
      </c>
      <c r="T714" s="11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1">
        <f t="shared" si="68"/>
        <v>42604.208333333328</v>
      </c>
      <c r="T715" s="11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1">
        <f t="shared" si="68"/>
        <v>41870.208333333336</v>
      </c>
      <c r="T716" s="11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1">
        <f t="shared" si="68"/>
        <v>40397.208333333336</v>
      </c>
      <c r="T717" s="11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1">
        <f t="shared" si="68"/>
        <v>41465.208333333336</v>
      </c>
      <c r="T718" s="11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1">
        <f t="shared" si="68"/>
        <v>40777.208333333336</v>
      </c>
      <c r="T719" s="11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1">
        <f t="shared" si="68"/>
        <v>41442.208333333336</v>
      </c>
      <c r="T720" s="11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1">
        <f t="shared" si="68"/>
        <v>41058.208333333336</v>
      </c>
      <c r="T721" s="11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1">
        <f t="shared" si="68"/>
        <v>43152.25</v>
      </c>
      <c r="T722" s="11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1">
        <f t="shared" si="68"/>
        <v>43194.208333333328</v>
      </c>
      <c r="T723" s="11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1">
        <f t="shared" si="68"/>
        <v>43045.25</v>
      </c>
      <c r="T724" s="11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1">
        <f t="shared" si="68"/>
        <v>42431.25</v>
      </c>
      <c r="T725" s="11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1">
        <f t="shared" si="68"/>
        <v>41934.208333333336</v>
      </c>
      <c r="T726" s="11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1">
        <f t="shared" si="68"/>
        <v>41958.25</v>
      </c>
      <c r="T727" s="11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1">
        <f t="shared" si="68"/>
        <v>40476.208333333336</v>
      </c>
      <c r="T728" s="11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1">
        <f t="shared" si="68"/>
        <v>43485.25</v>
      </c>
      <c r="T729" s="11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1">
        <f t="shared" si="68"/>
        <v>42515.208333333328</v>
      </c>
      <c r="T730" s="11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1">
        <f t="shared" si="68"/>
        <v>41309.25</v>
      </c>
      <c r="T731" s="11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1">
        <f t="shared" si="68"/>
        <v>42147.208333333328</v>
      </c>
      <c r="T732" s="11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1">
        <f t="shared" si="68"/>
        <v>42939.208333333328</v>
      </c>
      <c r="T733" s="11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1">
        <f t="shared" si="68"/>
        <v>42816.208333333328</v>
      </c>
      <c r="T734" s="11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1">
        <f t="shared" si="68"/>
        <v>41844.208333333336</v>
      </c>
      <c r="T735" s="11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1">
        <f t="shared" si="68"/>
        <v>42763.25</v>
      </c>
      <c r="T736" s="11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1">
        <f t="shared" si="68"/>
        <v>42459.208333333328</v>
      </c>
      <c r="T737" s="11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1">
        <f t="shared" si="68"/>
        <v>42055.25</v>
      </c>
      <c r="T738" s="11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1">
        <f t="shared" si="68"/>
        <v>42685.25</v>
      </c>
      <c r="T739" s="11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1">
        <f t="shared" si="68"/>
        <v>41959.25</v>
      </c>
      <c r="T740" s="11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1">
        <f t="shared" si="68"/>
        <v>41089.208333333336</v>
      </c>
      <c r="T741" s="11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1">
        <f t="shared" si="68"/>
        <v>42769.25</v>
      </c>
      <c r="T742" s="11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1">
        <f t="shared" si="68"/>
        <v>40321.208333333336</v>
      </c>
      <c r="T743" s="11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1">
        <f t="shared" si="68"/>
        <v>40197.25</v>
      </c>
      <c r="T744" s="11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1">
        <f t="shared" si="68"/>
        <v>42298.208333333328</v>
      </c>
      <c r="T745" s="11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1">
        <f t="shared" si="68"/>
        <v>43322.208333333328</v>
      </c>
      <c r="T746" s="11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1">
        <f t="shared" si="68"/>
        <v>40328.208333333336</v>
      </c>
      <c r="T747" s="11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1">
        <f t="shared" si="68"/>
        <v>40825.208333333336</v>
      </c>
      <c r="T748" s="11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1">
        <f t="shared" si="68"/>
        <v>40423.208333333336</v>
      </c>
      <c r="T749" s="11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1">
        <f t="shared" si="68"/>
        <v>40238.25</v>
      </c>
      <c r="T750" s="11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1">
        <f t="shared" si="68"/>
        <v>41920.208333333336</v>
      </c>
      <c r="T751" s="11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1">
        <f t="shared" si="68"/>
        <v>40360.208333333336</v>
      </c>
      <c r="T752" s="11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1">
        <f t="shared" si="68"/>
        <v>42446.208333333328</v>
      </c>
      <c r="T753" s="11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1">
        <f t="shared" si="68"/>
        <v>40395.208333333336</v>
      </c>
      <c r="T754" s="11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1">
        <f t="shared" si="68"/>
        <v>40321.208333333336</v>
      </c>
      <c r="T755" s="11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1">
        <f t="shared" si="68"/>
        <v>41210.208333333336</v>
      </c>
      <c r="T756" s="11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1">
        <f t="shared" si="68"/>
        <v>43096.25</v>
      </c>
      <c r="T757" s="11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1">
        <f t="shared" si="68"/>
        <v>42024.25</v>
      </c>
      <c r="T758" s="11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1">
        <f t="shared" si="68"/>
        <v>40675.208333333336</v>
      </c>
      <c r="T759" s="11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1">
        <f t="shared" si="68"/>
        <v>41936.208333333336</v>
      </c>
      <c r="T760" s="11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1">
        <f t="shared" si="68"/>
        <v>43136.25</v>
      </c>
      <c r="T761" s="11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1">
        <f t="shared" si="68"/>
        <v>43678.208333333328</v>
      </c>
      <c r="T762" s="11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1">
        <f t="shared" si="68"/>
        <v>42938.208333333328</v>
      </c>
      <c r="T763" s="11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1">
        <f t="shared" si="68"/>
        <v>41241.25</v>
      </c>
      <c r="T764" s="11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1">
        <f t="shared" si="68"/>
        <v>41037.208333333336</v>
      </c>
      <c r="T765" s="11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1">
        <f t="shared" si="68"/>
        <v>40676.208333333336</v>
      </c>
      <c r="T766" s="11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1">
        <f t="shared" si="68"/>
        <v>42840.208333333328</v>
      </c>
      <c r="T767" s="11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1">
        <f t="shared" si="68"/>
        <v>43362.208333333328</v>
      </c>
      <c r="T768" s="11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1">
        <f t="shared" si="68"/>
        <v>42283.208333333328</v>
      </c>
      <c r="T769" s="11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1">
        <f t="shared" si="68"/>
        <v>41619.25</v>
      </c>
      <c r="T770" s="11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1">
        <f t="shared" ref="S771:S834" si="74">(((J771/60)/60/24)+DATE(1970,1,1))</f>
        <v>41501.208333333336</v>
      </c>
      <c r="T771" s="11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1">
        <f t="shared" si="74"/>
        <v>41743.208333333336</v>
      </c>
      <c r="T772" s="11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1">
        <f t="shared" si="74"/>
        <v>43491.25</v>
      </c>
      <c r="T773" s="11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1">
        <f t="shared" si="74"/>
        <v>43505.25</v>
      </c>
      <c r="T774" s="11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1">
        <f t="shared" si="74"/>
        <v>42838.208333333328</v>
      </c>
      <c r="T775" s="11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1">
        <f t="shared" si="74"/>
        <v>42513.208333333328</v>
      </c>
      <c r="T776" s="11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1">
        <f t="shared" si="74"/>
        <v>41949.25</v>
      </c>
      <c r="T777" s="11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1">
        <f t="shared" si="74"/>
        <v>43650.208333333328</v>
      </c>
      <c r="T778" s="11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1">
        <f t="shared" si="74"/>
        <v>40809.208333333336</v>
      </c>
      <c r="T779" s="11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1">
        <f t="shared" si="74"/>
        <v>40768.208333333336</v>
      </c>
      <c r="T780" s="11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1">
        <f t="shared" si="74"/>
        <v>42230.208333333328</v>
      </c>
      <c r="T781" s="11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1">
        <f t="shared" si="74"/>
        <v>42573.208333333328</v>
      </c>
      <c r="T782" s="11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1">
        <f t="shared" si="74"/>
        <v>40482.208333333336</v>
      </c>
      <c r="T783" s="11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1">
        <f t="shared" si="74"/>
        <v>40603.25</v>
      </c>
      <c r="T784" s="11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1">
        <f t="shared" si="74"/>
        <v>41625.25</v>
      </c>
      <c r="T785" s="11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1">
        <f t="shared" si="74"/>
        <v>42435.25</v>
      </c>
      <c r="T786" s="11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1">
        <f t="shared" si="74"/>
        <v>43582.208333333328</v>
      </c>
      <c r="T787" s="11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1">
        <f t="shared" si="74"/>
        <v>43186.208333333328</v>
      </c>
      <c r="T788" s="11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1">
        <f t="shared" si="74"/>
        <v>40684.208333333336</v>
      </c>
      <c r="T789" s="11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1">
        <f t="shared" si="74"/>
        <v>41202.208333333336</v>
      </c>
      <c r="T790" s="11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1">
        <f t="shared" si="74"/>
        <v>41786.208333333336</v>
      </c>
      <c r="T791" s="11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1">
        <f t="shared" si="74"/>
        <v>40223.25</v>
      </c>
      <c r="T792" s="11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1">
        <f t="shared" si="74"/>
        <v>42715.25</v>
      </c>
      <c r="T793" s="11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1">
        <f t="shared" si="74"/>
        <v>41451.208333333336</v>
      </c>
      <c r="T794" s="11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1">
        <f t="shared" si="74"/>
        <v>41450.208333333336</v>
      </c>
      <c r="T795" s="11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1">
        <f t="shared" si="74"/>
        <v>43091.25</v>
      </c>
      <c r="T796" s="11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1">
        <f t="shared" si="74"/>
        <v>42675.208333333328</v>
      </c>
      <c r="T797" s="11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1">
        <f t="shared" si="74"/>
        <v>41859.208333333336</v>
      </c>
      <c r="T798" s="11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1">
        <f t="shared" si="74"/>
        <v>43464.25</v>
      </c>
      <c r="T799" s="11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1">
        <f t="shared" si="74"/>
        <v>41060.208333333336</v>
      </c>
      <c r="T800" s="11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1">
        <f t="shared" si="74"/>
        <v>42399.25</v>
      </c>
      <c r="T801" s="11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1">
        <f t="shared" si="74"/>
        <v>42167.208333333328</v>
      </c>
      <c r="T802" s="11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1">
        <f t="shared" si="74"/>
        <v>43830.25</v>
      </c>
      <c r="T803" s="11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1">
        <f t="shared" si="74"/>
        <v>43650.208333333328</v>
      </c>
      <c r="T804" s="11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1">
        <f t="shared" si="74"/>
        <v>43492.25</v>
      </c>
      <c r="T805" s="11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1">
        <f t="shared" si="74"/>
        <v>43102.25</v>
      </c>
      <c r="T806" s="11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1">
        <f t="shared" si="74"/>
        <v>41958.25</v>
      </c>
      <c r="T807" s="11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1">
        <f t="shared" si="74"/>
        <v>40973.25</v>
      </c>
      <c r="T808" s="11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1">
        <f t="shared" si="74"/>
        <v>43753.208333333328</v>
      </c>
      <c r="T809" s="11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1">
        <f t="shared" si="74"/>
        <v>42507.208333333328</v>
      </c>
      <c r="T810" s="11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1">
        <f t="shared" si="74"/>
        <v>41135.208333333336</v>
      </c>
      <c r="T811" s="11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1">
        <f t="shared" si="74"/>
        <v>43067.25</v>
      </c>
      <c r="T812" s="11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1">
        <f t="shared" si="74"/>
        <v>42378.25</v>
      </c>
      <c r="T813" s="11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1">
        <f t="shared" si="74"/>
        <v>43206.208333333328</v>
      </c>
      <c r="T814" s="11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1">
        <f t="shared" si="74"/>
        <v>41148.208333333336</v>
      </c>
      <c r="T815" s="11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1">
        <f t="shared" si="74"/>
        <v>42517.208333333328</v>
      </c>
      <c r="T816" s="11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1">
        <f t="shared" si="74"/>
        <v>43068.25</v>
      </c>
      <c r="T817" s="11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1">
        <f t="shared" si="74"/>
        <v>41680.25</v>
      </c>
      <c r="T818" s="11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1">
        <f t="shared" si="74"/>
        <v>43589.208333333328</v>
      </c>
      <c r="T819" s="11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1">
        <f t="shared" si="74"/>
        <v>43486.25</v>
      </c>
      <c r="T820" s="11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1">
        <f t="shared" si="74"/>
        <v>41237.25</v>
      </c>
      <c r="T821" s="11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1">
        <f t="shared" si="74"/>
        <v>43310.208333333328</v>
      </c>
      <c r="T822" s="11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1">
        <f t="shared" si="74"/>
        <v>42794.25</v>
      </c>
      <c r="T823" s="11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1">
        <f t="shared" si="74"/>
        <v>41698.25</v>
      </c>
      <c r="T824" s="11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1">
        <f t="shared" si="74"/>
        <v>41892.208333333336</v>
      </c>
      <c r="T825" s="11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1">
        <f t="shared" si="74"/>
        <v>40348.208333333336</v>
      </c>
      <c r="T826" s="11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1">
        <f t="shared" si="74"/>
        <v>42941.208333333328</v>
      </c>
      <c r="T827" s="11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1">
        <f t="shared" si="74"/>
        <v>40525.25</v>
      </c>
      <c r="T828" s="11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1">
        <f t="shared" si="74"/>
        <v>40666.208333333336</v>
      </c>
      <c r="T829" s="11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1">
        <f t="shared" si="74"/>
        <v>43340.208333333328</v>
      </c>
      <c r="T830" s="11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1">
        <f t="shared" si="74"/>
        <v>42164.208333333328</v>
      </c>
      <c r="T831" s="11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1">
        <f t="shared" si="74"/>
        <v>43103.25</v>
      </c>
      <c r="T832" s="11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1">
        <f t="shared" si="74"/>
        <v>40994.208333333336</v>
      </c>
      <c r="T833" s="11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1">
        <f t="shared" si="74"/>
        <v>42299.208333333328</v>
      </c>
      <c r="T834" s="11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1">
        <f t="shared" ref="S835:S898" si="80">(((J835/60)/60/24)+DATE(1970,1,1))</f>
        <v>40588.25</v>
      </c>
      <c r="T835" s="11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1">
        <f t="shared" si="80"/>
        <v>41448.208333333336</v>
      </c>
      <c r="T836" s="11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1">
        <f t="shared" si="80"/>
        <v>42063.25</v>
      </c>
      <c r="T837" s="11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1">
        <f t="shared" si="80"/>
        <v>40214.25</v>
      </c>
      <c r="T838" s="11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1">
        <f t="shared" si="80"/>
        <v>40629.208333333336</v>
      </c>
      <c r="T839" s="11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1">
        <f t="shared" si="80"/>
        <v>43370.208333333328</v>
      </c>
      <c r="T840" s="11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1">
        <f t="shared" si="80"/>
        <v>41715.208333333336</v>
      </c>
      <c r="T841" s="11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1">
        <f t="shared" si="80"/>
        <v>41836.208333333336</v>
      </c>
      <c r="T842" s="11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1">
        <f t="shared" si="80"/>
        <v>42419.25</v>
      </c>
      <c r="T843" s="11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1">
        <f t="shared" si="80"/>
        <v>43266.208333333328</v>
      </c>
      <c r="T844" s="11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1">
        <f t="shared" si="80"/>
        <v>43338.208333333328</v>
      </c>
      <c r="T845" s="11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1">
        <f t="shared" si="80"/>
        <v>40930.25</v>
      </c>
      <c r="T846" s="11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1">
        <f t="shared" si="80"/>
        <v>43235.208333333328</v>
      </c>
      <c r="T847" s="11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1">
        <f t="shared" si="80"/>
        <v>43302.208333333328</v>
      </c>
      <c r="T848" s="11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1">
        <f t="shared" si="80"/>
        <v>43107.25</v>
      </c>
      <c r="T849" s="11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1">
        <f t="shared" si="80"/>
        <v>40341.208333333336</v>
      </c>
      <c r="T850" s="11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1">
        <f t="shared" si="80"/>
        <v>40948.25</v>
      </c>
      <c r="T851" s="11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1">
        <f t="shared" si="80"/>
        <v>40866.25</v>
      </c>
      <c r="T852" s="11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1">
        <f t="shared" si="80"/>
        <v>41031.208333333336</v>
      </c>
      <c r="T853" s="11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1">
        <f t="shared" si="80"/>
        <v>40740.208333333336</v>
      </c>
      <c r="T854" s="11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1">
        <f t="shared" si="80"/>
        <v>40714.208333333336</v>
      </c>
      <c r="T855" s="11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1">
        <f t="shared" si="80"/>
        <v>43787.25</v>
      </c>
      <c r="T856" s="11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1">
        <f t="shared" si="80"/>
        <v>40712.208333333336</v>
      </c>
      <c r="T857" s="11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1">
        <f t="shared" si="80"/>
        <v>41023.208333333336</v>
      </c>
      <c r="T858" s="11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1">
        <f t="shared" si="80"/>
        <v>40944.25</v>
      </c>
      <c r="T859" s="11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1">
        <f t="shared" si="80"/>
        <v>43211.208333333328</v>
      </c>
      <c r="T860" s="11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1">
        <f t="shared" si="80"/>
        <v>41334.25</v>
      </c>
      <c r="T861" s="11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1">
        <f t="shared" si="80"/>
        <v>43515.25</v>
      </c>
      <c r="T862" s="11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1">
        <f t="shared" si="80"/>
        <v>40258.208333333336</v>
      </c>
      <c r="T863" s="11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1">
        <f t="shared" si="80"/>
        <v>40756.208333333336</v>
      </c>
      <c r="T864" s="11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1">
        <f t="shared" si="80"/>
        <v>42172.208333333328</v>
      </c>
      <c r="T865" s="11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1">
        <f t="shared" si="80"/>
        <v>42601.208333333328</v>
      </c>
      <c r="T866" s="11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1">
        <f t="shared" si="80"/>
        <v>41897.208333333336</v>
      </c>
      <c r="T867" s="11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1">
        <f t="shared" si="80"/>
        <v>40671.208333333336</v>
      </c>
      <c r="T868" s="11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1">
        <f t="shared" si="80"/>
        <v>43382.208333333328</v>
      </c>
      <c r="T869" s="11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1">
        <f t="shared" si="80"/>
        <v>41559.208333333336</v>
      </c>
      <c r="T870" s="11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1">
        <f t="shared" si="80"/>
        <v>40350.208333333336</v>
      </c>
      <c r="T871" s="11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1">
        <f t="shared" si="80"/>
        <v>42240.208333333328</v>
      </c>
      <c r="T872" s="11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1">
        <f t="shared" si="80"/>
        <v>43040.208333333328</v>
      </c>
      <c r="T873" s="11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1">
        <f t="shared" si="80"/>
        <v>43346.208333333328</v>
      </c>
      <c r="T874" s="11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1">
        <f t="shared" si="80"/>
        <v>41647.25</v>
      </c>
      <c r="T875" s="11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1">
        <f t="shared" si="80"/>
        <v>40291.208333333336</v>
      </c>
      <c r="T876" s="11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1">
        <f t="shared" si="80"/>
        <v>40556.25</v>
      </c>
      <c r="T877" s="11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1">
        <f t="shared" si="80"/>
        <v>43624.208333333328</v>
      </c>
      <c r="T878" s="11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1">
        <f t="shared" si="80"/>
        <v>42577.208333333328</v>
      </c>
      <c r="T879" s="11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1">
        <f t="shared" si="80"/>
        <v>43845.25</v>
      </c>
      <c r="T880" s="11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1">
        <f t="shared" si="80"/>
        <v>42788.25</v>
      </c>
      <c r="T881" s="11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1">
        <f t="shared" si="80"/>
        <v>43667.208333333328</v>
      </c>
      <c r="T882" s="11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1">
        <f t="shared" si="80"/>
        <v>42194.208333333328</v>
      </c>
      <c r="T883" s="11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1">
        <f t="shared" si="80"/>
        <v>42025.25</v>
      </c>
      <c r="T884" s="11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1">
        <f t="shared" si="80"/>
        <v>40323.208333333336</v>
      </c>
      <c r="T885" s="11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1">
        <f t="shared" si="80"/>
        <v>41763.208333333336</v>
      </c>
      <c r="T886" s="11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1">
        <f t="shared" si="80"/>
        <v>40335.208333333336</v>
      </c>
      <c r="T887" s="11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1">
        <f t="shared" si="80"/>
        <v>40416.208333333336</v>
      </c>
      <c r="T888" s="11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1">
        <f t="shared" si="80"/>
        <v>42202.208333333328</v>
      </c>
      <c r="T889" s="11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1">
        <f t="shared" si="80"/>
        <v>42836.208333333328</v>
      </c>
      <c r="T890" s="11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1">
        <f t="shared" si="80"/>
        <v>41710.208333333336</v>
      </c>
      <c r="T891" s="11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1">
        <f t="shared" si="80"/>
        <v>43640.208333333328</v>
      </c>
      <c r="T892" s="11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1">
        <f t="shared" si="80"/>
        <v>40880.25</v>
      </c>
      <c r="T893" s="11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1">
        <f t="shared" si="80"/>
        <v>40319.208333333336</v>
      </c>
      <c r="T894" s="11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1">
        <f t="shared" si="80"/>
        <v>42170.208333333328</v>
      </c>
      <c r="T895" s="11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1">
        <f t="shared" si="80"/>
        <v>41466.208333333336</v>
      </c>
      <c r="T896" s="11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1">
        <f t="shared" si="80"/>
        <v>43134.25</v>
      </c>
      <c r="T897" s="11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1">
        <f t="shared" si="80"/>
        <v>40738.208333333336</v>
      </c>
      <c r="T898" s="11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1">
        <f t="shared" ref="S899:S962" si="86">(((J899/60)/60/24)+DATE(1970,1,1))</f>
        <v>43583.208333333328</v>
      </c>
      <c r="T899" s="11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1">
        <f t="shared" si="86"/>
        <v>43815.25</v>
      </c>
      <c r="T900" s="11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1">
        <f t="shared" si="86"/>
        <v>41554.208333333336</v>
      </c>
      <c r="T901" s="11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1">
        <f t="shared" si="86"/>
        <v>41901.208333333336</v>
      </c>
      <c r="T902" s="11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1">
        <f t="shared" si="86"/>
        <v>43298.208333333328</v>
      </c>
      <c r="T903" s="11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1">
        <f t="shared" si="86"/>
        <v>42399.25</v>
      </c>
      <c r="T904" s="11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1">
        <f t="shared" si="86"/>
        <v>41034.208333333336</v>
      </c>
      <c r="T905" s="11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1">
        <f t="shared" si="86"/>
        <v>41186.208333333336</v>
      </c>
      <c r="T906" s="11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1">
        <f t="shared" si="86"/>
        <v>41536.208333333336</v>
      </c>
      <c r="T907" s="11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1">
        <f t="shared" si="86"/>
        <v>42868.208333333328</v>
      </c>
      <c r="T908" s="11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1">
        <f t="shared" si="86"/>
        <v>40660.208333333336</v>
      </c>
      <c r="T909" s="11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1">
        <f t="shared" si="86"/>
        <v>41031.208333333336</v>
      </c>
      <c r="T910" s="11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1">
        <f t="shared" si="86"/>
        <v>43255.208333333328</v>
      </c>
      <c r="T911" s="11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1">
        <f t="shared" si="86"/>
        <v>42026.25</v>
      </c>
      <c r="T912" s="11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1">
        <f t="shared" si="86"/>
        <v>43717.208333333328</v>
      </c>
      <c r="T913" s="11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1">
        <f t="shared" si="86"/>
        <v>41157.208333333336</v>
      </c>
      <c r="T914" s="11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1">
        <f t="shared" si="86"/>
        <v>43597.208333333328</v>
      </c>
      <c r="T915" s="11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1">
        <f t="shared" si="86"/>
        <v>41490.208333333336</v>
      </c>
      <c r="T916" s="11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1">
        <f t="shared" si="86"/>
        <v>42976.208333333328</v>
      </c>
      <c r="T917" s="11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1">
        <f t="shared" si="86"/>
        <v>41991.25</v>
      </c>
      <c r="T918" s="11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1">
        <f t="shared" si="86"/>
        <v>40722.208333333336</v>
      </c>
      <c r="T919" s="11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1">
        <f t="shared" si="86"/>
        <v>41117.208333333336</v>
      </c>
      <c r="T920" s="11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1">
        <f t="shared" si="86"/>
        <v>43022.208333333328</v>
      </c>
      <c r="T921" s="11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1">
        <f t="shared" si="86"/>
        <v>43503.25</v>
      </c>
      <c r="T922" s="11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1">
        <f t="shared" si="86"/>
        <v>40951.25</v>
      </c>
      <c r="T923" s="11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1">
        <f t="shared" si="86"/>
        <v>43443.25</v>
      </c>
      <c r="T924" s="11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1">
        <f t="shared" si="86"/>
        <v>40373.208333333336</v>
      </c>
      <c r="T925" s="11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1">
        <f t="shared" si="86"/>
        <v>43769.208333333328</v>
      </c>
      <c r="T926" s="11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1">
        <f t="shared" si="86"/>
        <v>43000.208333333328</v>
      </c>
      <c r="T927" s="11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1">
        <f t="shared" si="86"/>
        <v>42502.208333333328</v>
      </c>
      <c r="T928" s="11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1">
        <f t="shared" si="86"/>
        <v>41102.208333333336</v>
      </c>
      <c r="T929" s="11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1">
        <f t="shared" si="86"/>
        <v>41637.25</v>
      </c>
      <c r="T930" s="11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1">
        <f t="shared" si="86"/>
        <v>42858.208333333328</v>
      </c>
      <c r="T931" s="11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1">
        <f t="shared" si="86"/>
        <v>42060.25</v>
      </c>
      <c r="T932" s="11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1">
        <f t="shared" si="86"/>
        <v>41818.208333333336</v>
      </c>
      <c r="T933" s="11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1">
        <f t="shared" si="86"/>
        <v>41709.208333333336</v>
      </c>
      <c r="T934" s="11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1">
        <f t="shared" si="86"/>
        <v>41372.208333333336</v>
      </c>
      <c r="T935" s="11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1">
        <f t="shared" si="86"/>
        <v>42422.25</v>
      </c>
      <c r="T936" s="11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1">
        <f t="shared" si="86"/>
        <v>42209.208333333328</v>
      </c>
      <c r="T937" s="11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1">
        <f t="shared" si="86"/>
        <v>43668.208333333328</v>
      </c>
      <c r="T938" s="11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1">
        <f t="shared" si="86"/>
        <v>42334.25</v>
      </c>
      <c r="T939" s="11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1">
        <f t="shared" si="86"/>
        <v>43263.208333333328</v>
      </c>
      <c r="T940" s="11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1">
        <f t="shared" si="86"/>
        <v>40670.208333333336</v>
      </c>
      <c r="T941" s="11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1">
        <f t="shared" si="86"/>
        <v>41244.25</v>
      </c>
      <c r="T942" s="11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1">
        <f t="shared" si="86"/>
        <v>40552.25</v>
      </c>
      <c r="T943" s="11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1">
        <f t="shared" si="86"/>
        <v>40568.25</v>
      </c>
      <c r="T944" s="11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1">
        <f t="shared" si="86"/>
        <v>41906.208333333336</v>
      </c>
      <c r="T945" s="11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1">
        <f t="shared" si="86"/>
        <v>42776.25</v>
      </c>
      <c r="T946" s="11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1">
        <f t="shared" si="86"/>
        <v>41004.208333333336</v>
      </c>
      <c r="T947" s="11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1">
        <f t="shared" si="86"/>
        <v>40710.208333333336</v>
      </c>
      <c r="T948" s="11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1">
        <f t="shared" si="86"/>
        <v>41908.208333333336</v>
      </c>
      <c r="T949" s="11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1">
        <f t="shared" si="86"/>
        <v>41985.25</v>
      </c>
      <c r="T950" s="11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1">
        <f t="shared" si="86"/>
        <v>42112.208333333328</v>
      </c>
      <c r="T951" s="11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1">
        <f t="shared" si="86"/>
        <v>43571.208333333328</v>
      </c>
      <c r="T952" s="11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1">
        <f t="shared" si="86"/>
        <v>42730.25</v>
      </c>
      <c r="T953" s="11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1">
        <f t="shared" si="86"/>
        <v>42591.208333333328</v>
      </c>
      <c r="T954" s="11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1">
        <f t="shared" si="86"/>
        <v>42358.25</v>
      </c>
      <c r="T955" s="11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1">
        <f t="shared" si="86"/>
        <v>41174.208333333336</v>
      </c>
      <c r="T956" s="11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1">
        <f t="shared" si="86"/>
        <v>41238.25</v>
      </c>
      <c r="T957" s="11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1">
        <f t="shared" si="86"/>
        <v>42360.25</v>
      </c>
      <c r="T958" s="11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1">
        <f t="shared" si="86"/>
        <v>40955.25</v>
      </c>
      <c r="T959" s="11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1">
        <f t="shared" si="86"/>
        <v>40350.208333333336</v>
      </c>
      <c r="T960" s="11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1">
        <f t="shared" si="86"/>
        <v>40357.208333333336</v>
      </c>
      <c r="T961" s="11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1">
        <f t="shared" si="86"/>
        <v>42408.25</v>
      </c>
      <c r="T962" s="11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1">
        <f t="shared" ref="S963:S1001" si="92">(((J963/60)/60/24)+DATE(1970,1,1))</f>
        <v>40591.25</v>
      </c>
      <c r="T963" s="11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1">
        <f t="shared" si="92"/>
        <v>41592.25</v>
      </c>
      <c r="T964" s="11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1">
        <f t="shared" si="92"/>
        <v>40607.25</v>
      </c>
      <c r="T965" s="11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1">
        <f t="shared" si="92"/>
        <v>42135.208333333328</v>
      </c>
      <c r="T966" s="11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1">
        <f t="shared" si="92"/>
        <v>40203.25</v>
      </c>
      <c r="T967" s="11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1">
        <f t="shared" si="92"/>
        <v>42901.208333333328</v>
      </c>
      <c r="T968" s="11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1">
        <f t="shared" si="92"/>
        <v>41005.208333333336</v>
      </c>
      <c r="T969" s="11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1">
        <f t="shared" si="92"/>
        <v>40544.25</v>
      </c>
      <c r="T970" s="11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1">
        <f t="shared" si="92"/>
        <v>43821.25</v>
      </c>
      <c r="T971" s="11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1">
        <f t="shared" si="92"/>
        <v>40672.208333333336</v>
      </c>
      <c r="T972" s="11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1">
        <f t="shared" si="92"/>
        <v>41555.208333333336</v>
      </c>
      <c r="T973" s="11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1">
        <f t="shared" si="92"/>
        <v>41792.208333333336</v>
      </c>
      <c r="T974" s="11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1">
        <f t="shared" si="92"/>
        <v>40522.25</v>
      </c>
      <c r="T975" s="11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1">
        <f t="shared" si="92"/>
        <v>41412.208333333336</v>
      </c>
      <c r="T976" s="11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1">
        <f t="shared" si="92"/>
        <v>42337.25</v>
      </c>
      <c r="T977" s="11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1">
        <f t="shared" si="92"/>
        <v>40571.25</v>
      </c>
      <c r="T978" s="11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1">
        <f t="shared" si="92"/>
        <v>43138.25</v>
      </c>
      <c r="T979" s="11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1">
        <f t="shared" si="92"/>
        <v>42686.25</v>
      </c>
      <c r="T980" s="11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1">
        <f t="shared" si="92"/>
        <v>42078.208333333328</v>
      </c>
      <c r="T981" s="11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1">
        <f t="shared" si="92"/>
        <v>42307.208333333328</v>
      </c>
      <c r="T982" s="11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1">
        <f t="shared" si="92"/>
        <v>43094.25</v>
      </c>
      <c r="T983" s="11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1">
        <f t="shared" si="92"/>
        <v>40743.208333333336</v>
      </c>
      <c r="T984" s="11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1">
        <f t="shared" si="92"/>
        <v>43681.208333333328</v>
      </c>
      <c r="T985" s="11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1">
        <f t="shared" si="92"/>
        <v>43716.208333333328</v>
      </c>
      <c r="T986" s="11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1">
        <f t="shared" si="92"/>
        <v>41614.25</v>
      </c>
      <c r="T987" s="11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1">
        <f t="shared" si="92"/>
        <v>40638.208333333336</v>
      </c>
      <c r="T988" s="11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1">
        <f t="shared" si="92"/>
        <v>42852.208333333328</v>
      </c>
      <c r="T989" s="11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1">
        <f t="shared" si="92"/>
        <v>42686.25</v>
      </c>
      <c r="T990" s="11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1">
        <f t="shared" si="92"/>
        <v>43571.208333333328</v>
      </c>
      <c r="T991" s="11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1">
        <f t="shared" si="92"/>
        <v>42432.25</v>
      </c>
      <c r="T992" s="11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1">
        <f t="shared" si="92"/>
        <v>41907.208333333336</v>
      </c>
      <c r="T993" s="11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1">
        <f t="shared" si="92"/>
        <v>43227.208333333328</v>
      </c>
      <c r="T994" s="11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1">
        <f t="shared" si="92"/>
        <v>42362.25</v>
      </c>
      <c r="T995" s="11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1">
        <f t="shared" si="92"/>
        <v>41929.208333333336</v>
      </c>
      <c r="T996" s="11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1">
        <f t="shared" si="92"/>
        <v>43408.208333333328</v>
      </c>
      <c r="T997" s="11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1">
        <f t="shared" si="92"/>
        <v>41276.25</v>
      </c>
      <c r="T998" s="11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1">
        <f t="shared" si="92"/>
        <v>41659.25</v>
      </c>
      <c r="T999" s="11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1">
        <f t="shared" si="92"/>
        <v>40220.25</v>
      </c>
      <c r="T1000" s="11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1">
        <f t="shared" si="92"/>
        <v>42550.208333333328</v>
      </c>
      <c r="T1001" s="11">
        <f t="shared" si="93"/>
        <v>42557.208333333328</v>
      </c>
    </row>
  </sheetData>
  <conditionalFormatting sqref="F1:F1002">
    <cfRule type="containsText" dxfId="13" priority="3" stopIfTrue="1" operator="containsText" text="live">
      <formula>NOT(ISERROR(SEARCH("live",F1)))</formula>
    </cfRule>
    <cfRule type="containsText" dxfId="12" priority="4" stopIfTrue="1" operator="containsText" text="canceled">
      <formula>NOT(ISERROR(SEARCH("canceled",F1)))</formula>
    </cfRule>
    <cfRule type="containsText" dxfId="11" priority="5" stopIfTrue="1" operator="containsText" text="successful">
      <formula>NOT(ISERROR(SEARCH("successful",F1)))</formula>
    </cfRule>
    <cfRule type="containsText" dxfId="1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2047</v>
      </c>
    </row>
    <row r="3" spans="1:7" x14ac:dyDescent="0.2">
      <c r="A3" s="8" t="s">
        <v>2046</v>
      </c>
      <c r="B3" s="8" t="s">
        <v>2045</v>
      </c>
    </row>
    <row r="4" spans="1:7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</row>
    <row r="6" spans="1:7" x14ac:dyDescent="0.2">
      <c r="A6" s="9" t="s">
        <v>2035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</row>
    <row r="7" spans="1:7" x14ac:dyDescent="0.2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</row>
    <row r="8" spans="1:7" x14ac:dyDescent="0.2">
      <c r="A8" s="9" t="s">
        <v>2037</v>
      </c>
      <c r="B8" s="10"/>
      <c r="C8" s="10"/>
      <c r="D8" s="10"/>
      <c r="E8" s="10">
        <v>4</v>
      </c>
      <c r="F8" s="10"/>
      <c r="G8" s="10">
        <v>4</v>
      </c>
    </row>
    <row r="9" spans="1:7" x14ac:dyDescent="0.2">
      <c r="A9" s="9" t="s">
        <v>2038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</row>
    <row r="10" spans="1:7" x14ac:dyDescent="0.2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</row>
    <row r="11" spans="1:7" x14ac:dyDescent="0.2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</row>
    <row r="12" spans="1:7" x14ac:dyDescent="0.2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</row>
    <row r="13" spans="1:7" x14ac:dyDescent="0.2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</row>
    <row r="14" spans="1:7" x14ac:dyDescent="0.2">
      <c r="A14" s="9" t="s">
        <v>2043</v>
      </c>
      <c r="B14" s="10"/>
      <c r="C14" s="10"/>
      <c r="D14" s="10"/>
      <c r="E14" s="10"/>
      <c r="F14" s="10"/>
      <c r="G14" s="10"/>
    </row>
    <row r="15" spans="1:7" x14ac:dyDescent="0.2">
      <c r="A15" s="9" t="s">
        <v>2044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2031</v>
      </c>
      <c r="B1" t="s">
        <v>2047</v>
      </c>
    </row>
    <row r="2" spans="1:7" x14ac:dyDescent="0.2">
      <c r="A2" s="8" t="s">
        <v>6</v>
      </c>
      <c r="B2" t="s">
        <v>2047</v>
      </c>
    </row>
    <row r="4" spans="1:7" x14ac:dyDescent="0.2">
      <c r="A4" s="8" t="s">
        <v>2046</v>
      </c>
      <c r="B4" s="8" t="s">
        <v>2045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2">
      <c r="A7" s="9" t="s">
        <v>2049</v>
      </c>
      <c r="B7" s="10"/>
      <c r="C7" s="10"/>
      <c r="D7" s="10"/>
      <c r="E7" s="10">
        <v>4</v>
      </c>
      <c r="F7" s="10"/>
      <c r="G7" s="10">
        <v>4</v>
      </c>
    </row>
    <row r="8" spans="1:7" x14ac:dyDescent="0.2">
      <c r="A8" s="9" t="s">
        <v>2050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2">
      <c r="A9" s="9" t="s">
        <v>2051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2">
      <c r="A10" s="9" t="s">
        <v>2052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2">
      <c r="A12" s="9" t="s">
        <v>2054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2">
      <c r="A13" s="9" t="s">
        <v>2055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2">
      <c r="A14" s="9" t="s">
        <v>2056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2">
      <c r="A15" s="9" t="s">
        <v>2057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2">
      <c r="A16" s="9" t="s">
        <v>2058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2">
      <c r="A17" s="9" t="s">
        <v>2059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2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2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2">
      <c r="A20" s="9" t="s">
        <v>2062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2">
      <c r="A21" s="9" t="s">
        <v>2063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2">
      <c r="A22" s="9" t="s">
        <v>2064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2">
      <c r="A23" s="9" t="s">
        <v>2065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2">
      <c r="A24" s="9" t="s">
        <v>2066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2">
      <c r="A25" s="9" t="s">
        <v>2067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2">
      <c r="A26" s="9" t="s">
        <v>2068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2">
      <c r="A27" s="9" t="s">
        <v>2069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2">
      <c r="A28" s="9" t="s">
        <v>2070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2">
      <c r="A29" s="9" t="s">
        <v>2071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2">
      <c r="A30" s="9" t="s">
        <v>2043</v>
      </c>
      <c r="B30" s="10"/>
      <c r="C30" s="10"/>
      <c r="D30" s="10"/>
      <c r="E30" s="10"/>
      <c r="F30" s="10"/>
      <c r="G30" s="10"/>
    </row>
    <row r="31" spans="1:7" x14ac:dyDescent="0.2">
      <c r="A31" s="9" t="s">
        <v>2044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F5" sqref="F5:F19"/>
      <pivotSelection pane="bottomRight" showHeader="1" extendable="1" axis="axisCol" start="4" max="6" activeRow="4" activeCol="5" previousRow="4" previousCol="5" click="1" r:id="rId1">
        <pivotArea dataOnly="0" outline="0" fieldPosition="0">
          <references count="1">
            <reference field="5" count="1">
              <x v="4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2031</v>
      </c>
      <c r="B1" t="s">
        <v>2047</v>
      </c>
    </row>
    <row r="2" spans="1:7" x14ac:dyDescent="0.2">
      <c r="A2" s="8" t="s">
        <v>2086</v>
      </c>
      <c r="B2" t="s">
        <v>2047</v>
      </c>
    </row>
    <row r="4" spans="1:7" x14ac:dyDescent="0.2">
      <c r="A4" s="8" t="s">
        <v>2046</v>
      </c>
      <c r="B4" s="8" t="s">
        <v>2045</v>
      </c>
    </row>
    <row r="5" spans="1:7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9" t="s">
        <v>2043</v>
      </c>
      <c r="B6" s="10"/>
      <c r="C6" s="10"/>
      <c r="D6" s="10"/>
      <c r="E6" s="10"/>
      <c r="F6" s="10"/>
      <c r="G6" s="10"/>
    </row>
    <row r="7" spans="1:7" x14ac:dyDescent="0.2">
      <c r="A7" s="9" t="s">
        <v>2074</v>
      </c>
      <c r="B7" s="10">
        <v>6</v>
      </c>
      <c r="C7" s="10">
        <v>36</v>
      </c>
      <c r="D7" s="10">
        <v>1</v>
      </c>
      <c r="E7" s="10">
        <v>49</v>
      </c>
      <c r="F7" s="10"/>
      <c r="G7" s="10">
        <v>92</v>
      </c>
    </row>
    <row r="8" spans="1:7" x14ac:dyDescent="0.2">
      <c r="A8" s="9" t="s">
        <v>2075</v>
      </c>
      <c r="B8" s="10">
        <v>7</v>
      </c>
      <c r="C8" s="10">
        <v>28</v>
      </c>
      <c r="D8" s="10"/>
      <c r="E8" s="10">
        <v>44</v>
      </c>
      <c r="F8" s="10"/>
      <c r="G8" s="10">
        <v>79</v>
      </c>
    </row>
    <row r="9" spans="1:7" x14ac:dyDescent="0.2">
      <c r="A9" s="9" t="s">
        <v>2076</v>
      </c>
      <c r="B9" s="10">
        <v>4</v>
      </c>
      <c r="C9" s="10">
        <v>33</v>
      </c>
      <c r="D9" s="10"/>
      <c r="E9" s="10">
        <v>49</v>
      </c>
      <c r="F9" s="10"/>
      <c r="G9" s="10">
        <v>86</v>
      </c>
    </row>
    <row r="10" spans="1:7" x14ac:dyDescent="0.2">
      <c r="A10" s="9" t="s">
        <v>2077</v>
      </c>
      <c r="B10" s="10">
        <v>1</v>
      </c>
      <c r="C10" s="10">
        <v>30</v>
      </c>
      <c r="D10" s="10">
        <v>1</v>
      </c>
      <c r="E10" s="10">
        <v>46</v>
      </c>
      <c r="F10" s="10"/>
      <c r="G10" s="10">
        <v>78</v>
      </c>
    </row>
    <row r="11" spans="1:7" x14ac:dyDescent="0.2">
      <c r="A11" s="9" t="s">
        <v>2078</v>
      </c>
      <c r="B11" s="10">
        <v>3</v>
      </c>
      <c r="C11" s="10">
        <v>35</v>
      </c>
      <c r="D11" s="10">
        <v>2</v>
      </c>
      <c r="E11" s="10">
        <v>46</v>
      </c>
      <c r="F11" s="10"/>
      <c r="G11" s="10">
        <v>86</v>
      </c>
    </row>
    <row r="12" spans="1:7" x14ac:dyDescent="0.2">
      <c r="A12" s="9" t="s">
        <v>2079</v>
      </c>
      <c r="B12" s="10">
        <v>3</v>
      </c>
      <c r="C12" s="10">
        <v>28</v>
      </c>
      <c r="D12" s="10">
        <v>1</v>
      </c>
      <c r="E12" s="10">
        <v>55</v>
      </c>
      <c r="F12" s="10"/>
      <c r="G12" s="10">
        <v>87</v>
      </c>
    </row>
    <row r="13" spans="1:7" x14ac:dyDescent="0.2">
      <c r="A13" s="9" t="s">
        <v>2080</v>
      </c>
      <c r="B13" s="10">
        <v>4</v>
      </c>
      <c r="C13" s="10">
        <v>31</v>
      </c>
      <c r="D13" s="10">
        <v>1</v>
      </c>
      <c r="E13" s="10">
        <v>58</v>
      </c>
      <c r="F13" s="10"/>
      <c r="G13" s="10">
        <v>94</v>
      </c>
    </row>
    <row r="14" spans="1:7" x14ac:dyDescent="0.2">
      <c r="A14" s="9" t="s">
        <v>2081</v>
      </c>
      <c r="B14" s="10">
        <v>8</v>
      </c>
      <c r="C14" s="10">
        <v>35</v>
      </c>
      <c r="D14" s="10">
        <v>1</v>
      </c>
      <c r="E14" s="10">
        <v>41</v>
      </c>
      <c r="F14" s="10"/>
      <c r="G14" s="10">
        <v>85</v>
      </c>
    </row>
    <row r="15" spans="1:7" x14ac:dyDescent="0.2">
      <c r="A15" s="9" t="s">
        <v>2082</v>
      </c>
      <c r="B15" s="10">
        <v>5</v>
      </c>
      <c r="C15" s="10">
        <v>23</v>
      </c>
      <c r="D15" s="10"/>
      <c r="E15" s="10">
        <v>45</v>
      </c>
      <c r="F15" s="10"/>
      <c r="G15" s="10">
        <v>73</v>
      </c>
    </row>
    <row r="16" spans="1:7" x14ac:dyDescent="0.2">
      <c r="A16" s="9" t="s">
        <v>2083</v>
      </c>
      <c r="B16" s="10">
        <v>6</v>
      </c>
      <c r="C16" s="10">
        <v>26</v>
      </c>
      <c r="D16" s="10">
        <v>1</v>
      </c>
      <c r="E16" s="10">
        <v>45</v>
      </c>
      <c r="F16" s="10"/>
      <c r="G16" s="10">
        <v>78</v>
      </c>
    </row>
    <row r="17" spans="1:7" x14ac:dyDescent="0.2">
      <c r="A17" s="9" t="s">
        <v>2084</v>
      </c>
      <c r="B17" s="10">
        <v>3</v>
      </c>
      <c r="C17" s="10">
        <v>27</v>
      </c>
      <c r="D17" s="10">
        <v>3</v>
      </c>
      <c r="E17" s="10">
        <v>45</v>
      </c>
      <c r="F17" s="10"/>
      <c r="G17" s="10">
        <v>78</v>
      </c>
    </row>
    <row r="18" spans="1:7" x14ac:dyDescent="0.2">
      <c r="A18" s="9" t="s">
        <v>2085</v>
      </c>
      <c r="B18" s="10">
        <v>7</v>
      </c>
      <c r="C18" s="10">
        <v>32</v>
      </c>
      <c r="D18" s="10">
        <v>3</v>
      </c>
      <c r="E18" s="10">
        <v>42</v>
      </c>
      <c r="F18" s="10"/>
      <c r="G18" s="10">
        <v>84</v>
      </c>
    </row>
    <row r="19" spans="1:7" x14ac:dyDescent="0.2">
      <c r="A19" s="9" t="s">
        <v>2044</v>
      </c>
      <c r="B19" s="10">
        <v>57</v>
      </c>
      <c r="C19" s="10">
        <v>364</v>
      </c>
      <c r="D19" s="10">
        <v>14</v>
      </c>
      <c r="E19" s="10">
        <v>565</v>
      </c>
      <c r="F19" s="10"/>
      <c r="G19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3738-9C5E-B940-AEF8-2045B37F27F1}">
  <dimension ref="A1:I35"/>
  <sheetViews>
    <sheetView tabSelected="1" zoomScale="90" zoomScaleNormal="100" workbookViewId="0">
      <selection activeCell="I7" sqref="I7"/>
    </sheetView>
  </sheetViews>
  <sheetFormatPr baseColWidth="10" defaultRowHeight="16" x14ac:dyDescent="0.2"/>
  <cols>
    <col min="1" max="1" width="24.83203125" customWidth="1"/>
    <col min="2" max="2" width="19.5" customWidth="1"/>
    <col min="3" max="3" width="15.5" customWidth="1"/>
    <col min="4" max="4" width="16.83203125" customWidth="1"/>
    <col min="5" max="5" width="14.83203125" customWidth="1"/>
    <col min="6" max="6" width="22.6640625" customWidth="1"/>
    <col min="7" max="7" width="18.6640625" customWidth="1"/>
    <col min="8" max="8" width="19.83203125" customWidth="1"/>
  </cols>
  <sheetData>
    <row r="1" spans="1:9" x14ac:dyDescent="0.2">
      <c r="A1" t="s">
        <v>2087</v>
      </c>
      <c r="B1" s="12" t="s">
        <v>2088</v>
      </c>
      <c r="C1" s="12" t="s">
        <v>2089</v>
      </c>
      <c r="D1" t="s">
        <v>2094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">
      <c r="A2" s="13" t="s">
        <v>2095</v>
      </c>
      <c r="B2">
        <f>COUNTIFS(Crowdfunding!D2:D1001, "&lt;1000", Crowdfunding!F2:F1001, "successful")</f>
        <v>30</v>
      </c>
      <c r="C2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I2" s="13"/>
    </row>
    <row r="3" spans="1:9" x14ac:dyDescent="0.2">
      <c r="A3" s="13" t="s">
        <v>2096</v>
      </c>
      <c r="B3" s="14">
        <f>COUNTIFS(Crowdfunding!D2:D1001, "&gt;=1000", Crowdfunding!D2:D1001, "&lt;5000", Crowdfunding!F2:F1001, "successful")</f>
        <v>191</v>
      </c>
      <c r="C3">
        <f>COUNTIFS(Crowdfunding!D2:D1001, "&gt;=1000", Crowdfunding!D2:D1001, "&lt;5000", Crowdfunding!F2:F1001, "failed")</f>
        <v>38</v>
      </c>
      <c r="D3">
        <f>COUNTIFS(Crowdfunding!D2:D1001,"&gt;=1000",Crowdfunding!D2:D1001,"&lt;=4999",Crowdfunding!F2:F1001,"canceled")</f>
        <v>2</v>
      </c>
      <c r="E3">
        <f>SUM(B3:D3)</f>
        <v>231</v>
      </c>
      <c r="F3" s="4">
        <f>B3/E3</f>
        <v>0.82683982683982682</v>
      </c>
      <c r="G3" s="4">
        <f>C3/E3</f>
        <v>0.16450216450216451</v>
      </c>
      <c r="H3" s="4">
        <f>D3/E3</f>
        <v>8.658008658008658E-3</v>
      </c>
      <c r="I3" s="13"/>
    </row>
    <row r="4" spans="1:9" x14ac:dyDescent="0.2">
      <c r="A4" s="13" t="s">
        <v>2097</v>
      </c>
      <c r="B4">
        <f>COUNTIFS(Crowdfunding!D2:D1001, "&gt;=5000", Crowdfunding!D2:D1001, "&lt;10000", Crowdfunding!F2:F1001, "successful")</f>
        <v>164</v>
      </c>
      <c r="C4">
        <f>COUNTIFS(Crowdfunding!D2:D1001, "&gt;=5000", Crowdfunding!E2:E1001, "&lt;10000", Crowdfunding!F2:F1001, "failed")</f>
        <v>152</v>
      </c>
      <c r="D4">
        <f>COUNTIFS(Crowdfunding!D2:D1001, "&gt;=5000", Crowdfunding!D2:D1001, "&lt;10000", Crowdfunding!F2:F1001, "canceled")</f>
        <v>25</v>
      </c>
      <c r="E4">
        <f>SUM(B4:D4)</f>
        <v>341</v>
      </c>
      <c r="F4" s="4">
        <f>B4/E4</f>
        <v>0.48093841642228741</v>
      </c>
      <c r="G4" s="4">
        <f>C4/E4</f>
        <v>0.44574780058651026</v>
      </c>
      <c r="H4" s="4">
        <f>D4/E4</f>
        <v>7.331378299120235E-2</v>
      </c>
      <c r="I4" s="13"/>
    </row>
    <row r="5" spans="1:9" x14ac:dyDescent="0.2">
      <c r="A5" s="13" t="s">
        <v>2098</v>
      </c>
      <c r="B5">
        <f>COUNTIFS(Crowdfunding!D2:D1001, "&gt;=10000", Crowdfunding!D2:D1001, "&lt;15000", Crowdfunding!F2:F1001, "successful")</f>
        <v>4</v>
      </c>
      <c r="C5">
        <f>COUNTIFS(Crowdfunding!D2:D1001, "&gt;=10000", Crowdfunding!D2:D1001, "&lt;15000", Crowdfunding!F2:F1001, "failed")</f>
        <v>5</v>
      </c>
      <c r="D5">
        <f>COUNTIFS(Crowdfunding!D2:D1001, "&gt;=10000", Crowdfunding!D2:D1001, "&lt;15000", Crowdfunding!F2:F1001, "scanceled")</f>
        <v>0</v>
      </c>
      <c r="E5">
        <f>SUM(B5:D5)</f>
        <v>9</v>
      </c>
      <c r="F5" s="4">
        <f>B5/E5</f>
        <v>0.44444444444444442</v>
      </c>
      <c r="G5" s="4">
        <f>C5/E5</f>
        <v>0.55555555555555558</v>
      </c>
      <c r="H5" s="4">
        <f>D5/E5</f>
        <v>0</v>
      </c>
      <c r="I5" s="13"/>
    </row>
    <row r="6" spans="1:9" x14ac:dyDescent="0.2">
      <c r="A6" s="13" t="s">
        <v>2099</v>
      </c>
      <c r="B6">
        <f>COUNTIFS(Crowdfunding!D2:D1001, "&gt;=15000", Crowdfunding!D2:D1001, "&lt;20000", Crowdfunding!F2:F1001, "successful")</f>
        <v>10</v>
      </c>
      <c r="C6">
        <f>COUNTIFS(Crowdfunding!D2:D1001, "&gt;=15000", Crowdfunding!D2:D1001, "&lt;20000", Crowdfunding!F2:F1001, "failed")</f>
        <v>0</v>
      </c>
      <c r="D6">
        <f>COUNTIFS(Crowdfunding!D2:D1001, "&gt;=15000", Crowdfunding!D2:D1001, "&lt;20000", Crowdfunding!F2:F1001, "canceled")</f>
        <v>0</v>
      </c>
      <c r="E6">
        <f>SUM(B6:D6)</f>
        <v>10</v>
      </c>
      <c r="F6" s="4">
        <f>B6/E6</f>
        <v>1</v>
      </c>
      <c r="G6" s="4">
        <f>C6/E6</f>
        <v>0</v>
      </c>
      <c r="H6" s="4">
        <f>D6/E6</f>
        <v>0</v>
      </c>
      <c r="I6" s="13"/>
    </row>
    <row r="7" spans="1:9" x14ac:dyDescent="0.2">
      <c r="A7" s="13" t="s">
        <v>2100</v>
      </c>
      <c r="B7">
        <f>COUNTIFS(Crowdfunding!D2:D1001, "&gt;=20000", Crowdfunding!D2:D1001, "&lt;25000", Crowdfunding!F2:F1001, "successful")</f>
        <v>7</v>
      </c>
      <c r="C7">
        <f>COUNTIFS(Crowdfunding!D2:D1001, "&gt;=20000", Crowdfunding!D2:D1001, "&lt;25000", Crowdfunding!F2:F1001, "failed")</f>
        <v>0</v>
      </c>
      <c r="D7">
        <f>COUNTIFS(Crowdfunding!D2:D1001, "&gt;=20000", Crowdfunding!D2:D1001, "&lt;25000", Crowdfunding!F2:F1001, "canceled")</f>
        <v>0</v>
      </c>
      <c r="E7">
        <f>SUM(B7:D7)</f>
        <v>7</v>
      </c>
      <c r="F7" s="4">
        <f>B7/E7</f>
        <v>1</v>
      </c>
      <c r="G7" s="4">
        <f>C7/E7</f>
        <v>0</v>
      </c>
      <c r="H7" s="4">
        <f>D7/E7</f>
        <v>0</v>
      </c>
      <c r="I7" s="13"/>
    </row>
    <row r="8" spans="1:9" x14ac:dyDescent="0.2">
      <c r="A8" s="13" t="s">
        <v>2101</v>
      </c>
      <c r="B8">
        <f>COUNTIFS(Crowdfunding!D2:D1001, "&gt;=25000", Crowdfunding!D2:D1001, "&lt;30000", Crowdfunding!F2:F1001, "successful")</f>
        <v>11</v>
      </c>
      <c r="C8">
        <f>COUNTIFS(Crowdfunding!D2:D1001, "&gt;=25000", Crowdfunding!D2:D1001, "&lt;30000", Crowdfunding!F2:F1001, "failed")</f>
        <v>3</v>
      </c>
      <c r="D8">
        <f>COUNTIFS(Crowdfunding!D2:D1001, "&gt;=25000", Crowdfunding!D2:D1001, "&lt;30000", Crowdfunding!F2:F1001, "canceled")</f>
        <v>0</v>
      </c>
      <c r="E8">
        <f>SUM(B8:D8)</f>
        <v>14</v>
      </c>
      <c r="F8" s="4">
        <f>B8/E8</f>
        <v>0.7857142857142857</v>
      </c>
      <c r="G8" s="4">
        <f>C8/E8</f>
        <v>0.21428571428571427</v>
      </c>
      <c r="H8" s="4">
        <f>D8/E8</f>
        <v>0</v>
      </c>
      <c r="I8" s="13"/>
    </row>
    <row r="9" spans="1:9" x14ac:dyDescent="0.2">
      <c r="A9" s="13" t="s">
        <v>2102</v>
      </c>
      <c r="B9">
        <f>COUNTIFS(Crowdfunding!D2:D1001, "&gt;=30000", Crowdfunding!D2:D1001, "&lt;35000", Crowdfunding!F2:F1001, "successful")</f>
        <v>7</v>
      </c>
      <c r="C9">
        <f>COUNTIFS(Crowdfunding!D2:D1001, "&gt;=30000", Crowdfunding!D2:D1001, "&lt;35000", Crowdfunding!F2:F1001, "failed")</f>
        <v>0</v>
      </c>
      <c r="D9">
        <f>COUNTIFS(Crowdfunding!D2:D1001, "&gt;=30000", Crowdfunding!D2:D1001, "&lt;35000", Crowdfunding!F2:F1001, "canceled")</f>
        <v>0</v>
      </c>
      <c r="E9">
        <f>SUM(B9:D9)</f>
        <v>7</v>
      </c>
      <c r="F9" s="4">
        <f>B9/E9</f>
        <v>1</v>
      </c>
      <c r="G9" s="4">
        <f>C9/E9</f>
        <v>0</v>
      </c>
      <c r="H9" s="4">
        <f>D9/E9</f>
        <v>0</v>
      </c>
      <c r="I9" s="13"/>
    </row>
    <row r="10" spans="1:9" x14ac:dyDescent="0.2">
      <c r="A10" s="13" t="s">
        <v>2103</v>
      </c>
      <c r="B10">
        <f>COUNTIFS(Crowdfunding!D2:D1001, "&gt;=35000", Crowdfunding!D2:D1001, "&lt;40000", Crowdfunding!F2:F1001, "successful")</f>
        <v>8</v>
      </c>
      <c r="C10">
        <f>COUNTIFS(Crowdfunding!D2:D1001, "&gt;=35000", Crowdfunding!D2:D1001, "&lt;40000", Crowdfunding!F2:F1001, "failed")</f>
        <v>3</v>
      </c>
      <c r="D10">
        <f>COUNTIFS(Crowdfunding!D2:D1001, "&gt;=35000", Crowdfunding!D2:D1001, "&lt;40000", Crowdfunding!F2:F1001, "canceled")</f>
        <v>1</v>
      </c>
      <c r="E10">
        <f>SUM(B10:D10)</f>
        <v>12</v>
      </c>
      <c r="F10" s="4">
        <f>B10/E10</f>
        <v>0.66666666666666663</v>
      </c>
      <c r="G10" s="4">
        <f>C10/E10</f>
        <v>0.25</v>
      </c>
      <c r="H10" s="4">
        <f>D10/E10</f>
        <v>8.3333333333333329E-2</v>
      </c>
      <c r="I10" s="13"/>
    </row>
    <row r="11" spans="1:9" x14ac:dyDescent="0.2">
      <c r="A11" s="13" t="s">
        <v>2104</v>
      </c>
      <c r="B11">
        <f>COUNTIFS(Crowdfunding!D2:D1001, "&gt;=40000", Crowdfunding!D2:D1001, "&lt;45000", Crowdfunding!F2:F1001, "successful")</f>
        <v>11</v>
      </c>
      <c r="C11">
        <f>COUNTIFS(Crowdfunding!D2:D1001, "&gt;=40000", Crowdfunding!D2:D1001, "&lt;45000", Crowdfunding!F2:F1001, "failed")</f>
        <v>3</v>
      </c>
      <c r="D11">
        <f>COUNTIFS(Crowdfunding!D2:D1001, "&gt;=40000", Crowdfunding!D2:D1001, "&lt;50000", Crowdfunding!F2:F1001, "canceled")</f>
        <v>0</v>
      </c>
      <c r="E11">
        <f>SUM(B11:D11)</f>
        <v>14</v>
      </c>
      <c r="F11" s="4">
        <f>B11/E11</f>
        <v>0.7857142857142857</v>
      </c>
      <c r="G11" s="4">
        <f>C11/E11</f>
        <v>0.21428571428571427</v>
      </c>
      <c r="H11" s="4">
        <f>D11/E11</f>
        <v>0</v>
      </c>
      <c r="I11" s="13"/>
    </row>
    <row r="12" spans="1:9" x14ac:dyDescent="0.2">
      <c r="A12" s="13" t="s">
        <v>2105</v>
      </c>
      <c r="B12">
        <f>COUNTIFS(Crowdfunding!D2:D1001, "&gt;=45000", Crowdfunding!D2:D1001, "&lt;50000", Crowdfunding!F2:F1001, "successful")</f>
        <v>8</v>
      </c>
      <c r="C12">
        <f>COUNTIFS(Crowdfunding!D2:D1001, "&gt;=45000", Crowdfunding!D2:D1001, "&lt;50000", Crowdfunding!F2:F1001, "failed")</f>
        <v>3</v>
      </c>
      <c r="D12">
        <f>COUNTIFS(Crowdfunding!D2:D1001, "&gt;=45000", Crowdfunding!D2:D1001, "&lt;50000", Crowdfunding!F2:F1001, "canceled")</f>
        <v>0</v>
      </c>
      <c r="E12">
        <f>SUM(B12:D12)</f>
        <v>11</v>
      </c>
      <c r="F12" s="4">
        <f>B12/E12</f>
        <v>0.72727272727272729</v>
      </c>
      <c r="G12" s="4">
        <f>C12/E12</f>
        <v>0.27272727272727271</v>
      </c>
      <c r="H12" s="4">
        <f>D12/E12</f>
        <v>0</v>
      </c>
      <c r="I12" s="13"/>
    </row>
    <row r="13" spans="1:9" x14ac:dyDescent="0.2">
      <c r="A13" s="13" t="s">
        <v>2106</v>
      </c>
      <c r="B13">
        <f>COUNTIFS(Crowdfunding!D2:D1001, "&gt;=50000", Crowdfunding!F2:F1001, "successful")</f>
        <v>114</v>
      </c>
      <c r="C13">
        <f>COUNTIFS(Crowdfunding!D2:D1001, "&gt;=50000", Crowdfunding!F2:F1001, "failed")</f>
        <v>163</v>
      </c>
      <c r="D13">
        <f>COUNTIFS(Crowdfunding!D2:D1001, "&gt;=50000", Crowdfunding!F2:F1001, "canceled")</f>
        <v>28</v>
      </c>
      <c r="E13">
        <f>SUM(B13:D13)</f>
        <v>305</v>
      </c>
      <c r="F13" s="4">
        <f>B13/E13</f>
        <v>0.3737704918032787</v>
      </c>
      <c r="G13" s="4">
        <f>C13/E13</f>
        <v>0.53442622950819674</v>
      </c>
      <c r="H13" s="4">
        <f>D13/E13</f>
        <v>9.1803278688524587E-2</v>
      </c>
      <c r="I13" s="13"/>
    </row>
    <row r="23" spans="4:7" x14ac:dyDescent="0.2">
      <c r="E23" s="12"/>
      <c r="F23" s="12"/>
      <c r="G23" s="12"/>
    </row>
    <row r="24" spans="4:7" x14ac:dyDescent="0.2">
      <c r="D24" s="13"/>
      <c r="E24" s="4"/>
      <c r="F24" s="4"/>
      <c r="G24" s="4"/>
    </row>
    <row r="25" spans="4:7" x14ac:dyDescent="0.2">
      <c r="D25" s="13"/>
      <c r="E25" s="4"/>
      <c r="F25" s="4"/>
      <c r="G25" s="4"/>
    </row>
    <row r="26" spans="4:7" x14ac:dyDescent="0.2">
      <c r="D26" s="13"/>
      <c r="E26" s="4"/>
      <c r="F26" s="4"/>
      <c r="G26" s="4"/>
    </row>
    <row r="27" spans="4:7" x14ac:dyDescent="0.2">
      <c r="D27" s="13"/>
      <c r="E27" s="4"/>
      <c r="F27" s="4"/>
      <c r="G27" s="4"/>
    </row>
    <row r="28" spans="4:7" x14ac:dyDescent="0.2">
      <c r="D28" s="13"/>
      <c r="E28" s="4"/>
      <c r="F28" s="4"/>
      <c r="G28" s="4"/>
    </row>
    <row r="29" spans="4:7" x14ac:dyDescent="0.2">
      <c r="D29" s="13"/>
      <c r="E29" s="4"/>
      <c r="F29" s="4"/>
      <c r="G29" s="4"/>
    </row>
    <row r="30" spans="4:7" x14ac:dyDescent="0.2">
      <c r="D30" s="13"/>
      <c r="E30" s="4"/>
      <c r="F30" s="4"/>
      <c r="G30" s="4"/>
    </row>
    <row r="31" spans="4:7" x14ac:dyDescent="0.2">
      <c r="D31" s="13"/>
      <c r="E31" s="4"/>
      <c r="F31" s="4"/>
      <c r="G31" s="4"/>
    </row>
    <row r="32" spans="4:7" x14ac:dyDescent="0.2">
      <c r="D32" s="13"/>
      <c r="E32" s="4"/>
      <c r="F32" s="4"/>
      <c r="G32" s="4"/>
    </row>
    <row r="33" spans="4:7" x14ac:dyDescent="0.2">
      <c r="D33" s="13"/>
      <c r="E33" s="4"/>
      <c r="F33" s="4"/>
      <c r="G33" s="4"/>
    </row>
    <row r="34" spans="4:7" x14ac:dyDescent="0.2">
      <c r="D34" s="13"/>
      <c r="E34" s="4"/>
      <c r="F34" s="4"/>
      <c r="G34" s="4"/>
    </row>
    <row r="35" spans="4:7" x14ac:dyDescent="0.2">
      <c r="D35" s="13"/>
      <c r="E35" s="4"/>
      <c r="F35" s="4"/>
      <c r="G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5041-D522-B046-A39E-B9DAA681FDF4}">
  <dimension ref="A1:K566"/>
  <sheetViews>
    <sheetView topLeftCell="A485" workbookViewId="0">
      <selection activeCell="K10" sqref="K10"/>
    </sheetView>
  </sheetViews>
  <sheetFormatPr baseColWidth="10" defaultRowHeight="16" x14ac:dyDescent="0.2"/>
  <cols>
    <col min="2" max="2" width="12.6640625" customWidth="1"/>
    <col min="4" max="4" width="12.6640625" customWidth="1"/>
    <col min="7" max="7" width="23.33203125" customWidth="1"/>
    <col min="10" max="10" width="16.6640625" customWidth="1"/>
  </cols>
  <sheetData>
    <row r="1" spans="1:1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x14ac:dyDescent="0.2">
      <c r="A2" t="s">
        <v>20</v>
      </c>
      <c r="B2">
        <v>158</v>
      </c>
      <c r="C2" t="s">
        <v>14</v>
      </c>
      <c r="D2">
        <v>0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  <c r="G3" s="5" t="s">
        <v>2113</v>
      </c>
      <c r="J3" s="6" t="s">
        <v>2114</v>
      </c>
    </row>
    <row r="4" spans="1:11" x14ac:dyDescent="0.2">
      <c r="A4" t="s">
        <v>20</v>
      </c>
      <c r="B4">
        <v>174</v>
      </c>
      <c r="C4" t="s">
        <v>14</v>
      </c>
      <c r="D4">
        <v>53</v>
      </c>
      <c r="G4" t="s">
        <v>2107</v>
      </c>
      <c r="H4">
        <f>AVERAGE(B2:B566)</f>
        <v>851.14690265486729</v>
      </c>
      <c r="J4" t="s">
        <v>2107</v>
      </c>
      <c r="K4">
        <f>AVERAGE(D2:D365)</f>
        <v>585.61538461538464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G5" t="s">
        <v>2108</v>
      </c>
      <c r="H5">
        <f>MEDIAN(B2:B566)</f>
        <v>201</v>
      </c>
      <c r="J5" t="s">
        <v>2108</v>
      </c>
      <c r="K5">
        <f>MEDIAN(D2:D365)</f>
        <v>114.5</v>
      </c>
    </row>
    <row r="6" spans="1:11" x14ac:dyDescent="0.2">
      <c r="A6" t="s">
        <v>20</v>
      </c>
      <c r="B6">
        <v>220</v>
      </c>
      <c r="C6" t="s">
        <v>14</v>
      </c>
      <c r="D6">
        <v>44</v>
      </c>
      <c r="G6" t="s">
        <v>2109</v>
      </c>
      <c r="H6">
        <f>MIN(B2:B566)</f>
        <v>16</v>
      </c>
      <c r="J6" t="s">
        <v>2109</v>
      </c>
      <c r="K6">
        <f>MIN(D2:D365)</f>
        <v>0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G7" t="s">
        <v>2110</v>
      </c>
      <c r="H7">
        <f>MAX(B2:B566)</f>
        <v>7295</v>
      </c>
      <c r="J7" t="s">
        <v>2110</v>
      </c>
      <c r="K7">
        <f>MAX(D2:D365)</f>
        <v>6080</v>
      </c>
    </row>
    <row r="8" spans="1:11" x14ac:dyDescent="0.2">
      <c r="A8" t="s">
        <v>20</v>
      </c>
      <c r="B8">
        <v>100</v>
      </c>
      <c r="C8" t="s">
        <v>14</v>
      </c>
      <c r="D8">
        <v>55</v>
      </c>
      <c r="G8" t="s">
        <v>2111</v>
      </c>
      <c r="H8">
        <f>_xlfn.VAR.S(B2:B566)</f>
        <v>1606216.5936295739</v>
      </c>
      <c r="J8" t="s">
        <v>2111</v>
      </c>
      <c r="K8">
        <f>_xlfn.VAR.S(D2:D365)</f>
        <v>924113.45496927318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  <c r="G9" t="s">
        <v>2112</v>
      </c>
      <c r="H9">
        <f>_xlfn.STDEV.S(B2:B566)</f>
        <v>1267.366006183523</v>
      </c>
      <c r="J9" t="s">
        <v>2112</v>
      </c>
      <c r="K9">
        <f>_xlfn.STDEV.S(D2:D365)</f>
        <v>961.30819978260524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9" priority="8" stopIfTrue="1" operator="containsText" text="live">
      <formula>NOT(ISERROR(SEARCH("live",A1)))</formula>
    </cfRule>
    <cfRule type="containsText" dxfId="8" priority="9" stopIfTrue="1" operator="containsText" text="canceled">
      <formula>NOT(ISERROR(SEARCH("canceled",A1)))</formula>
    </cfRule>
    <cfRule type="containsText" dxfId="7" priority="10" stopIfTrue="1" operator="containsText" text="successful">
      <formula>NOT(ISERROR(SEARCH("successful",A1)))</formula>
    </cfRule>
    <cfRule type="containsText" dxfId="6" priority="11" operator="containsText" text="failed">
      <formula>NOT(ISERROR(SEARCH("failed",A1)))</formula>
    </cfRule>
  </conditionalFormatting>
  <conditionalFormatting sqref="A1:B566">
    <cfRule type="containsText" dxfId="5" priority="7" operator="containsText" text="successful">
      <formula>NOT(ISERROR(SEARCH("successful",A1)))</formula>
    </cfRule>
  </conditionalFormatting>
  <conditionalFormatting sqref="C1:C365">
    <cfRule type="containsText" dxfId="4" priority="3" stopIfTrue="1" operator="containsText" text="live">
      <formula>NOT(ISERROR(SEARCH("live",C1)))</formula>
    </cfRule>
    <cfRule type="containsText" dxfId="3" priority="4" stopIfTrue="1" operator="containsText" text="canceled">
      <formula>NOT(ISERROR(SEARCH("canceled",C1)))</formula>
    </cfRule>
    <cfRule type="containsText" dxfId="2" priority="5" stopIfTrue="1" operator="containsText" text="successful">
      <formula>NOT(ISERROR(SEARCH("successful",C1)))</formula>
    </cfRule>
    <cfRule type="containsText" dxfId="1" priority="6" operator="containsText" text="failed">
      <formula>NOT(ISERROR(SEARCH("failed",C1)))</formula>
    </cfRule>
  </conditionalFormatting>
  <conditionalFormatting sqref="C1:D365">
    <cfRule type="containsText" dxfId="0" priority="2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category_pivot</vt:lpstr>
      <vt:lpstr>subcategory_pivot</vt:lpstr>
      <vt:lpstr>date_created_pivot</vt:lpstr>
      <vt:lpstr>goal_outcomes</vt:lpstr>
      <vt:lpstr>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2023-09-08T02:47:08Z</dcterms:modified>
</cp:coreProperties>
</file>