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haister/Dropbox (Personal)/SorinLab/1.PKNOT-RNA/1-NativeContacts/RescaleNCPercent/"/>
    </mc:Choice>
  </mc:AlternateContent>
  <bookViews>
    <workbookView xWindow="4620" yWindow="3860" windowWidth="24460" windowHeight="18460" tabRatio="500"/>
  </bookViews>
  <sheets>
    <sheet name="TC_Template" sheetId="2" r:id="rId1"/>
    <sheet name="TC0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7" i="2" l="1"/>
  <c r="H35" i="2"/>
  <c r="G27" i="2"/>
  <c r="G35" i="2"/>
  <c r="F27" i="2"/>
  <c r="F35" i="2"/>
  <c r="E27" i="2"/>
  <c r="E35" i="2"/>
  <c r="D27" i="2"/>
  <c r="D35" i="2"/>
  <c r="C27" i="2"/>
  <c r="C35" i="2"/>
  <c r="B27" i="2"/>
  <c r="B35" i="2"/>
  <c r="C35" i="1"/>
  <c r="D35" i="1"/>
  <c r="E35" i="1"/>
  <c r="F35" i="1"/>
  <c r="G35" i="1"/>
  <c r="H35" i="1"/>
  <c r="B35" i="1"/>
  <c r="H27" i="1"/>
  <c r="G27" i="1"/>
  <c r="F27" i="1"/>
  <c r="E27" i="1"/>
  <c r="D27" i="1"/>
  <c r="C27" i="1"/>
  <c r="B27" i="1"/>
</calcChain>
</file>

<file path=xl/sharedStrings.xml><?xml version="1.0" encoding="utf-8"?>
<sst xmlns="http://schemas.openxmlformats.org/spreadsheetml/2006/main" count="75" uniqueCount="25">
  <si>
    <t>#Proj</t>
  </si>
  <si>
    <t>R</t>
  </si>
  <si>
    <t>C</t>
  </si>
  <si>
    <t>t</t>
  </si>
  <si>
    <t>Run</t>
  </si>
  <si>
    <t>Clone</t>
  </si>
  <si>
    <t>Time</t>
  </si>
  <si>
    <t>RMSD</t>
  </si>
  <si>
    <t>Rg</t>
  </si>
  <si>
    <t>S1</t>
  </si>
  <si>
    <t>S2</t>
  </si>
  <si>
    <t>L1</t>
  </si>
  <si>
    <t>L2</t>
  </si>
  <si>
    <t>T</t>
  </si>
  <si>
    <t>NC</t>
  </si>
  <si>
    <t>Table 1 - Native Simulation List (Input)</t>
  </si>
  <si>
    <t>Table 2 - All Data Points (Input)</t>
  </si>
  <si>
    <t>Table 3 - Average Values (Expected Output)</t>
  </si>
  <si>
    <t>NNC</t>
  </si>
  <si>
    <t>Table 4 - Average Values (Actual Output)</t>
  </si>
  <si>
    <t>Don't worry about this table!</t>
  </si>
  <si>
    <t>1. List the simulations identified as "native". Last column (t) can be anything.</t>
  </si>
  <si>
    <t>2. Those in red are data points belong to native simulations as indicated in Table 1.</t>
  </si>
  <si>
    <t>3. Calculate the average for each structure.</t>
  </si>
  <si>
    <t>Don't worry about these icons!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</si>
</sst>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1" xfId="1" applyAlignment="1">
      <alignment horizontal="left"/>
    </xf>
  </cellXfs>
  <cellStyles count="2">
    <cellStyle name="Heading 1" xfId="1" builtinId="16"/>
    <cellStyle name="Normal" xfId="0" builtinId="0"/>
  </cellStyles>
  <dxfs count="38"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5" name="Table16" displayName="Table16" ref="B4:E8" totalsRowShown="0" headerRowDxfId="18">
  <tableColumns count="4">
    <tableColumn id="1" name="#Proj"/>
    <tableColumn id="2" name="R"/>
    <tableColumn id="3" name="C"/>
    <tableColumn id="4" name="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6" name="Table27" displayName="Table27" ref="B13:N21" totalsRowShown="0" headerRowDxfId="17">
  <tableColumns count="13">
    <tableColumn id="1" name="#Proj"/>
    <tableColumn id="2" name="Run"/>
    <tableColumn id="3" name="Clone"/>
    <tableColumn id="4" name="Time"/>
    <tableColumn id="5" name="RMSD"/>
    <tableColumn id="6" name="Rg"/>
    <tableColumn id="13" name="S1"/>
    <tableColumn id="7" name="S2"/>
    <tableColumn id="8" name="L1"/>
    <tableColumn id="9" name="L2"/>
    <tableColumn id="10" name="T"/>
    <tableColumn id="11" name="NC"/>
    <tableColumn id="12" name="NNC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Table38" displayName="Table38" ref="B26:H27" totalsRowShown="0" headerRowDxfId="16">
  <tableColumns count="7">
    <tableColumn id="1" name="S1" dataDxfId="15">
      <calculatedColumnFormula>AVERAGE(H14,H16,H17,H21)</calculatedColumnFormula>
    </tableColumn>
    <tableColumn id="2" name="S2" dataDxfId="14">
      <calculatedColumnFormula>AVERAGE(I14,I16,I17,I21)</calculatedColumnFormula>
    </tableColumn>
    <tableColumn id="3" name="L1" dataDxfId="13">
      <calculatedColumnFormula>AVERAGE(J14,J16,J17,J21)</calculatedColumnFormula>
    </tableColumn>
    <tableColumn id="4" name="L2" dataDxfId="12">
      <calculatedColumnFormula>AVERAGE(K14,K16,K17,K21)</calculatedColumnFormula>
    </tableColumn>
    <tableColumn id="5" name="T" dataDxfId="11">
      <calculatedColumnFormula>AVERAGE(L14,L16,L17,L21)</calculatedColumnFormula>
    </tableColumn>
    <tableColumn id="6" name="NC" dataDxfId="10">
      <calculatedColumnFormula>AVERAGE(M14,M16,M17,M21)</calculatedColumnFormula>
    </tableColumn>
    <tableColumn id="7" name="NNC" dataDxfId="9">
      <calculatedColumnFormula>AVERAGE(N14,N16,N17,N21)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8" name="Table49" displayName="Table49" ref="B32:H33" totalsRowShown="0" headerRowDxfId="8" dataDxfId="7">
  <tableColumns count="7">
    <tableColumn id="1" name="S1" dataDxfId="6"/>
    <tableColumn id="2" name="S2" dataDxfId="5"/>
    <tableColumn id="3" name="L1" dataDxfId="4"/>
    <tableColumn id="4" name="L2" dataDxfId="3"/>
    <tableColumn id="5" name="T" dataDxfId="2"/>
    <tableColumn id="6" name="NC" dataDxfId="1"/>
    <tableColumn id="7" name="NNC" dataDxfId="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1" name="Table1" displayName="Table1" ref="B4:E8" totalsRowShown="0" headerRowDxfId="37">
  <tableColumns count="4">
    <tableColumn id="1" name="#Proj"/>
    <tableColumn id="2" name="R"/>
    <tableColumn id="3" name="C"/>
    <tableColumn id="4" name="t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2" name="Table2" displayName="Table2" ref="B13:N21" totalsRowShown="0" headerRowDxfId="36">
  <tableColumns count="13">
    <tableColumn id="1" name="#Proj"/>
    <tableColumn id="2" name="Run"/>
    <tableColumn id="3" name="Clone"/>
    <tableColumn id="4" name="Time"/>
    <tableColumn id="5" name="RMSD"/>
    <tableColumn id="6" name="Rg"/>
    <tableColumn id="13" name="S1"/>
    <tableColumn id="7" name="S2"/>
    <tableColumn id="8" name="L1"/>
    <tableColumn id="9" name="L2"/>
    <tableColumn id="10" name="T"/>
    <tableColumn id="11" name="NC"/>
    <tableColumn id="12" name="NNC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3" name="Table3" displayName="Table3" ref="B26:H27" totalsRowShown="0" headerRowDxfId="35">
  <tableColumns count="7">
    <tableColumn id="1" name="S1" dataDxfId="34">
      <calculatedColumnFormula>AVERAGE(H14,H16,H17,H21)</calculatedColumnFormula>
    </tableColumn>
    <tableColumn id="2" name="S2" dataDxfId="33">
      <calculatedColumnFormula>AVERAGE(I14,I16,I17,I21)</calculatedColumnFormula>
    </tableColumn>
    <tableColumn id="3" name="L1" dataDxfId="32">
      <calculatedColumnFormula>AVERAGE(J14,J16,J17,J21)</calculatedColumnFormula>
    </tableColumn>
    <tableColumn id="4" name="L2" dataDxfId="31">
      <calculatedColumnFormula>AVERAGE(K14,K16,K17,K21)</calculatedColumnFormula>
    </tableColumn>
    <tableColumn id="5" name="T" dataDxfId="30">
      <calculatedColumnFormula>AVERAGE(L14,L16,L17,L21)</calculatedColumnFormula>
    </tableColumn>
    <tableColumn id="6" name="NC" dataDxfId="29">
      <calculatedColumnFormula>AVERAGE(M14,M16,M17,M21)</calculatedColumnFormula>
    </tableColumn>
    <tableColumn id="7" name="NNC" dataDxfId="28">
      <calculatedColumnFormula>AVERAGE(N14,N16,N17,N21)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B32:H33" totalsRowShown="0" headerRowDxfId="27" dataDxfId="26">
  <tableColumns count="7">
    <tableColumn id="1" name="S1" dataDxfId="25"/>
    <tableColumn id="2" name="S2" dataDxfId="24"/>
    <tableColumn id="3" name="L1" dataDxfId="23"/>
    <tableColumn id="4" name="L2" dataDxfId="22"/>
    <tableColumn id="5" name="T" dataDxfId="21"/>
    <tableColumn id="6" name="NC" dataDxfId="20"/>
    <tableColumn id="7" name="NNC" dataDxfId="1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4" Type="http://schemas.openxmlformats.org/officeDocument/2006/relationships/table" Target="../tables/table8.xml"/><Relationship Id="rId1" Type="http://schemas.openxmlformats.org/officeDocument/2006/relationships/table" Target="../tables/table5.xml"/><Relationship Id="rId2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showGridLines="0" tabSelected="1" workbookViewId="0">
      <selection activeCell="J35" sqref="J35"/>
    </sheetView>
  </sheetViews>
  <sheetFormatPr baseColWidth="10" defaultRowHeight="16" x14ac:dyDescent="0.2"/>
  <sheetData>
    <row r="2" spans="2:16" ht="21" thickBot="1" x14ac:dyDescent="0.3">
      <c r="B2" s="5" t="s">
        <v>15</v>
      </c>
      <c r="C2" s="5"/>
      <c r="D2" s="5"/>
      <c r="E2" s="5"/>
    </row>
    <row r="3" spans="2:16" ht="17" thickTop="1" x14ac:dyDescent="0.2">
      <c r="G3" t="s">
        <v>21</v>
      </c>
    </row>
    <row r="4" spans="2:16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16" x14ac:dyDescent="0.2">
      <c r="B5">
        <v>1796</v>
      </c>
      <c r="C5">
        <v>0</v>
      </c>
      <c r="D5">
        <v>0</v>
      </c>
      <c r="E5">
        <v>11000</v>
      </c>
    </row>
    <row r="6" spans="2:16" x14ac:dyDescent="0.2">
      <c r="B6">
        <v>1796</v>
      </c>
      <c r="C6">
        <v>3</v>
      </c>
      <c r="D6">
        <v>9</v>
      </c>
      <c r="E6">
        <v>13000</v>
      </c>
    </row>
    <row r="7" spans="2:16" x14ac:dyDescent="0.2">
      <c r="B7">
        <v>1796</v>
      </c>
      <c r="C7">
        <v>15</v>
      </c>
      <c r="D7">
        <v>124</v>
      </c>
      <c r="E7">
        <v>13000</v>
      </c>
    </row>
    <row r="8" spans="2:16" x14ac:dyDescent="0.2">
      <c r="B8">
        <v>1796</v>
      </c>
      <c r="C8">
        <v>1</v>
      </c>
      <c r="D8">
        <v>0</v>
      </c>
      <c r="E8">
        <v>11000</v>
      </c>
    </row>
    <row r="11" spans="2:16" ht="21" thickBot="1" x14ac:dyDescent="0.3">
      <c r="B11" s="5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6" ht="17" thickTop="1" x14ac:dyDescent="0.2">
      <c r="P12" t="s">
        <v>22</v>
      </c>
    </row>
    <row r="13" spans="2:16" x14ac:dyDescent="0.2">
      <c r="B13" s="1" t="s">
        <v>0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  <c r="K13" s="1" t="s">
        <v>12</v>
      </c>
      <c r="L13" s="1" t="s">
        <v>13</v>
      </c>
      <c r="M13" s="1" t="s">
        <v>14</v>
      </c>
      <c r="N13" s="1" t="s">
        <v>18</v>
      </c>
    </row>
    <row r="14" spans="2:16" x14ac:dyDescent="0.2">
      <c r="B14" s="2">
        <v>1796</v>
      </c>
      <c r="C14" s="2">
        <v>0</v>
      </c>
      <c r="D14" s="2">
        <v>0</v>
      </c>
      <c r="E14" s="2">
        <v>0</v>
      </c>
      <c r="F14" s="2">
        <v>4.2999999999999997E-2</v>
      </c>
      <c r="G14" s="2">
        <v>11.888999999999999</v>
      </c>
      <c r="H14" s="2">
        <v>463</v>
      </c>
      <c r="I14" s="2">
        <v>221</v>
      </c>
      <c r="J14" s="2">
        <v>11</v>
      </c>
      <c r="K14" s="2">
        <v>172</v>
      </c>
      <c r="L14" s="2">
        <v>339</v>
      </c>
      <c r="M14" s="2">
        <v>1206</v>
      </c>
      <c r="N14" s="2">
        <v>0</v>
      </c>
    </row>
    <row r="15" spans="2:16" x14ac:dyDescent="0.2">
      <c r="B15">
        <v>1796</v>
      </c>
      <c r="C15">
        <v>12</v>
      </c>
      <c r="D15">
        <v>23</v>
      </c>
      <c r="E15">
        <v>200</v>
      </c>
      <c r="F15">
        <v>1.139</v>
      </c>
      <c r="G15">
        <v>12.355</v>
      </c>
      <c r="H15">
        <v>460</v>
      </c>
      <c r="I15">
        <v>212</v>
      </c>
      <c r="J15">
        <v>10</v>
      </c>
      <c r="K15">
        <v>178</v>
      </c>
      <c r="L15">
        <v>355</v>
      </c>
      <c r="M15">
        <v>1215</v>
      </c>
      <c r="N15">
        <v>0</v>
      </c>
    </row>
    <row r="16" spans="2:16" x14ac:dyDescent="0.2">
      <c r="B16" s="2">
        <v>1796</v>
      </c>
      <c r="C16" s="2">
        <v>3</v>
      </c>
      <c r="D16" s="2">
        <v>9</v>
      </c>
      <c r="E16" s="2">
        <v>300</v>
      </c>
      <c r="F16" s="2">
        <v>1.0509999999999999</v>
      </c>
      <c r="G16" s="2">
        <v>12.355</v>
      </c>
      <c r="H16" s="2">
        <v>396</v>
      </c>
      <c r="I16" s="2">
        <v>225</v>
      </c>
      <c r="J16" s="2">
        <v>8</v>
      </c>
      <c r="K16" s="2">
        <v>163</v>
      </c>
      <c r="L16" s="2">
        <v>283</v>
      </c>
      <c r="M16" s="2">
        <v>1075</v>
      </c>
      <c r="N16" s="2">
        <v>0</v>
      </c>
    </row>
    <row r="17" spans="2:14" x14ac:dyDescent="0.2">
      <c r="B17" s="2">
        <v>1796</v>
      </c>
      <c r="C17" s="2">
        <v>1</v>
      </c>
      <c r="D17" s="2">
        <v>0</v>
      </c>
      <c r="E17" s="2">
        <v>400</v>
      </c>
      <c r="F17" s="2">
        <v>1.6819999999999999</v>
      </c>
      <c r="G17" s="2">
        <v>12.516999999999999</v>
      </c>
      <c r="H17" s="2">
        <v>393</v>
      </c>
      <c r="I17" s="2">
        <v>204</v>
      </c>
      <c r="J17" s="2">
        <v>7</v>
      </c>
      <c r="K17" s="2">
        <v>143</v>
      </c>
      <c r="L17" s="2">
        <v>301</v>
      </c>
      <c r="M17" s="2">
        <v>1048</v>
      </c>
      <c r="N17" s="2">
        <v>0</v>
      </c>
    </row>
    <row r="18" spans="2:14" x14ac:dyDescent="0.2">
      <c r="B18">
        <v>1796</v>
      </c>
      <c r="C18">
        <v>33</v>
      </c>
      <c r="D18">
        <v>150</v>
      </c>
      <c r="E18">
        <v>500</v>
      </c>
      <c r="F18">
        <v>2.0230000000000001</v>
      </c>
      <c r="G18">
        <v>12.678000000000001</v>
      </c>
      <c r="H18">
        <v>385</v>
      </c>
      <c r="I18">
        <v>180</v>
      </c>
      <c r="J18">
        <v>6</v>
      </c>
      <c r="K18">
        <v>150</v>
      </c>
      <c r="L18">
        <v>317</v>
      </c>
      <c r="M18">
        <v>1038</v>
      </c>
      <c r="N18">
        <v>0</v>
      </c>
    </row>
    <row r="19" spans="2:14" x14ac:dyDescent="0.2">
      <c r="B19">
        <v>1796</v>
      </c>
      <c r="C19">
        <v>20</v>
      </c>
      <c r="D19">
        <v>99</v>
      </c>
      <c r="E19">
        <v>600</v>
      </c>
      <c r="F19">
        <v>1.752</v>
      </c>
      <c r="G19">
        <v>12.545999999999999</v>
      </c>
      <c r="H19">
        <v>415</v>
      </c>
      <c r="I19">
        <v>196</v>
      </c>
      <c r="J19">
        <v>4</v>
      </c>
      <c r="K19">
        <v>174</v>
      </c>
      <c r="L19">
        <v>322</v>
      </c>
      <c r="M19">
        <v>1111</v>
      </c>
      <c r="N19">
        <v>0</v>
      </c>
    </row>
    <row r="20" spans="2:14" x14ac:dyDescent="0.2">
      <c r="B20">
        <v>1796</v>
      </c>
      <c r="C20">
        <v>7</v>
      </c>
      <c r="D20">
        <v>3</v>
      </c>
      <c r="E20">
        <v>700</v>
      </c>
      <c r="F20">
        <v>2.0350000000000001</v>
      </c>
      <c r="G20">
        <v>12.747999999999999</v>
      </c>
      <c r="H20">
        <v>373</v>
      </c>
      <c r="I20">
        <v>180</v>
      </c>
      <c r="J20">
        <v>2</v>
      </c>
      <c r="K20">
        <v>150</v>
      </c>
      <c r="L20">
        <v>278</v>
      </c>
      <c r="M20">
        <v>983</v>
      </c>
      <c r="N20">
        <v>0</v>
      </c>
    </row>
    <row r="21" spans="2:14" x14ac:dyDescent="0.2">
      <c r="B21" s="2">
        <v>1796</v>
      </c>
      <c r="C21" s="2">
        <v>15</v>
      </c>
      <c r="D21" s="2">
        <v>124</v>
      </c>
      <c r="E21" s="2">
        <v>800</v>
      </c>
      <c r="F21" s="2">
        <v>1.677</v>
      </c>
      <c r="G21" s="2">
        <v>12.481</v>
      </c>
      <c r="H21" s="2">
        <v>414</v>
      </c>
      <c r="I21" s="2">
        <v>178</v>
      </c>
      <c r="J21" s="2">
        <v>8</v>
      </c>
      <c r="K21" s="2">
        <v>172</v>
      </c>
      <c r="L21" s="2">
        <v>305</v>
      </c>
      <c r="M21" s="2">
        <v>1077</v>
      </c>
      <c r="N21" s="2">
        <v>0</v>
      </c>
    </row>
    <row r="24" spans="2:14" ht="21" thickBot="1" x14ac:dyDescent="0.3">
      <c r="B24" s="5" t="s">
        <v>17</v>
      </c>
      <c r="C24" s="5"/>
      <c r="D24" s="5"/>
      <c r="E24" s="5"/>
      <c r="F24" s="5"/>
      <c r="G24" s="5"/>
      <c r="H24" s="5"/>
    </row>
    <row r="25" spans="2:14" ht="17" thickTop="1" x14ac:dyDescent="0.2">
      <c r="J25" t="s">
        <v>23</v>
      </c>
    </row>
    <row r="26" spans="2:14" x14ac:dyDescent="0.2"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18</v>
      </c>
    </row>
    <row r="27" spans="2:14" x14ac:dyDescent="0.2">
      <c r="B27" s="3">
        <f t="shared" ref="B27:H27" si="0">AVERAGE(H14,H16,H17,H21)</f>
        <v>416.5</v>
      </c>
      <c r="C27" s="3">
        <f t="shared" si="0"/>
        <v>207</v>
      </c>
      <c r="D27" s="3">
        <f t="shared" si="0"/>
        <v>8.5</v>
      </c>
      <c r="E27" s="3">
        <f t="shared" si="0"/>
        <v>162.5</v>
      </c>
      <c r="F27" s="3">
        <f t="shared" si="0"/>
        <v>307</v>
      </c>
      <c r="G27" s="3">
        <f t="shared" si="0"/>
        <v>1101.5</v>
      </c>
      <c r="H27" s="3">
        <f t="shared" si="0"/>
        <v>0</v>
      </c>
    </row>
    <row r="30" spans="2:14" ht="21" thickBot="1" x14ac:dyDescent="0.3">
      <c r="B30" s="5" t="s">
        <v>19</v>
      </c>
      <c r="C30" s="5"/>
      <c r="D30" s="5"/>
      <c r="E30" s="5"/>
      <c r="F30" s="5"/>
      <c r="G30" s="5"/>
      <c r="H30" s="5"/>
    </row>
    <row r="31" spans="2:14" ht="17" thickTop="1" x14ac:dyDescent="0.2">
      <c r="J31" t="s">
        <v>20</v>
      </c>
    </row>
    <row r="32" spans="2:14" x14ac:dyDescent="0.2"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18</v>
      </c>
    </row>
    <row r="33" spans="2:10" x14ac:dyDescent="0.2">
      <c r="B33" s="4"/>
      <c r="C33" s="4"/>
      <c r="D33" s="4"/>
      <c r="E33" s="4"/>
      <c r="F33" s="4"/>
      <c r="G33" s="4"/>
      <c r="H33" s="4"/>
    </row>
    <row r="35" spans="2:10" x14ac:dyDescent="0.2">
      <c r="B35" s="1">
        <f>IF(Table38[S1]=Table49[S1], 1,0)</f>
        <v>0</v>
      </c>
      <c r="C35" s="1">
        <f>IF(Table38[S2]=Table49[S2], 1,0)</f>
        <v>0</v>
      </c>
      <c r="D35" s="1">
        <f>IF(Table38[L1]=Table49[L1], 1,0)</f>
        <v>0</v>
      </c>
      <c r="E35" s="1">
        <f>IF(Table38[L2]=Table49[L2], 1,0)</f>
        <v>0</v>
      </c>
      <c r="F35" s="1">
        <f>IF(Table38[T]=Table49[T], 1,0)</f>
        <v>0</v>
      </c>
      <c r="G35" s="1">
        <f>IF(Table38[NC]=Table49[NC], 1,0)</f>
        <v>0</v>
      </c>
      <c r="H35" s="1">
        <f>IF(Table38[NNC]=Table49[NNC], 1,0)</f>
        <v>1</v>
      </c>
      <c r="J35" t="s">
        <v>24</v>
      </c>
    </row>
  </sheetData>
  <mergeCells count="4">
    <mergeCell ref="B2:E2"/>
    <mergeCell ref="B11:N11"/>
    <mergeCell ref="B24:H24"/>
    <mergeCell ref="B30:H30"/>
  </mergeCells>
  <conditionalFormatting sqref="B35:H35">
    <cfRule type="iconSet" priority="1">
      <iconSet iconSet="3Symbols" showValue="0">
        <cfvo type="percent" val="0"/>
        <cfvo type="num" val="-1"/>
        <cfvo type="num" val="0" gte="0"/>
      </iconSet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showGridLines="0" workbookViewId="0">
      <selection activeCell="H35" sqref="H35"/>
    </sheetView>
  </sheetViews>
  <sheetFormatPr baseColWidth="10" defaultRowHeight="16" x14ac:dyDescent="0.2"/>
  <sheetData>
    <row r="2" spans="2:14" ht="21" thickBot="1" x14ac:dyDescent="0.3">
      <c r="B2" s="5" t="s">
        <v>15</v>
      </c>
      <c r="C2" s="5"/>
      <c r="D2" s="5"/>
      <c r="E2" s="5"/>
    </row>
    <row r="3" spans="2:14" ht="17" thickTop="1" x14ac:dyDescent="0.2"/>
    <row r="4" spans="2:14" x14ac:dyDescent="0.2">
      <c r="B4" s="1" t="s">
        <v>0</v>
      </c>
      <c r="C4" s="1" t="s">
        <v>1</v>
      </c>
      <c r="D4" s="1" t="s">
        <v>2</v>
      </c>
      <c r="E4" s="1" t="s">
        <v>3</v>
      </c>
    </row>
    <row r="5" spans="2:14" x14ac:dyDescent="0.2">
      <c r="B5">
        <v>1796</v>
      </c>
      <c r="C5">
        <v>0</v>
      </c>
      <c r="D5">
        <v>0</v>
      </c>
      <c r="E5">
        <v>11000</v>
      </c>
    </row>
    <row r="6" spans="2:14" x14ac:dyDescent="0.2">
      <c r="B6">
        <v>1796</v>
      </c>
      <c r="C6">
        <v>3</v>
      </c>
      <c r="D6">
        <v>9</v>
      </c>
      <c r="E6">
        <v>13000</v>
      </c>
    </row>
    <row r="7" spans="2:14" x14ac:dyDescent="0.2">
      <c r="B7">
        <v>1796</v>
      </c>
      <c r="C7">
        <v>15</v>
      </c>
      <c r="D7">
        <v>124</v>
      </c>
      <c r="E7">
        <v>13000</v>
      </c>
    </row>
    <row r="8" spans="2:14" x14ac:dyDescent="0.2">
      <c r="B8">
        <v>1796</v>
      </c>
      <c r="C8">
        <v>1</v>
      </c>
      <c r="D8">
        <v>0</v>
      </c>
      <c r="E8">
        <v>11000</v>
      </c>
    </row>
    <row r="11" spans="2:14" ht="21" thickBot="1" x14ac:dyDescent="0.3">
      <c r="B11" s="5" t="s">
        <v>16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2:14" ht="17" thickTop="1" x14ac:dyDescent="0.2"/>
    <row r="13" spans="2:14" x14ac:dyDescent="0.2">
      <c r="B13" s="1" t="s">
        <v>0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  <c r="K13" s="1" t="s">
        <v>12</v>
      </c>
      <c r="L13" s="1" t="s">
        <v>13</v>
      </c>
      <c r="M13" s="1" t="s">
        <v>14</v>
      </c>
      <c r="N13" s="1" t="s">
        <v>18</v>
      </c>
    </row>
    <row r="14" spans="2:14" x14ac:dyDescent="0.2">
      <c r="B14" s="2">
        <v>1796</v>
      </c>
      <c r="C14" s="2">
        <v>0</v>
      </c>
      <c r="D14" s="2">
        <v>0</v>
      </c>
      <c r="E14" s="2">
        <v>0</v>
      </c>
      <c r="F14" s="2">
        <v>4.2999999999999997E-2</v>
      </c>
      <c r="G14" s="2">
        <v>11.888999999999999</v>
      </c>
      <c r="H14" s="2">
        <v>463</v>
      </c>
      <c r="I14" s="2">
        <v>221</v>
      </c>
      <c r="J14" s="2">
        <v>11</v>
      </c>
      <c r="K14" s="2">
        <v>172</v>
      </c>
      <c r="L14" s="2">
        <v>339</v>
      </c>
      <c r="M14" s="2">
        <v>1206</v>
      </c>
      <c r="N14" s="2">
        <v>0</v>
      </c>
    </row>
    <row r="15" spans="2:14" x14ac:dyDescent="0.2">
      <c r="B15">
        <v>1796</v>
      </c>
      <c r="C15">
        <v>12</v>
      </c>
      <c r="D15">
        <v>23</v>
      </c>
      <c r="E15">
        <v>200</v>
      </c>
      <c r="F15">
        <v>1.139</v>
      </c>
      <c r="G15">
        <v>12.355</v>
      </c>
      <c r="H15">
        <v>460</v>
      </c>
      <c r="I15">
        <v>212</v>
      </c>
      <c r="J15">
        <v>10</v>
      </c>
      <c r="K15">
        <v>178</v>
      </c>
      <c r="L15">
        <v>355</v>
      </c>
      <c r="M15">
        <v>1215</v>
      </c>
      <c r="N15">
        <v>0</v>
      </c>
    </row>
    <row r="16" spans="2:14" x14ac:dyDescent="0.2">
      <c r="B16" s="2">
        <v>1796</v>
      </c>
      <c r="C16" s="2">
        <v>3</v>
      </c>
      <c r="D16" s="2">
        <v>9</v>
      </c>
      <c r="E16" s="2">
        <v>300</v>
      </c>
      <c r="F16" s="2">
        <v>1.0509999999999999</v>
      </c>
      <c r="G16" s="2">
        <v>12.355</v>
      </c>
      <c r="H16" s="2">
        <v>396</v>
      </c>
      <c r="I16" s="2">
        <v>225</v>
      </c>
      <c r="J16" s="2">
        <v>8</v>
      </c>
      <c r="K16" s="2">
        <v>163</v>
      </c>
      <c r="L16" s="2">
        <v>283</v>
      </c>
      <c r="M16" s="2">
        <v>1075</v>
      </c>
      <c r="N16" s="2">
        <v>0</v>
      </c>
    </row>
    <row r="17" spans="2:14" x14ac:dyDescent="0.2">
      <c r="B17" s="2">
        <v>1796</v>
      </c>
      <c r="C17" s="2">
        <v>1</v>
      </c>
      <c r="D17" s="2">
        <v>0</v>
      </c>
      <c r="E17" s="2">
        <v>400</v>
      </c>
      <c r="F17" s="2">
        <v>1.6819999999999999</v>
      </c>
      <c r="G17" s="2">
        <v>12.516999999999999</v>
      </c>
      <c r="H17" s="2">
        <v>393</v>
      </c>
      <c r="I17" s="2">
        <v>204</v>
      </c>
      <c r="J17" s="2">
        <v>7</v>
      </c>
      <c r="K17" s="2">
        <v>143</v>
      </c>
      <c r="L17" s="2">
        <v>301</v>
      </c>
      <c r="M17" s="2">
        <v>1048</v>
      </c>
      <c r="N17" s="2">
        <v>0</v>
      </c>
    </row>
    <row r="18" spans="2:14" x14ac:dyDescent="0.2">
      <c r="B18">
        <v>1796</v>
      </c>
      <c r="C18">
        <v>33</v>
      </c>
      <c r="D18">
        <v>150</v>
      </c>
      <c r="E18">
        <v>500</v>
      </c>
      <c r="F18">
        <v>2.0230000000000001</v>
      </c>
      <c r="G18">
        <v>12.678000000000001</v>
      </c>
      <c r="H18">
        <v>385</v>
      </c>
      <c r="I18">
        <v>180</v>
      </c>
      <c r="J18">
        <v>6</v>
      </c>
      <c r="K18">
        <v>150</v>
      </c>
      <c r="L18">
        <v>317</v>
      </c>
      <c r="M18">
        <v>1038</v>
      </c>
      <c r="N18">
        <v>0</v>
      </c>
    </row>
    <row r="19" spans="2:14" x14ac:dyDescent="0.2">
      <c r="B19">
        <v>1796</v>
      </c>
      <c r="C19">
        <v>20</v>
      </c>
      <c r="D19">
        <v>99</v>
      </c>
      <c r="E19">
        <v>600</v>
      </c>
      <c r="F19">
        <v>1.752</v>
      </c>
      <c r="G19">
        <v>12.545999999999999</v>
      </c>
      <c r="H19">
        <v>415</v>
      </c>
      <c r="I19">
        <v>196</v>
      </c>
      <c r="J19">
        <v>4</v>
      </c>
      <c r="K19">
        <v>174</v>
      </c>
      <c r="L19">
        <v>322</v>
      </c>
      <c r="M19">
        <v>1111</v>
      </c>
      <c r="N19">
        <v>0</v>
      </c>
    </row>
    <row r="20" spans="2:14" x14ac:dyDescent="0.2">
      <c r="B20">
        <v>1796</v>
      </c>
      <c r="C20">
        <v>7</v>
      </c>
      <c r="D20">
        <v>3</v>
      </c>
      <c r="E20">
        <v>700</v>
      </c>
      <c r="F20">
        <v>2.0350000000000001</v>
      </c>
      <c r="G20">
        <v>12.747999999999999</v>
      </c>
      <c r="H20">
        <v>373</v>
      </c>
      <c r="I20">
        <v>180</v>
      </c>
      <c r="J20">
        <v>2</v>
      </c>
      <c r="K20">
        <v>150</v>
      </c>
      <c r="L20">
        <v>278</v>
      </c>
      <c r="M20">
        <v>983</v>
      </c>
      <c r="N20">
        <v>0</v>
      </c>
    </row>
    <row r="21" spans="2:14" x14ac:dyDescent="0.2">
      <c r="B21" s="2">
        <v>1796</v>
      </c>
      <c r="C21" s="2">
        <v>15</v>
      </c>
      <c r="D21" s="2">
        <v>124</v>
      </c>
      <c r="E21" s="2">
        <v>800</v>
      </c>
      <c r="F21" s="2">
        <v>1.677</v>
      </c>
      <c r="G21" s="2">
        <v>12.481</v>
      </c>
      <c r="H21" s="2">
        <v>414</v>
      </c>
      <c r="I21" s="2">
        <v>178</v>
      </c>
      <c r="J21" s="2">
        <v>8</v>
      </c>
      <c r="K21" s="2">
        <v>172</v>
      </c>
      <c r="L21" s="2">
        <v>305</v>
      </c>
      <c r="M21" s="2">
        <v>1077</v>
      </c>
      <c r="N21" s="2">
        <v>0</v>
      </c>
    </row>
    <row r="24" spans="2:14" ht="21" thickBot="1" x14ac:dyDescent="0.3">
      <c r="B24" s="5" t="s">
        <v>17</v>
      </c>
      <c r="C24" s="5"/>
      <c r="D24" s="5"/>
      <c r="E24" s="5"/>
      <c r="F24" s="5"/>
      <c r="G24" s="5"/>
      <c r="H24" s="5"/>
    </row>
    <row r="25" spans="2:14" ht="17" thickTop="1" x14ac:dyDescent="0.2"/>
    <row r="26" spans="2:14" x14ac:dyDescent="0.2"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 t="s">
        <v>14</v>
      </c>
      <c r="H26" s="1" t="s">
        <v>18</v>
      </c>
    </row>
    <row r="27" spans="2:14" x14ac:dyDescent="0.2">
      <c r="B27" s="3">
        <f t="shared" ref="B27:H27" si="0">AVERAGE(H14,H16,H17,H21)</f>
        <v>416.5</v>
      </c>
      <c r="C27" s="3">
        <f t="shared" si="0"/>
        <v>207</v>
      </c>
      <c r="D27" s="3">
        <f t="shared" si="0"/>
        <v>8.5</v>
      </c>
      <c r="E27" s="3">
        <f t="shared" si="0"/>
        <v>162.5</v>
      </c>
      <c r="F27" s="3">
        <f t="shared" si="0"/>
        <v>307</v>
      </c>
      <c r="G27" s="3">
        <f t="shared" si="0"/>
        <v>1101.5</v>
      </c>
      <c r="H27" s="3">
        <f t="shared" si="0"/>
        <v>0</v>
      </c>
    </row>
    <row r="30" spans="2:14" ht="21" thickBot="1" x14ac:dyDescent="0.3">
      <c r="B30" s="5" t="s">
        <v>19</v>
      </c>
      <c r="C30" s="5"/>
      <c r="D30" s="5"/>
      <c r="E30" s="5"/>
      <c r="F30" s="5"/>
      <c r="G30" s="5"/>
      <c r="H30" s="5"/>
    </row>
    <row r="31" spans="2:14" ht="17" thickTop="1" x14ac:dyDescent="0.2"/>
    <row r="32" spans="2:14" x14ac:dyDescent="0.2">
      <c r="B32" s="1" t="s">
        <v>9</v>
      </c>
      <c r="C32" s="1" t="s">
        <v>10</v>
      </c>
      <c r="D32" s="1" t="s">
        <v>11</v>
      </c>
      <c r="E32" s="1" t="s">
        <v>12</v>
      </c>
      <c r="F32" s="1" t="s">
        <v>13</v>
      </c>
      <c r="G32" s="1" t="s">
        <v>14</v>
      </c>
      <c r="H32" s="1" t="s">
        <v>18</v>
      </c>
    </row>
    <row r="33" spans="2:8" x14ac:dyDescent="0.2">
      <c r="B33" s="4">
        <v>416.5</v>
      </c>
      <c r="C33" s="4">
        <v>207</v>
      </c>
      <c r="D33" s="4">
        <v>8.5</v>
      </c>
      <c r="E33" s="4">
        <v>162.5</v>
      </c>
      <c r="F33" s="4">
        <v>307</v>
      </c>
      <c r="G33" s="4">
        <v>1101.5</v>
      </c>
      <c r="H33" s="4">
        <v>0</v>
      </c>
    </row>
    <row r="35" spans="2:8" x14ac:dyDescent="0.2">
      <c r="B35" s="1">
        <f>IF(Table3[S1]=Table4[S1], 1,0)</f>
        <v>1</v>
      </c>
      <c r="C35" s="1">
        <f>IF(Table3[S2]=Table4[S2], 1,0)</f>
        <v>1</v>
      </c>
      <c r="D35" s="1">
        <f>IF(Table3[L1]=Table4[L1], 1,0)</f>
        <v>1</v>
      </c>
      <c r="E35" s="1">
        <f>IF(Table3[L2]=Table4[L2], 1,0)</f>
        <v>1</v>
      </c>
      <c r="F35" s="1">
        <f>IF(Table3[T]=Table4[T], 1,0)</f>
        <v>1</v>
      </c>
      <c r="G35" s="1">
        <f>IF(Table3[NC]=Table4[NC], 1,0)</f>
        <v>1</v>
      </c>
      <c r="H35" s="1">
        <f>IF(Table3[NNC]=Table4[NNC], 1,0)</f>
        <v>1</v>
      </c>
    </row>
  </sheetData>
  <mergeCells count="4">
    <mergeCell ref="B2:E2"/>
    <mergeCell ref="B11:N11"/>
    <mergeCell ref="B24:H24"/>
    <mergeCell ref="B30:H30"/>
  </mergeCells>
  <conditionalFormatting sqref="B35:H35">
    <cfRule type="iconSet" priority="1">
      <iconSet iconSet="3Symbols" showValue="0">
        <cfvo type="percent" val="0"/>
        <cfvo type="num" val="-1"/>
        <cfvo type="num" val="0" gte="0"/>
      </iconSet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TC_Template</vt:lpstr>
      <vt:lpstr>TC0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2016-02-12T08:07:40Z</dcterms:created>
  <dcterms:modified xsi:type="dcterms:W3CDTF">2016-02-19T07:13:18Z</dcterms:modified>
</cp:coreProperties>
</file>