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wner\Desktop\"/>
    </mc:Choice>
  </mc:AlternateContent>
  <xr:revisionPtr revIDLastSave="0" documentId="13_ncr:1_{531F9718-CF5C-4D71-B4C4-6A5A33417570}" xr6:coauthVersionLast="46" xr6:coauthVersionMax="46" xr10:uidLastSave="{00000000-0000-0000-0000-000000000000}"/>
  <bookViews>
    <workbookView xWindow="-108" yWindow="-108" windowWidth="23256" windowHeight="12576" tabRatio="845" firstSheet="5" activeTab="1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Box and Whisker" sheetId="9" r:id="rId9"/>
    <sheet name="Theatre Outcomes by Launch Date" sheetId="10" r:id="rId10"/>
    <sheet name="Outcomes Based on Goals" sheetId="11" r:id="rId11"/>
  </sheets>
  <externalReferences>
    <externalReference r:id="rId12"/>
  </externalReference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4" r:id="rId13"/>
    <pivotCache cacheId="19" r:id="rId14"/>
    <pivotCache cacheId="25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1" l="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B12" i="11"/>
  <c r="B11" i="11"/>
  <c r="B10" i="11"/>
  <c r="B9" i="11"/>
  <c r="B8" i="11"/>
  <c r="B7" i="11"/>
  <c r="B6" i="11"/>
  <c r="B5" i="11"/>
  <c r="B4" i="11"/>
  <c r="C3" i="11"/>
  <c r="C2" i="11"/>
  <c r="B13" i="11"/>
  <c r="B3" i="11"/>
  <c r="B2" i="1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3" i="8"/>
  <c r="C12" i="8"/>
  <c r="C11" i="8"/>
  <c r="C10" i="8"/>
  <c r="C9" i="8"/>
  <c r="B13" i="8"/>
  <c r="B12" i="8"/>
  <c r="B11" i="8"/>
  <c r="B10" i="8"/>
  <c r="B9" i="8"/>
  <c r="C6" i="8"/>
  <c r="C5" i="8"/>
  <c r="C4" i="8"/>
  <c r="C3" i="8"/>
  <c r="C2" i="8"/>
  <c r="B6" i="8"/>
  <c r="B5" i="8"/>
  <c r="B4" i="8"/>
  <c r="B3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9" i="11" l="1"/>
  <c r="H9" i="11" s="1"/>
  <c r="E10" i="11"/>
  <c r="F10" i="11" s="1"/>
  <c r="E3" i="11"/>
  <c r="H3" i="11" s="1"/>
  <c r="E8" i="11"/>
  <c r="H8" i="11" s="1"/>
  <c r="E2" i="11"/>
  <c r="E7" i="11"/>
  <c r="G7" i="11" s="1"/>
  <c r="E6" i="11"/>
  <c r="G6" i="11" s="1"/>
  <c r="E13" i="11"/>
  <c r="G13" i="11" s="1"/>
  <c r="E5" i="11"/>
  <c r="H5" i="11" s="1"/>
  <c r="E4" i="11"/>
  <c r="G4" i="11" s="1"/>
  <c r="E12" i="11"/>
  <c r="F12" i="11" s="1"/>
  <c r="E11" i="11"/>
  <c r="H11" i="11" s="1"/>
  <c r="C14" i="8"/>
  <c r="B14" i="8"/>
  <c r="C7" i="8"/>
  <c r="B7" i="8"/>
  <c r="G10" i="11" l="1"/>
  <c r="F9" i="11"/>
  <c r="G9" i="11"/>
  <c r="H10" i="11"/>
  <c r="G3" i="11"/>
  <c r="F3" i="11"/>
  <c r="G12" i="11"/>
  <c r="G11" i="11"/>
  <c r="F8" i="11"/>
  <c r="G8" i="11"/>
  <c r="F5" i="11"/>
  <c r="H4" i="11"/>
  <c r="F4" i="11"/>
  <c r="H2" i="11"/>
  <c r="G2" i="11"/>
  <c r="G5" i="11"/>
  <c r="F2" i="11"/>
  <c r="F13" i="11"/>
  <c r="H13" i="11"/>
  <c r="H12" i="11"/>
  <c r="H6" i="11"/>
  <c r="F6" i="11"/>
  <c r="F11" i="11"/>
  <c r="F7" i="11"/>
  <c r="H7" i="11"/>
</calcChain>
</file>

<file path=xl/sharedStrings.xml><?xml version="1.0" encoding="utf-8"?>
<sst xmlns="http://schemas.openxmlformats.org/spreadsheetml/2006/main" count="38385" uniqueCount="8417">
  <si>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</si>
  <si>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</si>
  <si>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</si>
  <si>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</si>
  <si>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</si>
  <si>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</si>
  <si>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</si>
  <si>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</si>
  <si>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</si>
  <si>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</si>
  <si>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</si>
  <si>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</si>
  <si>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</si>
  <si>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</si>
  <si>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</si>
  <si>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</si>
  <si>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</si>
  <si>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</si>
  <si>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</si>
  <si>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</si>
  <si>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</si>
  <si>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</si>
  <si>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</si>
  <si>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</si>
  <si>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</si>
  <si>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</si>
  <si>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</si>
  <si>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</si>
  <si>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</si>
  <si>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</si>
  <si>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</si>
  <si>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</si>
  <si>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</si>
  <si>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</si>
  <si>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</si>
  <si>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</si>
  <si>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</si>
  <si>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</si>
  <si>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</si>
  <si>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</si>
  <si>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</si>
  <si>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</si>
  <si>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</si>
  <si>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</si>
  <si>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</si>
  <si>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</si>
  <si>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</si>
  <si>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</si>
  <si>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</si>
  <si>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</si>
  <si>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</si>
  <si>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</si>
  <si>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</si>
  <si>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</si>
  <si>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</si>
  <si>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</si>
  <si>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</si>
  <si>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</si>
  <si>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</si>
  <si>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</si>
  <si>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</si>
  <si>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</si>
  <si>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</si>
  <si>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</si>
  <si>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</si>
  <si>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</si>
  <si>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</si>
  <si>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</si>
  <si>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</si>
  <si>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</si>
  <si>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</si>
  <si>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</si>
  <si>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</si>
  <si>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</si>
  <si>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</si>
  <si>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</si>
  <si>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</si>
  <si>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</si>
  <si>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</si>
  <si>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</si>
  <si>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</si>
  <si>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</si>
  <si>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</si>
  <si>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</si>
  <si>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</si>
  <si>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</si>
  <si>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</si>
  <si>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</si>
  <si>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</si>
  <si>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</si>
  <si>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</si>
  <si>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</si>
  <si>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</si>
  <si>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</si>
  <si>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</si>
  <si>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</si>
  <si>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</si>
  <si>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</si>
  <si>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</si>
  <si>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</si>
  <si>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</si>
  <si>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</si>
  <si>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</si>
  <si>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</si>
  <si>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</si>
  <si>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</si>
  <si>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</si>
  <si>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</si>
  <si>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</si>
  <si>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</si>
  <si>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</si>
  <si>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</si>
  <si>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</si>
  <si>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</si>
  <si>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</si>
  <si>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</si>
  <si>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</si>
  <si>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</si>
  <si>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</si>
  <si>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</si>
  <si>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</si>
  <si>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</si>
  <si>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</si>
  <si>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</si>
  <si>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</si>
  <si>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</si>
  <si>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</si>
  <si>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</si>
  <si>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</si>
  <si>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</si>
  <si>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</si>
  <si>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</si>
  <si>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</si>
  <si>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</si>
  <si>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</si>
  <si>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</si>
  <si>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</si>
  <si>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</si>
  <si>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</si>
  <si>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</si>
  <si>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</si>
  <si>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</si>
  <si>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</si>
  <si>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</si>
  <si>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</si>
  <si>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</si>
  <si>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</si>
  <si>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</si>
  <si>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</si>
  <si>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</si>
  <si>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</si>
  <si>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</si>
  <si>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</si>
  <si>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</si>
  <si>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</si>
  <si>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</si>
  <si>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</si>
  <si>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</si>
  <si>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</si>
  <si>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</si>
  <si>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</si>
  <si>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</si>
  <si>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</si>
  <si>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</si>
  <si>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</si>
  <si>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</si>
  <si>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</si>
  <si>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</si>
  <si>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</si>
  <si>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</si>
  <si>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</si>
  <si>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</si>
  <si>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</si>
  <si>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</si>
  <si>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</si>
  <si>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</si>
  <si>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</si>
  <si>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</si>
  <si>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</si>
  <si>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</si>
  <si>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</si>
  <si>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</si>
  <si>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</si>
  <si>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</si>
  <si>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</si>
  <si>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</si>
  <si>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</si>
  <si>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</si>
  <si>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</si>
  <si>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</si>
  <si>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</si>
  <si>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</si>
  <si>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</si>
  <si>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</si>
  <si>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</si>
  <si>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</si>
  <si>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</si>
  <si>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</si>
  <si>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</si>
  <si>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</si>
  <si>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</si>
  <si>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</si>
  <si>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</si>
  <si>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</si>
  <si>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</si>
  <si>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</si>
  <si>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</si>
  <si>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</si>
  <si>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</si>
  <si>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</si>
  <si>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</si>
  <si>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</si>
  <si>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</si>
  <si>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</si>
  <si>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</si>
  <si>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</si>
  <si>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</si>
  <si>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</si>
  <si>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</si>
  <si>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</si>
  <si>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</si>
  <si>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</si>
  <si>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</si>
  <si>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</si>
  <si>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</si>
  <si>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</si>
  <si>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</si>
  <si>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</si>
  <si>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</si>
  <si>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</si>
  <si>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</si>
  <si>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</si>
  <si>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</si>
  <si>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</si>
  <si>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</si>
  <si>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</si>
  <si>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</si>
  <si>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</si>
  <si>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</si>
  <si>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</si>
  <si>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</si>
  <si>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</si>
  <si>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</si>
  <si>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</si>
  <si>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</si>
  <si>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</si>
  <si>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</si>
  <si>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</si>
  <si>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</si>
  <si>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</si>
  <si>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</si>
  <si>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</si>
  <si>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</si>
  <si>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</si>
  <si>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</si>
  <si>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</si>
  <si>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</si>
  <si>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</si>
  <si>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</si>
  <si>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</si>
  <si>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</si>
  <si>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</si>
  <si>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</si>
  <si>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</si>
  <si>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</si>
  <si>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</si>
  <si>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</si>
  <si>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</si>
  <si>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</si>
  <si>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</si>
  <si>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</si>
  <si>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</si>
  <si>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</si>
  <si>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</si>
  <si>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</si>
  <si>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</si>
  <si>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</si>
  <si>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</si>
  <si>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</si>
  <si>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</si>
  <si>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</si>
  <si>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</si>
  <si>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</si>
  <si>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</si>
  <si>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</si>
  <si>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</si>
  <si>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</si>
  <si>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</si>
  <si>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</si>
  <si>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</si>
  <si>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</si>
  <si>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</si>
  <si>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</si>
  <si>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</si>
  <si>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</si>
  <si>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</si>
  <si>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</si>
  <si>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</si>
  <si>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</si>
  <si>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</si>
  <si>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</si>
  <si>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</si>
  <si>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</si>
  <si>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</si>
  <si>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</si>
  <si>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</si>
  <si>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</si>
  <si>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</si>
  <si>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</si>
  <si>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</si>
  <si>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</si>
  <si>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</si>
  <si>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</si>
  <si>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</si>
  <si>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</si>
  <si>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</si>
  <si>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</si>
  <si>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</si>
  <si>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</si>
  <si>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</si>
  <si>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</si>
  <si>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</si>
  <si>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</si>
  <si>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</si>
  <si>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</si>
  <si>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</si>
  <si>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</si>
  <si>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</si>
  <si>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</si>
  <si>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</si>
  <si>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</si>
  <si>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</si>
  <si>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</si>
  <si>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</si>
  <si>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</si>
  <si>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</si>
  <si>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</si>
  <si>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</si>
  <si>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</si>
  <si>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</si>
  <si>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</si>
  <si>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</si>
  <si>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</si>
  <si>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</si>
  <si>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</si>
  <si>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</si>
  <si>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</si>
  <si>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</si>
  <si>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</si>
  <si>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</si>
  <si>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</si>
  <si>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</si>
  <si>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</si>
  <si>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</si>
  <si>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</si>
  <si>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</si>
  <si>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</si>
  <si>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</si>
  <si>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</si>
  <si>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</si>
  <si>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</si>
  <si>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</si>
  <si>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</si>
  <si>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</si>
  <si>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</si>
  <si>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</si>
  <si>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</si>
  <si>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</si>
  <si>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</si>
  <si>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</si>
  <si>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</si>
  <si>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</si>
  <si>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</si>
  <si>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</si>
  <si>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</si>
  <si>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</si>
  <si>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</si>
  <si>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</si>
  <si>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</si>
  <si>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</si>
  <si>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</si>
  <si>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</si>
  <si>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</si>
  <si>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</si>
  <si>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</si>
  <si>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</si>
  <si>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</si>
  <si>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</si>
  <si>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</si>
  <si>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</si>
  <si>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</si>
  <si>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</si>
  <si>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</si>
  <si>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</si>
  <si>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</si>
  <si>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</si>
  <si>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</si>
  <si>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</si>
  <si>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</si>
  <si>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</si>
  <si>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</si>
  <si>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</si>
  <si>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</si>
  <si>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</si>
  <si>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</si>
  <si>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</si>
  <si>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</si>
  <si>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</si>
  <si>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</si>
  <si>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</si>
  <si>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</si>
  <si>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</si>
  <si>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</si>
  <si>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</si>
  <si>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</si>
  <si>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</si>
  <si>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</si>
  <si>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</si>
  <si>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</si>
  <si>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</si>
  <si>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</si>
  <si>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</si>
  <si>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</si>
  <si>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</si>
  <si>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</si>
  <si>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</si>
  <si>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</si>
  <si>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</si>
  <si>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</si>
  <si>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</si>
  <si>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</si>
  <si>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</si>
  <si>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</si>
  <si>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</si>
  <si>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</si>
  <si>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</si>
  <si>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</si>
  <si>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</si>
  <si>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</si>
  <si>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</si>
  <si>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</si>
  <si>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</si>
  <si>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</si>
  <si>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</si>
  <si>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</si>
  <si>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</si>
  <si>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</si>
  <si>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</si>
  <si>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</si>
  <si>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</si>
  <si>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</si>
  <si>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</si>
  <si>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</si>
  <si>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</si>
  <si>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</si>
  <si>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</si>
  <si>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</si>
  <si>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</si>
  <si>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</si>
  <si>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</si>
  <si>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</si>
  <si>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</si>
  <si>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</si>
  <si>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</si>
  <si>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</si>
  <si>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</si>
  <si>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</si>
  <si>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</si>
  <si>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</si>
  <si>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</si>
  <si>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</si>
  <si>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</si>
  <si>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</si>
  <si>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</si>
  <si>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</si>
  <si>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</si>
  <si>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</si>
  <si>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</si>
  <si>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</si>
  <si>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</si>
  <si>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</si>
  <si>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</si>
  <si>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</si>
  <si>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</si>
  <si>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</si>
  <si>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</si>
  <si>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</si>
  <si>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</si>
  <si>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</si>
  <si>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</si>
  <si>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</si>
  <si>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</si>
  <si>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</si>
  <si>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</si>
  <si>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</si>
  <si>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</si>
  <si>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</si>
  <si>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</si>
  <si>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</si>
  <si>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</si>
  <si>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</si>
  <si>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</si>
  <si>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</si>
  <si>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</si>
  <si>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</si>
  <si>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</si>
  <si>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</si>
  <si>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</si>
  <si>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</si>
  <si>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</si>
  <si>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</si>
  <si>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</si>
  <si>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</si>
  <si>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</si>
  <si>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</si>
  <si>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</si>
  <si>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</si>
  <si>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</si>
  <si>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</si>
  <si>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</si>
  <si>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</si>
  <si>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</si>
  <si>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</si>
  <si>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</si>
  <si>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</si>
  <si>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</si>
  <si>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</si>
  <si>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</si>
  <si>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</si>
  <si>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</si>
  <si>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</si>
  <si>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</si>
  <si>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</si>
  <si>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</si>
  <si>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</si>
  <si>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</si>
  <si>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</si>
  <si>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</si>
  <si>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</si>
  <si>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</si>
  <si>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</si>
  <si>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</si>
  <si>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</si>
  <si>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</si>
  <si>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</si>
  <si>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</si>
  <si>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</si>
  <si>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</si>
  <si>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</si>
  <si>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</si>
  <si>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</si>
  <si>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</si>
  <si>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</si>
  <si>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</si>
  <si>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</si>
  <si>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</si>
  <si>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</si>
  <si>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</si>
  <si>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</si>
  <si>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</si>
  <si>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</si>
  <si>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</si>
  <si>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</si>
  <si>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</si>
  <si>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</si>
  <si>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</si>
  <si>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</si>
  <si>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</si>
  <si>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</si>
  <si>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</si>
  <si>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</si>
  <si>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</si>
  <si>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</si>
  <si>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</si>
  <si>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</si>
  <si>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</si>
  <si>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</si>
  <si>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</si>
  <si>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</si>
  <si>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</si>
  <si>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</si>
  <si>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</si>
  <si>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</si>
  <si>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</si>
  <si>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</si>
  <si>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</si>
  <si>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</si>
  <si>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</si>
  <si>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</si>
  <si>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</si>
  <si>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</si>
  <si>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</si>
  <si>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</si>
  <si>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</si>
  <si>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</si>
  <si>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</si>
  <si>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</si>
  <si>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</si>
  <si>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</si>
  <si>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</si>
  <si>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</si>
  <si>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</si>
  <si>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</si>
  <si>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</si>
  <si>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</si>
  <si>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</si>
  <si>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</si>
  <si>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</si>
  <si>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</si>
  <si>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</si>
  <si>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</si>
  <si>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</si>
  <si>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</si>
  <si>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</si>
  <si>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</si>
  <si>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</si>
  <si>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</si>
  <si>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</si>
  <si>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</si>
  <si>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</si>
  <si>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</si>
  <si>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</si>
  <si>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</si>
  <si>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</si>
  <si>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</si>
  <si>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</si>
  <si>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</si>
  <si>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</si>
  <si>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</si>
  <si>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</si>
  <si>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</si>
  <si>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</si>
  <si>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</si>
  <si>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</si>
  <si>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</si>
  <si>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</si>
  <si>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</si>
  <si>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</si>
  <si>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</si>
  <si>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</si>
  <si>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</si>
  <si>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</si>
  <si>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</si>
  <si>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</si>
  <si>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</si>
  <si>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</si>
  <si>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</si>
  <si>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</si>
  <si>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</si>
  <si>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</si>
  <si>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</si>
  <si>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</si>
  <si>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</si>
  <si>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</si>
  <si>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</si>
  <si>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</si>
  <si>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</si>
  <si>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</si>
  <si>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</si>
  <si>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</si>
  <si>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</si>
  <si>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</si>
  <si>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</si>
  <si>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</si>
  <si>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</si>
  <si>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</si>
  <si>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</si>
  <si>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</si>
  <si>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</si>
  <si>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</si>
  <si>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</si>
  <si>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</si>
  <si>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</si>
  <si>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</si>
  <si>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</si>
  <si>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</si>
  <si>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</si>
  <si>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</si>
  <si>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</si>
  <si>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</si>
  <si>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</si>
  <si>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</si>
  <si>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</si>
  <si>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</si>
  <si>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</si>
  <si>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</si>
  <si>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</si>
  <si>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</si>
  <si>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</si>
  <si>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</si>
  <si>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</si>
  <si>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</si>
  <si>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</si>
  <si>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</si>
  <si>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</si>
  <si>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</si>
  <si>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</si>
  <si>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</si>
  <si>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</si>
  <si>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</si>
  <si>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</si>
  <si>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</si>
  <si>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</si>
  <si>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</si>
  <si>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</si>
  <si>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</si>
  <si>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</si>
  <si>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</si>
  <si>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</si>
  <si>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</si>
  <si>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</si>
  <si>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</si>
  <si>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</si>
  <si>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</si>
  <si>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</si>
  <si>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</si>
  <si>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</si>
  <si>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</si>
  <si>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</si>
  <si>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</si>
  <si>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</si>
  <si>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</si>
  <si>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</si>
  <si>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</si>
  <si>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</si>
  <si>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</si>
  <si>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</si>
  <si>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</si>
  <si>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</si>
  <si>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</si>
  <si>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</si>
  <si>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</si>
  <si>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</si>
  <si>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</si>
  <si>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</si>
  <si>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</si>
  <si>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</si>
  <si>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</si>
  <si>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</si>
  <si>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</si>
  <si>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</si>
  <si>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</si>
  <si>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</si>
  <si>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</si>
  <si>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</si>
  <si>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</si>
  <si>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</si>
  <si>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</si>
  <si>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</si>
  <si>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</si>
  <si>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</si>
  <si>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</si>
  <si>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</si>
  <si>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</si>
  <si>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</si>
  <si>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</si>
  <si>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</si>
  <si>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</si>
  <si>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</si>
  <si>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</si>
  <si>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</si>
  <si>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</si>
  <si>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</si>
  <si>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</si>
  <si>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</si>
  <si>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</si>
  <si>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</si>
  <si>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</si>
  <si>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</si>
  <si>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</si>
  <si>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</si>
  <si>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</si>
  <si>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</si>
  <si>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</si>
  <si>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</si>
  <si>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</si>
  <si>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</si>
  <si>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</si>
  <si>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</si>
  <si>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</si>
  <si>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</si>
  <si>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</si>
  <si>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</si>
  <si>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</si>
  <si>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</si>
  <si>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</si>
  <si>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</si>
  <si>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</si>
  <si>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</si>
  <si>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</si>
  <si>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</si>
  <si>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</si>
  <si>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</si>
  <si>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</si>
  <si>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</si>
  <si>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</si>
  <si>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</si>
  <si>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</si>
  <si>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</si>
  <si>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</si>
  <si>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</si>
  <si>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</si>
  <si>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</si>
  <si>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</si>
  <si>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</si>
  <si>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</si>
  <si>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</si>
  <si>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</si>
  <si>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</si>
  <si>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</si>
  <si>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</si>
  <si>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</si>
  <si>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</si>
  <si>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</si>
  <si>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</si>
  <si>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</si>
  <si>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</si>
  <si>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</si>
  <si>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</si>
  <si>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</si>
  <si>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</si>
  <si>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</si>
  <si>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</si>
  <si>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</si>
  <si>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</si>
  <si>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</si>
  <si>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</si>
  <si>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</si>
  <si>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</si>
  <si>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</si>
  <si>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</si>
  <si>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</si>
  <si>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</si>
  <si>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</si>
  <si>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</si>
  <si>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</si>
  <si>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</si>
  <si>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</si>
  <si>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</si>
  <si>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</si>
  <si>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</si>
  <si>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</si>
  <si>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</si>
  <si>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</si>
  <si>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</si>
  <si>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</si>
  <si>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</si>
  <si>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</si>
  <si>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</si>
  <si>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</si>
  <si>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</si>
  <si>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</si>
  <si>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</si>
  <si>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</si>
  <si>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</si>
  <si>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</si>
  <si>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</si>
  <si>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</si>
  <si>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</si>
  <si>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</si>
  <si>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</si>
  <si>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</si>
  <si>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</si>
  <si>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</si>
  <si>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</si>
  <si>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</si>
  <si>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</si>
  <si>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</si>
  <si>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</si>
  <si>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</si>
  <si>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</si>
  <si>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</si>
  <si>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</si>
  <si>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</si>
  <si>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</si>
  <si>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</si>
  <si>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</si>
  <si>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</si>
  <si>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</si>
  <si>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</si>
  <si>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</si>
  <si>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</si>
  <si>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</si>
  <si>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</si>
  <si>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</si>
  <si>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</si>
  <si>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</si>
  <si>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</si>
  <si>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</si>
  <si>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</si>
  <si>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</si>
  <si>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</si>
  <si>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</si>
  <si>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</si>
  <si>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</si>
  <si>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</si>
  <si>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</si>
  <si>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</si>
  <si>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</si>
  <si>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</si>
  <si>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</si>
  <si>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</si>
  <si>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</si>
  <si>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</si>
  <si>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</si>
  <si>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</si>
  <si>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</si>
  <si>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</si>
  <si>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</si>
  <si>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</si>
  <si>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</si>
  <si>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</si>
  <si>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</si>
  <si>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</si>
  <si>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</si>
  <si>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</si>
  <si>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</si>
  <si>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</si>
  <si>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</si>
  <si>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</si>
  <si>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</si>
  <si>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</si>
  <si>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</si>
  <si>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</si>
  <si>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</si>
  <si>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</si>
  <si>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</si>
  <si>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</si>
  <si>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</si>
  <si>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</si>
  <si>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</si>
  <si>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</si>
  <si>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</si>
  <si>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</si>
  <si>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</si>
  <si>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</si>
  <si>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</si>
  <si>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</si>
  <si>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</si>
  <si>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</si>
  <si>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</si>
  <si>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</si>
  <si>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</si>
  <si>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</si>
  <si>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</si>
  <si>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</si>
  <si>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</si>
  <si>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</si>
  <si>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</si>
  <si>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</si>
  <si>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</si>
  <si>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</si>
  <si>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</si>
  <si>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</si>
  <si>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</si>
  <si>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</si>
  <si>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</si>
  <si>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</si>
  <si>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</si>
  <si>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</si>
  <si>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</si>
  <si>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</si>
  <si>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</si>
  <si>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</si>
  <si>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</si>
  <si>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</si>
  <si>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</si>
  <si>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</si>
  <si>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</si>
  <si>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</si>
  <si>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</si>
  <si>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</si>
  <si>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</si>
  <si>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</si>
  <si>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</si>
  <si>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</si>
  <si>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</si>
  <si>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</si>
  <si>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</si>
  <si>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</si>
  <si>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</si>
  <si>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</si>
  <si>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</si>
  <si>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</si>
  <si>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</si>
  <si>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</si>
  <si>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</si>
  <si>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</si>
  <si>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</si>
  <si>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</si>
  <si>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</si>
  <si>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</si>
  <si>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</si>
  <si>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</si>
  <si>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</si>
  <si>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</si>
  <si>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</si>
  <si>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</si>
  <si>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</si>
  <si>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</si>
  <si>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</si>
  <si>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</si>
  <si>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</si>
  <si>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</si>
  <si>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</si>
  <si>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</si>
  <si>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</si>
  <si>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</si>
  <si>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</si>
  <si>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</si>
  <si>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</si>
  <si>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</si>
  <si>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</si>
  <si>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</si>
  <si>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</si>
  <si>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</si>
  <si>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</si>
  <si>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</si>
  <si>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</si>
  <si>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</si>
  <si>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</si>
  <si>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</si>
  <si>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</si>
  <si>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</si>
  <si>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</si>
  <si>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</si>
  <si>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</si>
  <si>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</si>
  <si>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</si>
  <si>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</si>
  <si>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</si>
  <si>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</si>
  <si>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</si>
  <si>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</si>
  <si>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</si>
  <si>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</si>
  <si>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</si>
  <si>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</si>
  <si>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</si>
  <si>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</si>
  <si>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</si>
  <si>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</si>
  <si>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</si>
  <si>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</si>
  <si>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</si>
  <si>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</si>
  <si>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</si>
  <si>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</si>
  <si>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</si>
  <si>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</si>
  <si>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</si>
  <si>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</si>
  <si>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</si>
  <si>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</si>
  <si>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</si>
  <si>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</si>
  <si>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</si>
  <si>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</si>
  <si>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</si>
  <si>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</si>
  <si>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</si>
  <si>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</si>
  <si>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</si>
  <si>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</si>
  <si>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</si>
  <si>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</si>
  <si>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</si>
  <si>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</si>
  <si>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</si>
  <si>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</si>
  <si>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</si>
  <si>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</si>
  <si>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</si>
  <si>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</si>
  <si>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</si>
  <si>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</si>
  <si>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</si>
  <si>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</si>
  <si>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</si>
  <si>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</si>
  <si>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</si>
  <si>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</si>
  <si>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</si>
  <si>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</si>
  <si>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</si>
  <si>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</si>
  <si>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</si>
  <si>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</si>
  <si>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</si>
  <si>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</si>
  <si>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</si>
  <si>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</si>
  <si>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</si>
  <si>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</si>
  <si>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</si>
  <si>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</si>
  <si>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</si>
  <si>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</si>
  <si>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</si>
  <si>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</si>
  <si>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</si>
  <si>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</si>
  <si>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</si>
  <si>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</si>
  <si>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</si>
  <si>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</si>
  <si>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</si>
  <si>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</si>
  <si>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</si>
  <si>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</si>
  <si>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</si>
  <si>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</si>
  <si>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</si>
  <si>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</si>
  <si>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</si>
  <si>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</si>
  <si>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</si>
  <si>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</si>
  <si>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</si>
  <si>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</si>
  <si>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</si>
  <si>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</si>
  <si>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</si>
  <si>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</si>
  <si>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</si>
  <si>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</si>
  <si>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</si>
  <si>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</si>
  <si>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</si>
  <si>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</si>
  <si>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</si>
  <si>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</si>
  <si>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</si>
  <si>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</si>
  <si>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</si>
  <si>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</si>
  <si>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</si>
  <si>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</si>
  <si>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</si>
  <si>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</si>
  <si>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</si>
  <si>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</si>
  <si>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</si>
  <si>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</si>
  <si>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</si>
  <si>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</si>
  <si>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</si>
  <si>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</si>
  <si>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</si>
  <si>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</si>
  <si>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</si>
  <si>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</si>
  <si>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</si>
  <si>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</si>
  <si>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</si>
  <si>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</si>
  <si>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</si>
  <si>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</si>
  <si>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</si>
  <si>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</si>
  <si>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</si>
  <si>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</si>
  <si>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</si>
  <si>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</si>
  <si>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</si>
  <si>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</si>
  <si>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</si>
  <si>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</si>
  <si>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</si>
  <si>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</si>
  <si>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</si>
  <si>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</si>
  <si>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</si>
  <si>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</si>
  <si>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</si>
  <si>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</si>
  <si>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</si>
  <si>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</si>
  <si>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</si>
  <si>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</si>
  <si>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</si>
  <si>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</si>
  <si>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</si>
  <si>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</si>
  <si>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</si>
  <si>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</si>
  <si>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</si>
  <si>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</si>
  <si>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</si>
  <si>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</si>
  <si>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</si>
  <si>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</si>
  <si>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</si>
  <si>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</si>
  <si>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</si>
  <si>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</si>
  <si>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</si>
  <si>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</si>
  <si>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</si>
  <si>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</si>
  <si>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</si>
  <si>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</si>
  <si>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</si>
  <si>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</si>
  <si>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</si>
  <si>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</si>
  <si>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</si>
  <si>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</si>
  <si>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</si>
  <si>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</si>
  <si>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</si>
  <si>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</si>
  <si>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</si>
  <si>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</si>
  <si>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</si>
  <si>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</si>
  <si>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</si>
  <si>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</si>
  <si>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</si>
  <si>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</si>
  <si>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</si>
  <si>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</si>
  <si>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</si>
  <si>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</si>
  <si>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</si>
  <si>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</si>
  <si>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</si>
  <si>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</si>
  <si>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</si>
  <si>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</si>
  <si>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</si>
  <si>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</si>
  <si>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</si>
  <si>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</si>
  <si>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</si>
  <si>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</si>
  <si>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</si>
  <si>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</si>
  <si>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</si>
  <si>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</si>
  <si>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</si>
  <si>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</si>
  <si>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</si>
  <si>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</si>
  <si>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</si>
  <si>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</si>
  <si>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</si>
  <si>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</si>
  <si>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</si>
  <si>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</si>
  <si>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</si>
  <si>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</si>
  <si>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</si>
  <si>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</si>
  <si>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</si>
  <si>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</si>
  <si>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</si>
  <si>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</si>
  <si>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</si>
  <si>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</si>
  <si>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</si>
  <si>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</si>
  <si>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</si>
  <si>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</si>
  <si>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</si>
  <si>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</si>
  <si>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</si>
  <si>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</si>
  <si>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</si>
  <si>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</si>
  <si>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</si>
  <si>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</si>
  <si>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</si>
  <si>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</si>
  <si>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</si>
  <si>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</si>
  <si>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</si>
  <si>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</si>
  <si>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</si>
  <si>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</si>
  <si>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</si>
  <si>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</si>
  <si>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</si>
  <si>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</si>
  <si>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</si>
  <si>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</si>
  <si>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</si>
  <si>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</si>
  <si>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</si>
  <si>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</si>
  <si>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</si>
  <si>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</si>
  <si>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</si>
  <si>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</si>
  <si>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</si>
  <si>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</si>
  <si>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</si>
  <si>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</si>
  <si>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</si>
  <si>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</si>
  <si>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</si>
  <si>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</si>
  <si>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</si>
  <si>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</si>
  <si>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</si>
  <si>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</si>
  <si>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</si>
  <si>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</si>
  <si>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</si>
  <si>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</si>
  <si>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</si>
  <si>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</si>
  <si>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</si>
  <si>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</si>
  <si>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</si>
  <si>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</si>
  <si>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</si>
  <si>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</si>
  <si>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</si>
  <si>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</si>
  <si>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</si>
  <si>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</si>
  <si>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</si>
  <si>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</si>
  <si>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</si>
  <si>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</si>
  <si>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</si>
  <si>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</si>
  <si>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</si>
  <si>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</si>
  <si>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</si>
  <si>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</si>
  <si>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</si>
  <si>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</si>
  <si>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</si>
  <si>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</si>
  <si>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</si>
  <si>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</si>
  <si>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</si>
  <si>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</si>
  <si>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</si>
  <si>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</si>
  <si>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</si>
  <si>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</si>
  <si>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</si>
  <si>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</si>
  <si>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</si>
  <si>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</si>
  <si>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</si>
  <si>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</si>
  <si>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</si>
  <si>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</si>
  <si>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</si>
  <si>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</si>
  <si>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</si>
  <si>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</si>
  <si>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</si>
  <si>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</si>
  <si>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</si>
  <si>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</si>
  <si>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</si>
  <si>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</si>
  <si>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</si>
  <si>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</si>
  <si>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</si>
  <si>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</si>
  <si>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</si>
  <si>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</si>
  <si>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</si>
  <si>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</si>
  <si>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</si>
  <si>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</si>
  <si>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</si>
  <si>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</si>
  <si>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</si>
  <si>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</si>
  <si>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</si>
  <si>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</si>
  <si>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</si>
  <si>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</si>
  <si>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</si>
  <si>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</si>
  <si>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</si>
  <si>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</si>
  <si>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</si>
  <si>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</si>
  <si>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</si>
  <si>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</si>
  <si>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</si>
  <si>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</si>
  <si>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</si>
  <si>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</si>
  <si>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</si>
  <si>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</si>
  <si>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</si>
  <si>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</si>
  <si>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</si>
  <si>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</si>
  <si>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</si>
  <si>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</si>
  <si>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</si>
  <si>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</si>
  <si>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</si>
  <si>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</si>
  <si>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</si>
  <si>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</si>
  <si>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</si>
  <si>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</si>
  <si>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</si>
  <si>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</si>
  <si>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</si>
  <si>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</si>
  <si>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</si>
  <si>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</si>
  <si>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</si>
  <si>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</si>
  <si>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</si>
  <si>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</si>
  <si>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</si>
  <si>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</si>
  <si>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</si>
  <si>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</si>
  <si>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</si>
  <si>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</si>
  <si>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</si>
  <si>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</si>
  <si>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</si>
  <si>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</si>
  <si>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</si>
  <si>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</si>
  <si>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</si>
  <si>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</si>
  <si>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</si>
  <si>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</si>
  <si>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</si>
  <si>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</si>
  <si>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</si>
  <si>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</si>
  <si>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</si>
  <si>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</si>
  <si>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</si>
  <si>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</si>
  <si>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</si>
  <si>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</si>
  <si>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</si>
  <si>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</si>
  <si>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</si>
  <si>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</si>
  <si>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</si>
  <si>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</si>
  <si>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</si>
  <si>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</si>
  <si>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</si>
  <si>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</si>
  <si>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</si>
  <si>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</si>
  <si>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</si>
  <si>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</si>
  <si>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</si>
  <si>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</si>
  <si>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</si>
  <si>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</si>
  <si>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</si>
  <si>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</si>
  <si>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</si>
  <si>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</si>
  <si>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</si>
  <si>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</si>
  <si>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</si>
  <si>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</si>
  <si>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</si>
  <si>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</si>
  <si>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</si>
  <si>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</si>
  <si>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</si>
  <si>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</si>
  <si>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</si>
  <si>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</si>
  <si>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</si>
  <si>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</si>
  <si>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</si>
  <si>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</si>
  <si>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</si>
  <si>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</si>
  <si>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</si>
  <si>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</si>
  <si>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</si>
  <si>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</si>
  <si>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</si>
  <si>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</si>
  <si>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</si>
  <si>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</si>
  <si>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</si>
  <si>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</si>
  <si>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</si>
  <si>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</si>
  <si>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</si>
  <si>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</si>
  <si>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</si>
  <si>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</si>
  <si>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</si>
  <si>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</si>
  <si>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</si>
  <si>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</si>
  <si>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</si>
  <si>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</si>
  <si>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</si>
  <si>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</si>
  <si>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</si>
  <si>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</si>
  <si>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</si>
  <si>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</si>
  <si>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</si>
  <si>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</si>
  <si>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</si>
  <si>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</si>
  <si>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</si>
  <si>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</si>
  <si>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</si>
  <si>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</si>
  <si>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</si>
  <si>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</si>
  <si>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</si>
  <si>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</si>
  <si>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</si>
  <si>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</si>
  <si>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</si>
  <si>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</si>
  <si>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</si>
  <si>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</si>
  <si>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</si>
  <si>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</si>
  <si>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</si>
  <si>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</si>
  <si>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</si>
  <si>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</si>
  <si>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</si>
  <si>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</si>
  <si>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</si>
  <si>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</si>
  <si>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</si>
  <si>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</si>
  <si>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</si>
  <si>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</si>
  <si>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</si>
  <si>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</si>
  <si>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</si>
  <si>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</si>
  <si>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</si>
  <si>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</si>
  <si>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</si>
  <si>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</si>
  <si>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</si>
  <si>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</si>
  <si>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</si>
  <si>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</si>
  <si>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</si>
  <si>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</si>
  <si>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</si>
  <si>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</si>
  <si>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</si>
  <si>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</si>
  <si>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</si>
  <si>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</si>
  <si>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</si>
  <si>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</si>
  <si>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</si>
  <si>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</si>
  <si>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</si>
  <si>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</si>
  <si>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</si>
  <si>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</si>
  <si>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</si>
  <si>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</si>
  <si>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</si>
  <si>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</si>
  <si>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</si>
  <si>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</si>
  <si>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</si>
  <si>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</si>
  <si>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</si>
  <si>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</si>
  <si>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</si>
  <si>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</si>
  <si>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</si>
  <si>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</si>
  <si>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</si>
  <si>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</si>
  <si>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</si>
  <si>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</si>
  <si>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</si>
  <si>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</si>
  <si>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</si>
  <si>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</si>
  <si>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</si>
  <si>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</si>
  <si>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</si>
  <si>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</si>
  <si>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</si>
  <si>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</si>
  <si>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</si>
  <si>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</si>
  <si>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</si>
  <si>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</si>
  <si>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</si>
  <si>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</si>
  <si>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</si>
  <si>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</si>
  <si>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</si>
  <si>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</si>
  <si>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</si>
  <si>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</si>
  <si>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</si>
  <si>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</si>
  <si>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</si>
  <si>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</si>
  <si>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</si>
  <si>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</si>
  <si>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</si>
  <si>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</si>
  <si>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</si>
  <si>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</si>
  <si>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</si>
  <si>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</si>
  <si>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</si>
  <si>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</si>
  <si>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</si>
  <si>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</si>
  <si>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</si>
  <si>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</si>
  <si>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</si>
  <si>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</si>
  <si>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</si>
  <si>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</si>
  <si>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</si>
  <si>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</si>
  <si>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</si>
  <si>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</si>
  <si>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</si>
  <si>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</si>
  <si>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</si>
  <si>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</si>
  <si>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</si>
  <si>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</si>
  <si>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</si>
  <si>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</si>
  <si>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</si>
  <si>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</si>
  <si>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</si>
  <si>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</si>
  <si>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</si>
  <si>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</si>
  <si>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</si>
  <si>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</si>
  <si>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</si>
  <si>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</si>
  <si>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</si>
  <si>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</si>
  <si>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</si>
  <si>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</si>
  <si>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</si>
  <si>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</si>
  <si>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</si>
  <si>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</si>
  <si>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</si>
  <si>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</si>
  <si>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</si>
  <si>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</si>
  <si>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</si>
  <si>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</si>
  <si>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</si>
  <si>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</si>
  <si>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</si>
  <si>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</si>
  <si>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</si>
  <si>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</si>
  <si>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</si>
  <si>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</si>
  <si>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</si>
  <si>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</si>
  <si>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</si>
  <si>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</si>
  <si>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</si>
  <si>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</si>
  <si>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</si>
  <si>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</si>
  <si>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</si>
  <si>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</si>
  <si>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</si>
  <si>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</si>
  <si>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</si>
  <si>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</si>
  <si>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</si>
  <si>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</si>
  <si>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</si>
  <si>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</si>
  <si>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</si>
  <si>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</si>
  <si>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</si>
  <si>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</si>
  <si>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</si>
  <si>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</si>
  <si>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</si>
  <si>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</si>
  <si>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</si>
  <si>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</si>
  <si>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</si>
  <si>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</si>
  <si>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</si>
  <si>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</si>
  <si>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</si>
  <si>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</si>
  <si>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</si>
  <si>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</si>
  <si>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</si>
  <si>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</si>
  <si>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</si>
  <si>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</si>
  <si>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</si>
  <si>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</si>
  <si>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</si>
  <si>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</si>
  <si>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</si>
  <si>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</si>
  <si>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</si>
  <si>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</si>
  <si>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</si>
  <si>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</si>
  <si>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</si>
  <si>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</si>
  <si>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</si>
  <si>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</si>
  <si>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</si>
  <si>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</si>
  <si>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</si>
  <si>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</si>
  <si>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</si>
  <si>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</si>
  <si>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</si>
  <si>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</si>
  <si>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</si>
  <si>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</si>
  <si>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</si>
  <si>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</si>
  <si>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</si>
  <si>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</si>
  <si>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</si>
  <si>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</si>
  <si>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</si>
  <si>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</si>
  <si>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</si>
  <si>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</si>
  <si>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</si>
  <si>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</si>
  <si>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</si>
  <si>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</si>
  <si>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</si>
  <si>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</si>
  <si>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</si>
  <si>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</si>
  <si>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</si>
  <si>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</si>
  <si>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</si>
  <si>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</si>
  <si>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</si>
  <si>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</si>
  <si>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</si>
  <si>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</si>
  <si>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</si>
  <si>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</si>
  <si>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</si>
  <si>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</si>
  <si>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</si>
  <si>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</si>
  <si>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</si>
  <si>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</si>
  <si>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</si>
  <si>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</si>
  <si>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</si>
  <si>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</si>
  <si>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</si>
  <si>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</si>
  <si>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</si>
  <si>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</si>
  <si>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</si>
  <si>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</si>
  <si>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</si>
  <si>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</si>
  <si>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</si>
  <si>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</si>
  <si>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</si>
  <si>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</si>
  <si>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</si>
  <si>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</si>
  <si>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</si>
  <si>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</si>
  <si>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</si>
  <si>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</si>
  <si>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</si>
  <si>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</si>
  <si>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</si>
  <si>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</si>
  <si>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</si>
  <si>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</si>
  <si>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</si>
  <si>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</si>
  <si>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</si>
  <si>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</si>
  <si>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</si>
  <si>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</si>
  <si>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</si>
  <si>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</si>
  <si>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</si>
  <si>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</si>
  <si>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</si>
  <si>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</si>
  <si>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</si>
  <si>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</si>
  <si>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</si>
  <si>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</si>
  <si>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</si>
  <si>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</si>
  <si>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</si>
  <si>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</si>
  <si>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</si>
  <si>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</si>
  <si>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</si>
  <si>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</si>
  <si>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</si>
  <si>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</si>
  <si>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</si>
  <si>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</si>
  <si>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</si>
  <si>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</si>
  <si>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</si>
  <si>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</si>
  <si>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</si>
  <si>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</si>
  <si>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</si>
  <si>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</si>
  <si>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</si>
  <si>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</si>
  <si>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</si>
  <si>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</si>
  <si>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</si>
  <si>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</si>
  <si>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</si>
  <si>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</si>
  <si>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</si>
  <si>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</si>
  <si>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</si>
  <si>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</si>
  <si>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</si>
  <si>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</si>
  <si>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</si>
  <si>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</si>
  <si>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</si>
  <si>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</si>
  <si>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</si>
  <si>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</si>
  <si>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</si>
  <si>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</si>
  <si>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</si>
  <si>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</si>
  <si>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</si>
  <si>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</si>
  <si>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</si>
  <si>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</si>
  <si>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</si>
  <si>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</si>
  <si>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</si>
  <si>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</si>
  <si>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</si>
  <si>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</si>
  <si>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</si>
  <si>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</si>
  <si>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</si>
  <si>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</si>
  <si>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</si>
  <si>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</si>
  <si>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</si>
  <si>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</si>
  <si>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</si>
  <si>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</si>
  <si>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</si>
  <si>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</si>
  <si>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</si>
  <si>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</si>
  <si>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</si>
  <si>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</si>
  <si>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</si>
  <si>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</si>
  <si>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</si>
  <si>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</si>
  <si>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</si>
  <si>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</si>
  <si>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</si>
  <si>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</si>
  <si>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</si>
  <si>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</si>
  <si>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</si>
  <si>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</si>
  <si>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</si>
  <si>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</si>
  <si>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</si>
  <si>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</si>
  <si>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</si>
  <si>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</si>
  <si>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</si>
  <si>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</si>
  <si>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</si>
  <si>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</si>
  <si>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</si>
  <si>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</si>
  <si>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</si>
  <si>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</si>
  <si>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</si>
  <si>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</si>
  <si>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</si>
  <si>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</si>
  <si>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</si>
  <si>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</si>
  <si>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</si>
  <si>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</si>
  <si>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</si>
  <si>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</si>
  <si>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</si>
  <si>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</si>
  <si>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</si>
  <si>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</si>
  <si>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</si>
  <si>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</si>
  <si>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</si>
  <si>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</si>
  <si>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</si>
  <si>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</si>
  <si>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</si>
  <si>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</si>
  <si>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</si>
  <si>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</si>
  <si>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</si>
  <si>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</si>
  <si>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</si>
  <si>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</si>
  <si>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</si>
  <si>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</si>
  <si>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</si>
  <si>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</si>
  <si>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</si>
  <si>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</si>
  <si>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</si>
  <si>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</si>
  <si>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</si>
  <si>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</si>
  <si>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</si>
  <si>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</si>
  <si>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</si>
  <si>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</si>
  <si>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</si>
  <si>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</si>
  <si>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</si>
  <si>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</si>
  <si>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</si>
  <si>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</si>
  <si>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</si>
  <si>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</si>
  <si>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</si>
  <si>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</si>
  <si>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</si>
  <si>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</si>
  <si>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</si>
  <si>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</si>
  <si>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</si>
  <si>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</si>
  <si>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</si>
  <si>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</si>
  <si>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</si>
  <si>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</si>
  <si>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</si>
  <si>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</si>
  <si>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</si>
  <si>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</si>
  <si>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</si>
  <si>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</si>
  <si>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</si>
  <si>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</si>
  <si>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</si>
  <si>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</si>
  <si>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</si>
  <si>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</si>
  <si>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</si>
  <si>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</si>
  <si>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</si>
  <si>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</si>
  <si>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</si>
  <si>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</si>
  <si>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</si>
  <si>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</si>
  <si>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</si>
  <si>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</si>
  <si>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</si>
  <si>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</si>
  <si>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</si>
  <si>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</si>
  <si>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</si>
  <si>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</si>
  <si>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</si>
  <si>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</si>
  <si>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</si>
  <si>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</si>
  <si>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</si>
  <si>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</si>
  <si>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</si>
  <si>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</si>
  <si>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</si>
  <si>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</si>
  <si>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</si>
  <si>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</si>
  <si>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</si>
  <si>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</si>
  <si>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</si>
  <si>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</si>
  <si>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</si>
  <si>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</si>
  <si>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</si>
  <si>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</si>
  <si>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</si>
  <si>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</si>
  <si>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</si>
  <si>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</si>
  <si>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</si>
  <si>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</si>
  <si>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</si>
  <si>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</si>
  <si>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</si>
  <si>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</si>
  <si>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</si>
  <si>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</si>
  <si>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</si>
  <si>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</si>
  <si>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</si>
  <si>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</si>
  <si>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</si>
  <si>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</si>
  <si>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</si>
  <si>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</si>
  <si>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</si>
  <si>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</si>
  <si>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</si>
  <si>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</si>
  <si>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</si>
  <si>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</si>
  <si>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</si>
  <si>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</si>
  <si>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</si>
  <si>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</si>
  <si>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</si>
  <si>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</si>
  <si>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</si>
  <si>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</si>
  <si>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</si>
  <si>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</si>
  <si>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</si>
  <si>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</si>
  <si>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</si>
  <si>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</si>
  <si>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</si>
  <si>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</si>
  <si>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</si>
  <si>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</si>
  <si>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</si>
  <si>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</si>
  <si>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</si>
  <si>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</si>
  <si>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</si>
  <si>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</si>
  <si>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</si>
  <si>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</si>
  <si>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</si>
  <si>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</si>
  <si>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</si>
  <si>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</si>
  <si>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</si>
  <si>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</si>
  <si>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</si>
  <si>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</si>
  <si>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</si>
  <si>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</si>
  <si>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</si>
  <si>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</si>
  <si>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</si>
  <si>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</si>
  <si>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</si>
  <si>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</si>
  <si>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</si>
  <si>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</si>
  <si>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</si>
  <si>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</si>
  <si>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</si>
  <si>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</si>
  <si>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</si>
  <si>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</si>
  <si>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</si>
  <si>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</si>
  <si>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</si>
  <si>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</si>
  <si>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</si>
  <si>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</si>
  <si>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</si>
  <si>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</si>
  <si>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</si>
  <si>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</si>
  <si>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</si>
  <si>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</si>
  <si>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</si>
  <si>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</si>
  <si>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</si>
  <si>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</si>
  <si>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</si>
  <si>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</si>
  <si>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</si>
  <si>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</si>
  <si>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</si>
  <si>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</si>
  <si>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</si>
  <si>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</si>
  <si>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</si>
  <si>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</si>
  <si>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</si>
  <si>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</si>
  <si>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</si>
  <si>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</si>
  <si>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</si>
  <si>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</si>
  <si>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</si>
  <si>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</si>
  <si>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</si>
  <si>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</si>
  <si>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</si>
  <si>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</si>
  <si>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</si>
  <si>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</si>
  <si>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</si>
  <si>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</si>
  <si>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</si>
  <si>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</si>
  <si>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</si>
  <si>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</si>
  <si>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</si>
  <si>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</si>
  <si>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</si>
  <si>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</si>
  <si>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</si>
  <si>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</si>
  <si>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</si>
  <si>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</si>
  <si>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</si>
  <si>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</si>
  <si>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</si>
  <si>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</si>
  <si>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</si>
  <si>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</si>
  <si>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</si>
  <si>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</si>
  <si>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</si>
  <si>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</si>
  <si>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</si>
  <si>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</si>
  <si>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</si>
  <si>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</si>
  <si>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</si>
  <si>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</si>
  <si>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</si>
  <si>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</si>
  <si>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</si>
  <si>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</si>
  <si>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</si>
  <si>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</si>
  <si>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</si>
  <si>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</si>
  <si>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</si>
  <si>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</si>
  <si>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</si>
  <si>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</si>
  <si>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</si>
  <si>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</si>
  <si>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</si>
  <si>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</si>
  <si>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</si>
  <si>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</si>
  <si>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</si>
  <si>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</si>
  <si>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</si>
  <si>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</si>
  <si>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</si>
  <si>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</si>
  <si>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</si>
  <si>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</si>
  <si>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</si>
  <si>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</si>
  <si>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</si>
  <si>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</si>
  <si>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</si>
  <si>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</si>
  <si>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</si>
  <si>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</si>
  <si>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</si>
  <si>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</si>
  <si>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</si>
  <si>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</si>
  <si>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</si>
  <si>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</si>
  <si>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</si>
  <si>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</si>
  <si>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</si>
  <si>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</si>
  <si>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</si>
  <si>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</si>
  <si>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</si>
  <si>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</si>
  <si>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</si>
  <si>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</si>
  <si>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</si>
  <si>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</si>
  <si>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</si>
  <si>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</si>
  <si>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</si>
  <si>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</si>
  <si>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</si>
  <si>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</si>
  <si>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</si>
  <si>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</si>
  <si>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</si>
  <si>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</si>
  <si>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</si>
  <si>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</si>
  <si>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</si>
  <si>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</si>
  <si>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</si>
  <si>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</si>
  <si>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</si>
  <si>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</si>
  <si>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</si>
  <si>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</si>
  <si>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</si>
  <si>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</si>
  <si>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</si>
  <si>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</si>
  <si>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</si>
  <si>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</si>
  <si>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</si>
  <si>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</si>
  <si>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</si>
  <si>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</si>
  <si>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</si>
  <si>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</si>
  <si>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</si>
  <si>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</si>
  <si>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</si>
  <si>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</si>
  <si>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</si>
  <si>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</si>
  <si>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</si>
  <si>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</si>
  <si>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</si>
  <si>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</si>
  <si>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</si>
  <si>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</si>
  <si>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</si>
  <si>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</si>
  <si>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</si>
  <si>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</si>
  <si>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</si>
  <si>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</si>
  <si>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</si>
  <si>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</si>
  <si>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</si>
  <si>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</si>
  <si>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</si>
  <si>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</si>
  <si>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</si>
  <si>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</si>
  <si>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</si>
  <si>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</si>
  <si>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</si>
  <si>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</si>
  <si>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</si>
  <si>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</si>
  <si>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</si>
  <si>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</si>
  <si>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</si>
  <si>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</si>
  <si>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</si>
  <si>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</si>
  <si>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</si>
  <si>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</si>
  <si>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</si>
  <si>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</si>
  <si>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</si>
  <si>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</si>
  <si>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</si>
  <si>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</si>
  <si>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</si>
  <si>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</si>
  <si>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</si>
  <si>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</si>
  <si>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</si>
  <si>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</si>
  <si>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</si>
  <si>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</si>
  <si>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</si>
  <si>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</si>
  <si>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</si>
  <si>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</si>
  <si>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</si>
  <si>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</si>
  <si>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</si>
  <si>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</si>
  <si>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</si>
  <si>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</si>
  <si>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</si>
  <si>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</si>
  <si>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</si>
  <si>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</si>
  <si>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</si>
  <si>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</si>
  <si>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</si>
  <si>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</si>
  <si>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</si>
  <si>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</si>
  <si>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</si>
  <si>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</si>
  <si>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</si>
  <si>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</si>
  <si>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</si>
  <si>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</si>
  <si>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</si>
  <si>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</si>
  <si>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</si>
  <si>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</si>
  <si>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</si>
  <si>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</si>
  <si>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</si>
  <si>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</si>
  <si>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</si>
  <si>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</si>
  <si>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</si>
  <si>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</si>
  <si>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</si>
  <si>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</si>
  <si>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</si>
  <si>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</si>
  <si>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</si>
  <si>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</si>
  <si>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</si>
  <si>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</si>
  <si>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</si>
  <si>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</si>
  <si>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</si>
  <si>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</si>
  <si>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</si>
  <si>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</si>
  <si>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</si>
  <si>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</si>
  <si>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</si>
  <si>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</si>
  <si>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</si>
  <si>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</si>
  <si>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</si>
  <si>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</si>
  <si>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</si>
  <si>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</si>
  <si>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</si>
  <si>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</si>
  <si>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</si>
  <si>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</si>
  <si>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</si>
  <si>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</si>
  <si>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</si>
  <si>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</si>
  <si>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</si>
  <si>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</si>
  <si>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</si>
  <si>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</si>
  <si>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</si>
  <si>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</si>
  <si>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</si>
  <si>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</si>
  <si>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</si>
  <si>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</si>
  <si>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</si>
  <si>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</si>
  <si>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</si>
  <si>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</si>
  <si>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</si>
  <si>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</si>
  <si>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</si>
  <si>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</si>
  <si>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</si>
  <si>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</si>
  <si>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</si>
  <si>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</si>
  <si>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</si>
  <si>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</si>
  <si>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</si>
  <si>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</si>
  <si>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</si>
  <si>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</si>
  <si>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</si>
  <si>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</si>
  <si>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</si>
  <si>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</si>
  <si>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</si>
  <si>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</si>
  <si>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</si>
  <si>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</si>
  <si>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</si>
  <si>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</si>
  <si>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</si>
  <si>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</si>
  <si>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</si>
  <si>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</si>
  <si>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</si>
  <si>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</si>
  <si>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</si>
  <si>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</si>
  <si>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</si>
  <si>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</si>
  <si>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</si>
  <si>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</si>
  <si>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</si>
  <si>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</si>
  <si>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</si>
  <si>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</si>
  <si>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</si>
  <si>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</si>
  <si>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</si>
  <si>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</si>
  <si>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</si>
  <si>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</si>
  <si>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</si>
  <si>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</si>
  <si>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</si>
  <si>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</si>
  <si>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</si>
  <si>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</si>
  <si>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</si>
  <si>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</si>
  <si>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</si>
  <si>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</si>
  <si>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</si>
  <si>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</si>
  <si>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</si>
  <si>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</si>
  <si>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</si>
  <si>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</si>
  <si>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</si>
  <si>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</si>
  <si>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</si>
  <si>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</si>
  <si>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</si>
  <si>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</si>
  <si>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</si>
  <si>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</si>
  <si>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</si>
  <si>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</si>
  <si>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</si>
  <si>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</si>
  <si>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</si>
  <si>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</si>
  <si>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</si>
  <si>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</si>
  <si>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</si>
  <si>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</si>
  <si>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</si>
  <si>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</si>
  <si>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</si>
  <si>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</si>
  <si>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</si>
  <si>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</si>
  <si>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</si>
  <si>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</si>
  <si>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</si>
  <si>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</si>
  <si>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</si>
  <si>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</si>
  <si>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</si>
  <si>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</si>
  <si>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</si>
  <si>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</si>
  <si>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</si>
  <si>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</si>
  <si>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</si>
  <si>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</si>
  <si>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</si>
  <si>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</si>
  <si>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</si>
  <si>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</si>
  <si>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</si>
  <si>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</si>
  <si>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</si>
  <si>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</si>
  <si>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</si>
  <si>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</si>
  <si>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</si>
  <si>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</si>
  <si>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</si>
  <si>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</si>
  <si>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</si>
  <si>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</si>
  <si>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</si>
  <si>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</si>
  <si>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</si>
  <si>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</si>
  <si>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</si>
  <si>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</si>
  <si>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</si>
  <si>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</si>
  <si>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</si>
  <si>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</si>
  <si>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</si>
  <si>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</si>
  <si>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</si>
  <si>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</si>
  <si>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</si>
  <si>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</si>
  <si>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</si>
  <si>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</si>
  <si>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</si>
  <si>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</si>
  <si>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</si>
  <si>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</si>
  <si>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</si>
  <si>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</si>
  <si>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</si>
  <si>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</si>
  <si>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</si>
  <si>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</si>
  <si>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</si>
  <si>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</si>
  <si>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</si>
  <si>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</si>
  <si>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</si>
  <si>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</si>
  <si>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</si>
  <si>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</si>
  <si>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</si>
  <si>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</si>
  <si>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</si>
  <si>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</si>
  <si>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</si>
  <si>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</si>
  <si>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</si>
  <si>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</si>
  <si>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</si>
  <si>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</si>
  <si>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</si>
  <si>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</si>
  <si>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</si>
  <si>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</si>
  <si>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</si>
  <si>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</si>
  <si>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</si>
  <si>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</si>
  <si>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</si>
  <si>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</si>
  <si>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</si>
  <si>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</si>
  <si>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</si>
  <si>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</si>
  <si>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</si>
  <si>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</si>
  <si>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</si>
  <si>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</si>
  <si>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</si>
  <si>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</si>
  <si>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</si>
  <si>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</si>
  <si>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</si>
  <si>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</si>
  <si>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</si>
  <si>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</si>
  <si>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</si>
  <si>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</si>
  <si>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</si>
  <si>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</si>
  <si>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</si>
  <si>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</si>
  <si>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</si>
  <si>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</si>
  <si>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</si>
  <si>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</si>
  <si>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</si>
  <si>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</si>
  <si>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</si>
  <si>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</si>
  <si>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</si>
  <si>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</si>
  <si>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</si>
  <si>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</si>
  <si>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</si>
  <si>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</si>
  <si>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</si>
  <si>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</si>
  <si>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</si>
  <si>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</si>
  <si>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</si>
  <si>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</si>
  <si>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</si>
  <si>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</si>
  <si>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</si>
  <si>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</si>
  <si>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</si>
  <si>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</si>
  <si>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</si>
  <si>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</si>
  <si>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</si>
  <si>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</si>
  <si>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</si>
  <si>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</si>
  <si>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</si>
  <si>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</si>
  <si>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</si>
  <si>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</si>
  <si>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</si>
  <si>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</si>
  <si>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</si>
  <si>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</si>
  <si>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</si>
  <si>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</si>
  <si>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</si>
  <si>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</si>
  <si>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</si>
  <si>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</si>
  <si>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</si>
  <si>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</si>
  <si>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</si>
  <si>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</si>
  <si>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</si>
  <si>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</si>
  <si>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</si>
  <si>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</si>
  <si>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</si>
  <si>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</si>
  <si>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</si>
  <si>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</si>
  <si>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</si>
  <si>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</si>
  <si>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</si>
  <si>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</si>
  <si>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</si>
  <si>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</si>
  <si>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</si>
  <si>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</si>
  <si>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</si>
  <si>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</si>
  <si>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</si>
  <si>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</si>
  <si>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</si>
  <si>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</si>
  <si>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</si>
  <si>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</si>
  <si>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</si>
  <si>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</si>
  <si>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</si>
  <si>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</si>
  <si>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</si>
  <si>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</si>
  <si>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</si>
  <si>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</si>
  <si>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</si>
  <si>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</si>
  <si>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</si>
  <si>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</si>
  <si>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</si>
  <si>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</si>
  <si>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</si>
  <si>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</si>
  <si>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</si>
  <si>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</si>
  <si>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</si>
  <si>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</si>
  <si>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</si>
  <si>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</si>
  <si>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</si>
  <si>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</si>
  <si>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</si>
  <si>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</si>
  <si>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</si>
  <si>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</si>
  <si>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</si>
  <si>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</si>
  <si>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</si>
  <si>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</si>
  <si>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</si>
  <si>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</si>
  <si>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</si>
  <si>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</si>
  <si>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</si>
  <si>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</si>
  <si>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</si>
  <si>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</si>
  <si>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</si>
  <si>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</si>
  <si>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</si>
  <si>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</si>
  <si>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</si>
  <si>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</si>
  <si>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</si>
  <si>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</si>
  <si>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</si>
  <si>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</si>
  <si>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</si>
  <si>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</si>
  <si>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</si>
  <si>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</si>
  <si>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</si>
  <si>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</si>
  <si>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</si>
  <si>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</si>
  <si>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</si>
  <si>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</si>
  <si>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</si>
  <si>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</si>
  <si>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</si>
  <si>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</si>
  <si>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</si>
  <si>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</si>
  <si>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</si>
  <si>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</si>
  <si>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</si>
  <si>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</si>
  <si>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</si>
  <si>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</si>
  <si>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</si>
  <si>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</si>
  <si>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</si>
  <si>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</si>
  <si>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</si>
  <si>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</si>
  <si>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</si>
  <si>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</si>
  <si>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</si>
  <si>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</si>
  <si>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</si>
  <si>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</si>
  <si>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</si>
  <si>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</si>
  <si>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</si>
  <si>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</si>
  <si>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</si>
  <si>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</si>
  <si>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</si>
  <si>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</si>
  <si>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</si>
  <si>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</si>
  <si>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</si>
  <si>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</si>
  <si>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</si>
  <si>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</si>
  <si>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</si>
  <si>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</si>
  <si>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</si>
  <si>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</si>
  <si>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</si>
  <si>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</si>
  <si>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</si>
  <si>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</si>
  <si>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</si>
  <si>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</si>
  <si>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</si>
  <si>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</si>
  <si>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</si>
  <si>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</si>
  <si>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</si>
  <si>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</si>
  <si>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</si>
  <si>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</si>
  <si>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</si>
  <si>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</si>
  <si>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</si>
  <si>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</si>
  <si>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</si>
  <si>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</si>
  <si>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</si>
  <si>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</si>
  <si>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</si>
  <si>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</si>
  <si>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</si>
  <si>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</si>
  <si>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</si>
  <si>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</si>
  <si>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</si>
  <si>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</si>
  <si>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</si>
  <si>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</si>
  <si>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</si>
  <si>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</si>
  <si>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</si>
  <si>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</si>
  <si>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</si>
  <si>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</si>
  <si>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</si>
  <si>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</si>
  <si>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</si>
  <si>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</si>
  <si>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</si>
  <si>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</si>
  <si>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</si>
  <si>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</si>
  <si>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</si>
  <si>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</si>
  <si>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</si>
  <si>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</si>
  <si>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</si>
  <si>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</si>
  <si>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</si>
  <si>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</si>
  <si>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</si>
  <si>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</si>
  <si>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</si>
  <si>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</si>
  <si>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</si>
  <si>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</si>
  <si>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</si>
  <si>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</si>
  <si>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</si>
  <si>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</si>
  <si>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</si>
  <si>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</si>
  <si>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</si>
  <si>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</si>
  <si>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</si>
  <si>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</si>
  <si>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</si>
  <si>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</si>
  <si>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</si>
  <si>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</si>
  <si>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</si>
  <si>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</si>
  <si>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</si>
  <si>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</si>
  <si>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</si>
  <si>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</si>
  <si>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</si>
  <si>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</si>
  <si>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</si>
  <si>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</si>
  <si>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</si>
  <si>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</si>
  <si>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</si>
  <si>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</si>
  <si>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</si>
  <si>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</si>
  <si>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</si>
  <si>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</si>
  <si>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</si>
  <si>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</si>
  <si>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</si>
  <si>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</si>
  <si>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</si>
  <si>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</si>
  <si>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</si>
  <si>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</si>
  <si>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</si>
  <si>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</si>
  <si>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</si>
  <si>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</si>
  <si>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</si>
  <si>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</si>
  <si>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</si>
  <si>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</si>
  <si>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</si>
  <si>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</si>
  <si>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</si>
  <si>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</si>
  <si>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</si>
  <si>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</si>
  <si>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</si>
  <si>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</si>
  <si>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</si>
  <si>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</si>
  <si>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</si>
  <si>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</si>
  <si>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</si>
  <si>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</si>
  <si>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</si>
  <si>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</si>
  <si>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</si>
  <si>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</si>
  <si>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</si>
  <si>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</si>
  <si>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</si>
  <si>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</si>
  <si>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</si>
  <si>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</si>
  <si>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</si>
  <si>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</si>
  <si>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</si>
  <si>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</si>
  <si>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</si>
  <si>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</si>
  <si>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</si>
  <si>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</si>
  <si>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</si>
  <si>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</si>
  <si>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</si>
  <si>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</si>
  <si>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</si>
  <si>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</si>
  <si>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</si>
  <si>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</si>
  <si>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</si>
  <si>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</si>
  <si>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</si>
  <si>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</si>
  <si>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</si>
  <si>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</si>
  <si>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</si>
  <si>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</si>
  <si>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</si>
  <si>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</si>
  <si>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</si>
  <si>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</si>
  <si>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</si>
  <si>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</si>
  <si>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</si>
  <si>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</si>
  <si>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</si>
  <si>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</si>
  <si>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</si>
  <si>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</si>
  <si>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</si>
  <si>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</si>
  <si>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</si>
  <si>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</si>
  <si>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</si>
  <si>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</si>
  <si>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</si>
  <si>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</si>
  <si>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</si>
  <si>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</si>
  <si>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</si>
  <si>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</si>
  <si>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</si>
  <si>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</si>
  <si>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</si>
  <si>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</si>
  <si>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</si>
  <si>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</si>
  <si>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</si>
  <si>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</si>
  <si>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</si>
  <si>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</si>
  <si>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</si>
  <si>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</si>
  <si>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</si>
  <si>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</si>
  <si>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</si>
  <si>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</si>
  <si>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</si>
  <si>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</si>
  <si>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</si>
  <si>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</si>
  <si>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</si>
  <si>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</si>
  <si>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</si>
  <si>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</si>
  <si>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</si>
  <si>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</si>
  <si>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</si>
  <si>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</si>
  <si>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</si>
  <si>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</si>
  <si>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</si>
  <si>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</si>
  <si>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</si>
  <si>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</si>
  <si>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</si>
  <si>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</si>
  <si>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</si>
  <si>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</si>
  <si>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</si>
  <si>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</si>
  <si>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</si>
  <si>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</si>
  <si>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</si>
  <si>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</si>
  <si>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</si>
  <si>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</si>
  <si>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</si>
  <si>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</si>
  <si>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</si>
  <si>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</si>
  <si>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</si>
  <si>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</si>
  <si>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</si>
  <si>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</si>
  <si>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</si>
  <si>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</si>
  <si>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</si>
  <si>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</si>
  <si>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</si>
  <si>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</si>
  <si>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</si>
  <si>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</si>
  <si>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</si>
  <si>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</si>
  <si>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</si>
  <si>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</si>
  <si>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</si>
  <si>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</si>
  <si>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</si>
  <si>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</si>
  <si>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</si>
  <si>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</si>
  <si>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</si>
  <si>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</si>
  <si>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</si>
  <si>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</si>
  <si>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</si>
  <si>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</si>
  <si>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</si>
  <si>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</si>
  <si>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</si>
  <si>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</si>
  <si>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</si>
  <si>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</si>
  <si>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</si>
  <si>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</si>
  <si>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</si>
  <si>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</si>
  <si>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</si>
  <si>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</si>
  <si>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</si>
  <si>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</si>
  <si>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</si>
  <si>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</si>
  <si>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</si>
  <si>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</si>
  <si>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</si>
  <si>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</si>
  <si>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</si>
  <si>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</si>
  <si>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</si>
  <si>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</si>
  <si>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</si>
  <si>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</si>
  <si>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</si>
  <si>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</si>
  <si>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</si>
  <si>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</si>
  <si>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</si>
  <si>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</si>
  <si>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</si>
  <si>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</si>
  <si>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</si>
  <si>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</si>
  <si>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</si>
  <si>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</si>
  <si>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</si>
  <si>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</si>
  <si>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</si>
  <si>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</si>
  <si>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</si>
  <si>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</si>
  <si>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</si>
  <si>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</si>
  <si>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</si>
  <si>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</si>
  <si>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</si>
  <si>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</si>
  <si>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</si>
  <si>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</si>
  <si>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</si>
  <si>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</si>
  <si>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</si>
  <si>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</si>
  <si>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</si>
  <si>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</si>
  <si>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</si>
  <si>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</si>
  <si>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</si>
  <si>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</si>
  <si>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</si>
  <si>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</si>
  <si>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</si>
  <si>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</si>
  <si>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</si>
  <si>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</si>
  <si>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</si>
  <si>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</si>
  <si>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</si>
  <si>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</si>
  <si>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</si>
  <si>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</si>
  <si>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</si>
  <si>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</si>
  <si>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</si>
  <si>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</si>
  <si>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</si>
  <si>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</si>
  <si>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</si>
  <si>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</si>
  <si>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</si>
  <si>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</si>
  <si>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</si>
  <si>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</si>
  <si>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</si>
  <si>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</si>
  <si>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</si>
  <si>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</si>
  <si>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</si>
  <si>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</si>
  <si>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</si>
  <si>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</si>
  <si>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</si>
  <si>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</si>
  <si>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</si>
  <si>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</si>
  <si>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</si>
  <si>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</si>
  <si>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</si>
  <si>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</si>
  <si>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</si>
  <si>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</si>
  <si>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</si>
  <si>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</si>
  <si>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</si>
  <si>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</si>
  <si>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</si>
  <si>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</si>
  <si>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</si>
  <si>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</si>
  <si>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</si>
  <si>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</si>
  <si>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</si>
  <si>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</si>
  <si>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</si>
  <si>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</si>
  <si>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</si>
  <si>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</si>
  <si>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</si>
  <si>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</si>
  <si>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</si>
  <si>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</si>
  <si>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</si>
  <si>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</si>
  <si>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</si>
  <si>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</si>
  <si>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</si>
  <si>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</si>
  <si>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</si>
  <si>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</si>
  <si>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</si>
  <si>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</si>
  <si>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</si>
  <si>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</si>
  <si>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</si>
  <si>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</si>
  <si>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</si>
  <si>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</si>
  <si>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</si>
  <si>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</si>
  <si>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</si>
  <si>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</si>
  <si>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</si>
  <si>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</si>
  <si>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</si>
  <si>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</si>
  <si>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</si>
  <si>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</si>
  <si>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</si>
  <si>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</si>
  <si>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</si>
  <si>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</si>
  <si>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</si>
  <si>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</si>
  <si>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</si>
  <si>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</si>
  <si>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</si>
  <si>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</si>
  <si>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</si>
  <si>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</si>
  <si>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</si>
  <si>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</si>
  <si>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</si>
  <si>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</si>
  <si>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</si>
  <si>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</si>
  <si>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</si>
  <si>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</si>
  <si>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</si>
  <si>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</si>
  <si>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</si>
  <si>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</si>
  <si>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</si>
  <si>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</si>
  <si>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</si>
  <si>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</si>
  <si>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</si>
  <si>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</si>
  <si>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</si>
  <si>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</si>
  <si>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</si>
  <si>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</si>
  <si>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</si>
  <si>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</si>
  <si>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</si>
  <si>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</si>
  <si>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</si>
  <si>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</si>
  <si>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</si>
  <si>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</si>
  <si>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</si>
  <si>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</si>
  <si>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</si>
  <si>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</si>
  <si>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</si>
  <si>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</si>
  <si>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</si>
  <si>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</si>
  <si>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</si>
  <si>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</si>
  <si>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</si>
  <si>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</si>
  <si>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</si>
  <si>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</si>
  <si>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</si>
  <si>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</si>
  <si>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</si>
  <si>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</si>
  <si>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</si>
  <si>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</si>
  <si>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</si>
  <si>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</si>
  <si>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</si>
  <si>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</si>
  <si>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</si>
  <si>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</si>
  <si>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</si>
  <si>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</si>
  <si>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</si>
  <si>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</si>
  <si>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</si>
  <si>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</si>
  <si>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</si>
  <si>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</si>
  <si>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</si>
  <si>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</si>
  <si>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</si>
  <si>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</si>
  <si>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</si>
  <si>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</si>
  <si>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</si>
  <si>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</si>
  <si>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</si>
  <si>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</si>
  <si>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</si>
  <si>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</si>
  <si>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</si>
  <si>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</si>
  <si>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</si>
  <si>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</si>
  <si>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</si>
  <si>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</si>
  <si>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</si>
  <si>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</si>
  <si>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</si>
  <si>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</si>
  <si>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</si>
  <si>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</si>
  <si>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</si>
  <si>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</si>
  <si>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</si>
  <si>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</si>
  <si>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</si>
  <si>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</si>
  <si>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</si>
  <si>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</si>
  <si>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</si>
  <si>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</si>
  <si>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</si>
  <si>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</si>
  <si>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</si>
  <si>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</si>
  <si>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</si>
  <si>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</si>
  <si>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</si>
  <si>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</si>
  <si>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</si>
  <si>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</si>
  <si>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</si>
  <si>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</si>
  <si>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</si>
  <si>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</si>
  <si>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</si>
  <si>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</si>
  <si>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</si>
  <si>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</si>
  <si>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</si>
  <si>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</si>
  <si>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</si>
  <si>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</si>
  <si>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</si>
  <si>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</si>
  <si>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</si>
  <si>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</si>
  <si>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</si>
  <si>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</si>
  <si>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</si>
  <si>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</si>
  <si>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</si>
  <si>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</si>
  <si>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</si>
  <si>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</si>
  <si>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</si>
  <si>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</si>
  <si>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</si>
  <si>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</si>
  <si>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</si>
  <si>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</si>
  <si>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</si>
  <si>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</si>
  <si>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</si>
  <si>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</si>
  <si>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</si>
  <si>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</si>
  <si>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</si>
  <si>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</si>
  <si>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</si>
  <si>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</si>
  <si>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</si>
  <si>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</si>
  <si>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</si>
  <si>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</si>
  <si>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</si>
  <si>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</si>
  <si>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</si>
  <si>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</si>
  <si>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</si>
  <si>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</si>
  <si>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</si>
  <si>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</si>
  <si>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</si>
  <si>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</si>
  <si>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</si>
  <si>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</si>
  <si>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</si>
  <si>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</si>
  <si>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</si>
  <si>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</si>
  <si>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</si>
  <si>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</si>
  <si>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</si>
  <si>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</si>
  <si>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</si>
  <si>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</si>
  <si>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</si>
  <si>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</si>
  <si>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</si>
  <si>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</si>
  <si>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</si>
  <si>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</si>
  <si>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</si>
  <si>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</si>
  <si>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</si>
  <si>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</si>
  <si>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</si>
  <si>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</si>
  <si>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</si>
  <si>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</si>
  <si>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</si>
  <si>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</si>
  <si>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</si>
  <si>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</si>
  <si>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</si>
  <si>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</si>
  <si>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</si>
  <si>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</si>
  <si>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</si>
  <si>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</si>
  <si>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</si>
  <si>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</si>
  <si>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</si>
  <si>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</si>
  <si>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</si>
  <si>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</si>
  <si>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</si>
  <si>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</si>
  <si>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</si>
  <si>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</si>
  <si>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</si>
  <si>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</si>
  <si>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</si>
  <si>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</si>
  <si>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</si>
  <si>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</si>
  <si>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</si>
  <si>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</si>
  <si>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</si>
  <si>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</si>
  <si>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</si>
  <si>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</si>
  <si>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</si>
  <si>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</si>
  <si>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</si>
  <si>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</si>
  <si>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</si>
  <si>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</si>
  <si>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</si>
  <si>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</si>
  <si>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</si>
  <si>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</si>
  <si>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</si>
  <si>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</si>
  <si>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</si>
  <si>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</si>
  <si>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</si>
  <si>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</si>
  <si>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</si>
  <si>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</si>
  <si>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</si>
  <si>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</si>
  <si>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</si>
  <si>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</si>
  <si>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</si>
  <si>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</si>
  <si>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</si>
  <si>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</si>
  <si>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</si>
  <si>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</si>
  <si>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</si>
  <si>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</si>
  <si>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</si>
  <si>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</si>
  <si>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</si>
  <si>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</si>
  <si>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</si>
  <si>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</si>
  <si>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</si>
  <si>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</si>
  <si>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</si>
  <si>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</si>
  <si>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</si>
  <si>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</si>
  <si>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</si>
  <si>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</si>
  <si>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</si>
  <si>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</si>
  <si>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</si>
  <si>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</si>
  <si>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</si>
  <si>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</si>
  <si>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</si>
  <si>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</si>
  <si>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</si>
  <si>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</si>
  <si>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</si>
  <si>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</si>
  <si>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</si>
  <si>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</si>
  <si>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</si>
  <si>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</si>
  <si>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</si>
  <si>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</si>
  <si>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</si>
  <si>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</si>
  <si>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</si>
  <si>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</si>
  <si>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</si>
  <si>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</si>
  <si>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</si>
  <si>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</si>
  <si>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</si>
  <si>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</si>
  <si>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</si>
  <si>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</si>
  <si>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</si>
  <si>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</si>
  <si>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</si>
  <si>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</si>
  <si>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</si>
  <si>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</si>
  <si>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</si>
  <si>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</si>
  <si>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</si>
  <si>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</si>
  <si>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</si>
  <si>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</si>
  <si>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</si>
  <si>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</si>
  <si>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</si>
  <si>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</si>
  <si>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</si>
  <si>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</si>
  <si>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</si>
  <si>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</si>
  <si>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</si>
  <si>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</si>
  <si>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</si>
  <si>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</si>
  <si>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</si>
  <si>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</si>
  <si>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</si>
  <si>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</si>
  <si>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</si>
  <si>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</si>
  <si>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</si>
  <si>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</si>
  <si>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</si>
  <si>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</si>
  <si>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</si>
  <si>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</si>
  <si>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</si>
  <si>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</si>
  <si>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</si>
  <si>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</si>
  <si>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</si>
  <si>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</si>
  <si>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</si>
  <si>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</si>
  <si>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</si>
  <si>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</si>
  <si>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</si>
  <si>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</si>
  <si>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</si>
  <si>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</si>
  <si>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</si>
  <si>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</si>
  <si>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</si>
  <si>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</si>
  <si>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</si>
  <si>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</si>
  <si>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</si>
  <si>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</si>
  <si>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</si>
  <si>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</si>
  <si>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</si>
  <si>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</si>
  <si>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</si>
  <si>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</si>
  <si>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</si>
  <si>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</si>
  <si>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</si>
  <si>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</si>
  <si>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</si>
  <si>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</si>
  <si>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</si>
  <si>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</si>
  <si>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</si>
  <si>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</si>
  <si>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</si>
  <si>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</si>
  <si>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</si>
  <si>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</si>
  <si>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</si>
  <si>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</si>
  <si>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</si>
  <si>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</si>
  <si>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</si>
  <si>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</si>
  <si>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</si>
  <si>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</si>
  <si>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</si>
  <si>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</si>
  <si>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</si>
  <si>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</si>
  <si>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</si>
  <si>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</si>
  <si>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</si>
  <si>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</si>
  <si>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</si>
  <si>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</si>
  <si>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</si>
  <si>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</si>
  <si>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</si>
  <si>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</si>
  <si>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</si>
  <si>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</si>
  <si>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</si>
  <si>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</si>
  <si>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</si>
  <si>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</si>
  <si>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</si>
  <si>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</si>
  <si>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</si>
  <si>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</si>
  <si>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</si>
  <si>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</si>
  <si>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</si>
  <si>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</si>
  <si>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</si>
  <si>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</si>
  <si>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</si>
  <si>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</si>
  <si>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</si>
  <si>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</si>
  <si>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</si>
  <si>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</si>
  <si>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</si>
  <si>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</si>
  <si>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</si>
  <si>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</si>
  <si>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</si>
  <si>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</si>
  <si>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</si>
  <si>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</si>
  <si>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</si>
  <si>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</si>
  <si>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</si>
  <si>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</si>
  <si>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</si>
  <si>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</si>
  <si>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</si>
  <si>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</si>
  <si>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</si>
  <si>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</si>
  <si>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</si>
  <si>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</si>
  <si>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</si>
  <si>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</si>
  <si>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</si>
  <si>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</si>
  <si>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</si>
  <si>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</si>
  <si>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</si>
  <si>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</si>
  <si>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</si>
  <si>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</si>
  <si>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</si>
  <si>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</si>
  <si>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</si>
  <si>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</si>
  <si>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</si>
  <si>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</si>
  <si>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</si>
  <si>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</si>
  <si>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</si>
  <si>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</si>
  <si>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</si>
  <si>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</si>
  <si>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</si>
  <si>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</si>
  <si>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</si>
  <si>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</si>
  <si>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</si>
  <si>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</si>
  <si>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</si>
  <si>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</si>
  <si>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</si>
  <si>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</si>
  <si>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</si>
  <si>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</si>
  <si>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</si>
  <si>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</si>
  <si>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</si>
  <si>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</si>
  <si>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</si>
  <si>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</si>
  <si>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</si>
  <si>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</si>
  <si>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</si>
  <si>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</si>
  <si>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</si>
  <si>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</si>
  <si>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</si>
  <si>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</si>
  <si>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</si>
  <si>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</si>
  <si>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</si>
  <si>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</si>
  <si>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</si>
  <si>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</si>
  <si>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</si>
  <si>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</si>
  <si>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</si>
  <si>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</si>
  <si>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</si>
  <si>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</si>
  <si>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</si>
  <si>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</si>
  <si>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</si>
  <si>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</si>
  <si>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</si>
  <si>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</si>
  <si>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</si>
  <si>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</si>
  <si>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</si>
  <si>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</si>
  <si>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</si>
  <si>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</si>
  <si>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</si>
  <si>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</si>
  <si>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</si>
  <si>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</si>
  <si>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</si>
  <si>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</si>
  <si>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</si>
  <si>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</si>
  <si>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</si>
  <si>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</si>
  <si>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</si>
  <si>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</si>
  <si>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</si>
  <si>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</si>
  <si>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</si>
  <si>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</si>
  <si>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</si>
  <si>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</si>
  <si>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</si>
  <si>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</si>
  <si>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</si>
  <si>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</si>
  <si>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</si>
  <si>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</si>
  <si>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</si>
  <si>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</si>
  <si>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</si>
  <si>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</si>
  <si>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</si>
  <si>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</si>
  <si>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</si>
  <si>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</si>
  <si>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</si>
  <si>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</si>
  <si>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</si>
  <si>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</si>
  <si>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</si>
  <si>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</si>
  <si>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</si>
  <si>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</si>
  <si>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</si>
  <si>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</si>
  <si>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</si>
  <si>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</si>
  <si>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</si>
  <si>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</si>
  <si>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</si>
  <si>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</si>
  <si>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</si>
  <si>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</si>
  <si>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</si>
  <si>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</si>
  <si>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</si>
  <si>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</si>
  <si>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</si>
  <si>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</si>
  <si>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</si>
  <si>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</si>
  <si>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</si>
  <si>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</si>
  <si>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</si>
  <si>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</si>
  <si>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</si>
  <si>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</si>
  <si>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</si>
  <si>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</si>
  <si>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</si>
  <si>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</si>
  <si>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</si>
  <si>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</si>
  <si>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</si>
  <si>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</si>
  <si>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</si>
  <si>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</si>
  <si>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</si>
  <si>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</si>
  <si>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</si>
  <si>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</si>
  <si>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</si>
  <si>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</si>
  <si>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</si>
  <si>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</si>
  <si>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</si>
  <si>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</si>
  <si>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</si>
  <si>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</si>
  <si>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</si>
  <si>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</si>
  <si>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</si>
  <si>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</si>
  <si>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</si>
  <si>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</si>
  <si>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</si>
  <si>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</si>
  <si>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</si>
  <si>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</si>
  <si>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</si>
  <si>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</si>
  <si>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</si>
  <si>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</si>
  <si>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</si>
  <si>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</si>
  <si>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</si>
  <si>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</si>
  <si>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</si>
  <si>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</si>
  <si>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</si>
  <si>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</si>
  <si>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</si>
  <si>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</si>
  <si>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</si>
  <si>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</si>
  <si>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</si>
  <si>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</si>
  <si>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</si>
  <si>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</si>
  <si>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</si>
  <si>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</si>
  <si>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</si>
  <si>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</si>
  <si>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</si>
  <si>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</si>
  <si>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</si>
  <si>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</si>
  <si>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</si>
  <si>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</si>
  <si>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</si>
  <si>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</si>
  <si>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</si>
  <si>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</si>
  <si>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</si>
  <si>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</si>
  <si>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</si>
  <si>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</si>
  <si>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</si>
  <si>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</si>
  <si>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</si>
  <si>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</si>
  <si>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</si>
  <si>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</si>
  <si>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</si>
  <si>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</si>
  <si>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</si>
  <si>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</si>
  <si>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</si>
  <si>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</si>
  <si>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</si>
  <si>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</si>
  <si>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</si>
  <si>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</si>
  <si>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</si>
  <si>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</si>
  <si>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</si>
  <si>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</si>
  <si>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</si>
  <si>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</si>
  <si>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</si>
  <si>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</si>
  <si>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</si>
  <si>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</si>
  <si>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</si>
  <si>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</si>
  <si>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</si>
  <si>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</si>
  <si>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</si>
  <si>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</si>
  <si>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</si>
  <si>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</si>
  <si>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</si>
  <si>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</si>
  <si>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</si>
  <si>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</si>
  <si>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</si>
  <si>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</si>
  <si>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</si>
  <si>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</si>
  <si>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</si>
  <si>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</si>
  <si>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</si>
  <si>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</si>
  <si>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</si>
  <si>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</si>
  <si>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</si>
  <si>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</si>
  <si>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</si>
  <si>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</si>
  <si>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</si>
  <si>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</si>
  <si>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</si>
  <si>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</si>
  <si>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</si>
  <si>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</si>
  <si>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</si>
  <si>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</si>
  <si>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</si>
  <si>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</si>
  <si>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</si>
  <si>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</si>
  <si>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</si>
  <si>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</si>
  <si>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</si>
  <si>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</si>
  <si>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</si>
  <si>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</si>
  <si>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</si>
  <si>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</si>
  <si>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</si>
  <si>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</si>
  <si>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</si>
  <si>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</si>
  <si>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</si>
  <si>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</si>
  <si>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</si>
  <si>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</si>
  <si>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</si>
  <si>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</si>
  <si>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</si>
  <si>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</si>
  <si>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</si>
  <si>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</si>
  <si>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</si>
  <si>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</si>
  <si>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</si>
  <si>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</si>
  <si>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</si>
  <si>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</si>
  <si>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</si>
  <si>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</si>
  <si>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</si>
  <si>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</si>
  <si>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</si>
  <si>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</si>
  <si>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</si>
  <si>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</si>
  <si>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</si>
  <si>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</si>
  <si>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</si>
  <si>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</si>
  <si>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</si>
  <si>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</si>
  <si>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</si>
  <si>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</si>
  <si>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</si>
  <si>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</si>
  <si>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</si>
  <si>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</si>
  <si>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</si>
  <si>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</si>
  <si>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</si>
  <si>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</si>
  <si>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</si>
  <si>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</si>
  <si>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</si>
  <si>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</si>
  <si>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</si>
  <si>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</si>
  <si>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</si>
  <si>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</si>
  <si>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</si>
  <si>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</si>
  <si>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</si>
  <si>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</si>
  <si>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</si>
  <si>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</si>
  <si>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</si>
  <si>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</si>
  <si>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</si>
  <si>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</si>
  <si>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</si>
  <si>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</si>
  <si>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</si>
  <si>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</si>
  <si>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</si>
  <si>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</si>
  <si>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</si>
  <si>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</si>
  <si>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</si>
  <si>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</si>
  <si>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</si>
  <si>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</si>
  <si>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</si>
  <si>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</si>
  <si>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</si>
  <si>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</si>
  <si>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</si>
  <si>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</si>
  <si>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</si>
  <si>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</si>
  <si>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</si>
  <si>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</si>
  <si>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</si>
  <si>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</si>
  <si>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</si>
  <si>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</si>
  <si>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</si>
  <si>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</si>
  <si>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</si>
  <si>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</si>
  <si>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</si>
  <si>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</si>
  <si>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</si>
  <si>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</si>
  <si>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</si>
  <si>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</si>
  <si>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</si>
  <si>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</si>
  <si>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</si>
  <si>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</si>
  <si>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</si>
  <si>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</si>
  <si>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</si>
  <si>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</si>
  <si>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</si>
  <si>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</si>
  <si>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</si>
  <si>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</si>
  <si>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</si>
  <si>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</si>
  <si>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</si>
  <si>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</si>
  <si>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</si>
  <si>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</si>
  <si>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</si>
  <si>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</si>
  <si>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</si>
  <si>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</si>
  <si>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</si>
  <si>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</si>
  <si>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</si>
  <si>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</si>
  <si>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</si>
  <si>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</si>
  <si>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</si>
  <si>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</si>
  <si>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</si>
  <si>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</si>
  <si>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</si>
  <si>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</si>
  <si>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</si>
  <si>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</si>
  <si>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</si>
  <si>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</si>
  <si>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</si>
  <si>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</si>
  <si>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</si>
  <si>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</si>
  <si>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</si>
  <si>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</si>
  <si>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</si>
  <si>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</si>
  <si>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</si>
  <si>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</si>
  <si>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</si>
  <si>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</si>
  <si>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</si>
  <si>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</si>
  <si>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</si>
  <si>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</si>
  <si>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</si>
  <si>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</si>
  <si>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</si>
  <si>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</si>
  <si>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</si>
  <si>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</si>
  <si>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</si>
  <si>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</si>
  <si>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</si>
  <si>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</si>
  <si>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</si>
  <si>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</si>
  <si>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</si>
  <si>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</si>
  <si>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</si>
  <si>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</si>
  <si>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</si>
  <si>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</si>
  <si>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</si>
  <si>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</si>
  <si>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</si>
  <si>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</si>
  <si>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</si>
  <si>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</si>
  <si>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</si>
  <si>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</si>
  <si>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</si>
  <si>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</si>
  <si>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</si>
  <si>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</si>
  <si>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</si>
  <si>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</si>
  <si>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</si>
  <si>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</si>
  <si>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</si>
  <si>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</si>
  <si>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</si>
  <si>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</si>
  <si>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</si>
  <si>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</si>
  <si>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</si>
  <si>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</si>
  <si>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</si>
  <si>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</si>
  <si>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</si>
  <si>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</si>
  <si>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</si>
  <si>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</si>
  <si>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</si>
  <si>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</si>
  <si>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</si>
  <si>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</si>
  <si>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</si>
  <si>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</si>
  <si>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</si>
  <si>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</si>
  <si>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</si>
  <si>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</si>
  <si>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</si>
  <si>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</si>
  <si>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</si>
  <si>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</si>
  <si>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</si>
  <si>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</si>
  <si>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</si>
  <si>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</si>
  <si>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</si>
  <si>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</si>
  <si>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</si>
  <si>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</si>
  <si>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</si>
  <si>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</si>
  <si>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</si>
  <si>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</si>
  <si>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</si>
  <si>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</si>
  <si>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</si>
  <si>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</si>
  <si>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</si>
  <si>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</si>
  <si>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</si>
  <si>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</si>
  <si>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</si>
  <si>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</si>
  <si>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</si>
  <si>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</si>
  <si>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</si>
  <si>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</si>
  <si>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</si>
  <si>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</si>
  <si>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</si>
  <si>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</si>
  <si>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</si>
  <si>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</si>
  <si>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</si>
  <si>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</si>
  <si>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</si>
  <si>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</si>
  <si>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</si>
  <si>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</si>
  <si>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</si>
  <si>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</si>
  <si>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</si>
  <si>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</si>
  <si>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</si>
  <si>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</si>
  <si>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</si>
  <si>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</si>
  <si>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</si>
  <si>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</si>
  <si>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</si>
  <si>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</si>
  <si>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</si>
  <si>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</si>
  <si>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</si>
  <si>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</si>
  <si>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</si>
  <si>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</si>
  <si>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</si>
  <si>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</si>
  <si>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</si>
  <si>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</si>
  <si>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</si>
  <si>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</si>
  <si>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</si>
  <si>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</si>
  <si>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</si>
  <si>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</si>
  <si>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</si>
  <si>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</si>
  <si>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</si>
  <si>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</si>
  <si>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</si>
  <si>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</si>
  <si>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</si>
  <si>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</si>
  <si>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</si>
  <si>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</si>
  <si>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</si>
  <si>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</si>
  <si>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</si>
  <si>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</si>
  <si>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</si>
  <si>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</si>
  <si>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</si>
  <si>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</si>
  <si>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</si>
  <si>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</si>
  <si>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</si>
  <si>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</si>
  <si>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</si>
  <si>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</si>
  <si>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</si>
  <si>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</si>
  <si>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</si>
  <si>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</si>
  <si>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</si>
  <si>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</si>
  <si>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</si>
  <si>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</si>
  <si>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</si>
  <si>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</si>
  <si>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</si>
  <si>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</si>
  <si>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</si>
  <si>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</si>
  <si>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</si>
  <si>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</si>
  <si>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</si>
  <si>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</si>
  <si>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</si>
  <si>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</si>
  <si>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</si>
  <si>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</si>
  <si>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</si>
  <si>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</si>
  <si>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</si>
  <si>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</si>
  <si>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</si>
  <si>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</si>
  <si>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</si>
  <si>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</si>
  <si>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</si>
  <si>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</si>
  <si>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</si>
  <si>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</si>
  <si>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</si>
  <si>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</si>
  <si>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</si>
  <si>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</si>
  <si>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</si>
  <si>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</si>
  <si>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</si>
  <si>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</si>
  <si>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</si>
  <si>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</si>
  <si>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</si>
  <si>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</si>
  <si>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</si>
  <si>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</si>
  <si>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</si>
  <si>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</si>
  <si>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</si>
  <si>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</si>
  <si>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</si>
  <si>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</si>
  <si>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</si>
  <si>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</si>
  <si>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</si>
  <si>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</si>
  <si>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</si>
  <si>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</si>
  <si>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</si>
  <si>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</si>
  <si>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</si>
  <si>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</si>
  <si>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</si>
  <si>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</si>
  <si>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</si>
  <si>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</si>
  <si>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</si>
  <si>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</si>
  <si>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</si>
  <si>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</si>
  <si>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</si>
  <si>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</si>
  <si>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</si>
  <si>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</si>
  <si>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</si>
  <si>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</si>
  <si>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</si>
  <si>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</si>
  <si>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</si>
  <si>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</si>
  <si>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</si>
  <si>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</si>
  <si>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</si>
  <si>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</si>
  <si>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</si>
  <si>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</si>
  <si>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</si>
  <si>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</si>
  <si>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</si>
  <si>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</si>
  <si>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</si>
  <si>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</si>
  <si>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</si>
  <si>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</si>
  <si>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</si>
  <si>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</si>
  <si>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</si>
  <si>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</si>
  <si>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</si>
  <si>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</si>
  <si>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</si>
  <si>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</si>
  <si>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</si>
  <si>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</si>
  <si>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</si>
  <si>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</si>
  <si>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</si>
  <si>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</si>
  <si>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</si>
  <si>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</si>
  <si>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</si>
  <si>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</si>
  <si>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</si>
  <si>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</si>
  <si>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</si>
  <si>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</si>
  <si>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</si>
  <si>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</si>
  <si>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</si>
  <si>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</si>
  <si>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</si>
  <si>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</si>
  <si>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</si>
  <si>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</si>
  <si>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</si>
  <si>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</si>
  <si>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</si>
  <si>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</si>
  <si>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</si>
  <si>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</si>
  <si>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</si>
  <si>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</si>
  <si>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</si>
  <si>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</si>
  <si>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</si>
  <si>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</si>
  <si>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</si>
  <si>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</si>
  <si>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</si>
  <si>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</si>
  <si>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</si>
  <si>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</si>
  <si>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</si>
  <si>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</si>
  <si>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</si>
  <si>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</si>
  <si>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</si>
  <si>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</si>
  <si>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</si>
  <si>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</si>
  <si>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</si>
  <si>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</si>
  <si>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</si>
  <si>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</si>
  <si>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</si>
  <si>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</si>
  <si>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</si>
  <si>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</si>
  <si>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</si>
  <si>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</si>
  <si>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</si>
  <si>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</si>
  <si>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</si>
  <si>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</si>
  <si>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</si>
  <si>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</si>
  <si>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</si>
  <si>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</si>
  <si>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</si>
  <si>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</si>
  <si>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</si>
  <si>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</si>
  <si>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</si>
  <si>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</si>
  <si>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</si>
  <si>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</si>
  <si>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</si>
  <si>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</si>
  <si>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</si>
  <si>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</si>
  <si>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</si>
  <si>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</si>
  <si>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</si>
  <si>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</si>
  <si>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</si>
  <si>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</si>
  <si>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</si>
  <si>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</si>
  <si>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</si>
  <si>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</si>
  <si>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</si>
  <si>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</si>
  <si>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</si>
  <si>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</si>
  <si>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</si>
  <si>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</si>
  <si>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</si>
  <si>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</si>
  <si>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</si>
  <si>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</si>
  <si>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</si>
  <si>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</si>
  <si>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</si>
  <si>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</si>
  <si>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</si>
  <si>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</si>
  <si>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</si>
  <si>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</si>
  <si>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</si>
  <si>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</si>
  <si>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</si>
  <si>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</si>
  <si>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</si>
  <si>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</si>
  <si>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</si>
  <si>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</si>
  <si>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</si>
  <si>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</si>
  <si>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</si>
  <si>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</si>
  <si>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</si>
  <si>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</si>
  <si>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</si>
  <si>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</si>
  <si>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</si>
  <si>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</si>
  <si>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</si>
  <si>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</si>
  <si>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</si>
  <si>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</si>
  <si>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</si>
  <si>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</si>
  <si>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</si>
  <si>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</si>
  <si>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</si>
  <si>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</si>
  <si>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</si>
  <si>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</si>
  <si>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</si>
  <si>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</si>
  <si>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</si>
  <si>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</si>
  <si>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</si>
  <si>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</si>
  <si>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</si>
  <si>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</si>
  <si>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</si>
  <si>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</si>
  <si>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</si>
  <si>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</si>
  <si>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</si>
  <si>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</si>
  <si>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</si>
  <si>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</si>
  <si>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</si>
  <si>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</si>
  <si>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</si>
  <si>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</si>
  <si>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</si>
  <si>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</si>
  <si>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</si>
  <si>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</si>
  <si>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</si>
  <si>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</si>
  <si>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</si>
  <si>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</si>
  <si>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</si>
  <si>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</si>
  <si>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</si>
  <si>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</si>
  <si>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</si>
  <si>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</si>
  <si>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</si>
  <si>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</si>
  <si>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</si>
  <si>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</si>
  <si>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</si>
  <si>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</si>
  <si>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</si>
  <si>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</si>
  <si>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</si>
  <si>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</si>
  <si>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</si>
  <si>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</si>
  <si>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</si>
  <si>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</si>
  <si>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</si>
  <si>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</si>
  <si>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</si>
  <si>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</si>
  <si>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</si>
  <si>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</si>
  <si>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</si>
  <si>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</si>
  <si>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</si>
  <si>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</si>
  <si>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</si>
  <si>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</si>
  <si>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</si>
  <si>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</si>
  <si>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</si>
  <si>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</si>
  <si>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</si>
  <si>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</si>
  <si>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</si>
  <si>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</si>
  <si>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</si>
  <si>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</si>
  <si>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</si>
  <si>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</si>
  <si>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</si>
  <si>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</si>
  <si>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</si>
  <si>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</si>
  <si>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</si>
  <si>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</si>
  <si>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</si>
  <si>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</si>
  <si>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</si>
  <si>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</si>
  <si>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</si>
  <si>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</si>
  <si>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</si>
  <si>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</si>
  <si>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</si>
  <si>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</si>
  <si>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</si>
  <si>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</si>
  <si>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</si>
  <si>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</si>
  <si>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</si>
  <si>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</si>
  <si>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</si>
  <si>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</si>
  <si>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</si>
  <si>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</si>
  <si>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</si>
  <si>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</si>
  <si>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</si>
  <si>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</si>
  <si>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</si>
  <si>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</si>
  <si>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</si>
  <si>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</si>
  <si>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</si>
  <si>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</si>
  <si>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</si>
  <si>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</si>
  <si>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</si>
  <si>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</si>
  <si>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</si>
  <si>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</si>
  <si>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</si>
  <si>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</si>
  <si>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</si>
  <si>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</si>
  <si>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</si>
  <si>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</si>
  <si>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</si>
  <si>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</si>
  <si>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</si>
  <si>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</si>
  <si>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</si>
  <si>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</si>
  <si>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</si>
  <si>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</si>
  <si>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</si>
  <si>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</si>
  <si>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</si>
  <si>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</si>
  <si>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</si>
  <si>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</si>
  <si>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</si>
  <si>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</si>
  <si>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</si>
  <si>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</si>
  <si>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</si>
  <si>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</si>
  <si>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</si>
  <si>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</si>
  <si>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</si>
  <si>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</si>
  <si>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</si>
  <si>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</si>
  <si>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</si>
  <si>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</si>
  <si>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</si>
  <si>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</si>
  <si>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</si>
  <si>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</si>
  <si>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</si>
  <si>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</si>
  <si>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</si>
  <si>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</si>
  <si>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</si>
  <si>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</si>
  <si>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</si>
  <si>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</si>
  <si>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</si>
  <si>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</si>
  <si>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</si>
  <si>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</si>
  <si>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</si>
  <si>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</si>
  <si>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</si>
  <si>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</si>
  <si>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</si>
  <si>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</si>
  <si>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</si>
  <si>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</si>
  <si>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</si>
  <si>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</si>
  <si>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</si>
  <si>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</si>
  <si>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</si>
  <si>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</si>
  <si>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</si>
  <si>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</si>
  <si>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</si>
  <si>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</si>
  <si>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</si>
  <si>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</si>
  <si>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</si>
  <si>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</si>
  <si>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</si>
  <si>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</si>
  <si>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</si>
  <si>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</si>
  <si>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</si>
  <si>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</si>
  <si>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</si>
  <si>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</si>
  <si>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</si>
  <si>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</si>
  <si>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</si>
  <si>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</si>
  <si>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</si>
  <si>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</si>
  <si>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</si>
  <si>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</si>
  <si>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</si>
  <si>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</si>
  <si>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</si>
  <si>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</si>
  <si>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</si>
  <si>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</si>
  <si>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</si>
  <si>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</si>
  <si>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</si>
  <si>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</si>
  <si>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</si>
  <si>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</si>
  <si>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</si>
  <si>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</si>
  <si>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</si>
  <si>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</si>
  <si>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</si>
  <si>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</si>
  <si>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</si>
  <si>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</si>
  <si>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</si>
  <si>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</si>
  <si>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</si>
  <si>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</si>
  <si>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</si>
  <si>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</si>
  <si>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</si>
  <si>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</si>
  <si>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</si>
  <si>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</si>
  <si>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</si>
  <si>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</si>
  <si>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</si>
  <si>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</si>
  <si>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</si>
  <si>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</si>
  <si>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</si>
  <si>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</si>
  <si>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</si>
  <si>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</si>
  <si>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</si>
  <si>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</si>
  <si>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</si>
  <si>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</si>
  <si>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</si>
  <si>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</si>
  <si>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</si>
  <si>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</si>
  <si>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</si>
  <si>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</si>
  <si>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</si>
  <si>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</si>
  <si>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</si>
  <si>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</si>
  <si>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</si>
  <si>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</si>
  <si>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</si>
  <si>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</si>
  <si>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</si>
  <si>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</si>
  <si>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</si>
  <si>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</si>
  <si>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</si>
  <si>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</si>
  <si>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</si>
  <si>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</si>
  <si>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</si>
  <si>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</si>
  <si>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</si>
  <si>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</si>
  <si>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</si>
  <si>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</si>
  <si>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</si>
  <si>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</si>
  <si>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</si>
  <si>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</si>
  <si>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</si>
  <si>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</si>
  <si>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</si>
  <si>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</si>
  <si>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</si>
  <si>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</si>
  <si>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</si>
  <si>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</si>
  <si>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</si>
  <si>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</si>
  <si>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</si>
  <si>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</si>
  <si>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</si>
  <si>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</si>
  <si>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</si>
  <si>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</si>
  <si>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</si>
  <si>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</si>
  <si>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</si>
  <si>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</si>
  <si>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</si>
  <si>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</si>
  <si>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</si>
  <si>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</si>
  <si>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</si>
  <si>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</si>
  <si>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</si>
  <si>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</si>
  <si>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</si>
  <si>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</si>
  <si>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</si>
  <si>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</si>
  <si>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</si>
  <si>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</si>
  <si>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</si>
  <si>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</si>
  <si>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</si>
  <si>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</si>
  <si>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</si>
  <si>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</si>
  <si>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</si>
  <si>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</si>
  <si>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</si>
  <si>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</si>
  <si>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</si>
  <si>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</si>
  <si>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</si>
  <si>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</si>
  <si>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</si>
  <si>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</si>
  <si>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</si>
  <si>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</si>
  <si>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</si>
  <si>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</si>
  <si>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</si>
  <si>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</si>
  <si>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</si>
  <si>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</si>
  <si>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</si>
  <si>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</si>
  <si>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</si>
  <si>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</si>
  <si>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</si>
  <si>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</si>
  <si>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</si>
  <si>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</si>
  <si>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</si>
  <si>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</si>
  <si>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</si>
  <si>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</si>
  <si>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</si>
  <si>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</si>
  <si>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</si>
  <si>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</si>
  <si>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</si>
  <si>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</si>
  <si>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</si>
  <si>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</si>
  <si>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</si>
  <si>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</si>
  <si>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</si>
  <si>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</si>
  <si>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</si>
  <si>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</si>
  <si>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</si>
  <si>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</si>
  <si>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</si>
  <si>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</si>
  <si>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</si>
  <si>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</si>
  <si>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</si>
  <si>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</si>
  <si>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</si>
  <si>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</si>
  <si>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</si>
  <si>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</si>
  <si>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</si>
  <si>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</si>
  <si>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</si>
  <si>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</si>
  <si>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</si>
  <si>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</si>
  <si>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</si>
  <si>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</si>
  <si>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</si>
  <si>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</si>
  <si>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</si>
  <si>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</si>
  <si>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</si>
  <si>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</si>
  <si>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</si>
  <si>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</si>
  <si>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</si>
  <si>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</si>
  <si>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</si>
  <si>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</si>
  <si>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</si>
  <si>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</si>
  <si>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</si>
  <si>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</si>
  <si>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</si>
  <si>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</si>
  <si>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</si>
  <si>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</si>
  <si>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</si>
  <si>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</si>
  <si>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</si>
  <si>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</si>
  <si>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</si>
  <si>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</si>
  <si>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</si>
  <si>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</si>
  <si>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</si>
  <si>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</si>
  <si>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</si>
  <si>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</si>
  <si>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</si>
  <si>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</si>
  <si>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</si>
  <si>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</si>
  <si>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</si>
  <si>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</si>
  <si>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</si>
  <si>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</si>
  <si>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</si>
  <si>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</si>
  <si>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</si>
  <si>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</si>
  <si>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</si>
  <si>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</si>
  <si>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</si>
  <si>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</si>
  <si>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</si>
  <si>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</si>
  <si>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</si>
  <si>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</si>
  <si>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</si>
  <si>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</si>
  <si>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</si>
  <si>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</si>
  <si>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</si>
  <si>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</si>
  <si>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</si>
  <si>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</si>
  <si>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</si>
  <si>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</si>
  <si>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</si>
  <si>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</si>
  <si>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</si>
  <si>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</si>
  <si>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</si>
  <si>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</si>
  <si>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</si>
  <si>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</si>
  <si>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</si>
  <si>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</si>
  <si>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</si>
  <si>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</si>
  <si>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</si>
  <si>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</si>
  <si>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</si>
  <si>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</si>
  <si>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</si>
  <si>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</si>
  <si>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</si>
  <si>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</si>
  <si>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</si>
  <si>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</si>
  <si>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</si>
  <si>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</si>
  <si>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</si>
  <si>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</si>
  <si>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</si>
  <si>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</si>
  <si>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</si>
  <si>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</si>
  <si>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</si>
  <si>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</si>
  <si>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</si>
  <si>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</si>
  <si>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</si>
  <si>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</si>
  <si>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</si>
  <si>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</si>
  <si>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</si>
  <si>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</si>
  <si>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</si>
  <si>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</si>
  <si>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</si>
  <si>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</si>
  <si>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</si>
  <si>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</si>
  <si>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</si>
  <si>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</si>
  <si>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</si>
  <si>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</si>
  <si>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</si>
  <si>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</si>
  <si>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</si>
  <si>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</si>
  <si>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</si>
  <si>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</si>
  <si>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</si>
  <si>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</si>
  <si>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</si>
  <si>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</si>
  <si>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</si>
  <si>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</si>
  <si>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</si>
  <si>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</si>
  <si>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</si>
  <si>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</si>
  <si>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</si>
  <si>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</si>
  <si>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</si>
  <si>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</si>
  <si>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</si>
  <si>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</si>
  <si>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</si>
  <si>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</si>
  <si>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</si>
  <si>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</si>
  <si>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</si>
  <si>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</si>
  <si>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</si>
  <si>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</si>
  <si>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</si>
  <si>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</si>
  <si>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</si>
  <si>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</si>
  <si>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</si>
  <si>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</si>
  <si>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</si>
  <si>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</si>
  <si>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</si>
  <si>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</si>
  <si>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</si>
  <si>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</si>
  <si>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</si>
  <si>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</si>
  <si>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</si>
  <si>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</si>
  <si>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</si>
  <si>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</si>
  <si>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</si>
  <si>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</si>
  <si>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</si>
  <si>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</si>
  <si>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</si>
  <si>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</si>
  <si>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</si>
  <si>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</si>
  <si>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</si>
  <si>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</si>
  <si>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</si>
  <si>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</si>
  <si>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</si>
  <si>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</si>
  <si>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</si>
  <si>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</si>
  <si>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</si>
  <si>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</si>
  <si>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</si>
  <si>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</si>
  <si>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</si>
  <si>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</si>
  <si>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</si>
  <si>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</si>
  <si>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</si>
  <si>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</si>
  <si>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</si>
  <si>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</si>
  <si>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</si>
  <si>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</si>
  <si>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</si>
  <si>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</si>
  <si>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</si>
  <si>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</si>
  <si>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</si>
  <si>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</si>
  <si>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</si>
  <si>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</si>
  <si>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</si>
  <si>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</si>
  <si>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</si>
  <si>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</si>
  <si>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</si>
  <si>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</si>
  <si>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</si>
  <si>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</si>
  <si>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</si>
  <si>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</si>
  <si>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</si>
  <si>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</si>
  <si>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</si>
  <si>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</si>
  <si>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</si>
  <si>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</si>
  <si>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</si>
  <si>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</si>
  <si>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</si>
  <si>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</si>
  <si>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</si>
  <si>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</si>
  <si>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</si>
  <si>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</si>
  <si>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</si>
  <si>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</si>
  <si>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</si>
  <si>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</si>
  <si>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</si>
  <si>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</si>
  <si>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</si>
  <si>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</si>
  <si>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</si>
  <si>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</si>
  <si>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</si>
  <si>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</si>
  <si>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</si>
  <si>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</si>
  <si>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</si>
  <si>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</si>
  <si>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</si>
  <si>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</si>
  <si>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</si>
  <si>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</si>
  <si>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</si>
  <si>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</si>
  <si>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</si>
  <si>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</si>
  <si>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</si>
  <si>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</si>
  <si>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</si>
  <si>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</si>
  <si>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</si>
  <si>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</si>
  <si>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</si>
  <si>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</si>
  <si>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</si>
  <si>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</si>
  <si>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</si>
  <si>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</si>
  <si>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</si>
  <si>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</si>
  <si>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</si>
  <si>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</si>
  <si>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</si>
  <si>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</si>
  <si>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</si>
  <si>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</si>
  <si>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</si>
  <si>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</si>
  <si>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</si>
  <si>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</si>
  <si>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</si>
  <si>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</si>
  <si>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</si>
  <si>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</si>
  <si>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</si>
  <si>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</si>
  <si>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</si>
  <si>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</si>
  <si>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</si>
  <si>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</si>
  <si>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</si>
  <si>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</si>
  <si>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</si>
  <si>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</si>
  <si>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</si>
  <si>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</si>
  <si>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</si>
  <si>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</si>
  <si>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</si>
  <si>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</si>
  <si>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</si>
  <si>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</si>
  <si>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</si>
  <si>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</si>
  <si>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</si>
  <si>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</si>
  <si>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</si>
  <si>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</si>
  <si>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</si>
  <si>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</si>
  <si>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</si>
  <si>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</si>
  <si>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</si>
  <si>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</si>
  <si>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</si>
  <si>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</si>
  <si>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</si>
  <si>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</si>
  <si>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</si>
  <si>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</si>
  <si>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</si>
  <si>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</si>
  <si>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</si>
  <si>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</si>
  <si>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</si>
  <si>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</si>
  <si>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</si>
  <si>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</si>
  <si>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</si>
  <si>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</si>
  <si>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</si>
  <si>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</si>
  <si>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</si>
  <si>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</si>
  <si>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</si>
  <si>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</si>
  <si>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</si>
  <si>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</si>
  <si>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</si>
  <si>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</si>
  <si>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</si>
  <si>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</si>
  <si>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</si>
  <si>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</si>
  <si>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</si>
  <si>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</si>
  <si>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</si>
  <si>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</si>
  <si>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</si>
  <si>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</si>
  <si>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</si>
  <si>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</si>
  <si>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</si>
  <si>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</si>
  <si>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</si>
  <si>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</si>
  <si>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</si>
  <si>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</si>
  <si>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</si>
  <si>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</si>
  <si>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</si>
  <si>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</si>
  <si>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</si>
  <si>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</si>
  <si>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</si>
  <si>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</si>
  <si>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</si>
  <si>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</si>
  <si>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</si>
  <si>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</si>
  <si>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</si>
  <si>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</si>
  <si>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</si>
  <si>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</si>
  <si>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</si>
  <si>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</si>
  <si>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</si>
  <si>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</si>
  <si>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</si>
  <si>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</si>
  <si>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</si>
  <si>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</si>
  <si>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</si>
  <si>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</si>
  <si>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</si>
  <si>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</si>
  <si>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</si>
  <si>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</si>
  <si>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</si>
  <si>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</si>
  <si>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</si>
  <si>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</si>
  <si>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</si>
  <si>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</si>
  <si>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</si>
  <si>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</si>
  <si>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</si>
  <si>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</si>
  <si>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</si>
  <si>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</si>
  <si>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</si>
  <si>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</si>
  <si>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</si>
  <si>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</si>
  <si>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</si>
  <si>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</si>
  <si>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</si>
  <si>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</si>
  <si>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</si>
  <si>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</si>
  <si>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</si>
  <si>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</si>
  <si>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</si>
  <si>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</si>
  <si>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</si>
  <si>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</si>
  <si>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</si>
  <si>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</si>
  <si>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</si>
  <si>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</si>
  <si>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</si>
  <si>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</si>
  <si>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</si>
  <si>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</si>
  <si>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</si>
  <si>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</si>
  <si>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</si>
  <si>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</si>
  <si>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</si>
  <si>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</si>
  <si>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</si>
  <si>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</si>
  <si>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</si>
  <si>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</si>
  <si>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</si>
  <si>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</si>
  <si>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</si>
  <si>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</si>
  <si>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</si>
  <si>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</si>
  <si>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</si>
  <si>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</si>
  <si>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</si>
  <si>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</si>
  <si>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</si>
  <si>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</si>
  <si>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</si>
  <si>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</si>
  <si>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</si>
  <si>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</si>
  <si>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</si>
  <si>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</si>
  <si>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</si>
  <si>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</si>
  <si>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</si>
  <si>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</si>
  <si>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</si>
  <si>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</si>
  <si>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</si>
  <si>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</si>
  <si>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</si>
  <si>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</si>
  <si>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</si>
  <si>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</si>
  <si>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</si>
  <si>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</si>
  <si>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</si>
  <si>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</si>
  <si>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</si>
  <si>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</si>
  <si>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</si>
  <si>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</si>
  <si>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</si>
  <si>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</si>
  <si>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</si>
  <si>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</si>
  <si>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</si>
  <si>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</si>
  <si>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</si>
  <si>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</si>
  <si>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</si>
  <si>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</si>
  <si>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</si>
  <si>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</si>
  <si>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</si>
  <si>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</si>
  <si>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</si>
  <si>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</si>
  <si>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</si>
  <si>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</si>
  <si>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</si>
  <si>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</si>
  <si>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</si>
  <si>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</si>
  <si>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</si>
  <si>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</si>
  <si>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</si>
  <si>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</si>
  <si>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</si>
  <si>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</si>
  <si>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</si>
  <si>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</si>
  <si>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</si>
  <si>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</si>
  <si>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</si>
  <si>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</si>
  <si>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</si>
  <si>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</si>
  <si>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</si>
  <si>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</si>
  <si>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</si>
  <si>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</si>
  <si>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</si>
  <si>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</si>
  <si>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</si>
  <si>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</si>
  <si>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</si>
  <si>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</si>
  <si>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</si>
  <si>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</si>
  <si>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</si>
  <si>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</si>
  <si>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</si>
  <si>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</si>
  <si>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</si>
  <si>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</si>
  <si>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</si>
  <si>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</si>
  <si>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</si>
  <si>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</si>
  <si>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</si>
  <si>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</si>
  <si>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</si>
  <si>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</si>
  <si>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</si>
  <si>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</si>
  <si>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</si>
  <si>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</si>
  <si>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</si>
  <si>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</si>
  <si>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</si>
  <si>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</si>
  <si>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</si>
  <si>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</si>
  <si>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</si>
  <si>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</si>
  <si>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</si>
  <si>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</si>
  <si>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</si>
  <si>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</si>
  <si>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</si>
  <si>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</si>
  <si>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</si>
  <si>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</si>
  <si>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</si>
  <si>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</si>
  <si>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</si>
  <si>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</si>
  <si>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</si>
  <si>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</si>
  <si>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</si>
  <si>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</si>
  <si>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</si>
  <si>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</si>
  <si>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</si>
  <si>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</si>
  <si>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</si>
  <si>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</si>
  <si>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</si>
  <si>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</si>
  <si>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</si>
  <si>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</si>
  <si>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</si>
  <si>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</si>
  <si>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</si>
  <si>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</si>
  <si>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</si>
  <si>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</si>
  <si>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</si>
  <si>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</si>
  <si>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</si>
  <si>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</si>
  <si>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</si>
  <si>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</si>
  <si>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</si>
  <si>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</si>
  <si>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</si>
  <si>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</si>
  <si>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</si>
  <si>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</si>
  <si>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</si>
  <si>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</si>
  <si>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</si>
  <si>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</si>
  <si>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</si>
  <si>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</si>
  <si>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</si>
  <si>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</si>
  <si>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</si>
  <si>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</si>
  <si>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</si>
  <si>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</si>
  <si>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</si>
  <si>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</si>
  <si>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</si>
  <si>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</si>
  <si>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</si>
  <si>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</si>
  <si>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</si>
  <si>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</si>
  <si>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</si>
  <si>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</si>
  <si>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</si>
  <si>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</si>
  <si>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</si>
  <si>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</si>
  <si>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</si>
  <si>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</si>
  <si>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</si>
  <si>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</si>
  <si>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</si>
  <si>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</si>
  <si>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</si>
  <si>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</si>
  <si>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</si>
  <si>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</si>
  <si>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</si>
  <si>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</si>
  <si>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</si>
  <si>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</si>
  <si>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</si>
  <si>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</si>
  <si>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</si>
  <si>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</si>
  <si>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</si>
  <si>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</si>
  <si>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</si>
  <si>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</si>
  <si>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</si>
  <si>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</si>
  <si>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</si>
  <si>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</si>
  <si>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</si>
  <si>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</si>
  <si>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</si>
  <si>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</si>
  <si>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</si>
  <si>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</si>
  <si>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</si>
  <si>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</si>
  <si>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</si>
  <si>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</si>
  <si>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</si>
  <si>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</si>
  <si>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</si>
  <si>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</si>
  <si>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</si>
  <si>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</si>
  <si>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</si>
  <si>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</si>
  <si>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</si>
  <si>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</si>
  <si>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</si>
  <si>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</si>
  <si>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</si>
  <si>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</si>
  <si>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</si>
  <si>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</si>
  <si>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</si>
  <si>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</si>
  <si>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</si>
  <si>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</si>
  <si>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</si>
  <si>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</si>
  <si>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</si>
  <si>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</si>
  <si>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</si>
  <si>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</si>
  <si>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</si>
  <si>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</si>
  <si>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</si>
  <si>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</si>
  <si>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</si>
  <si>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</si>
  <si>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</si>
  <si>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</si>
  <si>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</si>
  <si>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</si>
  <si>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</si>
  <si>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</si>
  <si>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</si>
  <si>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</si>
  <si>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</si>
  <si>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</si>
  <si>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</si>
  <si>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</si>
  <si>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</si>
  <si>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</si>
  <si>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</si>
  <si>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</si>
  <si>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</si>
  <si>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</si>
  <si>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</si>
  <si>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</si>
  <si>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</si>
  <si>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</si>
  <si>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</si>
  <si>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</si>
  <si>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</si>
  <si>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</si>
  <si>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</si>
  <si>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</si>
  <si>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</si>
  <si>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</si>
  <si>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</si>
  <si>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</si>
  <si>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</si>
  <si>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</si>
  <si>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</si>
  <si>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</si>
  <si>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</si>
  <si>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</si>
  <si>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</si>
  <si>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</si>
  <si>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</si>
  <si>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</si>
  <si>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</si>
  <si>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</si>
  <si>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</si>
  <si>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</si>
  <si>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</si>
  <si>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</si>
  <si>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</si>
  <si>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</si>
  <si>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</si>
  <si>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</si>
  <si>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</si>
  <si>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</si>
  <si>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</si>
  <si>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</si>
  <si>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</si>
  <si>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</si>
  <si>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</si>
  <si>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</si>
  <si>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</si>
  <si>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</si>
  <si>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</si>
  <si>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</si>
  <si>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</si>
  <si>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</si>
  <si>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</si>
  <si>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</si>
  <si>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</si>
  <si>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</si>
  <si>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</si>
  <si>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</si>
  <si>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</si>
  <si>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</si>
  <si>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</si>
  <si>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</si>
  <si>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</si>
  <si>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</si>
  <si>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</si>
  <si>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</si>
  <si>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</si>
  <si>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</si>
  <si>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</si>
  <si>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</si>
  <si>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</si>
  <si>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</si>
  <si>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</si>
  <si>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</si>
  <si>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</si>
  <si>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</si>
  <si>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</si>
  <si>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</si>
  <si>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</si>
  <si>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</si>
  <si>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</si>
  <si>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</si>
  <si>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</si>
  <si>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</si>
  <si>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</si>
  <si>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</si>
  <si>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</si>
  <si>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</si>
  <si>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</si>
  <si>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</si>
  <si>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</si>
  <si>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</si>
  <si>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</si>
  <si>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</si>
  <si>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</si>
  <si>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</si>
  <si>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</si>
  <si>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</si>
  <si>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</si>
  <si>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</si>
  <si>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</si>
  <si>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</si>
  <si>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</si>
  <si>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</si>
  <si>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</si>
  <si>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</si>
  <si>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</si>
  <si>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</si>
  <si>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</si>
  <si>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</si>
  <si>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</si>
  <si>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</si>
  <si>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</si>
  <si>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</si>
  <si>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</si>
  <si>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</si>
  <si>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</si>
  <si>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</si>
  <si>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</si>
  <si>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</si>
  <si>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</si>
  <si>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</si>
  <si>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</si>
  <si>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</si>
  <si>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</si>
  <si>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</si>
  <si>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</si>
  <si>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</si>
  <si>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</si>
  <si>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</si>
  <si>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</si>
  <si>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</si>
  <si>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</si>
  <si>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</si>
  <si>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</si>
  <si>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</si>
  <si>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</si>
  <si>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</si>
  <si>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</si>
  <si>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</si>
  <si>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</si>
  <si>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</si>
  <si>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</si>
  <si>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</si>
  <si>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</si>
  <si>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</si>
  <si>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</si>
  <si>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</si>
  <si>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</si>
  <si>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</si>
  <si>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</si>
  <si>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</si>
  <si>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</si>
  <si>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</si>
  <si>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</si>
  <si>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</si>
  <si>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</si>
  <si>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</si>
  <si>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</si>
  <si>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</si>
  <si>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</si>
  <si>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</si>
  <si>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</si>
  <si>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</si>
  <si>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</si>
  <si>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</si>
  <si>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</si>
  <si>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</si>
  <si>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</si>
  <si>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</si>
  <si>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</si>
  <si>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</si>
  <si>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</si>
  <si>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</si>
  <si>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</si>
  <si>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</si>
  <si>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</si>
  <si>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</si>
  <si>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</si>
  <si>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</si>
  <si>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</si>
  <si>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</si>
  <si>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</si>
  <si>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</si>
  <si>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</si>
  <si>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</si>
  <si>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</si>
  <si>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</si>
  <si>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</si>
  <si>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</si>
  <si>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</si>
  <si>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</si>
  <si>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</si>
  <si>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</si>
  <si>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</si>
  <si>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</si>
  <si>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</si>
  <si>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</si>
  <si>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</si>
  <si>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</si>
  <si>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</si>
  <si>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</si>
  <si>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</si>
  <si>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</si>
  <si>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</si>
  <si>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</si>
  <si>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</si>
  <si>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</si>
  <si>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</si>
  <si>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</si>
  <si>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</si>
  <si>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</si>
  <si>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</si>
  <si>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</si>
  <si>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</si>
  <si>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</si>
  <si>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</si>
  <si>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</si>
  <si>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</si>
  <si>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</si>
  <si>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</si>
  <si>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</si>
  <si>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</si>
  <si>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</si>
  <si>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</si>
  <si>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</si>
  <si>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</si>
  <si>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</si>
  <si>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</si>
  <si>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</si>
  <si>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</si>
  <si>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</si>
  <si>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</si>
  <si>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</si>
  <si>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</si>
  <si>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</si>
  <si>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</si>
  <si>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</si>
  <si>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</si>
  <si>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</si>
  <si>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</si>
  <si>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</si>
  <si>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</si>
  <si>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</si>
  <si>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</si>
  <si>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</si>
  <si>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</si>
  <si>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</si>
  <si>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</si>
  <si>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</si>
  <si>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</si>
  <si>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</si>
  <si>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</si>
  <si>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</si>
  <si>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</si>
  <si>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</si>
  <si>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</si>
  <si>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</si>
  <si>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</si>
  <si>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</si>
  <si>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</si>
  <si>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</si>
  <si>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</si>
  <si>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</si>
  <si>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</si>
  <si>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</si>
  <si>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</si>
  <si>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</si>
  <si>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</si>
  <si>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</si>
  <si>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</si>
  <si>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</si>
  <si>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</si>
  <si>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</si>
  <si>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</si>
  <si>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</si>
  <si>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</si>
  <si>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</si>
  <si>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</si>
  <si>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</si>
  <si>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</si>
  <si>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</si>
  <si>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</si>
  <si>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</si>
  <si>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</si>
  <si>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</si>
  <si>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</si>
  <si>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</si>
  <si>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</si>
  <si>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</si>
  <si>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</si>
  <si>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</si>
  <si>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</si>
  <si>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</si>
  <si>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</si>
  <si>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</si>
  <si>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</si>
  <si>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</si>
  <si>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</si>
  <si>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</si>
  <si>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</si>
  <si>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</si>
  <si>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</si>
  <si>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</si>
  <si>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</si>
  <si>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</si>
  <si>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</si>
  <si>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</si>
  <si>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</si>
  <si>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</si>
  <si>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</si>
  <si>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</si>
  <si>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</si>
  <si>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</si>
  <si>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</si>
  <si>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</si>
  <si>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</si>
  <si>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</si>
  <si>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</si>
  <si>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</si>
  <si>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</si>
  <si>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</si>
  <si>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</si>
  <si>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</si>
  <si>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</si>
  <si>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</si>
  <si>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</si>
  <si>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</si>
  <si>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</si>
  <si>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</si>
  <si>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</si>
  <si>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</si>
  <si>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</si>
  <si>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</si>
  <si>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</si>
  <si>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</si>
  <si>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</si>
  <si>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</si>
  <si>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</si>
  <si>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</si>
  <si>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</si>
  <si>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</si>
  <si>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</si>
  <si>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</si>
  <si>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</si>
  <si>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</si>
  <si>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</si>
  <si>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</si>
  <si>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</si>
  <si>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</si>
  <si>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</si>
  <si>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</si>
  <si>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</si>
  <si>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</si>
  <si>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</si>
  <si>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</si>
  <si>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</si>
  <si>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</si>
  <si>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</si>
  <si>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</si>
  <si>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</si>
  <si>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</si>
  <si>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</si>
  <si>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</si>
  <si>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</si>
  <si>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</si>
  <si>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</si>
  <si>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</si>
  <si>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</si>
  <si>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</si>
  <si>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</si>
  <si>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</si>
  <si>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</si>
  <si>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</si>
  <si>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</si>
  <si>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</si>
  <si>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</si>
  <si>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</si>
  <si>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</si>
  <si>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</si>
  <si>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</si>
  <si>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</si>
  <si>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</si>
  <si>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</si>
  <si>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</si>
  <si>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</si>
  <si>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</si>
  <si>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</si>
  <si>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</si>
  <si>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</si>
  <si>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</si>
  <si>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</si>
  <si>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</si>
  <si>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</si>
  <si>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</si>
  <si>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</si>
  <si>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</si>
  <si>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</si>
  <si>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</si>
  <si>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</si>
  <si>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</si>
  <si>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</si>
  <si>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</si>
  <si>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</si>
  <si>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</si>
  <si>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</si>
  <si>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</si>
  <si>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</si>
  <si>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</si>
  <si>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</si>
  <si>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</si>
  <si>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</si>
  <si>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</si>
  <si>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</si>
  <si>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</si>
  <si>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</si>
  <si>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</si>
  <si>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</si>
  <si>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</si>
  <si>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</si>
  <si>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</si>
  <si>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</si>
  <si>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</si>
  <si>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</si>
  <si>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</si>
  <si>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</si>
  <si>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</si>
  <si>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</si>
  <si>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</si>
  <si>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</si>
  <si>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</si>
  <si>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</si>
  <si>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</si>
  <si>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</si>
  <si>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</si>
  <si>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</si>
  <si>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</si>
  <si>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</si>
  <si>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</si>
  <si>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</si>
  <si>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</si>
  <si>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</si>
  <si>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</si>
  <si>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</si>
  <si>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</si>
  <si>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</si>
  <si>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</si>
  <si>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</si>
  <si>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</si>
  <si>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</si>
  <si>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</si>
  <si>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</si>
  <si>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</si>
  <si>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</si>
  <si>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</si>
  <si>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</si>
  <si>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</si>
  <si>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</si>
  <si>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</si>
  <si>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</si>
  <si>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</si>
  <si>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</si>
  <si>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</si>
  <si>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</si>
  <si>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</si>
  <si>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</si>
  <si>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</si>
  <si>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</si>
  <si>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</si>
  <si>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</si>
  <si>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</si>
  <si>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</si>
  <si>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</si>
  <si>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</si>
  <si>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</si>
  <si>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</si>
  <si>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</si>
  <si>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</si>
  <si>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</si>
  <si>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</si>
  <si>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</si>
  <si>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</si>
  <si>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</si>
  <si>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</si>
  <si>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</si>
  <si>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</si>
  <si>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</si>
  <si>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</si>
  <si>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</si>
  <si>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</si>
  <si>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</si>
  <si>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</si>
  <si>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</si>
  <si>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</si>
  <si>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</si>
  <si>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</si>
  <si>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</si>
  <si>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</si>
  <si>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</si>
  <si>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</si>
  <si>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</si>
  <si>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</si>
  <si>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</si>
  <si>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</si>
  <si>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</si>
  <si>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</si>
  <si>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</si>
  <si>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</si>
  <si>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</si>
  <si>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</si>
  <si>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</si>
  <si>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</si>
  <si>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</si>
  <si>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</si>
  <si>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</si>
  <si>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</si>
  <si>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</si>
  <si>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</si>
  <si>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</si>
  <si>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</si>
  <si>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</si>
  <si>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</si>
  <si>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</si>
  <si>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</si>
  <si>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</si>
  <si>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</si>
  <si>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</si>
  <si>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</si>
  <si>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</si>
  <si>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</si>
  <si>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</si>
  <si>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</si>
  <si>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</si>
  <si>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</si>
  <si>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</si>
  <si>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</si>
  <si>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</si>
  <si>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</si>
  <si>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</si>
  <si>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</si>
  <si>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</si>
  <si>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</si>
  <si>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</si>
  <si>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</si>
  <si>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</si>
  <si>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</si>
  <si>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</si>
  <si>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</si>
  <si>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</si>
  <si>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</si>
  <si>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</si>
  <si>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</si>
  <si>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</si>
  <si>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</si>
  <si>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</si>
  <si>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</si>
  <si>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</si>
  <si>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</si>
  <si>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</si>
  <si>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</si>
  <si>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</si>
  <si>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</si>
  <si>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</si>
  <si>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</si>
  <si>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</si>
  <si>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</si>
  <si>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</si>
  <si>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</si>
  <si>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</si>
  <si>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</si>
  <si>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</si>
  <si>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</si>
  <si>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</si>
  <si>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</si>
  <si>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</si>
  <si>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</si>
  <si>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</si>
  <si>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</si>
  <si>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</si>
  <si>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</si>
  <si>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</si>
  <si>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</si>
  <si>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</si>
  <si>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</si>
  <si>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</si>
  <si>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</si>
  <si>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</si>
  <si>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</si>
  <si>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</si>
  <si>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</si>
  <si>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</si>
  <si>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</si>
  <si>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</si>
  <si>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</si>
  <si>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</si>
  <si>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</si>
  <si>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</si>
  <si>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</si>
  <si>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</si>
  <si>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</si>
  <si>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</si>
  <si>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</si>
  <si>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</si>
  <si>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</si>
  <si>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</si>
  <si>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</si>
  <si>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</si>
  <si>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</si>
  <si>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</si>
  <si>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</si>
  <si>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</si>
  <si>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</si>
  <si>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</si>
  <si>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</si>
  <si>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</si>
  <si>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</si>
  <si>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</si>
  <si>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</si>
  <si>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</si>
  <si>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</si>
  <si>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</si>
  <si>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</si>
  <si>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</si>
  <si>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</si>
  <si>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</si>
  <si>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</si>
  <si>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</si>
  <si>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</si>
  <si>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</si>
  <si>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</si>
  <si>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</si>
  <si>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</si>
  <si>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</si>
  <si>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</si>
  <si>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</si>
  <si>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</si>
  <si>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</si>
  <si>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</si>
  <si>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</si>
  <si>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</si>
  <si>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</si>
  <si>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</si>
  <si>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</si>
  <si>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</si>
  <si>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</si>
  <si>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</si>
  <si>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</si>
  <si>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</si>
  <si>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</si>
  <si>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</si>
  <si>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</si>
  <si>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</si>
  <si>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</si>
  <si>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</si>
  <si>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</si>
  <si>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</si>
  <si>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</si>
  <si>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</si>
  <si>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</si>
  <si>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</si>
  <si>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</si>
  <si>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</si>
  <si>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</si>
  <si>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</si>
  <si>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</si>
  <si>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</si>
  <si>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</si>
  <si>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</si>
  <si>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</si>
  <si>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</si>
  <si>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</si>
  <si>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</si>
  <si>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</si>
  <si>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</si>
  <si>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</si>
  <si>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</si>
  <si>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</si>
  <si>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</si>
  <si>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</si>
  <si>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</si>
  <si>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</si>
  <si>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</si>
  <si>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</si>
  <si>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</si>
  <si>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</si>
  <si>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</si>
  <si>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</si>
  <si>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</si>
  <si>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</si>
  <si>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</si>
  <si>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</si>
  <si>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</si>
  <si>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</si>
  <si>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</si>
  <si>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</si>
  <si>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</si>
  <si>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</si>
  <si>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</si>
  <si>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</si>
  <si>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</si>
  <si>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</si>
  <si>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</si>
  <si>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</si>
  <si>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</si>
  <si>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</si>
  <si>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</si>
  <si>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</si>
  <si>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</si>
  <si>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</si>
  <si>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</si>
  <si>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</si>
  <si>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</si>
  <si>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</si>
  <si>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</si>
  <si>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</si>
  <si>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</si>
  <si>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</si>
  <si>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</si>
  <si>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</si>
  <si>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</si>
  <si>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</si>
  <si>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</si>
  <si>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</si>
  <si>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</si>
  <si>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</si>
  <si>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</si>
  <si>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</si>
  <si>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</si>
  <si>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</si>
  <si>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</si>
  <si>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</si>
  <si>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</si>
  <si>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</si>
  <si>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</si>
  <si>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</si>
  <si>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</si>
  <si>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</si>
  <si>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</si>
  <si>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</si>
  <si>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</si>
  <si>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</si>
  <si>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</si>
  <si>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</si>
  <si>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</si>
  <si>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</si>
  <si>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</si>
  <si>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</si>
  <si>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</si>
  <si>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</si>
  <si>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</si>
  <si>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</si>
  <si>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</si>
  <si>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</si>
  <si>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</si>
  <si>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</si>
  <si>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</si>
  <si>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</si>
  <si>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</si>
  <si>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</si>
  <si>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</si>
  <si>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</si>
  <si>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</si>
  <si>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</si>
  <si>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</si>
  <si>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</si>
  <si>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</si>
  <si>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</si>
  <si>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</si>
  <si>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</si>
  <si>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</si>
  <si>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</si>
  <si>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</si>
  <si>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</si>
  <si>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</si>
  <si>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</si>
  <si>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</si>
  <si>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</si>
  <si>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</si>
  <si>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</si>
  <si>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</si>
  <si>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</si>
  <si>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</si>
  <si>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</si>
  <si>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</si>
  <si>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</si>
  <si>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</si>
  <si>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</si>
  <si>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</si>
  <si>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</si>
  <si>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</si>
  <si>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</si>
  <si>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</si>
  <si>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</si>
  <si>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</si>
  <si>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</si>
  <si>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</si>
  <si>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</si>
  <si>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</si>
  <si>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</si>
  <si>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</si>
  <si>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</si>
  <si>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</si>
  <si>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</si>
  <si>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</si>
  <si>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</si>
  <si>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</si>
  <si>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</si>
  <si>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</si>
  <si>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</si>
  <si>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</si>
  <si>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</si>
  <si>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</si>
  <si>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</si>
  <si>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</si>
  <si>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</si>
  <si>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</si>
  <si>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</si>
  <si>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</si>
  <si>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</si>
  <si>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</si>
  <si>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</si>
  <si>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</si>
  <si>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</si>
  <si>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</si>
  <si>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</si>
  <si>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</si>
  <si>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</si>
  <si>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</si>
  <si>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</si>
  <si>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</si>
  <si>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</si>
  <si>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</si>
  <si>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</si>
  <si>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</si>
  <si>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</si>
  <si>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</si>
  <si>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</si>
  <si>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</si>
  <si>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</si>
  <si>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</si>
  <si>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</si>
  <si>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</si>
  <si>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</si>
  <si>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</si>
  <si>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</si>
  <si>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</si>
  <si>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</si>
  <si>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</si>
  <si>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</si>
  <si>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</si>
  <si>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</si>
  <si>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</si>
  <si>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</si>
  <si>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</si>
  <si>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</si>
  <si>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</si>
  <si>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</si>
  <si>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</si>
  <si>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</si>
  <si>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</si>
  <si>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</si>
  <si>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</si>
  <si>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</si>
  <si>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</si>
  <si>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</si>
  <si>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</si>
  <si>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</si>
  <si>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</si>
  <si>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</si>
  <si>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</si>
  <si>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</si>
  <si>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</si>
  <si>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</si>
  <si>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</si>
  <si>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</si>
  <si>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</si>
  <si>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</si>
  <si>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</si>
  <si>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</si>
  <si>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</si>
  <si>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</si>
  <si>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</si>
  <si>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</si>
  <si>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</si>
  <si>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</si>
  <si>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</si>
  <si>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</si>
  <si>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</si>
  <si>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</si>
  <si>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</si>
  <si>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</si>
  <si>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</si>
  <si>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</si>
  <si>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</si>
  <si>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</si>
  <si>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</si>
  <si>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</si>
  <si>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</si>
  <si>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</si>
  <si>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</si>
  <si>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</si>
  <si>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</si>
  <si>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</si>
  <si>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</si>
  <si>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</si>
  <si>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</si>
  <si>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</si>
  <si>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</si>
  <si>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</si>
  <si>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</si>
  <si>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</si>
  <si>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</si>
  <si>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</si>
  <si>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</si>
  <si>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</si>
  <si>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</si>
  <si>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</si>
  <si>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</si>
  <si>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</si>
  <si>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</si>
  <si>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</si>
  <si>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</si>
  <si>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</si>
  <si>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</si>
  <si>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</si>
  <si>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</si>
  <si>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</si>
  <si>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</si>
  <si>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</si>
  <si>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</si>
  <si>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</si>
  <si>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</si>
  <si>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</si>
  <si>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</si>
  <si>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</si>
  <si>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</si>
  <si>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</si>
  <si>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</si>
  <si>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</si>
  <si>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</si>
  <si>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</si>
  <si>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</si>
  <si>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</si>
  <si>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</si>
  <si>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</si>
  <si>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</si>
  <si>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</si>
  <si>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</si>
  <si>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</si>
  <si>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</si>
  <si>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</si>
  <si>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</si>
  <si>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</si>
  <si>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</si>
  <si>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</si>
  <si>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</si>
  <si>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</si>
  <si>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</si>
  <si>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</si>
  <si>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</si>
  <si>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</si>
  <si>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</si>
  <si>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</si>
  <si>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</si>
  <si>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</si>
  <si>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</si>
  <si>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</si>
  <si>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</si>
  <si>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</si>
  <si>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</si>
  <si>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</si>
  <si>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</si>
  <si>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</si>
  <si>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</si>
  <si>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</si>
  <si>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</si>
  <si>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</si>
  <si>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</si>
  <si>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</si>
  <si>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</si>
  <si>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</si>
  <si>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</si>
  <si>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</si>
  <si>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</si>
  <si>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</si>
  <si>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</si>
  <si>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</si>
  <si>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</si>
  <si>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</si>
  <si>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</si>
  <si>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</si>
  <si>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</si>
  <si>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</si>
  <si>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</si>
  <si>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</si>
  <si>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</si>
  <si>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</si>
  <si>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</si>
  <si>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</si>
  <si>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</si>
  <si>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</si>
  <si>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</si>
  <si>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</si>
  <si>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</si>
  <si>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</si>
  <si>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</si>
  <si>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</si>
  <si>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</si>
  <si>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</si>
  <si>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</si>
  <si>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</si>
  <si>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</si>
  <si>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</si>
  <si>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</si>
  <si>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</si>
  <si>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</si>
  <si>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</si>
  <si>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</si>
  <si>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</si>
  <si>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</si>
  <si>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</si>
  <si>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</si>
  <si>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</si>
  <si>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</si>
  <si>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</si>
  <si>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</si>
  <si>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</si>
  <si>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</si>
  <si>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</si>
  <si>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</si>
  <si>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</si>
  <si>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</si>
  <si>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</si>
  <si>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</si>
  <si>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</si>
  <si>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</si>
  <si>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</si>
  <si>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</si>
  <si>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</si>
  <si>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</si>
  <si>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</si>
  <si>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</si>
  <si>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</si>
  <si>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</si>
  <si>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</si>
  <si>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</si>
  <si>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</si>
  <si>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</si>
  <si>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</si>
  <si>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</si>
  <si>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</si>
  <si>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</si>
  <si>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</si>
  <si>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</si>
  <si>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</si>
  <si>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</si>
  <si>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</si>
  <si>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</si>
  <si>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</si>
  <si>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</si>
  <si>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</si>
  <si>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</si>
  <si>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</si>
  <si>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</si>
  <si>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</si>
  <si>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</si>
  <si>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</si>
  <si>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</si>
  <si>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</si>
  <si>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</si>
  <si>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</si>
  <si>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</si>
  <si>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</si>
  <si>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</si>
  <si>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</si>
  <si>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</si>
  <si>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</si>
  <si>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</si>
  <si>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</si>
  <si>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</si>
  <si>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</si>
  <si>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</si>
  <si>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</si>
  <si>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</si>
  <si>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</si>
  <si>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</si>
  <si>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</si>
  <si>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</si>
  <si>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</si>
  <si>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</si>
  <si>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</si>
  <si>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</si>
  <si>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</si>
  <si>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</si>
  <si>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</si>
  <si>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</si>
  <si>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</si>
  <si>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</si>
  <si>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</si>
  <si>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</si>
  <si>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</si>
  <si>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</si>
  <si>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</si>
  <si>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</si>
  <si>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</si>
  <si>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</si>
  <si>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</si>
  <si>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</si>
  <si>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</si>
  <si>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</si>
  <si>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</si>
  <si>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</si>
  <si>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</si>
  <si>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</si>
  <si>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</si>
  <si>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</si>
  <si>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</si>
  <si>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</si>
  <si>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</si>
  <si>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</si>
  <si>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</si>
  <si>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</si>
  <si>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</si>
  <si>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</si>
  <si>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</si>
  <si>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</si>
  <si>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</si>
  <si>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</si>
  <si>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</si>
  <si>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</si>
  <si>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</si>
  <si>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</si>
  <si>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</si>
  <si>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</si>
  <si>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</si>
  <si>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</si>
  <si>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</si>
  <si>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</si>
  <si>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</si>
  <si>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</si>
  <si>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</si>
  <si>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</si>
  <si>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</si>
  <si>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</si>
  <si>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</si>
  <si>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</si>
  <si>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</si>
  <si>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</si>
  <si>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</si>
  <si>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</si>
  <si>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</si>
  <si>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</si>
  <si>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</si>
  <si>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</si>
  <si>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</si>
  <si>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</si>
  <si>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</si>
  <si>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</si>
  <si>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</si>
  <si>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</si>
  <si>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</si>
  <si>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</si>
  <si>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</si>
  <si>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</si>
  <si>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</si>
  <si>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</si>
  <si>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</si>
  <si>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</si>
  <si>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</si>
  <si>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</si>
  <si>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</si>
  <si>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</si>
  <si>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</si>
  <si>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</si>
  <si>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</si>
  <si>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</si>
  <si>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</si>
  <si>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</si>
  <si>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</si>
  <si>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</si>
  <si>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</si>
  <si>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</si>
  <si>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</si>
  <si>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</si>
  <si>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</si>
  <si>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</si>
  <si>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</si>
  <si>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</si>
  <si>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</si>
  <si>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</si>
  <si>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</si>
  <si>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</si>
  <si>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</si>
  <si>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</si>
  <si>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</si>
  <si>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</si>
  <si>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</si>
  <si>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</si>
  <si>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</si>
  <si>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</si>
  <si>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</si>
  <si>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</si>
  <si>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</si>
  <si>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</si>
  <si>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</si>
  <si>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</si>
  <si>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</si>
  <si>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</si>
  <si>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</si>
  <si>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</si>
  <si>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</si>
  <si>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</si>
  <si>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</si>
  <si>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</si>
  <si>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</si>
  <si>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</si>
  <si>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</si>
  <si>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</si>
  <si>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</si>
  <si>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</si>
  <si>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</si>
  <si>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</si>
  <si>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</si>
  <si>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</si>
  <si>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</si>
  <si>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</si>
  <si>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</si>
  <si>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</si>
  <si>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</si>
  <si>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</si>
  <si>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</si>
  <si>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</si>
  <si>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</si>
  <si>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</si>
  <si>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</si>
  <si>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</si>
  <si>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</si>
  <si>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</si>
  <si>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</si>
  <si>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</si>
  <si>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</si>
  <si>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</si>
  <si>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</si>
  <si>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</si>
  <si>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</si>
  <si>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</si>
  <si>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</si>
  <si>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</si>
  <si>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</si>
  <si>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</si>
  <si>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</si>
  <si>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</si>
  <si>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</si>
  <si>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</si>
  <si>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</si>
  <si>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</si>
  <si>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</si>
  <si>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</si>
  <si>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</si>
  <si>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</si>
  <si>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</si>
  <si>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</si>
  <si>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</si>
  <si>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</si>
  <si>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</si>
  <si>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</si>
  <si>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</si>
  <si>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</si>
  <si>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</si>
  <si>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</si>
  <si>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</si>
  <si>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</si>
  <si>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</si>
  <si>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</si>
  <si>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</si>
  <si>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</si>
  <si>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</si>
  <si>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</si>
  <si>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</si>
  <si>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</si>
  <si>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</si>
  <si>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</si>
  <si>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</si>
  <si>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</si>
  <si>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</si>
  <si>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</si>
  <si>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</si>
  <si>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</si>
  <si>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</si>
  <si>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</si>
  <si>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</si>
  <si>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</si>
  <si>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</si>
  <si>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</si>
  <si>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</si>
  <si>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</si>
  <si>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</si>
  <si>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</si>
  <si>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</si>
  <si>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</si>
  <si>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</si>
  <si>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</si>
  <si>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</si>
  <si>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</si>
  <si>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</si>
  <si>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</si>
  <si>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</si>
  <si>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</si>
  <si>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</si>
  <si>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</si>
  <si>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</si>
  <si>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</si>
  <si>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</si>
  <si>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</si>
  <si>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</si>
  <si>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</si>
  <si>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</si>
  <si>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</si>
  <si>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</si>
  <si>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</si>
  <si>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</si>
  <si>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</si>
  <si>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</si>
  <si>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</si>
  <si>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</si>
  <si>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</si>
  <si>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</si>
  <si>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</si>
  <si>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</si>
  <si>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</si>
  <si>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</si>
  <si>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</si>
  <si>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</si>
  <si>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</si>
  <si>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</si>
  <si>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</si>
  <si>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</si>
  <si>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</si>
  <si>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</si>
  <si>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</si>
  <si>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</si>
  <si>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</si>
  <si>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</si>
  <si>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</si>
  <si>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</si>
  <si>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</si>
  <si>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</si>
  <si>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</si>
  <si>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</si>
  <si>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</si>
  <si>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</si>
  <si>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</si>
  <si>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</si>
  <si>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</si>
  <si>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</si>
  <si>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</si>
  <si>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</si>
  <si>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</si>
  <si>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</si>
  <si>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</si>
  <si>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</si>
  <si>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</si>
  <si>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</si>
  <si>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</si>
  <si>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</si>
  <si>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</si>
  <si>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</si>
  <si>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</si>
  <si>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</si>
  <si>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</si>
  <si>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</si>
  <si>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</si>
  <si>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</si>
  <si>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</si>
  <si>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</si>
  <si>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</si>
  <si>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</si>
  <si>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</si>
  <si>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</si>
  <si>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</si>
  <si>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</si>
  <si>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</si>
  <si>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</si>
  <si>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</si>
  <si>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</si>
  <si>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</si>
  <si>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</si>
  <si>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</si>
  <si>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</si>
  <si>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</si>
  <si>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</si>
  <si>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</si>
  <si>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</si>
  <si>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</si>
  <si>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</si>
  <si>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</si>
  <si>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</si>
  <si>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</si>
  <si>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</si>
  <si>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</si>
  <si>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</si>
  <si>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</si>
  <si>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</si>
  <si>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</si>
  <si>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</si>
  <si>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</si>
  <si>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</si>
  <si>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</si>
  <si>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</si>
  <si>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</si>
  <si>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</si>
  <si>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</si>
  <si>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</si>
  <si>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</si>
  <si>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</si>
  <si>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</si>
  <si>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</si>
  <si>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</si>
  <si>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</si>
  <si>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</si>
  <si>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</si>
  <si>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</si>
  <si>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</si>
  <si>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</si>
  <si>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</si>
  <si>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</si>
  <si>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</si>
  <si>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</si>
  <si>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</si>
  <si>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</si>
  <si>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</si>
  <si>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</si>
  <si>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</si>
  <si>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</si>
  <si>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</si>
  <si>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</si>
  <si>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</si>
  <si>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</si>
  <si>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</si>
  <si>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</si>
  <si>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</si>
  <si>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</si>
  <si>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</si>
  <si>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</si>
  <si>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</si>
  <si>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</si>
  <si>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</si>
  <si>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</si>
  <si>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</si>
  <si>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</si>
  <si>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</si>
  <si>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</si>
  <si>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</si>
  <si>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</si>
  <si>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</si>
  <si>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</si>
  <si>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</si>
  <si>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</si>
  <si>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</si>
  <si>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</si>
  <si>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</si>
  <si>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</si>
  <si>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</si>
  <si>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</si>
  <si>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</si>
  <si>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</si>
  <si>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</si>
  <si>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</si>
  <si>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</si>
  <si>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</si>
  <si>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</si>
  <si>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</si>
  <si>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</si>
  <si>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</si>
  <si>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</si>
  <si>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</si>
  <si>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</si>
  <si>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</si>
  <si>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</si>
  <si>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</si>
  <si>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</si>
  <si>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</si>
  <si>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</si>
  <si>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</si>
  <si>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</si>
  <si>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</si>
  <si>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</si>
  <si>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</si>
  <si>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</si>
  <si>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</si>
  <si>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</si>
  <si>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</si>
  <si>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</si>
  <si>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</si>
  <si>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</si>
  <si>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</si>
  <si>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</si>
  <si>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</si>
  <si>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</si>
  <si>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</si>
  <si>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</si>
  <si>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</si>
  <si>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</si>
  <si>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</si>
  <si>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</si>
  <si>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</si>
  <si>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</si>
  <si>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</si>
  <si>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</si>
  <si>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</si>
  <si>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</si>
  <si>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</si>
  <si>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</si>
  <si>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</si>
  <si>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</si>
  <si>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</si>
  <si>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</si>
  <si>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</si>
  <si>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</si>
  <si>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</si>
  <si>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</si>
  <si>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</si>
  <si>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</si>
  <si>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</si>
  <si>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</si>
  <si>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</si>
  <si>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</si>
  <si>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</si>
  <si>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</si>
  <si>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</si>
  <si>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</si>
  <si>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</si>
  <si>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</si>
  <si>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</si>
  <si>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</si>
  <si>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</si>
  <si>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</si>
  <si>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</si>
  <si>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</si>
  <si>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</si>
  <si>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</si>
  <si>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</si>
  <si>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</si>
  <si>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</si>
  <si>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</si>
  <si>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</si>
  <si>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</si>
  <si>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</si>
  <si>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</si>
  <si>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</si>
  <si>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</si>
  <si>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</si>
  <si>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</si>
  <si>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</si>
  <si>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</si>
  <si>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</si>
  <si>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</si>
  <si>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</si>
  <si>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</si>
  <si>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</si>
  <si>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</si>
  <si>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</si>
  <si>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</si>
  <si>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</si>
  <si>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</si>
  <si>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</si>
  <si>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</si>
  <si>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</si>
  <si>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</si>
  <si>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</si>
  <si>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</si>
  <si>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</si>
  <si>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</si>
  <si>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</si>
  <si>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</si>
  <si>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</si>
  <si>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</si>
  <si>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</si>
  <si>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</si>
  <si>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</si>
  <si>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</si>
  <si>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</si>
  <si>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</si>
  <si>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</si>
  <si>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</si>
  <si>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</si>
  <si>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</si>
  <si>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</si>
  <si>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</si>
  <si>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</si>
  <si>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</si>
  <si>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</si>
  <si>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</si>
  <si>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</si>
  <si>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</si>
  <si>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</si>
  <si>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</si>
  <si>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</si>
  <si>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</si>
  <si>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</si>
  <si>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</si>
  <si>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</si>
  <si>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</si>
  <si>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</si>
  <si>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</si>
  <si>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</si>
  <si>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</si>
  <si>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</si>
  <si>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</si>
  <si>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</si>
  <si>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</si>
  <si>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</si>
  <si>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</si>
  <si>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</si>
  <si>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</si>
  <si>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</si>
  <si>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</si>
  <si>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</si>
  <si>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</si>
  <si>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</si>
  <si>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</si>
  <si>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</si>
  <si>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</si>
  <si>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</si>
  <si>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</si>
  <si>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</si>
  <si>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</si>
  <si>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</si>
  <si>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</si>
  <si>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</si>
  <si>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</si>
  <si>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</si>
  <si>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</si>
  <si>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</si>
  <si>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</si>
  <si>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</si>
  <si>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</si>
  <si>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</si>
  <si>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</si>
  <si>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</si>
  <si>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</si>
  <si>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</si>
  <si>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</si>
  <si>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</si>
  <si>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</si>
  <si>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</si>
  <si>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</si>
  <si>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</si>
  <si>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</si>
  <si>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</si>
  <si>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</si>
  <si>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</si>
  <si>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</si>
  <si>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</si>
  <si>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</si>
  <si>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</si>
  <si>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</si>
  <si>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</si>
  <si>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</si>
  <si>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</si>
  <si>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</si>
  <si>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</si>
  <si>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</si>
  <si>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</si>
  <si>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</si>
  <si>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</si>
  <si>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</si>
  <si>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</si>
  <si>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</si>
  <si>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</si>
  <si>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</si>
  <si>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</si>
  <si>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</si>
  <si>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</si>
  <si>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</si>
  <si>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</si>
  <si>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</si>
  <si>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</si>
  <si>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</si>
  <si>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</si>
  <si>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</si>
  <si>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</si>
  <si>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</si>
  <si>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</si>
  <si>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</si>
  <si>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</si>
  <si>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</si>
  <si>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</si>
  <si>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</si>
  <si>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</si>
  <si>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</si>
  <si>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</si>
  <si>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</si>
  <si>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</si>
  <si>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</si>
  <si>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</si>
  <si>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</si>
  <si>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</si>
  <si>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</si>
  <si>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</si>
  <si>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</si>
  <si>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</si>
  <si>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</si>
  <si>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</si>
  <si>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</si>
  <si>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</si>
  <si>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</si>
  <si>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</si>
  <si>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</si>
  <si>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</si>
  <si>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</si>
  <si>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</si>
  <si>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</si>
  <si>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</si>
  <si>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</si>
  <si>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</si>
  <si>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</si>
  <si>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</si>
  <si>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</si>
  <si>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</si>
  <si>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</si>
  <si>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</si>
  <si>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</si>
  <si>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</si>
  <si>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</si>
  <si>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</si>
  <si>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</si>
  <si>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</si>
  <si>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</si>
  <si>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</si>
  <si>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</si>
  <si>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</si>
  <si>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</si>
  <si>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</si>
  <si>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</si>
  <si>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</si>
  <si>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</si>
  <si>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</si>
  <si>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</si>
  <si>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</si>
  <si>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</si>
  <si>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</si>
  <si>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</si>
  <si>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</si>
  <si>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</si>
  <si>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</si>
  <si>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</si>
  <si>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</si>
  <si>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</si>
  <si>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</si>
  <si>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</si>
  <si>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</si>
  <si>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</si>
  <si>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</si>
  <si>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</si>
  <si>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</si>
  <si>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</si>
  <si>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</si>
  <si>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</si>
  <si>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</si>
  <si>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</si>
  <si>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</si>
  <si>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</si>
  <si>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</si>
  <si>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</si>
  <si>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</si>
  <si>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</si>
  <si>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</si>
  <si>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</si>
  <si>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</si>
  <si>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</si>
  <si>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</si>
  <si>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</si>
  <si>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</si>
  <si>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</si>
  <si>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</si>
  <si>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</si>
  <si>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</si>
  <si>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</si>
  <si>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</si>
  <si>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</si>
  <si>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</si>
  <si>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</si>
  <si>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</si>
  <si>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</si>
  <si>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</si>
  <si>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</si>
  <si>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</si>
  <si>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</si>
  <si>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</si>
  <si>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</si>
  <si>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</si>
  <si>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</si>
  <si>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</si>
  <si>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</si>
  <si>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</si>
  <si>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</si>
  <si>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</si>
  <si>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</si>
  <si>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</si>
  <si>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</si>
  <si>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</si>
  <si>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</si>
  <si>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</si>
  <si>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</si>
  <si>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</si>
  <si>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</si>
  <si>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</si>
  <si>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</si>
  <si>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</si>
  <si>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</si>
  <si>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</si>
  <si>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</si>
  <si>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</si>
  <si>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</si>
  <si>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</si>
  <si>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</si>
  <si>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</si>
  <si>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</si>
  <si>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</si>
  <si>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</si>
  <si>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</si>
  <si>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</si>
  <si>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</si>
  <si>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</si>
  <si>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</si>
  <si>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</si>
  <si>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</si>
  <si>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</si>
  <si>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</si>
  <si>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</si>
  <si>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</si>
  <si>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</si>
  <si>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</si>
  <si>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</si>
  <si>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</si>
  <si>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</si>
  <si>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</si>
  <si>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</si>
  <si>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</si>
  <si>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</si>
  <si>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</si>
  <si>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</si>
  <si>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</si>
  <si>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</si>
  <si>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</si>
  <si>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</si>
  <si>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</si>
  <si>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</si>
  <si>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</si>
  <si>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</si>
  <si>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</si>
  <si>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</si>
  <si>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</si>
  <si>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</si>
  <si>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</si>
  <si>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</si>
  <si>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</si>
  <si>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</si>
  <si>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</si>
  <si>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</si>
  <si>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</si>
  <si>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</si>
  <si>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</si>
  <si>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</si>
  <si>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</si>
  <si>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</si>
  <si>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</si>
  <si>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</si>
  <si>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</si>
  <si>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</si>
  <si>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</si>
  <si>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</si>
  <si>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</si>
  <si>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</si>
  <si>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</si>
  <si>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</si>
  <si>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</si>
  <si>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</si>
  <si>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</si>
  <si>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</si>
  <si>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</si>
  <si>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</si>
  <si>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</si>
  <si>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</si>
  <si>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</si>
  <si>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</si>
  <si>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</si>
  <si>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</si>
  <si>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</si>
  <si>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</si>
  <si>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</si>
  <si>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</si>
  <si>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</si>
  <si>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</si>
  <si>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</si>
  <si>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</si>
  <si>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</si>
  <si>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</si>
  <si>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</si>
  <si>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</si>
  <si>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</si>
  <si>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</si>
  <si>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</si>
  <si>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</si>
  <si>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</si>
  <si>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</si>
  <si>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</si>
  <si>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</si>
  <si>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</si>
  <si>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</si>
  <si>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</si>
  <si>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</si>
  <si>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</si>
  <si>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</si>
  <si>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</si>
  <si>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</si>
  <si>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</si>
  <si>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</si>
  <si>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</si>
  <si>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</si>
  <si>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</si>
  <si>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</si>
  <si>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</si>
  <si>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</si>
  <si>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</si>
  <si>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</si>
  <si>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</si>
  <si>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</si>
  <si>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</si>
  <si>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</si>
  <si>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</si>
  <si>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</si>
  <si>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</si>
  <si>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</si>
  <si>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</si>
  <si>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</si>
  <si>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</si>
  <si>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</si>
  <si>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</si>
  <si>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</si>
  <si>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</si>
  <si>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</si>
  <si>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</si>
  <si>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</si>
  <si>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</si>
  <si>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</si>
  <si>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</si>
  <si>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</si>
  <si>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</si>
  <si>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</si>
  <si>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</si>
  <si>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</si>
  <si>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</si>
  <si>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</si>
  <si>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</si>
  <si>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</si>
  <si>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</si>
  <si>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</si>
  <si>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</si>
  <si>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</si>
  <si>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</si>
  <si>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</si>
  <si>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</si>
  <si>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</si>
  <si>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</si>
  <si>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</si>
  <si>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</si>
  <si>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</si>
  <si>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</si>
  <si>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</si>
  <si>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</si>
  <si>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</si>
  <si>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</si>
  <si>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</si>
  <si>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</si>
  <si>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</si>
  <si>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</si>
  <si>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</si>
  <si>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</si>
  <si>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</si>
  <si>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</si>
  <si>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</si>
  <si>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</si>
  <si>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</si>
  <si>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</si>
  <si>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</si>
  <si>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</si>
  <si>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</si>
  <si>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</si>
  <si>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</si>
  <si>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</si>
  <si>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</si>
  <si>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</si>
  <si>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</si>
  <si>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</si>
  <si>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</si>
  <si>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</si>
  <si>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</si>
  <si>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</si>
  <si>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</si>
  <si>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</si>
  <si>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</si>
  <si>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</si>
  <si>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</si>
  <si>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</si>
  <si>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</si>
  <si>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</si>
  <si>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</si>
  <si>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</si>
  <si>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</si>
  <si>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</si>
  <si>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</si>
  <si>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</si>
  <si>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</si>
  <si>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</si>
  <si>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</si>
  <si>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</si>
  <si>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</si>
  <si>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</si>
  <si>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</si>
  <si>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</si>
  <si>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</si>
  <si>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</si>
  <si>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</si>
  <si>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</si>
  <si>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</si>
  <si>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</si>
  <si>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</si>
  <si>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</si>
  <si>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</si>
  <si>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</si>
  <si>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</si>
  <si>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</si>
  <si>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</si>
  <si>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</si>
  <si>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</si>
  <si>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</si>
  <si>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</si>
  <si>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</si>
  <si>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</si>
  <si>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</si>
  <si>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</si>
  <si>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</si>
  <si>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</si>
  <si>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</si>
  <si>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</si>
  <si>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</si>
  <si>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</si>
  <si>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</si>
  <si>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</si>
  <si>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</si>
  <si>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</si>
  <si>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</si>
  <si>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</si>
  <si>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</si>
  <si>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</si>
  <si>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</si>
  <si>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</si>
  <si>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</si>
  <si>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</si>
  <si>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</si>
  <si>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</si>
  <si>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</si>
  <si>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</si>
  <si>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</si>
  <si>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</si>
  <si>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</si>
  <si>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</si>
  <si>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</si>
  <si>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</si>
  <si>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</si>
  <si>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</si>
  <si>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</si>
  <si>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</si>
  <si>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</si>
  <si>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</si>
  <si>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</si>
  <si>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</si>
  <si>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</si>
  <si>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</si>
  <si>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</si>
  <si>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</si>
  <si>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</si>
  <si>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</si>
  <si>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</si>
  <si>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</si>
  <si>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</si>
  <si>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</si>
  <si>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</si>
  <si>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</si>
  <si>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</si>
  <si>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</si>
  <si>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</si>
  <si>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</si>
  <si>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</si>
  <si>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</si>
  <si>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</si>
  <si>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</si>
  <si>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</si>
  <si>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</si>
  <si>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</si>
  <si>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</si>
  <si>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</si>
  <si>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</si>
  <si>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</si>
  <si>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</si>
  <si>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</si>
  <si>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</si>
  <si>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</si>
  <si>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</si>
  <si>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</si>
  <si>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</si>
  <si>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</si>
  <si>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</si>
  <si>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</si>
  <si>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</si>
  <si>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</si>
  <si>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</si>
  <si>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</si>
  <si>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</si>
  <si>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</si>
  <si>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</si>
  <si>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</si>
  <si>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</si>
  <si>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</si>
  <si>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</si>
  <si>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</si>
  <si>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</si>
  <si>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</si>
  <si>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</si>
  <si>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</si>
  <si>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</si>
  <si>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</si>
  <si>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</si>
  <si>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</si>
  <si>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</si>
  <si>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</si>
  <si>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</si>
  <si>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</si>
  <si>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</si>
  <si>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</si>
  <si>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</si>
  <si>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</si>
  <si>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</si>
  <si>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</si>
  <si>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</si>
  <si>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</si>
  <si>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</si>
  <si>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</si>
  <si>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</si>
  <si>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</si>
  <si>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</si>
  <si>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</si>
  <si>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</si>
  <si>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</si>
  <si>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</si>
  <si>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</si>
  <si>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</si>
  <si>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</si>
  <si>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</si>
  <si>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</si>
  <si>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</si>
  <si>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</si>
  <si>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</si>
  <si>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</si>
  <si>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</si>
  <si>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</si>
  <si>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</si>
  <si>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</si>
  <si>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</si>
  <si>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</si>
  <si>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</si>
  <si>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</si>
  <si>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</si>
  <si>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</si>
  <si>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</si>
  <si>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</si>
  <si>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</si>
  <si>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</si>
  <si>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</si>
  <si>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</si>
  <si>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</si>
  <si>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</si>
  <si>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</si>
  <si>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</si>
  <si>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</si>
  <si>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</si>
  <si>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</si>
  <si>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</si>
  <si>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</si>
  <si>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</si>
  <si>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</si>
  <si>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</si>
  <si>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</si>
  <si>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</si>
  <si>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</si>
  <si>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</si>
  <si>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</si>
  <si>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</si>
  <si>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</si>
  <si>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</si>
  <si>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</si>
  <si>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</si>
  <si>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</si>
  <si>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</si>
  <si>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</si>
  <si>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</si>
  <si>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</si>
  <si>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</si>
  <si>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</si>
  <si>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</si>
  <si>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</si>
  <si>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</si>
  <si>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</si>
  <si>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</si>
  <si>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</si>
  <si>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</si>
  <si>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</si>
  <si>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</si>
  <si>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</si>
  <si>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</si>
  <si>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</si>
  <si>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</si>
  <si>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</si>
  <si>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</si>
  <si>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</si>
  <si>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</si>
  <si>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</si>
  <si>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</si>
  <si>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</si>
  <si>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</si>
  <si>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</si>
  <si>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</si>
  <si>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</si>
  <si>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</si>
  <si>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</si>
  <si>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</si>
  <si>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</si>
  <si>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</si>
  <si>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</si>
  <si>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</si>
  <si>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</si>
  <si>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</si>
  <si>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</si>
  <si>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</si>
  <si>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</si>
  <si>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</si>
  <si>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</si>
  <si>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</si>
  <si>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</si>
  <si>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</si>
  <si>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</si>
  <si>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</si>
  <si>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</si>
  <si>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</si>
  <si>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</si>
  <si>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</si>
  <si>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</si>
  <si>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</si>
  <si>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</si>
  <si>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</si>
  <si>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</si>
  <si>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</si>
  <si>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</si>
  <si>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</si>
  <si>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</si>
  <si>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</si>
  <si>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</si>
  <si>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</si>
  <si>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</si>
  <si>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</si>
  <si>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</si>
  <si>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</si>
  <si>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</si>
  <si>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</si>
  <si>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</si>
  <si>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</si>
  <si>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</si>
  <si>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</si>
  <si>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</si>
  <si>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</si>
  <si>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</si>
  <si>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</si>
  <si>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</si>
  <si>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</si>
  <si>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</si>
  <si>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</si>
  <si>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</si>
  <si>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</si>
  <si>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</si>
  <si>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</si>
  <si>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</si>
  <si>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</si>
  <si>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</si>
  <si>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</si>
  <si>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</si>
  <si>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</si>
  <si>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</si>
  <si>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</si>
  <si>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</si>
  <si>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</si>
  <si>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</si>
  <si>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</si>
  <si>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</si>
  <si>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</si>
  <si>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</si>
  <si>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</si>
  <si>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</si>
  <si>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</si>
  <si>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</si>
  <si>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</si>
  <si>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</si>
  <si>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</si>
  <si>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</si>
  <si>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</si>
  <si>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</si>
  <si>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</si>
  <si>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</si>
  <si>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</si>
  <si>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</si>
  <si>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</si>
  <si>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</si>
  <si>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</si>
  <si>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</si>
  <si>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</si>
  <si>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</si>
  <si>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</si>
  <si>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</si>
  <si>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</si>
  <si>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</si>
  <si>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</si>
  <si>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</si>
  <si>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</si>
  <si>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</si>
  <si>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</si>
  <si>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</si>
  <si>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</si>
  <si>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</si>
  <si>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</si>
  <si>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</si>
  <si>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</si>
  <si>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</si>
  <si>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</si>
  <si>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</si>
  <si>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</si>
  <si>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</si>
  <si>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</si>
  <si>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</si>
  <si>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</si>
  <si>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</si>
  <si>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</si>
  <si>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</si>
  <si>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</si>
  <si>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</si>
  <si>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</si>
  <si>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</si>
  <si>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</si>
  <si>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</si>
  <si>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</si>
  <si>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</si>
  <si>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</si>
  <si>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</si>
  <si>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</si>
  <si>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</si>
  <si>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</si>
  <si>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</si>
  <si>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</si>
  <si>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</si>
  <si>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</si>
  <si>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</si>
  <si>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</si>
  <si>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</si>
  <si>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</si>
  <si>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</si>
  <si>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</si>
  <si>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</si>
  <si>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</si>
  <si>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</si>
  <si>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</si>
  <si>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</si>
  <si>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</si>
  <si>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</si>
  <si>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</si>
  <si>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</si>
  <si>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</si>
  <si>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</si>
  <si>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</si>
  <si>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</si>
  <si>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</si>
  <si>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</si>
  <si>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</si>
  <si>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</si>
  <si>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</si>
  <si>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</si>
  <si>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</si>
  <si>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</si>
  <si>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</si>
  <si>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</si>
  <si>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</si>
  <si>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</si>
  <si>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</si>
  <si>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</si>
  <si>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</si>
  <si>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</si>
  <si>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</si>
  <si>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</si>
  <si>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</si>
  <si>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</si>
  <si>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</si>
  <si>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</si>
  <si>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</si>
  <si>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</si>
  <si>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</si>
  <si>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</si>
  <si>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</si>
  <si>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</si>
  <si>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</si>
  <si>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</si>
  <si>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</si>
  <si>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</si>
  <si>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</si>
  <si>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</si>
  <si>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</si>
  <si>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</si>
  <si>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</si>
  <si>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</si>
  <si>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</si>
  <si>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</si>
  <si>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</si>
  <si>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</si>
  <si>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</si>
  <si>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</si>
  <si>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</si>
  <si>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</si>
  <si>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</si>
  <si>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</si>
  <si>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</si>
  <si>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</si>
  <si>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</si>
  <si>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</si>
  <si>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</si>
  <si>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</si>
  <si>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</si>
  <si>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</si>
  <si>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</si>
  <si>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</si>
  <si>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</si>
  <si>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</si>
  <si>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</si>
  <si>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</si>
  <si>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</si>
  <si>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</si>
  <si>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</si>
  <si>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</si>
  <si>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</si>
  <si>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</si>
  <si>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</si>
  <si>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</si>
  <si>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</si>
  <si>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</si>
  <si>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</si>
  <si>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</si>
  <si>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</si>
  <si>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</si>
  <si>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</si>
  <si>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</si>
  <si>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</si>
  <si>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</si>
  <si>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</si>
  <si>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</si>
  <si>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</si>
  <si>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</si>
  <si>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</si>
  <si>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</si>
  <si>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</si>
  <si>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</si>
  <si>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</si>
  <si>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</si>
  <si>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</si>
  <si>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</si>
  <si>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</si>
  <si>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</si>
  <si>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</si>
  <si>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</si>
  <si>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</si>
  <si>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</si>
  <si>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</si>
  <si>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</si>
  <si>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</si>
  <si>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</si>
  <si>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</si>
  <si>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</si>
  <si>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</si>
  <si>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</si>
  <si>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</si>
  <si>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</si>
  <si>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</si>
  <si>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</si>
  <si>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</si>
  <si>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</si>
  <si>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</si>
  <si>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</si>
  <si>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</si>
  <si>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</si>
  <si>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</si>
  <si>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</si>
  <si>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</si>
  <si>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</si>
  <si>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</si>
  <si>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</si>
  <si>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</si>
  <si>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</si>
  <si>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</si>
  <si>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</si>
  <si>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</si>
  <si>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</si>
  <si>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</si>
  <si>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</si>
  <si>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</si>
  <si>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</si>
  <si>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</si>
  <si>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</si>
  <si>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</si>
  <si>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</si>
  <si>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</si>
  <si>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</si>
  <si>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</si>
  <si>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</si>
  <si>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</si>
  <si>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</si>
  <si>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</si>
  <si>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</si>
  <si>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</si>
  <si>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</si>
  <si>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</si>
  <si>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</si>
  <si>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</si>
  <si>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</si>
  <si>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</si>
  <si>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</si>
  <si>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</si>
  <si>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</si>
  <si>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</si>
  <si>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</si>
  <si>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</si>
  <si>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</si>
  <si>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</si>
  <si>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</si>
  <si>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</si>
  <si>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</si>
  <si>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</si>
  <si>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</si>
  <si>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</si>
  <si>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</si>
  <si>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</si>
  <si>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</si>
  <si>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</si>
  <si>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</si>
  <si>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</si>
  <si>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</si>
  <si>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</si>
  <si>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</si>
  <si>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</si>
  <si>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</si>
  <si>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</si>
  <si>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</si>
  <si>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</si>
  <si>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</si>
  <si>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</si>
  <si>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</si>
  <si>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</si>
  <si>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</si>
  <si>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</si>
  <si>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</si>
  <si>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</si>
  <si>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</si>
  <si>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</si>
  <si>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</si>
  <si>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</si>
  <si>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</si>
  <si>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</si>
  <si>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</si>
  <si>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</si>
  <si>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</si>
  <si>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</si>
  <si>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</si>
  <si>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</si>
  <si>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</si>
  <si>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</si>
  <si>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</si>
  <si>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</si>
  <si>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</si>
  <si>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</si>
  <si>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</si>
  <si>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</si>
  <si>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</si>
  <si>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</si>
  <si>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</si>
  <si>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</si>
  <si>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</si>
  <si>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</si>
  <si>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</si>
  <si>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</si>
  <si>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</si>
  <si>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</si>
  <si>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</si>
  <si>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</si>
  <si>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</si>
  <si>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</si>
  <si>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</si>
  <si>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</si>
  <si>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</si>
  <si>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</si>
  <si>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</si>
  <si>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</si>
  <si>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</si>
  <si>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</si>
  <si>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</si>
  <si>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</si>
  <si>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</si>
  <si>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</si>
  <si>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</si>
  <si>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</si>
  <si>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</si>
  <si>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</si>
  <si>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</si>
  <si>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</si>
  <si>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</si>
  <si>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</si>
  <si>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</si>
  <si>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</si>
  <si>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</si>
  <si>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</si>
  <si>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</si>
  <si>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</si>
  <si>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</si>
  <si>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</si>
  <si>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</si>
  <si>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</si>
  <si>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</si>
  <si>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</si>
  <si>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</si>
  <si>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</si>
  <si>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</si>
  <si>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</si>
  <si>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</si>
  <si>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</si>
  <si>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</si>
  <si>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</si>
  <si>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</si>
  <si>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</si>
  <si>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</si>
  <si>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</si>
  <si>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</si>
  <si>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</si>
  <si>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</si>
  <si>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</si>
  <si>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</si>
  <si>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</si>
  <si>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</si>
  <si>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</si>
  <si>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</si>
  <si>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</si>
  <si>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</si>
  <si>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</si>
  <si>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</si>
  <si>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</si>
  <si>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</si>
  <si>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</si>
  <si>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</si>
  <si>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</si>
  <si>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</si>
  <si>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</si>
  <si>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</si>
  <si>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</si>
  <si>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</si>
  <si>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</si>
  <si>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</si>
  <si>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</si>
  <si>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</si>
  <si>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</si>
  <si>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</si>
  <si>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</si>
  <si>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</si>
  <si>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</si>
  <si>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</si>
  <si>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</si>
  <si>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</si>
  <si>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</si>
  <si>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</si>
  <si>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</si>
  <si>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</si>
  <si>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</si>
  <si>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</si>
  <si>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</si>
  <si>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</si>
  <si>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</si>
  <si>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</si>
  <si>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</si>
  <si>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</si>
  <si>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</si>
  <si>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</si>
  <si>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</si>
  <si>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</si>
  <si>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</si>
  <si>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</si>
  <si>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</si>
  <si>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</si>
  <si>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</si>
  <si>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</si>
  <si>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</si>
  <si>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</si>
  <si>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</si>
  <si>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</si>
  <si>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</si>
  <si>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</si>
  <si>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</si>
  <si>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</si>
  <si>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</si>
  <si>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</si>
  <si>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</si>
  <si>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</si>
  <si>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</si>
  <si>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</si>
  <si>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</si>
  <si>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</si>
  <si>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</si>
  <si>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</si>
  <si>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</si>
  <si>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</si>
  <si>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</si>
  <si>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</si>
  <si>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</si>
  <si>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</si>
  <si>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</si>
  <si>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</si>
  <si>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</si>
  <si>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</si>
  <si>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</si>
  <si>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</si>
  <si>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</si>
  <si>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</si>
  <si>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</si>
  <si>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</si>
  <si>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</si>
  <si>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</si>
  <si>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</si>
  <si>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</si>
  <si>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</si>
  <si>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</si>
  <si>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</si>
  <si>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</si>
  <si>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</si>
  <si>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</si>
  <si>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</si>
  <si>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</si>
  <si>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</si>
  <si>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</si>
  <si>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</si>
  <si>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</si>
  <si>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</si>
  <si>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</si>
  <si>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</si>
  <si>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</si>
  <si>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</si>
  <si>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</si>
  <si>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</si>
  <si>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</si>
  <si>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</si>
  <si>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</si>
  <si>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</si>
  <si>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</si>
  <si>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</si>
  <si>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</si>
  <si>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</si>
  <si>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</si>
  <si>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</si>
  <si>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</si>
  <si>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</si>
  <si>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</si>
  <si>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</si>
  <si>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</si>
  <si>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</si>
  <si>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</si>
  <si>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</si>
  <si>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</si>
  <si>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</si>
  <si>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</si>
  <si>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</si>
  <si>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</si>
  <si>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</si>
  <si>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</si>
  <si>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</si>
  <si>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</si>
  <si>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</si>
  <si>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</si>
  <si>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</si>
  <si>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</si>
  <si>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</si>
  <si>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</si>
  <si>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</si>
  <si>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</si>
  <si>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</si>
  <si>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</si>
  <si>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</si>
  <si>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</si>
  <si>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</si>
  <si>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</si>
  <si>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</si>
  <si>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</si>
  <si>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</si>
  <si>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</si>
  <si>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</si>
  <si>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</si>
  <si>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</si>
  <si>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</si>
  <si>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</si>
  <si>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</si>
  <si>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</si>
  <si>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</si>
  <si>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</si>
  <si>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</si>
  <si>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</si>
  <si>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</si>
  <si>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</si>
  <si>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</si>
  <si>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</si>
  <si>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</si>
  <si>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</si>
  <si>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</si>
  <si>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</si>
  <si>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</si>
  <si>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</si>
  <si>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</si>
  <si>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</si>
  <si>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</si>
  <si>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</si>
  <si>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</si>
  <si>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</si>
  <si>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</si>
  <si>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</si>
  <si>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</si>
  <si>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</si>
  <si>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</si>
  <si>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</si>
  <si>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</si>
  <si>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</si>
  <si>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</si>
  <si>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</si>
  <si>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</si>
  <si>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Count of outcome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</si>
  <si>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</si>
  <si>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</si>
  <si>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</si>
  <si>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</si>
  <si>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</si>
  <si>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</si>
  <si>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</si>
  <si>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</si>
  <si>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</si>
  <si>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</si>
  <si>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</si>
  <si>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</si>
  <si>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</si>
  <si>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</si>
  <si>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</si>
  <si>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</si>
  <si>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</si>
  <si>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</si>
  <si>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</si>
  <si>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# of Backers</t>
  </si>
  <si>
    <t>Successful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</si>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</sst>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1" fillId="0" borderId="0" xfId="0" applyNumberFormat="1" applyFont="1"/>
    <xf numFmtId="42" fontId="0" fillId="0" borderId="0" xfId="0" applyNumberFormat="1"/>
    <xf numFmtId="9" fontId="1" fillId="0" borderId="0" xfId="2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20"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92D050"/>
        </patternFill>
      </fill>
    </dxf>
    <dxf>
      <fill>
        <patternFill>
          <bgColor theme="4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2D-45FD-966E-875E2C53D14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2D-45FD-966E-875E2C53D14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2D-45FD-966E-875E2C53D14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2D-45FD-966E-875E2C53D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1969935"/>
        <c:axId val="891974095"/>
      </c:barChart>
      <c:catAx>
        <c:axId val="891969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974095"/>
        <c:crosses val="autoZero"/>
        <c:auto val="1"/>
        <c:lblAlgn val="ctr"/>
        <c:lblOffset val="100"/>
        <c:noMultiLvlLbl val="0"/>
      </c:catAx>
      <c:valAx>
        <c:axId val="89197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96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FC-4F9F-8E53-72B3E0026D7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FC-4F9F-8E53-72B3E0026D7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FC-4F9F-8E53-72B3E0026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0586191"/>
        <c:axId val="730577455"/>
      </c:barChart>
      <c:catAx>
        <c:axId val="730586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577455"/>
        <c:crosses val="autoZero"/>
        <c:auto val="1"/>
        <c:lblAlgn val="ctr"/>
        <c:lblOffset val="100"/>
        <c:noMultiLvlLbl val="0"/>
      </c:catAx>
      <c:valAx>
        <c:axId val="73057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586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9C-4285-AD73-024673D091D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9C-4285-AD73-024673D091D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9C-4285-AD73-024673D09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1981167"/>
        <c:axId val="891981999"/>
      </c:lineChart>
      <c:catAx>
        <c:axId val="891981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981999"/>
        <c:crosses val="autoZero"/>
        <c:auto val="1"/>
        <c:lblAlgn val="ctr"/>
        <c:lblOffset val="100"/>
        <c:noMultiLvlLbl val="0"/>
      </c:catAx>
      <c:valAx>
        <c:axId val="89198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981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EA-406D-B21D-CBE5B50E0BD7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EA-406D-B21D-CBE5B50E0BD7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EA-406D-B21D-CBE5B50E0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1972847"/>
        <c:axId val="891991151"/>
      </c:lineChart>
      <c:catAx>
        <c:axId val="891972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991151"/>
        <c:crosses val="autoZero"/>
        <c:auto val="1"/>
        <c:lblAlgn val="ctr"/>
        <c:lblOffset val="100"/>
        <c:noMultiLvlLbl val="0"/>
      </c:catAx>
      <c:valAx>
        <c:axId val="891991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972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8E-4481-A22D-3511742F5465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E8E-4481-A22D-3511742F5465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E8E-4481-A22D-3511742F5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0209391"/>
        <c:axId val="105020273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E8E-4481-A22D-3511742F546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E8E-4481-A22D-3511742F546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E8E-4481-A22D-3511742F546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E8E-4481-A22D-3511742F5465}"/>
                  </c:ext>
                </c:extLst>
              </c15:ser>
            </c15:filteredLineSeries>
          </c:ext>
        </c:extLst>
      </c:lineChart>
      <c:catAx>
        <c:axId val="1050209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202735"/>
        <c:crosses val="autoZero"/>
        <c:auto val="1"/>
        <c:lblAlgn val="ctr"/>
        <c:lblOffset val="100"/>
        <c:noMultiLvlLbl val="0"/>
      </c:catAx>
      <c:valAx>
        <c:axId val="1050202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209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D0ACC566-43C6-4A87-B7D5-EC7CA7EB6511}">
          <cx:tx>
            <cx:txData>
              <cx:f>_xlchart.v1.0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723DA6F2-F004-48B7-B4DC-2B383622BB59}">
          <cx:tx>
            <cx:txData>
              <cx:f>_xlchart.v1.2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BC67400-CA7B-43FF-B0C1-946B81B1E408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213360</xdr:colOff>
      <xdr:row>1</xdr:row>
      <xdr:rowOff>87630</xdr:rowOff>
    </xdr:from>
    <xdr:to>
      <xdr:col>18</xdr:col>
      <xdr:colOff>457200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0DB8C8-7E19-4A34-8AAF-A1CEDEA918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3</xdr:row>
      <xdr:rowOff>19050</xdr:rowOff>
    </xdr:from>
    <xdr:to>
      <xdr:col>19</xdr:col>
      <xdr:colOff>480060</xdr:colOff>
      <xdr:row>21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FF7FAF-D67F-4FD0-9A39-67B8B277E8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251460</xdr:colOff>
      <xdr:row>2</xdr:row>
      <xdr:rowOff>171450</xdr:rowOff>
    </xdr:from>
    <xdr:to>
      <xdr:col>15</xdr:col>
      <xdr:colOff>213360</xdr:colOff>
      <xdr:row>21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ADA41E-E467-40B8-912C-DD02E494F7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9B7AADB-E60B-4CC4-B4B7-F5E5175EC66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71FE265-4258-489F-8D24-FEBDB154CEF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3</xdr:row>
      <xdr:rowOff>80010</xdr:rowOff>
    </xdr:from>
    <xdr:to>
      <xdr:col>14</xdr:col>
      <xdr:colOff>579120</xdr:colOff>
      <xdr:row>19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28637C-932A-4FBA-B543-9D0ED75C08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83820</xdr:colOff>
      <xdr:row>14</xdr:row>
      <xdr:rowOff>118110</xdr:rowOff>
    </xdr:from>
    <xdr:to>
      <xdr:col>10</xdr:col>
      <xdr:colOff>259080</xdr:colOff>
      <xdr:row>38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8CD11D-623F-4508-9C3F-8F6157F49A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wner/Downloads/Kickstarter%20analys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1"/>
      <sheetName val="Theater Outcomes by Launch Date"/>
      <sheetName val="Kickstarter"/>
      <sheetName val="Outcomes Based on Goals"/>
      <sheetName val="Successful US Kickstarters"/>
      <sheetName val="Failed US Kickstarters"/>
      <sheetName val="Descriptive Statistics"/>
      <sheetName val="Edinburgh Research"/>
      <sheetName val="Category Statistics"/>
      <sheetName val="Subcategory Statistics"/>
      <sheetName val="Outcomes Based on Launch Date"/>
    </sheetNames>
    <sheetDataSet>
      <sheetData sheetId="1"/>
      <sheetData sheetId="2"/>
      <sheetData sheetId="3"/>
      <sheetData sheetId="4"/>
      <sheetData sheetId="5">
        <row r="1">
          <cell r="E1" t="str">
            <v>pledged</v>
          </cell>
        </row>
        <row r="2">
          <cell r="E2">
            <v>0</v>
          </cell>
        </row>
        <row r="3">
          <cell r="E3">
            <v>2366</v>
          </cell>
        </row>
        <row r="4">
          <cell r="E4">
            <v>0</v>
          </cell>
        </row>
        <row r="5">
          <cell r="E5">
            <v>0</v>
          </cell>
        </row>
        <row r="6">
          <cell r="E6">
            <v>70</v>
          </cell>
        </row>
        <row r="7">
          <cell r="E7">
            <v>311</v>
          </cell>
        </row>
        <row r="8">
          <cell r="E8">
            <v>95</v>
          </cell>
        </row>
        <row r="9">
          <cell r="E9">
            <v>300</v>
          </cell>
        </row>
        <row r="10">
          <cell r="E10">
            <v>146</v>
          </cell>
        </row>
        <row r="11">
          <cell r="E11">
            <v>266</v>
          </cell>
        </row>
        <row r="12">
          <cell r="E12">
            <v>55</v>
          </cell>
        </row>
        <row r="13">
          <cell r="E13">
            <v>20</v>
          </cell>
        </row>
        <row r="14">
          <cell r="E14">
            <v>0</v>
          </cell>
        </row>
        <row r="15">
          <cell r="E15">
            <v>45</v>
          </cell>
        </row>
        <row r="16">
          <cell r="E16">
            <v>504</v>
          </cell>
        </row>
        <row r="17">
          <cell r="E17">
            <v>6301.76</v>
          </cell>
        </row>
        <row r="18">
          <cell r="E18">
            <v>177</v>
          </cell>
        </row>
        <row r="19">
          <cell r="E19">
            <v>750</v>
          </cell>
        </row>
        <row r="20">
          <cell r="E20">
            <v>467</v>
          </cell>
        </row>
        <row r="21">
          <cell r="E21">
            <v>0</v>
          </cell>
        </row>
        <row r="22">
          <cell r="E22">
            <v>953</v>
          </cell>
        </row>
        <row r="23">
          <cell r="E23">
            <v>271</v>
          </cell>
        </row>
        <row r="24">
          <cell r="E24">
            <v>7</v>
          </cell>
        </row>
        <row r="25">
          <cell r="E25">
            <v>0</v>
          </cell>
        </row>
        <row r="26">
          <cell r="E26">
            <v>650</v>
          </cell>
        </row>
        <row r="27">
          <cell r="E27">
            <v>29</v>
          </cell>
        </row>
        <row r="28">
          <cell r="E28">
            <v>2800</v>
          </cell>
        </row>
        <row r="29">
          <cell r="E29">
            <v>0</v>
          </cell>
        </row>
        <row r="30">
          <cell r="E30">
            <v>252</v>
          </cell>
        </row>
        <row r="31">
          <cell r="E31">
            <v>1908</v>
          </cell>
        </row>
        <row r="32">
          <cell r="E32">
            <v>185</v>
          </cell>
        </row>
        <row r="33">
          <cell r="E33">
            <v>130</v>
          </cell>
        </row>
        <row r="34">
          <cell r="E34">
            <v>10</v>
          </cell>
        </row>
        <row r="35">
          <cell r="E35">
            <v>5</v>
          </cell>
        </row>
        <row r="36">
          <cell r="E36">
            <v>0</v>
          </cell>
        </row>
        <row r="37">
          <cell r="E37">
            <v>1142</v>
          </cell>
        </row>
        <row r="38">
          <cell r="E38">
            <v>21</v>
          </cell>
        </row>
        <row r="39">
          <cell r="E39">
            <v>273</v>
          </cell>
        </row>
        <row r="40">
          <cell r="E40">
            <v>500</v>
          </cell>
        </row>
        <row r="41">
          <cell r="E41">
            <v>25</v>
          </cell>
        </row>
        <row r="42">
          <cell r="E42">
            <v>0</v>
          </cell>
        </row>
        <row r="43">
          <cell r="E43">
            <v>23</v>
          </cell>
        </row>
        <row r="44">
          <cell r="E44">
            <v>625</v>
          </cell>
        </row>
        <row r="45">
          <cell r="E45">
            <v>550</v>
          </cell>
        </row>
        <row r="46">
          <cell r="E46">
            <v>316</v>
          </cell>
        </row>
        <row r="47">
          <cell r="E47">
            <v>0</v>
          </cell>
        </row>
        <row r="48">
          <cell r="E48">
            <v>3405</v>
          </cell>
        </row>
        <row r="49">
          <cell r="E49">
            <v>6</v>
          </cell>
        </row>
        <row r="50">
          <cell r="E50">
            <v>25</v>
          </cell>
        </row>
        <row r="51">
          <cell r="E51">
            <v>39</v>
          </cell>
        </row>
        <row r="52">
          <cell r="E52">
            <v>622</v>
          </cell>
        </row>
        <row r="53">
          <cell r="E53">
            <v>565</v>
          </cell>
        </row>
        <row r="54">
          <cell r="E54">
            <v>2</v>
          </cell>
        </row>
        <row r="55">
          <cell r="E55">
            <v>264</v>
          </cell>
        </row>
        <row r="56">
          <cell r="E56">
            <v>20</v>
          </cell>
        </row>
        <row r="57">
          <cell r="E57">
            <v>657</v>
          </cell>
        </row>
        <row r="58">
          <cell r="E58">
            <v>2030</v>
          </cell>
        </row>
        <row r="59">
          <cell r="E59">
            <v>2</v>
          </cell>
        </row>
        <row r="60">
          <cell r="E60">
            <v>437</v>
          </cell>
        </row>
        <row r="61">
          <cell r="E61">
            <v>1362</v>
          </cell>
        </row>
        <row r="62">
          <cell r="E62">
            <v>51</v>
          </cell>
        </row>
        <row r="63">
          <cell r="E63">
            <v>1862</v>
          </cell>
        </row>
        <row r="64">
          <cell r="E64">
            <v>362</v>
          </cell>
        </row>
        <row r="65">
          <cell r="E65">
            <v>100</v>
          </cell>
        </row>
        <row r="66">
          <cell r="E66">
            <v>620</v>
          </cell>
        </row>
        <row r="67">
          <cell r="E67">
            <v>0</v>
          </cell>
        </row>
        <row r="68">
          <cell r="E68">
            <v>427</v>
          </cell>
        </row>
        <row r="69">
          <cell r="E69">
            <v>150</v>
          </cell>
        </row>
        <row r="70">
          <cell r="E70">
            <v>358</v>
          </cell>
        </row>
        <row r="71">
          <cell r="E71">
            <v>0</v>
          </cell>
        </row>
        <row r="72">
          <cell r="E72">
            <v>100</v>
          </cell>
        </row>
        <row r="73">
          <cell r="E73">
            <v>0</v>
          </cell>
        </row>
        <row r="74">
          <cell r="E74">
            <v>0</v>
          </cell>
        </row>
        <row r="75">
          <cell r="E75">
            <v>10</v>
          </cell>
        </row>
        <row r="76">
          <cell r="E76">
            <v>202</v>
          </cell>
        </row>
        <row r="77">
          <cell r="E77">
            <v>872</v>
          </cell>
        </row>
        <row r="78">
          <cell r="E78">
            <v>1065</v>
          </cell>
        </row>
        <row r="79">
          <cell r="E79">
            <v>4066</v>
          </cell>
        </row>
        <row r="80">
          <cell r="E80">
            <v>842</v>
          </cell>
        </row>
        <row r="81">
          <cell r="E81">
            <v>189</v>
          </cell>
        </row>
        <row r="82">
          <cell r="E82">
            <v>1697</v>
          </cell>
        </row>
        <row r="83">
          <cell r="E83">
            <v>2129</v>
          </cell>
        </row>
        <row r="84">
          <cell r="E84">
            <v>38</v>
          </cell>
        </row>
        <row r="85">
          <cell r="E85">
            <v>20</v>
          </cell>
        </row>
        <row r="86">
          <cell r="E86">
            <v>26</v>
          </cell>
        </row>
        <row r="87">
          <cell r="E87">
            <v>1788</v>
          </cell>
        </row>
        <row r="88">
          <cell r="E88">
            <v>25</v>
          </cell>
        </row>
        <row r="89">
          <cell r="E89">
            <v>1</v>
          </cell>
        </row>
        <row r="90">
          <cell r="E90">
            <v>260</v>
          </cell>
        </row>
        <row r="91">
          <cell r="E91">
            <v>1</v>
          </cell>
        </row>
        <row r="92">
          <cell r="E92">
            <v>1060</v>
          </cell>
        </row>
        <row r="93">
          <cell r="E93">
            <v>100</v>
          </cell>
        </row>
        <row r="94">
          <cell r="E94">
            <v>1</v>
          </cell>
        </row>
        <row r="95">
          <cell r="E95">
            <v>0</v>
          </cell>
        </row>
        <row r="96">
          <cell r="E96">
            <v>60</v>
          </cell>
        </row>
        <row r="97">
          <cell r="E97">
            <v>11</v>
          </cell>
        </row>
        <row r="98">
          <cell r="E98">
            <v>251</v>
          </cell>
        </row>
        <row r="99">
          <cell r="E99">
            <v>118</v>
          </cell>
        </row>
        <row r="100">
          <cell r="E100">
            <v>2524</v>
          </cell>
        </row>
        <row r="101">
          <cell r="E101">
            <v>260</v>
          </cell>
        </row>
        <row r="102">
          <cell r="E102">
            <v>0</v>
          </cell>
        </row>
        <row r="103">
          <cell r="E103">
            <v>10775</v>
          </cell>
        </row>
        <row r="104">
          <cell r="E104">
            <v>520</v>
          </cell>
        </row>
        <row r="105">
          <cell r="E105">
            <v>50</v>
          </cell>
        </row>
        <row r="106">
          <cell r="E106">
            <v>170</v>
          </cell>
        </row>
        <row r="107">
          <cell r="E107">
            <v>125</v>
          </cell>
        </row>
        <row r="108">
          <cell r="E108">
            <v>135</v>
          </cell>
        </row>
        <row r="109">
          <cell r="E109">
            <v>25</v>
          </cell>
        </row>
        <row r="110">
          <cell r="E110">
            <v>0</v>
          </cell>
        </row>
        <row r="111">
          <cell r="E111">
            <v>3</v>
          </cell>
        </row>
        <row r="112">
          <cell r="E112">
            <v>153</v>
          </cell>
        </row>
        <row r="113">
          <cell r="E113">
            <v>65</v>
          </cell>
        </row>
        <row r="114">
          <cell r="E114">
            <v>135</v>
          </cell>
        </row>
        <row r="115">
          <cell r="E115">
            <v>185</v>
          </cell>
        </row>
        <row r="116">
          <cell r="E116">
            <v>2993</v>
          </cell>
        </row>
        <row r="117">
          <cell r="E117">
            <v>1</v>
          </cell>
        </row>
        <row r="118">
          <cell r="E118">
            <v>1000</v>
          </cell>
        </row>
        <row r="119">
          <cell r="E119">
            <v>61</v>
          </cell>
        </row>
        <row r="120">
          <cell r="E120">
            <v>2290</v>
          </cell>
        </row>
        <row r="121">
          <cell r="E121">
            <v>15</v>
          </cell>
        </row>
        <row r="122">
          <cell r="E122">
            <v>651</v>
          </cell>
        </row>
        <row r="123">
          <cell r="E123">
            <v>453</v>
          </cell>
        </row>
        <row r="124">
          <cell r="E124">
            <v>0</v>
          </cell>
        </row>
        <row r="125">
          <cell r="E125">
            <v>1</v>
          </cell>
        </row>
        <row r="126">
          <cell r="E126">
            <v>1102</v>
          </cell>
        </row>
        <row r="127">
          <cell r="E127">
            <v>550</v>
          </cell>
        </row>
        <row r="128">
          <cell r="E128">
            <v>0</v>
          </cell>
        </row>
        <row r="129">
          <cell r="E129">
            <v>2485</v>
          </cell>
        </row>
        <row r="130">
          <cell r="E130">
            <v>397</v>
          </cell>
        </row>
        <row r="131">
          <cell r="E131">
            <v>11</v>
          </cell>
        </row>
        <row r="132">
          <cell r="E132">
            <v>50</v>
          </cell>
        </row>
        <row r="133">
          <cell r="E133">
            <v>0</v>
          </cell>
        </row>
        <row r="134">
          <cell r="E134">
            <v>1782</v>
          </cell>
        </row>
        <row r="135">
          <cell r="E135">
            <v>0</v>
          </cell>
        </row>
        <row r="136">
          <cell r="E136">
            <v>5</v>
          </cell>
        </row>
        <row r="137">
          <cell r="E137">
            <v>195</v>
          </cell>
        </row>
        <row r="138">
          <cell r="E138">
            <v>101</v>
          </cell>
        </row>
        <row r="139">
          <cell r="E139">
            <v>25</v>
          </cell>
        </row>
        <row r="140">
          <cell r="E140">
            <v>25</v>
          </cell>
        </row>
        <row r="141">
          <cell r="E141">
            <v>0</v>
          </cell>
        </row>
        <row r="142">
          <cell r="E142">
            <v>425</v>
          </cell>
        </row>
        <row r="143">
          <cell r="E143">
            <v>0</v>
          </cell>
        </row>
        <row r="144">
          <cell r="E144">
            <v>7</v>
          </cell>
        </row>
        <row r="145">
          <cell r="E145">
            <v>641</v>
          </cell>
        </row>
        <row r="146">
          <cell r="E146">
            <v>292</v>
          </cell>
        </row>
        <row r="147">
          <cell r="E147">
            <v>45</v>
          </cell>
        </row>
        <row r="148">
          <cell r="E148">
            <v>126</v>
          </cell>
        </row>
        <row r="149">
          <cell r="E149">
            <v>285</v>
          </cell>
        </row>
        <row r="150">
          <cell r="E150">
            <v>45</v>
          </cell>
        </row>
        <row r="151">
          <cell r="E151">
            <v>410</v>
          </cell>
        </row>
        <row r="152">
          <cell r="E152">
            <v>527</v>
          </cell>
        </row>
        <row r="153">
          <cell r="E153">
            <v>211</v>
          </cell>
        </row>
        <row r="154">
          <cell r="E154">
            <v>11</v>
          </cell>
        </row>
        <row r="155">
          <cell r="E155">
            <v>136</v>
          </cell>
        </row>
        <row r="156">
          <cell r="E156">
            <v>211</v>
          </cell>
        </row>
        <row r="157">
          <cell r="E157">
            <v>3905</v>
          </cell>
        </row>
        <row r="158">
          <cell r="E158">
            <v>0</v>
          </cell>
        </row>
        <row r="159">
          <cell r="E159">
            <v>620</v>
          </cell>
        </row>
        <row r="160">
          <cell r="E160">
            <v>1305</v>
          </cell>
        </row>
        <row r="161">
          <cell r="E161">
            <v>214</v>
          </cell>
        </row>
        <row r="162">
          <cell r="E162">
            <v>450</v>
          </cell>
        </row>
        <row r="163">
          <cell r="E163">
            <v>1225</v>
          </cell>
        </row>
        <row r="164">
          <cell r="E164">
            <v>3877</v>
          </cell>
        </row>
        <row r="165">
          <cell r="E165">
            <v>641</v>
          </cell>
        </row>
        <row r="166">
          <cell r="E166">
            <v>32</v>
          </cell>
        </row>
        <row r="167">
          <cell r="E167">
            <v>0</v>
          </cell>
        </row>
        <row r="168">
          <cell r="E168">
            <v>100</v>
          </cell>
        </row>
        <row r="169">
          <cell r="E169">
            <v>541</v>
          </cell>
        </row>
        <row r="170">
          <cell r="E170">
            <v>3</v>
          </cell>
        </row>
        <row r="171">
          <cell r="E171">
            <v>5</v>
          </cell>
        </row>
        <row r="172">
          <cell r="E172">
            <v>497</v>
          </cell>
        </row>
        <row r="173">
          <cell r="E173">
            <v>715</v>
          </cell>
        </row>
        <row r="174">
          <cell r="E174">
            <v>1156</v>
          </cell>
        </row>
        <row r="175">
          <cell r="E175">
            <v>10</v>
          </cell>
        </row>
        <row r="176">
          <cell r="E176">
            <v>23</v>
          </cell>
        </row>
        <row r="177">
          <cell r="E177">
            <v>201</v>
          </cell>
        </row>
        <row r="178">
          <cell r="E178">
            <v>1</v>
          </cell>
        </row>
        <row r="179">
          <cell r="E179">
            <v>40</v>
          </cell>
        </row>
        <row r="180">
          <cell r="E180">
            <v>2</v>
          </cell>
        </row>
        <row r="181">
          <cell r="E181">
            <v>5</v>
          </cell>
        </row>
        <row r="182">
          <cell r="E182">
            <v>1742</v>
          </cell>
        </row>
        <row r="183">
          <cell r="E183">
            <v>26</v>
          </cell>
        </row>
        <row r="184">
          <cell r="E184">
            <v>0</v>
          </cell>
        </row>
        <row r="185">
          <cell r="E185">
            <v>1</v>
          </cell>
        </row>
        <row r="186">
          <cell r="E186">
            <v>105</v>
          </cell>
        </row>
        <row r="187">
          <cell r="E187">
            <v>29</v>
          </cell>
        </row>
        <row r="188">
          <cell r="E188">
            <v>100</v>
          </cell>
        </row>
        <row r="189">
          <cell r="E189">
            <v>125</v>
          </cell>
        </row>
        <row r="190">
          <cell r="E190">
            <v>12521</v>
          </cell>
        </row>
        <row r="191">
          <cell r="E191">
            <v>0</v>
          </cell>
        </row>
        <row r="192">
          <cell r="E192">
            <v>10</v>
          </cell>
        </row>
        <row r="193">
          <cell r="E193">
            <v>0</v>
          </cell>
        </row>
        <row r="194">
          <cell r="E194">
            <v>215</v>
          </cell>
        </row>
        <row r="195">
          <cell r="E195">
            <v>561</v>
          </cell>
        </row>
        <row r="196">
          <cell r="E196">
            <v>0</v>
          </cell>
        </row>
        <row r="197">
          <cell r="E197">
            <v>400</v>
          </cell>
        </row>
        <row r="198">
          <cell r="E198">
            <v>0</v>
          </cell>
        </row>
        <row r="199">
          <cell r="E199">
            <v>413</v>
          </cell>
        </row>
        <row r="200">
          <cell r="E200">
            <v>200</v>
          </cell>
        </row>
        <row r="201">
          <cell r="E201">
            <v>3685</v>
          </cell>
        </row>
        <row r="202">
          <cell r="E202">
            <v>2823</v>
          </cell>
        </row>
        <row r="203">
          <cell r="E203">
            <v>80</v>
          </cell>
        </row>
        <row r="204">
          <cell r="E204">
            <v>301</v>
          </cell>
        </row>
        <row r="205">
          <cell r="E205">
            <v>300</v>
          </cell>
        </row>
        <row r="206">
          <cell r="E206">
            <v>2500</v>
          </cell>
        </row>
        <row r="207">
          <cell r="E207">
            <v>21</v>
          </cell>
        </row>
        <row r="208">
          <cell r="E208">
            <v>225</v>
          </cell>
        </row>
        <row r="209">
          <cell r="E209">
            <v>460</v>
          </cell>
        </row>
        <row r="210">
          <cell r="E210">
            <v>110</v>
          </cell>
        </row>
        <row r="211">
          <cell r="E211">
            <v>16</v>
          </cell>
        </row>
        <row r="212">
          <cell r="E212">
            <v>1</v>
          </cell>
        </row>
        <row r="213">
          <cell r="E213">
            <v>0</v>
          </cell>
        </row>
        <row r="214">
          <cell r="E214">
            <v>1126</v>
          </cell>
        </row>
        <row r="215">
          <cell r="E215">
            <v>0</v>
          </cell>
        </row>
        <row r="216">
          <cell r="E216">
            <v>795</v>
          </cell>
        </row>
        <row r="217">
          <cell r="E217">
            <v>95</v>
          </cell>
        </row>
        <row r="218">
          <cell r="E218">
            <v>0</v>
          </cell>
        </row>
        <row r="219">
          <cell r="E219">
            <v>490</v>
          </cell>
        </row>
        <row r="220">
          <cell r="E220">
            <v>27</v>
          </cell>
        </row>
        <row r="221">
          <cell r="E221">
            <v>25</v>
          </cell>
        </row>
        <row r="222">
          <cell r="E222">
            <v>3045</v>
          </cell>
        </row>
        <row r="223">
          <cell r="E223">
            <v>34.950000000000003</v>
          </cell>
        </row>
        <row r="224">
          <cell r="E224">
            <v>165</v>
          </cell>
        </row>
        <row r="225">
          <cell r="E225">
            <v>37</v>
          </cell>
        </row>
        <row r="226">
          <cell r="E226">
            <v>0</v>
          </cell>
        </row>
        <row r="227">
          <cell r="E227">
            <v>1335</v>
          </cell>
        </row>
        <row r="228">
          <cell r="E228">
            <v>5</v>
          </cell>
        </row>
        <row r="229">
          <cell r="E229">
            <v>0</v>
          </cell>
        </row>
        <row r="230">
          <cell r="E230">
            <v>350</v>
          </cell>
        </row>
        <row r="231">
          <cell r="E231">
            <v>3</v>
          </cell>
        </row>
        <row r="232">
          <cell r="E232">
            <v>759</v>
          </cell>
        </row>
        <row r="233">
          <cell r="E233">
            <v>10</v>
          </cell>
        </row>
        <row r="234">
          <cell r="E234">
            <v>47</v>
          </cell>
        </row>
        <row r="235">
          <cell r="E235">
            <v>0</v>
          </cell>
        </row>
        <row r="236">
          <cell r="E236">
            <v>240</v>
          </cell>
        </row>
        <row r="237">
          <cell r="E237">
            <v>32</v>
          </cell>
        </row>
        <row r="238">
          <cell r="E238">
            <v>204</v>
          </cell>
        </row>
        <row r="239">
          <cell r="E239">
            <v>20</v>
          </cell>
        </row>
        <row r="240">
          <cell r="E240">
            <v>730</v>
          </cell>
        </row>
        <row r="241">
          <cell r="E241">
            <v>0</v>
          </cell>
        </row>
        <row r="242">
          <cell r="E242">
            <v>50</v>
          </cell>
        </row>
        <row r="243">
          <cell r="E243">
            <v>0</v>
          </cell>
        </row>
        <row r="244">
          <cell r="E244">
            <v>0</v>
          </cell>
        </row>
        <row r="245">
          <cell r="E245">
            <v>137</v>
          </cell>
        </row>
        <row r="246">
          <cell r="E246">
            <v>100</v>
          </cell>
        </row>
        <row r="247">
          <cell r="E247">
            <v>3530</v>
          </cell>
        </row>
        <row r="248">
          <cell r="E248">
            <v>41</v>
          </cell>
        </row>
        <row r="249">
          <cell r="E249">
            <v>59</v>
          </cell>
        </row>
        <row r="250">
          <cell r="E250">
            <v>94</v>
          </cell>
        </row>
        <row r="251">
          <cell r="E251">
            <v>3</v>
          </cell>
        </row>
      </sheetData>
      <sheetData sheetId="6"/>
      <sheetData sheetId="7"/>
      <sheetData sheetId="8"/>
      <sheetData sheetId="9"/>
      <sheetData sheetId="1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339.434464120372" createdVersion="7" refreshedVersion="7" minRefreshableVersion="3" recordCount="4114" xr:uid="{E0C7C239-22E2-4004-9C5F-4D681BAF419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339.450660879629" createdVersion="7" refreshedVersion="7" minRefreshableVersion="3" recordCount="4114" xr:uid="{A6822017-ACF1-4FE1-B5C3-E7BF6D9F568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339.495358796295" createdVersion="7" refreshedVersion="7" minRefreshableVersion="3" recordCount="4114" xr:uid="{0AEC8DA9-DD52-4DBB-BE2A-B7B333D4ECD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53BAD8-B2F7-45A3-BB18-6AFAF57BECBA}" name="PivotTable1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9EF18D-93C8-44B0-90B8-5404ACE8A635}" name="PivotTable2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1CC890-5379-4A0C-9890-BC4414C0AD43}" name="PivotTable3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0737B0-5E8E-4361-85E6-11C732C50550}" name="PivotTable4" cacheId="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4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FFC000"/>
      </a:accent3>
      <a:accent4>
        <a:srgbClr val="C490AA"/>
      </a:accent4>
      <a:accent5>
        <a:srgbClr val="5B9BD5"/>
      </a:accent5>
      <a:accent6>
        <a:srgbClr val="ED7D31"/>
      </a:accent6>
      <a:hlink>
        <a:srgbClr val="E7E6E6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/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2.109375" style="16" bestFit="1" customWidth="1"/>
    <col min="20" max="20" width="20.77734375" style="16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s="1" t="s">
        <v>8379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9">
        <f>ROUND(E2/L2,2)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9">
        <f t="shared" ref="P3:P66" si="1">ROUND(E3/L3,2)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9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9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9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9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9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9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9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9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9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9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9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9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9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9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9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9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9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9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9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9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9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9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9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9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9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9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9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9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9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9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9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9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9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9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9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9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9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9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9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9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9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9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9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9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9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9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9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9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9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9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9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9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9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9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9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9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9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 s="9">
        <f t="shared" ref="P67:P130" si="6">ROUND(E67/L67,2)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9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9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9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9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9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9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9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9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9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9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9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9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9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9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9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9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9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9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9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9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9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9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9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9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9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9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9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9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9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9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9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9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9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9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9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9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9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9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9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9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9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9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9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9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9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9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9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9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9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9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9" t="e">
        <f t="shared" si="6"/>
        <v>#DIV/0!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9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9" t="e">
        <f t="shared" si="6"/>
        <v>#DIV/0!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9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9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 s="9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s="9" t="e">
        <f t="shared" ref="P131:P194" si="11">ROUND(E131/L131,2)</f>
        <v>#DIV/0!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9" t="e">
        <f t="shared" si="11"/>
        <v>#DIV/0!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9" t="e">
        <f t="shared" si="11"/>
        <v>#DIV/0!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9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9" t="e">
        <f t="shared" si="11"/>
        <v>#DIV/0!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9" t="e">
        <f t="shared" si="11"/>
        <v>#DIV/0!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9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9" t="e">
        <f t="shared" si="11"/>
        <v>#DIV/0!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9" t="e">
        <f t="shared" si="11"/>
        <v>#DIV/0!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9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9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9" t="e">
        <f t="shared" si="11"/>
        <v>#DIV/0!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9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9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9" t="e">
        <f t="shared" si="11"/>
        <v>#DIV/0!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9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9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9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9" t="e">
        <f t="shared" si="11"/>
        <v>#DIV/0!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9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9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9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9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9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9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9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9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9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9" t="e">
        <f t="shared" si="11"/>
        <v>#DIV/0!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9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9" t="e">
        <f t="shared" si="11"/>
        <v>#DIV/0!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9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9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9" t="e">
        <f t="shared" si="11"/>
        <v>#DIV/0!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9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9" t="e">
        <f t="shared" si="11"/>
        <v>#DIV/0!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9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9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9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9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9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9" t="e">
        <f t="shared" si="11"/>
        <v>#DIV/0!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9" t="e">
        <f t="shared" si="11"/>
        <v>#DIV/0!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9" t="e">
        <f t="shared" si="11"/>
        <v>#DIV/0!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9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9" t="e">
        <f t="shared" si="11"/>
        <v>#DIV/0!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9" t="e">
        <f t="shared" si="11"/>
        <v>#DIV/0!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9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9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9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9" t="e">
        <f t="shared" si="11"/>
        <v>#DIV/0!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9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9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9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9" t="e">
        <f t="shared" si="11"/>
        <v>#DIV/0!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9" t="e">
        <f t="shared" si="11"/>
        <v>#DIV/0!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9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9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9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 s="9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s="9" t="e">
        <f t="shared" ref="P195:P258" si="16">ROUND(E195/L195,2)</f>
        <v>#DIV/0!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9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9" t="e">
        <f t="shared" si="16"/>
        <v>#DIV/0!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9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9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9" t="e">
        <f t="shared" si="16"/>
        <v>#DIV/0!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9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9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9" t="e">
        <f t="shared" si="16"/>
        <v>#DIV/0!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9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9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9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9" t="e">
        <f t="shared" si="16"/>
        <v>#DIV/0!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9" t="e">
        <f t="shared" si="16"/>
        <v>#DIV/0!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9" t="e">
        <f t="shared" si="16"/>
        <v>#DIV/0!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9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9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9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9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9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9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9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9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9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9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9" t="e">
        <f t="shared" si="16"/>
        <v>#DIV/0!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9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9" t="e">
        <f t="shared" si="16"/>
        <v>#DIV/0!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9" t="e">
        <f t="shared" si="16"/>
        <v>#DIV/0!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9" t="e">
        <f t="shared" si="16"/>
        <v>#DIV/0!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9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9" t="e">
        <f t="shared" si="16"/>
        <v>#DIV/0!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9" t="e">
        <f t="shared" si="16"/>
        <v>#DIV/0!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9" t="e">
        <f t="shared" si="16"/>
        <v>#DIV/0!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9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9" t="e">
        <f t="shared" si="16"/>
        <v>#DIV/0!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9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9" t="e">
        <f t="shared" si="16"/>
        <v>#DIV/0!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9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9" t="e">
        <f t="shared" si="16"/>
        <v>#DIV/0!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9" t="e">
        <f t="shared" si="16"/>
        <v>#DIV/0!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9" t="e">
        <f t="shared" si="16"/>
        <v>#DIV/0!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9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9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9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9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9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9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9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9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9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9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9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9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9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9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9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9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 s="9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 s="9">
        <f t="shared" ref="P259:P322" si="21">ROUND(E259/L259,2)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9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9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9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9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9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9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9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9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9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9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9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9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9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9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9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9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9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9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9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9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9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9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9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9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9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9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9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9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9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9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9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9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9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9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9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9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9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9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9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9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9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9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9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9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9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9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9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9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9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9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9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9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9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9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9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9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 s="9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 s="9">
        <f t="shared" ref="P323:P386" si="26">ROUND(E323/L323,2)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9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9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9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9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9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9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9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9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9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9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9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9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9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9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9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9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9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9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9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9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9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9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9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9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9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9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9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9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9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9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9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9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9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9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9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9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9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9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9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9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9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9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9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9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9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9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9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9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9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9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9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9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9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9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9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9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 s="9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 s="9">
        <f t="shared" ref="P387:P450" si="31">ROUND(E387/L387,2)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9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9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9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9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9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9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9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9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9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9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9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9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9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9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9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9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9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9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9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9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9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9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9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9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9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9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9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9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9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9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9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9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9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9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9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9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9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9" t="e">
        <f t="shared" si="31"/>
        <v>#DIV/0!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9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9" t="e">
        <f t="shared" si="31"/>
        <v>#DIV/0!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9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9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9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9" t="e">
        <f t="shared" si="31"/>
        <v>#DIV/0!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9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9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9" t="e">
        <f t="shared" si="31"/>
        <v>#DIV/0!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9" t="e">
        <f t="shared" si="31"/>
        <v>#DIV/0!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9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9" t="e">
        <f t="shared" si="31"/>
        <v>#DIV/0!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9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9" t="e">
        <f t="shared" si="31"/>
        <v>#DIV/0!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9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9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9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9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9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 s="9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 s="9">
        <f t="shared" ref="P451:P514" si="36">ROUND(E451/L451,2)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9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9" t="e">
        <f t="shared" si="36"/>
        <v>#DIV/0!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9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9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9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9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9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9" t="e">
        <f t="shared" si="36"/>
        <v>#DIV/0!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9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9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9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9" t="e">
        <f t="shared" si="36"/>
        <v>#DIV/0!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9" t="e">
        <f t="shared" si="36"/>
        <v>#DIV/0!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9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9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9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9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9" t="e">
        <f t="shared" si="36"/>
        <v>#DIV/0!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9" t="e">
        <f t="shared" si="36"/>
        <v>#DIV/0!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9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9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9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9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9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9" t="e">
        <f t="shared" si="36"/>
        <v>#DIV/0!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9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9" t="e">
        <f t="shared" si="36"/>
        <v>#DIV/0!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9" t="e">
        <f t="shared" si="36"/>
        <v>#DIV/0!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9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9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9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9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9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9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9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9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9" t="e">
        <f t="shared" si="36"/>
        <v>#DIV/0!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9" t="e">
        <f t="shared" si="36"/>
        <v>#DIV/0!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9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9" t="e">
        <f t="shared" si="36"/>
        <v>#DIV/0!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9" t="e">
        <f t="shared" si="36"/>
        <v>#DIV/0!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9" t="e">
        <f t="shared" si="36"/>
        <v>#DIV/0!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9" t="e">
        <f t="shared" si="36"/>
        <v>#DIV/0!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9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9" t="e">
        <f t="shared" si="36"/>
        <v>#DIV/0!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9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9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9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9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9" t="e">
        <f t="shared" si="36"/>
        <v>#DIV/0!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9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9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9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9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9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9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9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9" t="e">
        <f t="shared" si="36"/>
        <v>#DIV/0!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9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 s="9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 s="9">
        <f t="shared" ref="P515:P578" si="41">ROUND(E515/L515,2)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9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9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9" t="e">
        <f t="shared" si="41"/>
        <v>#DIV/0!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9" t="e">
        <f t="shared" si="41"/>
        <v>#DIV/0!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9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9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9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9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9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9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9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9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9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9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9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9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9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9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9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9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9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9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9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9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9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9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9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9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9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9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9" t="e">
        <f t="shared" si="41"/>
        <v>#DIV/0!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9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9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9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9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9" t="e">
        <f t="shared" si="41"/>
        <v>#DIV/0!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9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9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9" t="e">
        <f t="shared" si="41"/>
        <v>#DIV/0!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9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9" t="e">
        <f t="shared" si="41"/>
        <v>#DIV/0!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9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9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9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9" t="e">
        <f t="shared" si="41"/>
        <v>#DIV/0!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9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9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9" t="e">
        <f t="shared" si="41"/>
        <v>#DIV/0!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9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9" t="e">
        <f t="shared" si="41"/>
        <v>#DIV/0!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9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9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9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9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9" t="e">
        <f t="shared" si="41"/>
        <v>#DIV/0!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9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9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9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 s="9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 s="9">
        <f t="shared" ref="P579:P642" si="46">ROUND(E579/L579,2)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9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9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9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9" t="e">
        <f t="shared" si="46"/>
        <v>#DIV/0!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9" t="e">
        <f t="shared" si="46"/>
        <v>#DIV/0!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9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9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9" t="e">
        <f t="shared" si="46"/>
        <v>#DIV/0!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9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9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9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9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9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9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9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9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9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9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9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9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9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9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9" t="e">
        <f t="shared" si="46"/>
        <v>#DIV/0!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9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9" t="e">
        <f t="shared" si="46"/>
        <v>#DIV/0!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9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9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9" t="e">
        <f t="shared" si="46"/>
        <v>#DIV/0!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9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9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9" t="e">
        <f t="shared" si="46"/>
        <v>#DIV/0!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9" t="e">
        <f t="shared" si="46"/>
        <v>#DIV/0!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9" t="e">
        <f t="shared" si="46"/>
        <v>#DIV/0!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9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9" t="e">
        <f t="shared" si="46"/>
        <v>#DIV/0!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9" t="e">
        <f t="shared" si="46"/>
        <v>#DIV/0!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9" t="e">
        <f t="shared" si="46"/>
        <v>#DIV/0!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9" t="e">
        <f t="shared" si="46"/>
        <v>#DIV/0!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9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9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9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9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9" t="e">
        <f t="shared" si="46"/>
        <v>#DIV/0!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9" t="e">
        <f t="shared" si="46"/>
        <v>#DIV/0!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9" t="e">
        <f t="shared" si="46"/>
        <v>#DIV/0!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9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9" t="e">
        <f t="shared" si="46"/>
        <v>#DIV/0!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9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9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9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9" t="e">
        <f t="shared" si="46"/>
        <v>#DIV/0!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9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9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9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9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9" t="e">
        <f t="shared" si="46"/>
        <v>#DIV/0!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9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9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 s="9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 s="9">
        <f t="shared" ref="P643:P706" si="51">ROUND(E643/L643,2)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9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9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9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9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9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9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9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9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9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9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9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9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9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9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9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9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9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9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9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9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9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9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9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9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9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9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9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9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9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9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9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9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9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9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9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9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9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9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9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9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9" t="e">
        <f t="shared" si="51"/>
        <v>#DIV/0!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9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9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9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9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9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9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9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9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9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9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9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9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9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9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9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 s="9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 s="9">
        <f t="shared" ref="P707:P770" si="56">ROUND(E707/L707,2)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9" t="e">
        <f t="shared" si="56"/>
        <v>#DIV/0!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9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9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9" t="e">
        <f t="shared" si="56"/>
        <v>#DIV/0!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9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9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9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9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9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9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9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9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9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9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9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9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9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9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9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9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9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9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9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9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9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9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9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9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9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9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9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9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9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9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9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9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9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9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9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9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9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9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9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9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9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9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9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9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9" t="e">
        <f t="shared" si="56"/>
        <v>#DIV/0!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9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9" t="e">
        <f t="shared" si="56"/>
        <v>#DIV/0!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9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9" t="e">
        <f t="shared" si="56"/>
        <v>#DIV/0!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9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9" t="e">
        <f t="shared" si="56"/>
        <v>#DIV/0!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s="9" t="e">
        <f t="shared" si="56"/>
        <v>#DIV/0!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 s="9">
        <f t="shared" ref="P771:P834" si="61">ROUND(E771/L771,2)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9" t="e">
        <f t="shared" si="61"/>
        <v>#DIV/0!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9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9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9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9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9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9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9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9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9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9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9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9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9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9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9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9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9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9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9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9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9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9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9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9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9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9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9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9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9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9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9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9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9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9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9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9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9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9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9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9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9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9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9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9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9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9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9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9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9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9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9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9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9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9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9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 s="9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 s="9">
        <f t="shared" ref="P835:P898" si="66">ROUND(E835/L835,2)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9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9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9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9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9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9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9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9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9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9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9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9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9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9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9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9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9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9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9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9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9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9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9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9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9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9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9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9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9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9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9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9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9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9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9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9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9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9" t="e">
        <f t="shared" si="66"/>
        <v>#DIV/0!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9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9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9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9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9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9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9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9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9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9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9" t="e">
        <f t="shared" si="66"/>
        <v>#DIV/0!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9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9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9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9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9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9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9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9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 s="9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s="9" t="e">
        <f t="shared" ref="P899:P962" si="71">ROUND(E899/L899,2)</f>
        <v>#DIV/0!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9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9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9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9" t="e">
        <f t="shared" si="71"/>
        <v>#DIV/0!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9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9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9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9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9" t="e">
        <f t="shared" si="71"/>
        <v>#DIV/0!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9" t="e">
        <f t="shared" si="71"/>
        <v>#DIV/0!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9" t="e">
        <f t="shared" si="71"/>
        <v>#DIV/0!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9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9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9" t="e">
        <f t="shared" si="71"/>
        <v>#DIV/0!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9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9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9" t="e">
        <f t="shared" si="71"/>
        <v>#DIV/0!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9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9" t="e">
        <f t="shared" si="71"/>
        <v>#DIV/0!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9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9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9" t="e">
        <f t="shared" si="71"/>
        <v>#DIV/0!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9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9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9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9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9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9" t="e">
        <f t="shared" si="71"/>
        <v>#DIV/0!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9" t="e">
        <f t="shared" si="71"/>
        <v>#DIV/0!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9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9" t="e">
        <f t="shared" si="71"/>
        <v>#DIV/0!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9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9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9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9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9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9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9" t="e">
        <f t="shared" si="71"/>
        <v>#DIV/0!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9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9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9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9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9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9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9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9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9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9" t="e">
        <f t="shared" si="71"/>
        <v>#DIV/0!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9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9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9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9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9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9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9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9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9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9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9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 s="9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 s="9">
        <f t="shared" ref="P963:P1026" si="76">ROUND(E963/L963,2)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9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9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9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9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9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9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9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9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9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9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9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9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9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9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9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9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9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9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9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9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9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9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9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9" t="e">
        <f t="shared" si="76"/>
        <v>#DIV/0!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9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9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9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9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9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9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9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9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9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9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9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9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9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9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9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9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9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9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9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9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9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9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9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9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9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9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9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9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9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9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9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9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 s="9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 s="9">
        <f t="shared" ref="P1027:P1090" si="81">ROUND(E1027/L1027,2)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9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9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9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9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9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9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9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9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9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9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9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9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9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9" t="e">
        <f t="shared" si="81"/>
        <v>#DIV/0!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9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9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9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9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9" t="e">
        <f t="shared" si="81"/>
        <v>#DIV/0!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9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9" t="e">
        <f t="shared" si="81"/>
        <v>#DIV/0!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9" t="e">
        <f t="shared" si="81"/>
        <v>#DIV/0!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9" t="e">
        <f t="shared" si="81"/>
        <v>#DIV/0!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9" t="e">
        <f t="shared" si="81"/>
        <v>#DIV/0!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9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9" t="e">
        <f t="shared" si="81"/>
        <v>#DIV/0!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9" t="e">
        <f t="shared" si="81"/>
        <v>#DIV/0!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9" t="e">
        <f t="shared" si="81"/>
        <v>#DIV/0!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9" t="e">
        <f t="shared" si="81"/>
        <v>#DIV/0!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9" t="e">
        <f t="shared" si="81"/>
        <v>#DIV/0!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9" t="e">
        <f t="shared" si="81"/>
        <v>#DIV/0!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9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9" t="e">
        <f t="shared" si="81"/>
        <v>#DIV/0!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9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9" t="e">
        <f t="shared" si="81"/>
        <v>#DIV/0!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9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9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9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9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9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9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9" t="e">
        <f t="shared" si="81"/>
        <v>#DIV/0!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9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9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9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9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9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9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9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9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9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9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9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9" t="e">
        <f t="shared" si="81"/>
        <v>#DIV/0!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9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9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9" t="e">
        <f t="shared" si="81"/>
        <v>#DIV/0!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 s="9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 s="9">
        <f t="shared" ref="P1091:P1154" si="86">ROUND(E1091/L1091,2)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9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9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9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9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9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9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9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9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9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9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9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9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9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9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9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9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9" t="e">
        <f t="shared" si="86"/>
        <v>#DIV/0!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9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9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9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9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9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9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9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9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9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9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9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9" t="e">
        <f t="shared" si="86"/>
        <v>#DIV/0!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9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9" t="e">
        <f t="shared" si="86"/>
        <v>#DIV/0!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9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9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9" t="e">
        <f t="shared" si="86"/>
        <v>#DIV/0!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9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9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9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9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9" t="e">
        <f t="shared" si="86"/>
        <v>#DIV/0!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9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9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9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9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9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9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9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9" t="e">
        <f t="shared" si="86"/>
        <v>#DIV/0!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9" t="e">
        <f t="shared" si="86"/>
        <v>#DIV/0!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9" t="e">
        <f t="shared" si="86"/>
        <v>#DIV/0!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9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9" t="e">
        <f t="shared" si="86"/>
        <v>#DIV/0!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9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9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9" t="e">
        <f t="shared" si="86"/>
        <v>#DIV/0!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9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9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9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9" t="e">
        <f t="shared" si="86"/>
        <v>#DIV/0!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 s="9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 s="9">
        <f t="shared" ref="P1155:P1218" si="91">ROUND(E1155/L1155,2)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9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9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9" t="e">
        <f t="shared" si="91"/>
        <v>#DIV/0!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9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9" t="e">
        <f t="shared" si="91"/>
        <v>#DIV/0!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9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9" t="e">
        <f t="shared" si="91"/>
        <v>#DIV/0!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9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9" t="e">
        <f t="shared" si="91"/>
        <v>#DIV/0!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9" t="e">
        <f t="shared" si="91"/>
        <v>#DIV/0!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9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9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9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9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9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9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9" t="e">
        <f t="shared" si="91"/>
        <v>#DIV/0!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9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9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9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9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9" t="e">
        <f t="shared" si="91"/>
        <v>#DIV/0!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9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9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9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9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9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9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9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9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9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9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9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9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9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9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9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9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9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9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9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9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9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9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9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9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9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9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9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9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9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9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9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9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9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9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9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 s="9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 s="9">
        <f t="shared" ref="P1219:P1282" si="96">ROUND(E1219/L1219,2)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9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9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9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9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9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9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9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9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9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9" t="e">
        <f t="shared" si="96"/>
        <v>#DIV/0!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9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9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9" t="e">
        <f t="shared" si="96"/>
        <v>#DIV/0!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9" t="e">
        <f t="shared" si="96"/>
        <v>#DIV/0!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9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9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9" t="e">
        <f t="shared" si="96"/>
        <v>#DIV/0!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9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9" t="e">
        <f t="shared" si="96"/>
        <v>#DIV/0!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9" t="e">
        <f t="shared" si="96"/>
        <v>#DIV/0!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9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9" t="e">
        <f t="shared" si="96"/>
        <v>#DIV/0!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9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9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9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9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9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9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9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9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9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9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9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9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9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9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9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9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9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9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9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9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9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9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9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9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9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9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9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9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9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9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9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9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9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9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9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9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 s="9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 s="9">
        <f t="shared" ref="P1283:P1346" si="101">ROUND(E1283/L1283,2)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9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9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9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9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9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9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9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9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9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9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9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9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9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9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9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9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9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9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9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9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9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9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9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9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9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9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9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9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9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9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9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9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9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9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9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9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9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9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9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9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9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9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9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9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9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9" t="e">
        <f t="shared" si="101"/>
        <v>#DIV/0!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9" t="e">
        <f t="shared" si="101"/>
        <v>#DIV/0!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9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9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9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9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9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9" t="e">
        <f t="shared" si="101"/>
        <v>#DIV/0!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9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9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9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 s="9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 s="9">
        <f t="shared" ref="P1347:P1410" si="106">ROUND(E1347/L1347,2)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9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9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9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9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9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9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9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9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9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9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9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9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9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9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9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9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9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9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9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9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9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9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9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9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9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9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9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9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9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9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9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9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9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9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9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9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9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9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9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9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9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9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9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9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9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9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9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9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9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9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9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9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9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9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9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 s="9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s="9" t="e">
        <f t="shared" ref="P1411:P1474" si="111">ROUND(E1411/L1411,2)</f>
        <v>#DIV/0!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9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9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9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9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9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9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9" t="e">
        <f t="shared" si="111"/>
        <v>#DIV/0!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9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9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9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9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9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9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9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9" t="e">
        <f t="shared" si="111"/>
        <v>#DIV/0!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9" t="e">
        <f t="shared" si="111"/>
        <v>#DIV/0!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9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9" t="e">
        <f t="shared" si="111"/>
        <v>#DIV/0!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9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9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9" t="e">
        <f t="shared" si="111"/>
        <v>#DIV/0!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9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9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9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9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9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9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9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9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9" t="e">
        <f t="shared" si="111"/>
        <v>#DIV/0!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9" t="e">
        <f t="shared" si="111"/>
        <v>#DIV/0!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9" t="e">
        <f t="shared" si="111"/>
        <v>#DIV/0!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9" t="e">
        <f t="shared" si="111"/>
        <v>#DIV/0!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9" t="e">
        <f t="shared" si="111"/>
        <v>#DIV/0!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9" t="e">
        <f t="shared" si="111"/>
        <v>#DIV/0!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9" t="e">
        <f t="shared" si="111"/>
        <v>#DIV/0!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9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9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9" t="e">
        <f t="shared" si="111"/>
        <v>#DIV/0!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9" t="e">
        <f t="shared" si="111"/>
        <v>#DIV/0!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9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9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9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9" t="e">
        <f t="shared" si="111"/>
        <v>#DIV/0!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9" t="e">
        <f t="shared" si="111"/>
        <v>#DIV/0!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9" t="e">
        <f t="shared" si="111"/>
        <v>#DIV/0!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9" t="e">
        <f t="shared" si="111"/>
        <v>#DIV/0!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9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9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9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9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9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9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9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9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9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9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 s="9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 s="9">
        <f t="shared" ref="P1475:P1538" si="116">ROUND(E1475/L1475,2)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9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9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9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9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9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9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9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9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9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9" t="e">
        <f t="shared" si="116"/>
        <v>#DIV/0!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9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9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9" t="e">
        <f t="shared" si="116"/>
        <v>#DIV/0!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9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9" t="e">
        <f t="shared" si="116"/>
        <v>#DIV/0!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9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9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9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9" t="e">
        <f t="shared" si="116"/>
        <v>#DIV/0!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9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9" t="e">
        <f t="shared" si="116"/>
        <v>#DIV/0!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9" t="e">
        <f t="shared" si="116"/>
        <v>#DIV/0!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9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9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9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9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9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9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9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9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9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9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9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9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9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9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9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9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9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9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9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9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9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9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9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9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9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9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9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9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9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9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9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9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9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9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9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 s="9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 s="9">
        <f t="shared" ref="P1539:P1602" si="121">ROUND(E1539/L1539,2)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9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9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9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9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9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9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9" t="e">
        <f t="shared" si="121"/>
        <v>#DIV/0!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9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9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9" t="e">
        <f t="shared" si="121"/>
        <v>#DIV/0!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9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9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9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9" t="e">
        <f t="shared" si="121"/>
        <v>#DIV/0!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9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9" t="e">
        <f t="shared" si="121"/>
        <v>#DIV/0!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9" t="e">
        <f t="shared" si="121"/>
        <v>#DIV/0!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9" t="e">
        <f t="shared" si="121"/>
        <v>#DIV/0!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9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9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9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9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9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9" t="e">
        <f t="shared" si="121"/>
        <v>#DIV/0!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9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9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9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9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9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9" t="e">
        <f t="shared" si="121"/>
        <v>#DIV/0!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9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9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9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9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9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9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9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9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9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9" t="e">
        <f t="shared" si="121"/>
        <v>#DIV/0!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9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9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9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9" t="e">
        <f t="shared" si="121"/>
        <v>#DIV/0!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9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9" t="e">
        <f t="shared" si="121"/>
        <v>#DIV/0!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9" t="e">
        <f t="shared" si="121"/>
        <v>#DIV/0!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9" t="e">
        <f t="shared" si="121"/>
        <v>#DIV/0!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9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9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9" t="e">
        <f t="shared" si="121"/>
        <v>#DIV/0!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9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9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9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9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9" t="e">
        <f t="shared" si="121"/>
        <v>#DIV/0!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9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9" t="e">
        <f t="shared" si="121"/>
        <v>#DIV/0!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 s="9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 s="9">
        <f t="shared" ref="P1603:P1666" si="126">ROUND(E1603/L1603,2)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9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9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9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9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9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9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9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9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9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9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9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9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9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9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9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9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9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9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9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9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9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9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9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9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9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9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9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9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9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9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9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9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9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9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9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9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9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9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9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9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9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9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9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9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9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9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9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9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9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9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9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9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9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9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9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9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 s="9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 s="9">
        <f t="shared" ref="P1667:P1730" si="131">ROUND(E1667/L1667,2)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9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9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9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9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9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9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9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9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9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9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9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9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9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9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9" t="e">
        <f t="shared" si="131"/>
        <v>#DIV/0!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9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9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9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9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9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9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9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9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9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9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9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9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9" t="e">
        <f t="shared" si="131"/>
        <v>#DIV/0!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9" t="e">
        <f t="shared" si="131"/>
        <v>#DIV/0!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9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9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9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9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9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9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9" t="e">
        <f t="shared" si="131"/>
        <v>#DIV/0!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9" t="e">
        <f t="shared" si="131"/>
        <v>#DIV/0!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9" t="e">
        <f t="shared" si="131"/>
        <v>#DIV/0!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9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9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9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9" t="e">
        <f t="shared" si="131"/>
        <v>#DIV/0!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9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9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9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9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9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9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9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9" t="e">
        <f t="shared" si="131"/>
        <v>#DIV/0!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9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9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9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9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9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 s="9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s="9" t="e">
        <f t="shared" ref="P1731:P1794" si="136">ROUND(E1731/L1731,2)</f>
        <v>#DIV/0!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9" t="e">
        <f t="shared" si="136"/>
        <v>#DIV/0!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9" t="e">
        <f t="shared" si="136"/>
        <v>#DIV/0!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9" t="e">
        <f t="shared" si="136"/>
        <v>#DIV/0!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9" t="e">
        <f t="shared" si="136"/>
        <v>#DIV/0!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9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9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9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9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9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9" t="e">
        <f t="shared" si="136"/>
        <v>#DIV/0!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9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9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9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9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9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9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9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9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9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9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9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9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9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9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9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9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9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9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9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9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9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9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9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9" t="e">
        <f t="shared" si="136"/>
        <v>#DIV/0!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9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9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9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9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9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9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9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9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9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9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9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9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9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9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9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9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9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9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9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9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9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9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 s="9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 s="9">
        <f t="shared" ref="P1795:P1858" si="141">ROUND(E1795/L1795,2)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9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9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9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9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9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9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9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9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9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9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9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9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9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9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9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9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9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9" t="e">
        <f t="shared" si="141"/>
        <v>#DIV/0!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9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9" t="e">
        <f t="shared" si="141"/>
        <v>#DIV/0!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9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9" t="e">
        <f t="shared" si="141"/>
        <v>#DIV/0!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9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9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9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9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9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9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9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9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9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9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9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9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9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9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9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9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9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9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9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9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9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9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9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9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9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9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9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9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9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9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9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9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9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9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 s="9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 s="9">
        <f t="shared" ref="P1859:P1922" si="146">ROUND(E1859/L1859,2)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9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9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9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9" t="e">
        <f t="shared" si="146"/>
        <v>#DIV/0!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9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9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9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9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9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9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9" t="e">
        <f t="shared" si="146"/>
        <v>#DIV/0!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9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9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9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9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9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9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9" t="e">
        <f t="shared" si="146"/>
        <v>#DIV/0!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9" t="e">
        <f t="shared" si="146"/>
        <v>#DIV/0!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9" t="e">
        <f t="shared" si="146"/>
        <v>#DIV/0!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9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9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9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9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9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9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9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9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9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9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9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9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9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9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9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9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9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9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9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9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9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9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9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9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9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9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9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9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9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9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9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9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9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9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9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9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9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 s="9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 s="9">
        <f t="shared" ref="P1923:P1986" si="151">ROUND(E1923/L1923,2)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9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9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9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9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9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9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9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9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9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9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9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9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9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9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9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9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9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9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9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9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9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9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9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9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9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9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9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9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9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9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9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9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9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9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9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9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9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9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9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9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9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9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9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9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9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9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9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9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9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9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9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9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9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9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9" t="e">
        <f t="shared" si="151"/>
        <v>#DIV/0!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9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 s="9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 s="9">
        <f t="shared" ref="P1987:P2050" si="156">ROUND(E1987/L1987,2)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9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9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9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9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9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9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9" t="e">
        <f t="shared" si="156"/>
        <v>#DIV/0!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9" t="e">
        <f t="shared" si="156"/>
        <v>#DIV/0!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9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9" t="e">
        <f t="shared" si="156"/>
        <v>#DIV/0!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9" t="e">
        <f t="shared" si="156"/>
        <v>#DIV/0!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9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9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9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9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9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9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9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9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9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9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9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9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9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9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9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9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9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9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9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9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9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9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9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9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9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9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9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9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9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9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9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9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9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9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9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9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9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9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9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9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9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9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9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9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9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 s="9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 s="9">
        <f t="shared" ref="P2051:P2114" si="161">ROUND(E2051/L2051,2)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9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9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9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9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9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9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9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9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9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9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9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9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9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9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9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9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9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9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9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9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9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9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9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9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9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9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9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9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9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9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9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9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9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9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9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9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9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9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9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9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9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9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9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9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9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9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9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9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9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9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9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9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9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9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9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9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 s="9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 s="9">
        <f t="shared" ref="P2115:P2178" si="166">ROUND(E2115/L2115,2)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9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9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9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9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9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9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9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9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9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9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9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9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9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9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9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9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9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9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9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9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9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9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9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9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9" t="e">
        <f t="shared" si="166"/>
        <v>#DIV/0!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9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9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9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9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9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9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9" t="e">
        <f t="shared" si="166"/>
        <v>#DIV/0!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9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9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9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9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9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9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9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9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9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9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9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9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9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9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9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9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9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9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9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9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9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9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9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9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 s="9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 s="9">
        <f t="shared" ref="P2179:P2242" si="171">ROUND(E2179/L2179,2)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9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9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9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9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9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9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9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9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9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9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9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9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9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9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9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9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9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9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9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9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9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9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9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9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9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9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9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9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9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9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9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9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9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9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9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9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9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9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9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9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9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9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9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9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9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9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9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9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9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9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9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9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9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9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9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9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 s="9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 s="9">
        <f t="shared" ref="P2243:P2306" si="176">ROUND(E2243/L2243,2)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9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9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9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9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9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9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9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9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9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9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9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9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9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9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9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9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9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9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9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9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9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9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9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9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9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9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9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9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9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9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9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9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9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9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9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9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9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9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9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9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9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9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9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9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9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9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9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9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9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9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9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9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9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9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9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9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 s="9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 s="9">
        <f t="shared" ref="P2307:P2370" si="181">ROUND(E2307/L2307,2)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9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9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9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9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9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9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9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9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9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9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9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9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9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9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9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9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9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9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9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9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9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9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9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9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9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9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9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9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9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9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9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9" t="e">
        <f t="shared" si="181"/>
        <v>#DIV/0!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9" t="e">
        <f t="shared" si="181"/>
        <v>#DIV/0!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9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9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9" t="e">
        <f t="shared" si="181"/>
        <v>#DIV/0!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9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9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9" t="e">
        <f t="shared" si="181"/>
        <v>#DIV/0!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9" t="e">
        <f t="shared" si="181"/>
        <v>#DIV/0!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9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9" t="e">
        <f t="shared" si="181"/>
        <v>#DIV/0!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9" t="e">
        <f t="shared" si="181"/>
        <v>#DIV/0!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9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9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9" t="e">
        <f t="shared" si="181"/>
        <v>#DIV/0!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9" t="e">
        <f t="shared" si="181"/>
        <v>#DIV/0!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9" t="e">
        <f t="shared" si="181"/>
        <v>#DIV/0!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9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9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9" t="e">
        <f t="shared" si="181"/>
        <v>#DIV/0!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9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9" t="e">
        <f t="shared" si="181"/>
        <v>#DIV/0!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9" t="e">
        <f t="shared" si="181"/>
        <v>#DIV/0!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9" t="e">
        <f t="shared" si="181"/>
        <v>#DIV/0!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9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 s="9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s="9" t="e">
        <f t="shared" ref="P2371:P2434" si="186">ROUND(E2371/L2371,2)</f>
        <v>#DIV/0!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9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9" t="e">
        <f t="shared" si="186"/>
        <v>#DIV/0!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9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9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9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9" t="e">
        <f t="shared" si="186"/>
        <v>#DIV/0!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9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9" t="e">
        <f t="shared" si="186"/>
        <v>#DIV/0!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9" t="e">
        <f t="shared" si="186"/>
        <v>#DIV/0!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9" t="e">
        <f t="shared" si="186"/>
        <v>#DIV/0!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9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9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9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9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9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9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9" t="e">
        <f t="shared" si="186"/>
        <v>#DIV/0!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9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9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9" t="e">
        <f t="shared" si="186"/>
        <v>#DIV/0!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9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9" t="e">
        <f t="shared" si="186"/>
        <v>#DIV/0!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9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9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9" t="e">
        <f t="shared" si="186"/>
        <v>#DIV/0!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9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9" t="e">
        <f t="shared" si="186"/>
        <v>#DIV/0!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9" t="e">
        <f t="shared" si="186"/>
        <v>#DIV/0!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9" t="e">
        <f t="shared" si="186"/>
        <v>#DIV/0!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9" t="e">
        <f t="shared" si="186"/>
        <v>#DIV/0!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9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9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9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9" t="e">
        <f t="shared" si="186"/>
        <v>#DIV/0!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9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9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9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9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9" t="e">
        <f t="shared" si="186"/>
        <v>#DIV/0!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9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9" t="e">
        <f t="shared" si="186"/>
        <v>#DIV/0!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9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9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9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9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9" t="e">
        <f t="shared" si="186"/>
        <v>#DIV/0!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9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9" t="e">
        <f t="shared" si="186"/>
        <v>#DIV/0!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9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9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9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9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9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9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9" t="e">
        <f t="shared" si="186"/>
        <v>#DIV/0!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9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9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9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9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 s="9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s="9" t="e">
        <f t="shared" ref="P2435:P2498" si="191">ROUND(E2435/L2435,2)</f>
        <v>#DIV/0!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9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9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9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9" t="e">
        <f t="shared" si="191"/>
        <v>#DIV/0!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9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9" t="e">
        <f t="shared" si="191"/>
        <v>#DIV/0!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9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9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9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9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9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9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9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9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9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9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9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9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9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9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9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9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9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9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9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9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9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9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9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9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9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9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9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9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9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9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9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9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9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9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9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9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9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9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9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9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9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9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9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9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9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9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9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9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9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9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9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 s="9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 s="9">
        <f t="shared" ref="P2499:P2562" si="196">ROUND(E2499/L2499,2)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9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9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9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9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9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9" t="e">
        <f t="shared" si="196"/>
        <v>#DIV/0!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9" t="e">
        <f t="shared" si="196"/>
        <v>#DIV/0!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9" t="e">
        <f t="shared" si="196"/>
        <v>#DIV/0!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9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9" t="e">
        <f t="shared" si="196"/>
        <v>#DIV/0!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9" t="e">
        <f t="shared" si="196"/>
        <v>#DIV/0!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9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9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9" t="e">
        <f t="shared" si="196"/>
        <v>#DIV/0!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9" t="e">
        <f t="shared" si="196"/>
        <v>#DIV/0!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9" t="e">
        <f t="shared" si="196"/>
        <v>#DIV/0!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9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9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9" t="e">
        <f t="shared" si="196"/>
        <v>#DIV/0!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9" t="e">
        <f t="shared" si="196"/>
        <v>#DIV/0!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9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9" t="e">
        <f t="shared" si="196"/>
        <v>#DIV/0!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9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9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9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9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9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9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9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9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9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9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9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9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9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9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9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9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9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9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9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9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9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9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9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9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9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9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9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9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9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9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9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9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9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9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9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 s="9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s="9" t="e">
        <f t="shared" ref="P2563:P2626" si="201">ROUND(E2563/L2563,2)</f>
        <v>#DIV/0!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9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9" t="e">
        <f t="shared" si="201"/>
        <v>#DIV/0!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9" t="e">
        <f t="shared" si="201"/>
        <v>#DIV/0!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9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9" t="e">
        <f t="shared" si="201"/>
        <v>#DIV/0!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9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9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9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9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9" t="e">
        <f t="shared" si="201"/>
        <v>#DIV/0!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9" t="e">
        <f t="shared" si="201"/>
        <v>#DIV/0!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9" t="e">
        <f t="shared" si="201"/>
        <v>#DIV/0!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9" t="e">
        <f t="shared" si="201"/>
        <v>#DIV/0!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9" t="e">
        <f t="shared" si="201"/>
        <v>#DIV/0!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9" t="e">
        <f t="shared" si="201"/>
        <v>#DIV/0!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9" t="e">
        <f t="shared" si="201"/>
        <v>#DIV/0!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9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9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9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9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9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9" t="e">
        <f t="shared" si="201"/>
        <v>#DIV/0!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9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9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9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9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9" t="e">
        <f t="shared" si="201"/>
        <v>#DIV/0!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9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9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9" t="e">
        <f t="shared" si="201"/>
        <v>#DIV/0!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9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9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9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9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9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9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9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9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9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9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9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9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9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9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9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9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9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9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9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9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9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9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9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9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9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9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9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 s="9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 s="9">
        <f t="shared" ref="P2627:P2690" si="206">ROUND(E2627/L2627,2)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9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9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9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9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9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9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9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9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9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9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9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9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9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9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9" t="e">
        <f t="shared" si="206"/>
        <v>#DIV/0!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9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9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9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9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9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9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9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9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9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9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9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9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9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9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9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9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9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9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9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9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9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9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9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9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9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9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9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9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9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9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9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9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9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9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9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9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9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9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9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9" t="e">
        <f t="shared" si="206"/>
        <v>#DIV/0!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9" t="e">
        <f t="shared" si="206"/>
        <v>#DIV/0!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 s="9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 s="9">
        <f t="shared" ref="P2691:P2754" si="211">ROUND(E2691/L2691,2)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9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9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9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9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9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9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9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9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9" t="e">
        <f t="shared" si="211"/>
        <v>#DIV/0!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9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9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9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9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9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9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9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9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9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9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9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9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9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9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9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9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9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9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9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9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9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9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9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9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9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9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9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9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9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9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9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9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9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9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9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9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9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9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9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9" t="e">
        <f t="shared" si="211"/>
        <v>#DIV/0!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9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9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9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9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9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9" t="e">
        <f t="shared" si="211"/>
        <v>#DIV/0!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9" t="e">
        <f t="shared" si="211"/>
        <v>#DIV/0!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 s="9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 s="9">
        <f t="shared" ref="P2755:P2818" si="216">ROUND(E2755/L2755,2)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9" t="e">
        <f t="shared" si="216"/>
        <v>#DIV/0!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9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9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9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9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9" t="e">
        <f t="shared" si="216"/>
        <v>#DIV/0!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9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9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9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9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9" t="e">
        <f t="shared" si="216"/>
        <v>#DIV/0!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9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9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9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9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9" t="e">
        <f t="shared" si="216"/>
        <v>#DIV/0!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9" t="e">
        <f t="shared" si="216"/>
        <v>#DIV/0!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9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9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9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9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9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9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9" t="e">
        <f t="shared" si="216"/>
        <v>#DIV/0!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9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9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9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9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9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9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9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9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9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9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9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9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9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9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9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9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9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9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9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9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9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9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9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9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9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9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9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9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9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9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9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9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 s="9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 s="9">
        <f t="shared" ref="P2819:P2882" si="221">ROUND(E2819/L2819,2)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9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9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9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9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9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9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9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9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9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9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9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9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9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9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9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9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9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9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9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9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9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9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9" t="e">
        <f t="shared" si="221"/>
        <v>#DIV/0!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9" t="e">
        <f t="shared" si="221"/>
        <v>#DIV/0!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9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9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9" t="e">
        <f t="shared" si="221"/>
        <v>#DIV/0!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9" t="e">
        <f t="shared" si="221"/>
        <v>#DIV/0!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9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9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9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9" t="e">
        <f t="shared" si="221"/>
        <v>#DIV/0!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9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9" t="e">
        <f t="shared" si="221"/>
        <v>#DIV/0!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9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9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9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9" t="e">
        <f t="shared" si="221"/>
        <v>#DIV/0!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9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9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9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9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9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9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9" t="e">
        <f t="shared" si="221"/>
        <v>#DIV/0!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9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9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9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9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9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9" t="e">
        <f t="shared" si="221"/>
        <v>#DIV/0!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9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9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9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9" t="e">
        <f t="shared" si="221"/>
        <v>#DIV/0!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9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9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 s="9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s="9" t="e">
        <f t="shared" ref="P2883:P2946" si="226">ROUND(E2883/L2883,2)</f>
        <v>#DIV/0!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9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9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9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9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9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9" t="e">
        <f t="shared" si="226"/>
        <v>#DIV/0!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9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9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9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9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9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9" t="e">
        <f t="shared" si="226"/>
        <v>#DIV/0!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9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9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9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9" t="e">
        <f t="shared" si="226"/>
        <v>#DIV/0!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9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9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9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9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9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9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9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9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9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9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9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9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9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9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9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9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9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9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9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9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9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9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9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9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9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9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9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9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9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9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9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9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9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9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9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9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9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9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9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9" t="e">
        <f t="shared" si="226"/>
        <v>#DIV/0!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 s="9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s="9" t="e">
        <f t="shared" ref="P2947:P3010" si="231">ROUND(E2947/L2947,2)</f>
        <v>#DIV/0!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9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9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9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9" t="e">
        <f t="shared" si="231"/>
        <v>#DIV/0!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9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9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9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9" t="e">
        <f t="shared" si="231"/>
        <v>#DIV/0!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9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9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9" t="e">
        <f t="shared" si="231"/>
        <v>#DIV/0!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9" t="e">
        <f t="shared" si="231"/>
        <v>#DIV/0!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9" t="e">
        <f t="shared" si="231"/>
        <v>#DIV/0!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9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9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9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9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9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9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9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9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9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9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9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9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9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9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9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9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9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9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9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9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9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9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9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9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9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9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9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9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9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9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9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9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9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9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9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9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9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9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9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9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9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9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 s="9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 s="9">
        <f t="shared" ref="P3011:P3074" si="236">ROUND(E3011/L3011,2)</f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9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9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9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9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9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9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9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9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9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9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9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9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9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9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9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9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9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9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9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9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9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9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9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9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9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9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9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9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9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9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9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9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9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9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9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9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9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9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9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9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9" t="e">
        <f t="shared" si="236"/>
        <v>#DIV/0!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9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9" t="e">
        <f t="shared" si="236"/>
        <v>#DIV/0!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9" t="e">
        <f t="shared" si="236"/>
        <v>#DIV/0!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9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9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9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9" t="e">
        <f t="shared" si="236"/>
        <v>#DIV/0!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9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9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9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9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9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9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9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9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9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 s="9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 s="9">
        <f t="shared" ref="P3075:P3138" si="241">ROUND(E3075/L3075,2)</f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9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9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9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9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9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9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9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9" t="e">
        <f t="shared" si="241"/>
        <v>#DIV/0!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9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9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9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9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9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9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9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9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9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9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9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9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9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9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9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9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9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9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9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9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9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9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9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9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9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9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9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9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9" t="e">
        <f t="shared" si="241"/>
        <v>#DIV/0!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9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9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9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9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9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9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9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9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9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9" t="e">
        <f t="shared" si="241"/>
        <v>#DIV/0!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9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9" t="e">
        <f t="shared" si="241"/>
        <v>#DIV/0!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9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9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9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9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9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9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9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9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 s="9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 s="9">
        <f t="shared" ref="P3139:P3202" si="246">ROUND(E3139/L3139,2)</f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9" t="e">
        <f t="shared" si="246"/>
        <v>#DIV/0!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9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9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9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9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9" t="e">
        <f t="shared" si="246"/>
        <v>#DIV/0!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9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9" t="e">
        <f t="shared" si="246"/>
        <v>#DIV/0!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9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9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9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9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9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9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9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9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9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9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9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9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9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9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9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9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9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9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9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9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9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9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9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9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9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9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9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9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9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9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9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9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9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9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9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9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9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9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9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9" t="e">
        <f t="shared" si="246"/>
        <v>#DIV/0!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9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9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9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9" t="e">
        <f t="shared" si="246"/>
        <v>#DIV/0!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9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9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9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9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 s="9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 s="9">
        <f t="shared" ref="P3203:P3266" si="251">ROUND(E3203/L3203,2)</f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9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9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9" t="e">
        <f t="shared" si="251"/>
        <v>#DIV/0!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9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9" t="e">
        <f t="shared" si="251"/>
        <v>#DIV/0!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9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9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9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9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9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9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9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9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9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9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9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9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9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9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9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9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9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9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9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9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9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9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9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9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9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9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9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9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9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9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9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9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9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9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9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9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9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9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9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9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9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9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9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9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9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9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9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9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9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9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9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 s="9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 s="9">
        <f t="shared" ref="P3267:P3330" si="256">ROUND(E3267/L3267,2)</f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9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9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9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9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9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9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9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9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9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9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9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9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9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9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9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9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9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9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9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9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9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9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9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9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9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9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9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9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9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9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9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9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9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9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9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9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9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9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9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9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9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9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9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9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9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9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9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9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9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9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9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9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9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9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9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 s="9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 s="9">
        <f t="shared" ref="P3331:P3394" si="261">ROUND(E3331/L3331,2)</f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9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9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9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9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9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9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9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9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9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9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9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9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9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9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9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9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9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9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9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9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9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9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9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9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9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9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9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9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9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9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9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9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9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9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9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9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9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9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9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9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9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9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9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9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9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9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9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9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9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9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9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9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9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9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9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9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 s="9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 s="9">
        <f t="shared" ref="P3395:P3458" si="266">ROUND(E3395/L3395,2)</f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9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9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9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9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9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9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9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9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9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9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9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9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9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9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9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9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9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9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9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9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9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9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9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9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9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9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9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9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9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9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9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9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9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9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9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9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9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9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9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9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9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9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9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9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9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9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9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9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9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9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9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9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9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9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9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9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 s="9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 s="9">
        <f t="shared" ref="P3459:P3522" si="271">ROUND(E3459/L3459,2)</f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9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9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9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9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9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9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9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9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9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9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9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9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9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9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9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9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9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9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9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9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9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9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9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9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9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9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9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9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9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9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9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9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9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9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9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9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9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9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9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9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9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9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9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9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9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9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9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9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9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9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9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9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9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9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9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9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 s="9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 s="9">
        <f t="shared" ref="P3523:P3586" si="276">ROUND(E3523/L3523,2)</f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9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9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9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9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9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9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9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9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9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9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9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9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9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9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9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9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9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9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9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9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9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9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9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9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9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9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9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9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9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9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9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9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9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9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9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9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9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9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9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9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9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9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9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9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9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9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9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9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9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9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9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9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9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9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9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9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 s="9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 s="9">
        <f t="shared" ref="P3587:P3650" si="281">ROUND(E3587/L3587,2)</f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9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9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9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9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9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9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9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9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9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9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9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9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9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9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9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9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9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9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9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9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9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9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9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9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9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9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9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9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9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9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9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9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9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9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9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9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9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9" t="e">
        <f t="shared" si="281"/>
        <v>#DIV/0!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9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9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9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9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9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9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9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9" t="e">
        <f t="shared" si="281"/>
        <v>#DIV/0!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9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9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9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9" t="e">
        <f t="shared" si="281"/>
        <v>#DIV/0!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9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9" t="e">
        <f t="shared" si="281"/>
        <v>#DIV/0!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9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9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9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 s="9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 s="9">
        <f t="shared" ref="P3651:P3714" si="286">ROUND(E3651/L3651,2)</f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9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9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9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9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9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9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9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9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9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9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9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9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9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9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9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9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9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9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9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9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9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9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9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9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9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9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9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9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9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9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9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9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9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9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9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9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9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9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9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9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9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9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9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9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9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9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9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9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9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9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9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9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9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9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9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9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 s="9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 s="9">
        <f t="shared" ref="P3715:P3778" si="291">ROUND(E3715/L3715,2)</f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9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9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9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9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9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9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9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9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9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9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9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9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9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9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9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9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9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9" t="e">
        <f t="shared" si="291"/>
        <v>#DIV/0!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9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9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9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9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9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9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9" t="e">
        <f t="shared" si="291"/>
        <v>#DIV/0!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9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9" t="e">
        <f t="shared" si="291"/>
        <v>#DIV/0!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9" t="e">
        <f t="shared" si="291"/>
        <v>#DIV/0!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9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9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9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9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9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9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9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9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9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9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9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9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9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9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9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9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9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9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9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9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9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9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9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9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9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9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9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9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 s="9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 s="9">
        <f t="shared" ref="P3779:P3842" si="296">ROUND(E3779/L3779,2)</f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9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9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9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9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9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9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9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9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9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9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9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9" t="e">
        <f t="shared" si="296"/>
        <v>#DIV/0!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9" t="e">
        <f t="shared" si="296"/>
        <v>#DIV/0!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9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9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9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9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9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9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9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9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9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9" t="e">
        <f t="shared" si="296"/>
        <v>#DIV/0!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9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9" t="e">
        <f t="shared" si="296"/>
        <v>#DIV/0!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9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9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9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9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9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9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9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9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9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9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9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9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9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9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9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9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9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9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9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9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9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9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9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9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9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9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9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9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9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9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9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 s="9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 s="9">
        <f t="shared" ref="P3843:P3906" si="301">ROUND(E3843/L3843,2)</f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9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9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9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9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9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9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9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9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9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9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9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9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9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9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9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9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9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9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9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9" t="e">
        <f t="shared" si="301"/>
        <v>#DIV/0!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9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9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9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9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9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9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9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9" t="e">
        <f t="shared" si="301"/>
        <v>#DIV/0!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9" t="e">
        <f t="shared" si="301"/>
        <v>#DIV/0!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9" t="e">
        <f t="shared" si="301"/>
        <v>#DIV/0!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9" t="e">
        <f t="shared" si="301"/>
        <v>#DIV/0!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9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9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9" t="e">
        <f t="shared" si="301"/>
        <v>#DIV/0!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9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9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9" t="e">
        <f t="shared" si="301"/>
        <v>#DIV/0!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9" t="e">
        <f t="shared" si="301"/>
        <v>#DIV/0!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9" t="e">
        <f t="shared" si="301"/>
        <v>#DIV/0!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9" t="e">
        <f t="shared" si="301"/>
        <v>#DIV/0!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9" t="e">
        <f t="shared" si="301"/>
        <v>#DIV/0!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9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9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9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9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9" t="e">
        <f t="shared" si="301"/>
        <v>#DIV/0!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9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9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9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9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9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9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9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9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9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9" t="e">
        <f t="shared" si="301"/>
        <v>#DIV/0!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 s="9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 s="9">
        <f t="shared" ref="P3907:P3970" si="306">ROUND(E3907/L3907,2)</f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9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9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9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9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9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9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9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9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9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9" t="e">
        <f t="shared" si="306"/>
        <v>#DIV/0!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9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9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9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9" t="e">
        <f t="shared" si="306"/>
        <v>#DIV/0!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9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9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9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9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9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9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9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9" t="e">
        <f t="shared" si="306"/>
        <v>#DIV/0!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9" t="e">
        <f t="shared" si="306"/>
        <v>#DIV/0!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9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9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9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9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9" t="e">
        <f t="shared" si="306"/>
        <v>#DIV/0!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9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9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9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9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9" t="e">
        <f t="shared" si="306"/>
        <v>#DIV/0!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9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9" t="e">
        <f t="shared" si="306"/>
        <v>#DIV/0!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9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9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9" t="e">
        <f t="shared" si="306"/>
        <v>#DIV/0!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9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9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9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9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9" t="e">
        <f t="shared" si="306"/>
        <v>#DIV/0!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9" t="e">
        <f t="shared" si="306"/>
        <v>#DIV/0!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9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9" t="e">
        <f t="shared" si="306"/>
        <v>#DIV/0!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9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9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9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9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9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9" t="e">
        <f t="shared" si="306"/>
        <v>#DIV/0!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9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9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9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 s="9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 s="9">
        <f t="shared" ref="P3971:P4034" si="311">ROUND(E3971/L3971,2)</f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9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9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9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9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9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9" t="e">
        <f t="shared" si="311"/>
        <v>#DIV/0!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9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9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9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9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9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9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9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9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9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9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9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9" t="e">
        <f t="shared" si="311"/>
        <v>#DIV/0!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9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9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9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9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9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9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9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9" t="e">
        <f t="shared" si="311"/>
        <v>#DIV/0!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9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9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9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9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9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9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9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9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9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9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9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9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9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9" t="e">
        <f t="shared" si="311"/>
        <v>#DIV/0!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9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9" t="e">
        <f t="shared" si="311"/>
        <v>#DIV/0!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9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9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9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9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9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9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9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9" t="e">
        <f t="shared" si="311"/>
        <v>#DIV/0!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9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9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9" t="e">
        <f t="shared" si="311"/>
        <v>#DIV/0!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9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9" t="e">
        <f t="shared" si="311"/>
        <v>#DIV/0!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9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9" t="e">
        <f t="shared" si="311"/>
        <v>#DIV/0!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 s="9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 s="9">
        <f t="shared" ref="P4035:P4098" si="316">ROUND(E4035/L4035,2)</f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9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9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9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9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9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9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9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9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9" t="e">
        <f t="shared" si="316"/>
        <v>#DIV/0!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9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9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9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9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9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9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9" t="e">
        <f t="shared" si="316"/>
        <v>#DIV/0!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9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9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9" t="e">
        <f t="shared" si="316"/>
        <v>#DIV/0!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9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9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9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9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9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9" t="e">
        <f t="shared" si="316"/>
        <v>#DIV/0!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9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9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9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9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9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9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9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9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9" t="e">
        <f t="shared" si="316"/>
        <v>#DIV/0!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9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9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9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9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9" t="e">
        <f t="shared" si="316"/>
        <v>#DIV/0!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9" t="e">
        <f t="shared" si="316"/>
        <v>#DIV/0!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9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9" t="e">
        <f t="shared" si="316"/>
        <v>#DIV/0!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9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9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9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9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9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9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9" t="e">
        <f t="shared" si="316"/>
        <v>#DIV/0!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9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9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9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9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9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9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9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9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 s="9">
        <f t="shared" si="316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s="9" t="e">
        <f t="shared" ref="P4099:P4115" si="321">ROUND(E4099/L4099,2)</f>
        <v>#DIV/0!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9" t="e">
        <f t="shared" si="321"/>
        <v>#DIV/0!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9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9" t="e">
        <f t="shared" si="321"/>
        <v>#DIV/0!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9" t="e">
        <f t="shared" si="321"/>
        <v>#DIV/0!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9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9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9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9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9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9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9" t="e">
        <f t="shared" si="321"/>
        <v>#DIV/0!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9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9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9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9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conditionalFormatting sqref="F1:F1048576">
    <cfRule type="containsText" dxfId="7" priority="5" operator="containsText" text="successful">
      <formula>NOT(ISERROR(SEARCH("successful",F1)))</formula>
    </cfRule>
    <cfRule type="containsText" dxfId="5" priority="4" operator="containsText" text="canceled">
      <formula>NOT(ISERROR(SEARCH("canceled",F1)))</formula>
    </cfRule>
    <cfRule type="cellIs" dxfId="4" priority="3" operator="equal">
      <formula>"live"</formula>
    </cfRule>
    <cfRule type="cellIs" dxfId="6" priority="2" operator="equal">
      <formula>"failed"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9B34F-BE8A-461A-932C-028DFB479685}">
  <dimension ref="A1:F6"/>
  <sheetViews>
    <sheetView workbookViewId="0">
      <selection activeCell="L25" sqref="L25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8362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3">
      <c r="A6" s="14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037CF-034A-4A7B-AACE-4D2C96D82AB5}">
  <dimension ref="A1:E7"/>
  <sheetViews>
    <sheetView workbookViewId="0">
      <selection activeCell="K27" sqref="K27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8362</v>
      </c>
    </row>
    <row r="2" spans="1:5" x14ac:dyDescent="0.3">
      <c r="A2" s="12" t="s">
        <v>8358</v>
      </c>
      <c r="B2" t="s">
        <v>8362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4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3">
      <c r="A7" s="14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D608A-A1E0-475F-910E-8949B98AE5D3}">
  <dimension ref="A1:E18"/>
  <sheetViews>
    <sheetView workbookViewId="0">
      <selection activeCell="B29" sqref="B29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8379</v>
      </c>
      <c r="B2" t="s">
        <v>8362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7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7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7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7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7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7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7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7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7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7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7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7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7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2C4B9-D96D-41B8-975B-E96BEDE03123}">
  <dimension ref="A1:F6"/>
  <sheetViews>
    <sheetView workbookViewId="0">
      <selection activeCell="B14" sqref="B14"/>
    </sheetView>
  </sheetViews>
  <sheetFormatPr defaultRowHeight="14.4" x14ac:dyDescent="0.3"/>
  <cols>
    <col min="1" max="1" width="30.5546875" bestFit="1" customWidth="1"/>
    <col min="2" max="2" width="117.21875" bestFit="1" customWidth="1"/>
    <col min="3" max="4" width="10.109375" bestFit="1" customWidth="1"/>
    <col min="5" max="5" width="16.21875" bestFit="1" customWidth="1"/>
    <col min="6" max="6" width="11.109375" bestFit="1" customWidth="1"/>
  </cols>
  <sheetData>
    <row r="1" spans="1:6" x14ac:dyDescent="0.3">
      <c r="A1" s="18" t="s">
        <v>8380</v>
      </c>
      <c r="B1" s="18" t="s">
        <v>4110</v>
      </c>
      <c r="C1" s="19" t="s">
        <v>8381</v>
      </c>
      <c r="D1" s="19" t="s">
        <v>8382</v>
      </c>
      <c r="E1" s="18" t="s">
        <v>8307</v>
      </c>
      <c r="F1" s="18" t="s">
        <v>8383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6">
        <f>VLOOKUP(A2,Kickstarter!B:E,3,FALSE)</f>
        <v>2000</v>
      </c>
      <c r="D2" s="6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6">
        <f>VLOOKUP(A3,Kickstarter!B:E,3,FALSE)</f>
        <v>2000</v>
      </c>
      <c r="D3" s="6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6">
        <f>VLOOKUP(A4,Kickstarter!B:E,3,FALSE)</f>
        <v>1500</v>
      </c>
      <c r="D4" s="6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6">
        <f>VLOOKUP(A5,Kickstarter!B:E,3,FALSE)</f>
        <v>1000</v>
      </c>
      <c r="D5" s="6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6">
        <f>VLOOKUP(A6,Kickstarter!B:E,3,FALSE)</f>
        <v>4000</v>
      </c>
      <c r="D6" s="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0976A-5EB5-436D-AEE8-5E692D1A4DFF}">
  <dimension ref="A1:T413"/>
  <sheetViews>
    <sheetView workbookViewId="0">
      <selection sqref="A1:T413"/>
    </sheetView>
  </sheetViews>
  <sheetFormatPr defaultRowHeight="14.4" x14ac:dyDescent="0.3"/>
  <cols>
    <col min="4" max="4" width="12.109375" bestFit="1" customWidth="1"/>
    <col min="10" max="10" width="11.44140625" bestFit="1" customWidth="1"/>
    <col min="11" max="11" width="9.21875" bestFit="1" customWidth="1"/>
    <col min="12" max="12" width="13.441406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44.8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9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187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9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259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9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21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9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244.8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9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86.4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9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244.8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9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259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259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9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259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9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30.4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9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44.8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9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273.6000000000000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9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201.6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9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100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9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44.8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9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59.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9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259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216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9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73.6000000000000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9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59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9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201.6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9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72.8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9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172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9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216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9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201.6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9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259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9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216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129.6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9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244.8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9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59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9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259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9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216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9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44.8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9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86.4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9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30.4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9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244.8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9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30.4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216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9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216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9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59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9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201.6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9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30.4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9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44.8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9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144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9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72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9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86.4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9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59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244.8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9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59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9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44.8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9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30.4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9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259.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9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244.8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9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259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9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44.8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9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87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9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72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230.4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9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44.8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9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72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9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273.6000000000000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9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73.6000000000000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9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44.8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9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302.39999999999998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9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259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9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59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9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201.6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30.4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9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129.6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9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259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9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288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9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87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9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201.6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9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59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9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59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9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100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9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115.2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87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9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16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9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244.8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9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244.8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9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259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9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259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9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44.8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9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115.2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9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230.4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9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58.4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201.6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9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44.8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9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59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9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73.6000000000000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9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59.2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9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73.6000000000000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9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230.4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9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72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9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1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9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201.6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187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9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273.6000000000000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9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244.8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9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59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9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30.4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9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59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9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58.4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9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59.2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9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87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9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72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115.2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9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201.6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9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44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9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59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9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230.4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9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100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9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230.4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9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259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9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216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9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201.6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16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9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273.6000000000000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9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244.8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9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29.6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9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73.6000000000000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9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15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9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59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9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244.8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9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216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9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15.2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244.8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9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59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9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259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9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15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9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201.6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9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87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9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259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9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201.6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9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73.6000000000000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9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44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44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9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172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9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244.8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9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230.4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9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44.8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9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216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9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73.6000000000000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9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244.8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9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273.6000000000000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9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259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273.6000000000000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9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87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9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244.8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9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230.4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9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57.6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9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73.6000000000000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9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59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9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259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9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230.4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9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216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1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9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230.4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9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230.4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9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244.8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9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44.8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9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244.8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9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230.4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9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72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9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21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9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230.4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201.6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9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244.8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9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230.4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9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201.6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9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244.8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9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259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9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44.8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9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259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9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259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9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244.8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59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9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58.4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9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87.2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9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201.6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9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259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9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87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9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44.8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9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44.8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9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21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9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59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44.8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9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201.6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9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230.4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9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201.6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9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44.8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9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30.4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9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21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9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44.8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9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59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9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201.6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44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9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87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9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230.4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9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44.8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9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244.8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9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30.4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9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273.6000000000000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9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273.6000000000000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9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230.4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9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273.6000000000000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73.6000000000000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9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216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9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259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9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44.8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9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230.4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9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187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9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259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9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59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9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230.4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9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273.6000000000000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201.6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9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244.8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9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216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9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59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9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273.6000000000000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9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30.4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9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87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9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259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9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244.8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9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44.8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216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9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30.4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9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259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9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230.4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9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230.4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9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216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9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58.4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9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273.6000000000000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9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59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9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230.4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288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9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72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9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59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9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244.8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9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273.6000000000000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9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244.8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9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44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9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244.8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9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216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9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44.8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44.8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9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288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9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244.8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9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44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9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44.8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9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59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9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201.6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9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302.39999999999998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9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87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9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57.6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87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9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259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9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58.4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9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44.8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9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259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9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259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9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216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9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244.8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9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244.8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9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244.8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44.8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9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259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9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216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9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59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9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30.4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9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73.6000000000000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9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244.8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9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230.4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9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1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9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273.6000000000000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59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9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30.4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9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59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9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273.6000000000000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9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259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9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244.8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9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273.6000000000000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9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201.6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9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273.6000000000000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9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288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273.6000000000000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9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273.6000000000000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9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230.4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9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44.8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9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259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9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59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9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273.6000000000000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9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230.4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9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273.6000000000000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9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273.6000000000000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273.6000000000000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9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00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9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273.6000000000000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9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288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9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216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9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30.4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9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59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9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44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9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73.6000000000000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9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73.6000000000000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216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9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216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9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259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9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259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9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216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9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273.6000000000000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9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259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9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44.8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9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59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9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244.8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216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9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30.4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9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73.6000000000000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9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230.4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9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216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9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230.4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9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216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9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259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9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244.8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9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72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259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9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59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9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216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9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216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9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288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9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15.2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9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29.6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9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216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9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16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9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144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259.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9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30.4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9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44.8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9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72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9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244.8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9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30.4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9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44.8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9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44.8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9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172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9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58.4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288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9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30.4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9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72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9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87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9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273.6000000000000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9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44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9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201.6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9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44.8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9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59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9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00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44.8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9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273.6000000000000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9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259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9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72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9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44.8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9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201.6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9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288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9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244.8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9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230.4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9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44.8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230.4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9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201.6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9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59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9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259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9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244.8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9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15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9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44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9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201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9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273.6000000000000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9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87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59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9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115.2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9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30.4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9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230.4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9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201.6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9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87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9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273.6000000000000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9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58.4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9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44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9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44.8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259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9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73.6000000000000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9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230.4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9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15.2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9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273.6000000000000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9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259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9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230.4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9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230.4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9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273.6000000000000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9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59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21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9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59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9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30.4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9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87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9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44.8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9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230.4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9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59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9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44.8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9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273.6000000000000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9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216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59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9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73.6000000000000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9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187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9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288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9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16" priority="2" operator="equal">
      <formula>"failed"</formula>
    </cfRule>
    <cfRule type="cellIs" dxfId="17" priority="3" operator="equal">
      <formula>"live"</formula>
    </cfRule>
    <cfRule type="containsText" dxfId="18" priority="4" operator="containsText" text="canceled">
      <formula>NOT(ISERROR(SEARCH("canceled",F1)))</formula>
    </cfRule>
    <cfRule type="containsText" dxfId="19" priority="5" operator="containsText" text="successful">
      <formula>NOT(ISERROR(SEARCH("successful",F1)))</formula>
    </cfRule>
  </conditionalFormatting>
  <conditionalFormatting sqref="O2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55523-019B-4D28-9606-15DEB0BE7425}">
  <dimension ref="A1:T251"/>
  <sheetViews>
    <sheetView workbookViewId="0">
      <selection activeCell="K2" sqref="K2"/>
    </sheetView>
  </sheetViews>
  <sheetFormatPr defaultRowHeight="14.4" x14ac:dyDescent="0.3"/>
  <cols>
    <col min="4" max="4" width="12.109375" bestFit="1" customWidth="1"/>
    <col min="9" max="9" width="11" bestFit="1" customWidth="1"/>
    <col min="10" max="10" width="11.44140625" bestFit="1" customWidth="1"/>
    <col min="11" max="11" width="9.2187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44.8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9" t="e">
        <v>#DIV/0!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201.6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9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259.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9" t="e">
        <v>#DIV/0!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244.8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9" t="e">
        <v>#DIV/0!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230.4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9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273.6000000000000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9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216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9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273.6000000000000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216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9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59.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9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216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9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73.6000000000000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9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273.6000000000000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9" t="e">
        <v>#DIV/0!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259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9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73.6000000000000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9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59.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9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73.6000000000000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9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273.6000000000000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216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9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58.4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9" t="e">
        <v>#DIV/0!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259.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9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259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9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244.8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9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230.4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9" t="e">
        <v>#DIV/0!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230.4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9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201.6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9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73.6000000000000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9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273.6000000000000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9" t="e">
        <v>#DIV/0!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44.8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9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59.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9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172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9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72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9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244.8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9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30.4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9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59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9" t="e">
        <v>#DIV/0!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1.6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9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73.6000000000000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9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273.6000000000000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230.4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9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86.4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9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00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9" t="e">
        <v>#DIV/0!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59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9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144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9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259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9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59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9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44.8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9" t="e">
        <v>#DIV/0!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88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9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244.8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72.8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9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59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9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87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9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88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9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273.6000000000000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9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44.8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9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59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9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44.8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9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244.8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9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30.4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4.8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9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16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9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216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9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201.6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9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88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9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230.4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9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59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9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87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9" t="e">
        <v>#DIV/0!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273.6000000000000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9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72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59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9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201.6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9" t="e">
        <v>#DIV/0!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259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9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58.4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9" t="e">
        <v>#DIV/0!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259.2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9" t="e">
        <v>#DIV/0!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216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9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86.4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9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73.6000000000000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9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244.8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9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88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244.8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9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230.4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9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216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9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88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9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29.6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9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216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9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72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9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129.6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9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88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9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59.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59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9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187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9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273.6000000000000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9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57.6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9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9.6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9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44.8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9" t="e">
        <v>#DIV/0!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30.4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9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29.6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9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230.4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9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201.6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44.8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9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72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9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59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9" t="e">
        <v>#DIV/0!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88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9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244.8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9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59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9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1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9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201.6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9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201.6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9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59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73.6000000000000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9" t="e">
        <v>#DIV/0!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00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9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201.6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9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288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9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230.4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9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230.4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9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230.4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9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216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9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16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9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59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44.8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9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216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9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44.8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9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21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9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59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9" t="e">
        <v>#DIV/0!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244.8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9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244.8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9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59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9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44.8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9" t="e">
        <v>#DIV/0!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244.8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288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9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30.4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9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73.6000000000000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9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16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9" t="e">
        <v>#DIV/0!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201.6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9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59.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9" t="e">
        <v>#DIV/0!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59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9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58.4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9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230.4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9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4.8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44.8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9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259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9" t="e">
        <v>#DIV/0!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44.8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9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259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9" t="e">
        <v>#DIV/0!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216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9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59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9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244.8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9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73.6000000000000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9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216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9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59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59.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9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44.8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9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216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9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30.4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9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88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9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259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9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72.8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9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59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9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59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9" t="e">
        <v>#DIV/0!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259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273.6000000000000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9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59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9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73.6000000000000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9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201.6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9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259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9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73.6000000000000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9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115.2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9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244.8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9" t="e">
        <v>#DIV/0!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29.6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9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87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216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9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72.8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9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44.8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9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87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9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21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9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00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9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259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9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216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9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00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9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216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44.8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9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230.4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9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201.6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9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59.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9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244.8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9" t="e">
        <v>#DIV/0!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59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9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44.8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9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44.8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9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230.4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9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87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58.4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9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201.6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9" t="e">
        <v>#DIV/0!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59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9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201.6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9" t="e">
        <v>#DIV/0!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44.8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9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201.6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9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30.4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9" t="e">
        <v>#DIV/0!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21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9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59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9" t="e">
        <v>#DIV/0!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30.4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30.4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9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44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9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259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9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259.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9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16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9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87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9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244.8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9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244.8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9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59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9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73.6000000000000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259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9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259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9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59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9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244.8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9" t="e">
        <v>#DIV/0!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59.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9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244.8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9" t="e">
        <v>#DIV/0!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244.8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9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44.8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9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58.4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9" t="e">
        <v>#DIV/0!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30.4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87.2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9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59.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9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44.8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9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87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9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201.6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9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216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9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87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9" t="e">
        <v>#DIV/0!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59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9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244.8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9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230.4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9" t="e">
        <v>#DIV/0!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230.4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9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73.6000000000000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9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30.4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9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44.8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9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259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9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72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9" t="e">
        <v>#DIV/0!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73.6000000000000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9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201.6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9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273.6000000000000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9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30.4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244.8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9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201.6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9" t="e">
        <v>#DIV/0!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73.6000000000000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9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72.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9" t="e">
        <v>#DIV/0!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59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9" t="e">
        <v>#DIV/0!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216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9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259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9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44.8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9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44.8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9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30.4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216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9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259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9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12" priority="2" operator="equal">
      <formula>"failed"</formula>
    </cfRule>
    <cfRule type="cellIs" dxfId="13" priority="3" operator="equal">
      <formula>"live"</formula>
    </cfRule>
    <cfRule type="containsText" dxfId="14" priority="4" operator="containsText" text="canceled">
      <formula>NOT(ISERROR(SEARCH("canceled",F1)))</formula>
    </cfRule>
    <cfRule type="containsText" dxfId="15" priority="5" operator="containsText" text="successful">
      <formula>NOT(ISERROR(SEARCH("successful",F1)))</formula>
    </cfRule>
  </conditionalFormatting>
  <conditionalFormatting sqref="O2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D3ABF-2321-44BC-8257-35621F979899}">
  <dimension ref="A1:C14"/>
  <sheetViews>
    <sheetView workbookViewId="0">
      <selection activeCell="C13" sqref="C13"/>
    </sheetView>
  </sheetViews>
  <sheetFormatPr defaultRowHeight="14.4" x14ac:dyDescent="0.3"/>
  <cols>
    <col min="1" max="1" width="25.88671875" bestFit="1" customWidth="1"/>
    <col min="2" max="2" width="10.44140625" bestFit="1" customWidth="1"/>
  </cols>
  <sheetData>
    <row r="1" spans="1:3" x14ac:dyDescent="0.3">
      <c r="B1" s="20" t="s">
        <v>8384</v>
      </c>
      <c r="C1" s="20" t="s">
        <v>8385</v>
      </c>
    </row>
    <row r="2" spans="1:3" x14ac:dyDescent="0.3">
      <c r="A2" t="s">
        <v>8386</v>
      </c>
      <c r="B2" s="20">
        <f>AVERAGE( 'Successful US Kickstarters'!D:D)</f>
        <v>5048.8786407766993</v>
      </c>
      <c r="C2" s="20">
        <f>AVERAGE('Failed US Kickstarters'!D:D)</f>
        <v>10554.212</v>
      </c>
    </row>
    <row r="3" spans="1:3" x14ac:dyDescent="0.3">
      <c r="A3" t="s">
        <v>8387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3">
      <c r="A4" t="s">
        <v>8388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3">
      <c r="A5" t="s">
        <v>8389</v>
      </c>
      <c r="B5" s="20">
        <f>_xlfn.QUARTILE.EXC('Successful US Kickstarters'!D:D,3)</f>
        <v>5000</v>
      </c>
      <c r="C5" s="20">
        <f>_xlfn.QUARTILE.EXC('Failed US Kickstarters'!D:D,3)</f>
        <v>10000</v>
      </c>
    </row>
    <row r="6" spans="1:3" x14ac:dyDescent="0.3">
      <c r="A6" t="s">
        <v>8390</v>
      </c>
      <c r="B6" s="20">
        <f>_xlfn.QUARTILE.EXC('Successful US Kickstarters'!D:D,1)</f>
        <v>1500</v>
      </c>
      <c r="C6" s="20">
        <f>_xlfn.QUARTILE.EXC('Failed US Kickstarters'!D:D,1)</f>
        <v>2000</v>
      </c>
    </row>
    <row r="7" spans="1:3" x14ac:dyDescent="0.3">
      <c r="A7" t="s">
        <v>8391</v>
      </c>
      <c r="B7" s="20">
        <f>B5-B6</f>
        <v>3500</v>
      </c>
      <c r="C7" s="20">
        <f>C5-C6</f>
        <v>8000</v>
      </c>
    </row>
    <row r="8" spans="1:3" x14ac:dyDescent="0.3">
      <c r="B8" s="20"/>
      <c r="C8" s="20"/>
    </row>
    <row r="9" spans="1:3" x14ac:dyDescent="0.3">
      <c r="A9" t="s">
        <v>8392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3">
      <c r="A10" t="s">
        <v>8393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3">
      <c r="A11" t="s">
        <v>8394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3">
      <c r="A12" t="s">
        <v>8395</v>
      </c>
      <c r="B12" s="20">
        <f>_xlfn.QUARTILE.EXC('Successful US Kickstarters'!E:E,3)</f>
        <v>5699</v>
      </c>
      <c r="C12" s="20">
        <f>_xlfn.QUARTILE.EXC('Failed US Kickstarters'!E:E,3)</f>
        <v>501</v>
      </c>
    </row>
    <row r="13" spans="1:3" x14ac:dyDescent="0.3">
      <c r="A13" t="s">
        <v>8396</v>
      </c>
      <c r="B13" s="20">
        <f>_xlfn.QUARTILE.EXC('Successful US Kickstarters'!E:E,1)</f>
        <v>1716.5074999999999</v>
      </c>
      <c r="C13" s="20">
        <f>_xlfn.QUARTILE.EXC('[1]Failed US Kickstarters'!E:E,1)</f>
        <v>9.25</v>
      </c>
    </row>
    <row r="14" spans="1:3" x14ac:dyDescent="0.3">
      <c r="A14" t="s">
        <v>8397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B81A6-6A76-4B70-BECC-81889CC5D9A6}">
  <dimension ref="A1:E18"/>
  <sheetViews>
    <sheetView workbookViewId="0">
      <selection activeCell="G26" sqref="G26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8379</v>
      </c>
      <c r="B2" t="s">
        <v>8362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7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7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7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7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7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7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7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7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7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7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7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7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7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76B8C-5A1D-4973-9BEE-67132F61DD3F}">
  <dimension ref="A1:H13"/>
  <sheetViews>
    <sheetView tabSelected="1" workbookViewId="0">
      <selection activeCell="M12" sqref="M12"/>
    </sheetView>
  </sheetViews>
  <sheetFormatPr defaultRowHeight="14.4" x14ac:dyDescent="0.3"/>
  <cols>
    <col min="1" max="1" width="16.8867187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x14ac:dyDescent="0.3">
      <c r="A1" s="18" t="s">
        <v>8381</v>
      </c>
      <c r="B1" s="18" t="s">
        <v>8398</v>
      </c>
      <c r="C1" s="18" t="s">
        <v>8399</v>
      </c>
      <c r="D1" s="18" t="s">
        <v>8400</v>
      </c>
      <c r="E1" s="18" t="s">
        <v>8401</v>
      </c>
      <c r="F1" s="21" t="s">
        <v>8402</v>
      </c>
      <c r="G1" s="21" t="s">
        <v>8403</v>
      </c>
      <c r="H1" s="21" t="s">
        <v>8404</v>
      </c>
    </row>
    <row r="2" spans="1:8" x14ac:dyDescent="0.3">
      <c r="A2" t="s">
        <v>8405</v>
      </c>
      <c r="B2">
        <f>COUNTIFS(Kickstarter!F:F,"successful",Kickstarter!D:D,"&lt;1000",Kickstarter!R:R,"plays")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>SUM(B2:D2)</f>
        <v>186</v>
      </c>
      <c r="F2" s="22">
        <f>B2/E2</f>
        <v>0.75806451612903225</v>
      </c>
      <c r="G2" s="22">
        <f>C2/E2</f>
        <v>0.24193548387096775</v>
      </c>
      <c r="H2" s="22">
        <f>D2/E2</f>
        <v>0</v>
      </c>
    </row>
    <row r="3" spans="1:8" x14ac:dyDescent="0.3">
      <c r="A3" t="s">
        <v>8406</v>
      </c>
      <c r="B3">
        <f>COUNTIFS(Kickstarter!F:F,"successful",Kickstarter!D:D,"&gt;=1000",Kickstarter!R:R,"plays",Kickstarter!D:D,"&lt;5000")</f>
        <v>388</v>
      </c>
      <c r="C3">
        <f>COUNTIFS(Kickstarter!F:F,"failed",Kickstarter!D:D,"&gt;=1000",Kickstarter!D:D,"&lt;5000",Kickstarter!R:R,"plays")</f>
        <v>146</v>
      </c>
      <c r="D3">
        <f>COUNTIFS(Kickstarter!F:F,"canceled",Kickstarter!D:D,"&gt;=1000",Kickstarter!D:D,"&lt;5000",Kickstarter!R:R,"plays")</f>
        <v>0</v>
      </c>
      <c r="E3">
        <f t="shared" ref="E3:E13" si="0">SUM(B3:D3)</f>
        <v>534</v>
      </c>
      <c r="F3" s="22">
        <f t="shared" ref="F3:F13" si="1">B3/E3</f>
        <v>0.72659176029962547</v>
      </c>
      <c r="G3" s="22">
        <f t="shared" ref="G3:G13" si="2">C3/E3</f>
        <v>0.27340823970037453</v>
      </c>
      <c r="H3" s="22">
        <f t="shared" ref="H3:H13" si="3">D3/E3</f>
        <v>0</v>
      </c>
    </row>
    <row r="4" spans="1:8" x14ac:dyDescent="0.3">
      <c r="A4" t="s">
        <v>8407</v>
      </c>
      <c r="B4">
        <f>COUNTIFS(Kickstarter!F:F,"successful",Kickstarter!D:D,"&gt;=5000",Kickstarter!R:R,"plays",Kickstarter!D:D,"&lt;10000")</f>
        <v>93</v>
      </c>
      <c r="C4">
        <f>COUNTIFS(Kickstarter!F:F,"failed",Kickstarter!D:D,"&gt;=5000",Kickstarter!D:D,"&lt;10000",Kickstarter!R:R,"plays")</f>
        <v>76</v>
      </c>
      <c r="D4">
        <f>COUNTIFS(Kickstarter!F:F,"canceled",Kickstarter!D:D,"&gt;=5000",Kickstarter!D:D,"&lt;10000",Kickstarter!R:R,"plays")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3">
      <c r="A5" t="s">
        <v>8408</v>
      </c>
      <c r="B5">
        <f>COUNTIFS(Kickstarter!F:F,"successful",Kickstarter!D:D,"&gt;=10000",Kickstarter!R:R,"plays",Kickstarter!D:D,"&lt;15000")</f>
        <v>39</v>
      </c>
      <c r="C5">
        <f>COUNTIFS(Kickstarter!F:F,"failed",Kickstarter!D:D,"&gt;=10000",Kickstarter!D:D,"&lt;15000",Kickstarter!R:R,"plays")</f>
        <v>33</v>
      </c>
      <c r="D5">
        <f>COUNTIFS(Kickstarter!F:F,"canceled",Kickstarter!D:D,"&gt;=10000",Kickstarter!D:D,"&lt;15000",Kickstarter!R:R,"plays")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3">
      <c r="A6" t="s">
        <v>8409</v>
      </c>
      <c r="B6">
        <f>COUNTIFS(Kickstarter!F:F,"successful",Kickstarter!D:D,"&gt;=15000",Kickstarter!R:R,"plays",Kickstarter!D:D,"&lt;20000")</f>
        <v>12</v>
      </c>
      <c r="C6">
        <f>COUNTIFS(Kickstarter!F:F,"failed",Kickstarter!D:D,"&gt;=15000",Kickstarter!D:D,"&lt;20000",Kickstarter!R:R,"plays")</f>
        <v>12</v>
      </c>
      <c r="D6">
        <f>COUNTIFS(Kickstarter!F:F,"canceled",Kickstarter!D:D,"&gt;=15000",Kickstarter!D:D,"&lt;20000",Kickstarter!R:R,"plays")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3">
      <c r="A7" t="s">
        <v>8410</v>
      </c>
      <c r="B7">
        <f>COUNTIFS(Kickstarter!F:F,"successful",Kickstarter!D:D,"&gt;=20000",Kickstarter!R:R,"plays",Kickstarter!D:D,"&lt;25000")</f>
        <v>9</v>
      </c>
      <c r="C7">
        <f>COUNTIFS(Kickstarter!F:F,"failed",Kickstarter!D:D,"&gt;=20000",Kickstarter!D:D,"&lt;25000",Kickstarter!R:R,"plays")</f>
        <v>11</v>
      </c>
      <c r="D7">
        <f>COUNTIFS(Kickstarter!F:F,"canceled",Kickstarter!D:D,"&gt;=20000",Kickstarter!D:D,"&lt;25000",Kickstarter!R:R,"plays")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3">
      <c r="A8" t="s">
        <v>8411</v>
      </c>
      <c r="B8">
        <f>COUNTIFS(Kickstarter!F:F,"successful",Kickstarter!D:D,"&gt;=25000",Kickstarter!R:R,"plays",Kickstarter!D:D,"&lt;30000")</f>
        <v>1</v>
      </c>
      <c r="C8">
        <f>COUNTIFS(Kickstarter!F:F,"failed",Kickstarter!D:D,"&gt;=25000",Kickstarter!D:D,"&lt;30000",Kickstarter!R:R,"plays")</f>
        <v>4</v>
      </c>
      <c r="D8">
        <f>COUNTIFS(Kickstarter!F:F,"canceled",Kickstarter!D:D,"&gt;=25000",Kickstarter!D:D,"&lt;30000",Kickstarter!R:R,"plays")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3">
      <c r="A9" t="s">
        <v>8412</v>
      </c>
      <c r="B9">
        <f>COUNTIFS(Kickstarter!F:F,"successful",Kickstarter!D:D,"&gt;=30000",Kickstarter!R:R,"plays",Kickstarter!D:D,"&lt;35000")</f>
        <v>3</v>
      </c>
      <c r="C9">
        <f>COUNTIFS(Kickstarter!F:F,"failed",Kickstarter!D:D,"&gt;=30000",Kickstarter!D:D,"&lt;35000",Kickstarter!R:R,"plays")</f>
        <v>8</v>
      </c>
      <c r="D9">
        <f>COUNTIFS(Kickstarter!F:F,"canceled",Kickstarter!D:D,"&gt;=30000",Kickstarter!D:D,"&lt;35000",Kickstarter!R:R,"plays")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3">
      <c r="A10" t="s">
        <v>8413</v>
      </c>
      <c r="B10">
        <f>COUNTIFS(Kickstarter!F:F,"successful",Kickstarter!D:D,"&gt;=35000",Kickstarter!R:R,"plays",Kickstarter!D:D,"&lt;40000")</f>
        <v>4</v>
      </c>
      <c r="C10">
        <f>COUNTIFS(Kickstarter!F:F,"failed",Kickstarter!D:D,"&gt;=35000",Kickstarter!D:D,"&lt;40000",Kickstarter!R:R,"plays")</f>
        <v>2</v>
      </c>
      <c r="D10">
        <f>COUNTIFS(Kickstarter!F:F,"canceled",Kickstarter!D:D,"&gt;=35000",Kickstarter!D:D,"&lt;40000",Kickstarter!R:R,"plays")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3">
      <c r="A11" t="s">
        <v>8414</v>
      </c>
      <c r="B11">
        <f>COUNTIFS(Kickstarter!F:F,"successful",Kickstarter!D:D,"&gt;=40000",Kickstarter!R:R,"plays",Kickstarter!D:D,"&lt;45000")</f>
        <v>2</v>
      </c>
      <c r="C11">
        <f>COUNTIFS(Kickstarter!F:F,"failed",Kickstarter!D:D,"&gt;=40000",Kickstarter!D:D,"&lt;45000",Kickstarter!R:R,"plays")</f>
        <v>1</v>
      </c>
      <c r="D11">
        <f>COUNTIFS(Kickstarter!F:F,"canceled",Kickstarter!D:D,"&gt;=40000",Kickstarter!D:D,"&lt;45000",Kickstarter!R:R,"plays")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3">
      <c r="A12" t="s">
        <v>8415</v>
      </c>
      <c r="B12">
        <f>COUNTIFS(Kickstarter!F:F,"successul",Kickstarter!D:D,"&gt;=45000",Kickstarter!R:R,"plays",Kickstarter!D:D,"&lt;50000")</f>
        <v>0</v>
      </c>
      <c r="C12">
        <f>COUNTIFS(Kickstarter!F:F,"failed",Kickstarter!D:D,"&gt;=45000",Kickstarter!D:D,"&lt;50000",Kickstarter!R:R,"plays")</f>
        <v>1</v>
      </c>
      <c r="D12">
        <f>COUNTIFS(Kickstarter!F:F,"canceled",Kickstarter!D:D,"&gt;=45000",Kickstarter!D:D,"&lt;50000",Kickstarter!R:R,"plays")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3">
      <c r="A13" t="s">
        <v>8416</v>
      </c>
      <c r="B13">
        <f>COUNTIFS(Kickstarter!F:F,"successful",Kickstarter!D:D,"&gt;50000",Kickstarter!R:R,"plays")</f>
        <v>2</v>
      </c>
      <c r="C13">
        <f>COUNTIFS(Kickstarter!F:F,"failed",Kickstarter!D:D,"&gt;=50000",Kickstarter!R:R,"plays")</f>
        <v>14</v>
      </c>
      <c r="D13">
        <f>COUNTIFS(Kickstarter!F:F,"canceled",Kickstarter!D:D,"&gt;=50000",Kickstarter!R:R,"plays")</f>
        <v>0</v>
      </c>
      <c r="E13">
        <f t="shared" si="0"/>
        <v>16</v>
      </c>
      <c r="F13" s="22">
        <f t="shared" si="1"/>
        <v>0.125</v>
      </c>
      <c r="G13" s="22">
        <f t="shared" si="2"/>
        <v>0.875</v>
      </c>
      <c r="H13" s="22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Theatre Outcomes by Launch Date</vt:lpstr>
      <vt:lpstr>Outcomes Based on Goals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2021-05-23T16:51:45Z</dcterms:modified>
</cp:coreProperties>
</file>