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source\repos\MatMul\"/>
    </mc:Choice>
  </mc:AlternateContent>
  <xr:revisionPtr revIDLastSave="0" documentId="13_ncr:1_{385B02AE-34B4-4FF0-9234-09418F05372A}" xr6:coauthVersionLast="38" xr6:coauthVersionMax="38" xr10:uidLastSave="{00000000-0000-0000-0000-000000000000}"/>
  <bookViews>
    <workbookView xWindow="0" yWindow="0" windowWidth="21570" windowHeight="8565" xr2:uid="{BA5C22B9-DE4B-44AC-8161-E84DC45FEDCF}"/>
  </bookViews>
  <sheets>
    <sheet name="new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2" l="1"/>
  <c r="T14" i="2"/>
  <c r="T18" i="2"/>
  <c r="T19" i="2"/>
  <c r="T20" i="2"/>
  <c r="T21" i="2"/>
  <c r="S7" i="2"/>
  <c r="S9" i="2"/>
  <c r="R18" i="2"/>
  <c r="B3" i="2"/>
  <c r="T3" i="2" s="1"/>
  <c r="B4" i="2"/>
  <c r="T4" i="2" s="1"/>
  <c r="B5" i="2"/>
  <c r="B6" i="2"/>
  <c r="T6" i="2" s="1"/>
  <c r="B7" i="2"/>
  <c r="B8" i="2"/>
  <c r="B9" i="2"/>
  <c r="T9" i="2" s="1"/>
  <c r="B10" i="2"/>
  <c r="T10" i="2" s="1"/>
  <c r="B11" i="2"/>
  <c r="T11" i="2" s="1"/>
  <c r="B12" i="2"/>
  <c r="T12" i="2" s="1"/>
  <c r="B13" i="2"/>
  <c r="S13" i="2" s="1"/>
  <c r="B14" i="2"/>
  <c r="B15" i="2"/>
  <c r="T15" i="2" s="1"/>
  <c r="B16" i="2"/>
  <c r="T16" i="2" s="1"/>
  <c r="B17" i="2"/>
  <c r="T17" i="2" s="1"/>
  <c r="B18" i="2"/>
  <c r="B19" i="2"/>
  <c r="B20" i="2"/>
  <c r="B21" i="2"/>
  <c r="S21" i="2" s="1"/>
  <c r="B22" i="2"/>
  <c r="T22" i="2" s="1"/>
  <c r="B23" i="2"/>
  <c r="T23" i="2" s="1"/>
  <c r="B24" i="2"/>
  <c r="T24" i="2" s="1"/>
  <c r="B25" i="2"/>
  <c r="T25" i="2" s="1"/>
  <c r="B26" i="2"/>
  <c r="T26" i="2" s="1"/>
  <c r="B27" i="2"/>
  <c r="T27" i="2" s="1"/>
  <c r="B28" i="2"/>
  <c r="T28" i="2" s="1"/>
  <c r="B29" i="2"/>
  <c r="T29" i="2" s="1"/>
  <c r="B30" i="2"/>
  <c r="B31" i="2"/>
  <c r="S31" i="2" s="1"/>
  <c r="B32" i="2"/>
  <c r="B33" i="2"/>
  <c r="B34" i="2"/>
  <c r="B2" i="2"/>
  <c r="S2" i="2" s="1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6" i="2"/>
  <c r="G56" i="2"/>
  <c r="E57" i="2"/>
  <c r="G57" i="2"/>
  <c r="E58" i="2"/>
  <c r="G58" i="2"/>
  <c r="E59" i="2"/>
  <c r="G59" i="2"/>
  <c r="E60" i="2"/>
  <c r="G60" i="2"/>
  <c r="E61" i="2"/>
  <c r="G61" i="2"/>
  <c r="E62" i="2"/>
  <c r="G62" i="2"/>
  <c r="E63" i="2"/>
  <c r="G63" i="2"/>
  <c r="E64" i="2"/>
  <c r="G64" i="2"/>
  <c r="E65" i="2"/>
  <c r="G65" i="2"/>
  <c r="E66" i="2"/>
  <c r="G66" i="2"/>
  <c r="E67" i="2"/>
  <c r="G67" i="2"/>
  <c r="E68" i="2"/>
  <c r="G68" i="2"/>
  <c r="E69" i="2"/>
  <c r="G69" i="2"/>
  <c r="E70" i="2"/>
  <c r="G70" i="2"/>
  <c r="E71" i="2"/>
  <c r="G71" i="2"/>
  <c r="E72" i="2"/>
  <c r="G72" i="2"/>
  <c r="E73" i="2"/>
  <c r="G73" i="2"/>
  <c r="E74" i="2"/>
  <c r="G74" i="2"/>
  <c r="E75" i="2"/>
  <c r="G75" i="2"/>
  <c r="E76" i="2"/>
  <c r="G76" i="2"/>
  <c r="E77" i="2"/>
  <c r="G77" i="2"/>
  <c r="E78" i="2"/>
  <c r="G78" i="2"/>
  <c r="E79" i="2"/>
  <c r="G79" i="2"/>
  <c r="E80" i="2"/>
  <c r="G80" i="2"/>
  <c r="E81" i="2"/>
  <c r="G81" i="2"/>
  <c r="E82" i="2"/>
  <c r="G82" i="2"/>
  <c r="E83" i="2"/>
  <c r="G83" i="2"/>
  <c r="E84" i="2"/>
  <c r="G84" i="2"/>
  <c r="E85" i="2"/>
  <c r="G85" i="2"/>
  <c r="E86" i="2"/>
  <c r="G86" i="2"/>
  <c r="E87" i="2"/>
  <c r="G87" i="2"/>
  <c r="E88" i="2"/>
  <c r="G88" i="2"/>
  <c r="E56" i="2"/>
  <c r="O3" i="2"/>
  <c r="R3" i="2" s="1"/>
  <c r="P3" i="2"/>
  <c r="O4" i="2"/>
  <c r="P4" i="2"/>
  <c r="O5" i="2"/>
  <c r="P5" i="2"/>
  <c r="O6" i="2"/>
  <c r="R6" i="2" s="1"/>
  <c r="P6" i="2"/>
  <c r="S6" i="2" s="1"/>
  <c r="O7" i="2"/>
  <c r="P7" i="2"/>
  <c r="O8" i="2"/>
  <c r="P8" i="2"/>
  <c r="S8" i="2" s="1"/>
  <c r="O9" i="2"/>
  <c r="R9" i="2" s="1"/>
  <c r="P9" i="2"/>
  <c r="O10" i="2"/>
  <c r="P10" i="2"/>
  <c r="S10" i="2" s="1"/>
  <c r="O11" i="2"/>
  <c r="P11" i="2"/>
  <c r="O12" i="2"/>
  <c r="P12" i="2"/>
  <c r="O13" i="2"/>
  <c r="R13" i="2" s="1"/>
  <c r="P13" i="2"/>
  <c r="O14" i="2"/>
  <c r="R14" i="2" s="1"/>
  <c r="P14" i="2"/>
  <c r="S14" i="2" s="1"/>
  <c r="O15" i="2"/>
  <c r="R15" i="2" s="1"/>
  <c r="P15" i="2"/>
  <c r="O16" i="2"/>
  <c r="P16" i="2"/>
  <c r="O17" i="2"/>
  <c r="P17" i="2"/>
  <c r="O18" i="2"/>
  <c r="P18" i="2"/>
  <c r="S18" i="2" s="1"/>
  <c r="O19" i="2"/>
  <c r="P19" i="2"/>
  <c r="O20" i="2"/>
  <c r="P20" i="2"/>
  <c r="S20" i="2" s="1"/>
  <c r="O21" i="2"/>
  <c r="R21" i="2" s="1"/>
  <c r="P21" i="2"/>
  <c r="O22" i="2"/>
  <c r="P22" i="2"/>
  <c r="S22" i="2" s="1"/>
  <c r="O23" i="2"/>
  <c r="P23" i="2"/>
  <c r="O24" i="2"/>
  <c r="P24" i="2"/>
  <c r="O25" i="2"/>
  <c r="R25" i="2" s="1"/>
  <c r="P25" i="2"/>
  <c r="O26" i="2"/>
  <c r="R26" i="2" s="1"/>
  <c r="P26" i="2"/>
  <c r="S26" i="2" s="1"/>
  <c r="O27" i="2"/>
  <c r="P27" i="2"/>
  <c r="O28" i="2"/>
  <c r="P28" i="2"/>
  <c r="O29" i="2"/>
  <c r="P29" i="2"/>
  <c r="O30" i="2"/>
  <c r="P30" i="2"/>
  <c r="S30" i="2" s="1"/>
  <c r="O31" i="2"/>
  <c r="R31" i="2" s="1"/>
  <c r="P31" i="2"/>
  <c r="O32" i="2"/>
  <c r="P32" i="2"/>
  <c r="S32" i="2" s="1"/>
  <c r="O33" i="2"/>
  <c r="P33" i="2"/>
  <c r="O34" i="2"/>
  <c r="P34" i="2"/>
  <c r="S34" i="2" s="1"/>
  <c r="P2" i="2"/>
  <c r="O2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56" i="2"/>
  <c r="R34" i="2" l="1"/>
  <c r="R12" i="2"/>
  <c r="T2" i="2"/>
  <c r="R33" i="2"/>
  <c r="R10" i="2"/>
  <c r="T34" i="2"/>
  <c r="R32" i="2"/>
  <c r="R20" i="2"/>
  <c r="R8" i="2"/>
  <c r="T33" i="2"/>
  <c r="R19" i="2"/>
  <c r="R7" i="2"/>
  <c r="T32" i="2"/>
  <c r="R30" i="2"/>
  <c r="S33" i="2"/>
  <c r="T31" i="2"/>
  <c r="S23" i="2"/>
  <c r="S11" i="2"/>
  <c r="S5" i="2"/>
  <c r="T30" i="2"/>
  <c r="R23" i="2"/>
  <c r="R11" i="2"/>
  <c r="S25" i="2"/>
  <c r="T8" i="2"/>
  <c r="R24" i="2"/>
  <c r="S19" i="2"/>
  <c r="T7" i="2"/>
  <c r="R22" i="2"/>
  <c r="R2" i="2"/>
  <c r="R17" i="2"/>
  <c r="R5" i="2"/>
  <c r="R29" i="2"/>
  <c r="R16" i="2"/>
  <c r="R4" i="2"/>
  <c r="S24" i="2"/>
  <c r="S12" i="2"/>
  <c r="R27" i="2"/>
  <c r="R28" i="2"/>
  <c r="T5" i="2"/>
  <c r="S29" i="2"/>
  <c r="S17" i="2"/>
  <c r="S28" i="2"/>
  <c r="S16" i="2"/>
  <c r="S4" i="2"/>
  <c r="S27" i="2"/>
  <c r="S15" i="2"/>
  <c r="S3" i="2"/>
  <c r="D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  <c r="P36" i="2"/>
  <c r="H90" i="2" s="1"/>
  <c r="O36" i="2"/>
  <c r="F90" i="2" s="1"/>
</calcChain>
</file>

<file path=xl/sharedStrings.xml><?xml version="1.0" encoding="utf-8"?>
<sst xmlns="http://schemas.openxmlformats.org/spreadsheetml/2006/main" count="71" uniqueCount="59">
  <si>
    <t xml:space="preserve">Benchmark </t>
  </si>
  <si>
    <t xml:space="preserve"> Numpy(**MKL**)    </t>
  </si>
  <si>
    <t xml:space="preserve"> Eigen</t>
  </si>
  <si>
    <t xml:space="preserve"> Eigen (**MKL+TBB**) </t>
  </si>
  <si>
    <t>This, early 1</t>
  </si>
  <si>
    <t>This, early 2</t>
  </si>
  <si>
    <t>This, current</t>
  </si>
  <si>
    <t xml:space="preserve"> ------------- </t>
  </si>
  <si>
    <t xml:space="preserve">(10Kx10K)(10Kx10K) </t>
  </si>
  <si>
    <t xml:space="preserve"> 8.88s  </t>
  </si>
  <si>
    <t xml:space="preserve"> 20.33s  </t>
  </si>
  <si>
    <t xml:space="preserve"> 6.5s </t>
  </si>
  <si>
    <t xml:space="preserve">  161s </t>
  </si>
  <si>
    <t xml:space="preserve"> 18.86s  </t>
  </si>
  <si>
    <t xml:space="preserve">(5Kx5K)(5Kx5K) </t>
  </si>
  <si>
    <t xml:space="preserve"> 1.01s  </t>
  </si>
  <si>
    <t xml:space="preserve"> 2.58s </t>
  </si>
  <si>
    <t xml:space="preserve"> 900ms </t>
  </si>
  <si>
    <t xml:space="preserve">  21.3s </t>
  </si>
  <si>
    <t xml:space="preserve"> 2.15s  </t>
  </si>
  <si>
    <t xml:space="preserve">(1Kx1K)(1Kx1K) </t>
  </si>
  <si>
    <t xml:space="preserve"> 10.0ms  </t>
  </si>
  <si>
    <t xml:space="preserve"> 28.7ms  </t>
  </si>
  <si>
    <t xml:space="preserve"> 15ms </t>
  </si>
  <si>
    <t xml:space="preserve">  97.5ms </t>
  </si>
  <si>
    <t xml:space="preserve"> 20.7ms  </t>
  </si>
  <si>
    <t xml:space="preserve">(500x500)(500x500) </t>
  </si>
  <si>
    <t xml:space="preserve"> 2.0ms  </t>
  </si>
  <si>
    <t xml:space="preserve"> 11.0ms  </t>
  </si>
  <si>
    <t xml:space="preserve"> 9ms </t>
  </si>
  <si>
    <t xml:space="preserve">  12.8ms </t>
  </si>
  <si>
    <t xml:space="preserve"> 6.5ms  </t>
  </si>
  <si>
    <t xml:space="preserve">(100x100)(100x100) </t>
  </si>
  <si>
    <t xml:space="preserve"> 1.0ms  </t>
  </si>
  <si>
    <t xml:space="preserve"> 400us-2.0ms  </t>
  </si>
  <si>
    <t xml:space="preserve"> 6ms </t>
  </si>
  <si>
    <t xml:space="preserve"> 150us </t>
  </si>
  <si>
    <t xml:space="preserve"> 3.5ms  </t>
  </si>
  <si>
    <t>N</t>
  </si>
  <si>
    <t>MatMul1</t>
  </si>
  <si>
    <t>Eigen1</t>
  </si>
  <si>
    <t>Eigen2</t>
  </si>
  <si>
    <t>MatMul2</t>
  </si>
  <si>
    <t>MatMul3</t>
  </si>
  <si>
    <t xml:space="preserve">Percentage diff between MM 1 &amp; 2 </t>
  </si>
  <si>
    <t xml:space="preserve">Percentage diff between Eig 1 &amp; 2 </t>
  </si>
  <si>
    <t>Eigen3</t>
  </si>
  <si>
    <t>MM avg</t>
  </si>
  <si>
    <t>Eig avg</t>
  </si>
  <si>
    <t>MM IOD</t>
  </si>
  <si>
    <t>Eig IOD</t>
  </si>
  <si>
    <t>Runtime var:</t>
  </si>
  <si>
    <t>MM Sig</t>
  </si>
  <si>
    <t>Eig Sig</t>
  </si>
  <si>
    <t>N^3</t>
  </si>
  <si>
    <t>MM N^3 / T</t>
  </si>
  <si>
    <t>Eig N^3/T</t>
  </si>
  <si>
    <t>Eigen NOMKL</t>
  </si>
  <si>
    <t>EigNOMKL N^3 /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</si>
</sst>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</a:t>
            </a:r>
            <a:r>
              <a:rPr lang="en-US" baseline="0"/>
              <a:t>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new!$A$2:$A$34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11000</c:v>
                </c:pt>
                <c:pt idx="29">
                  <c:v>12000</c:v>
                </c:pt>
                <c:pt idx="30">
                  <c:v>13000</c:v>
                </c:pt>
                <c:pt idx="31">
                  <c:v>14000</c:v>
                </c:pt>
                <c:pt idx="32">
                  <c:v>15000</c:v>
                </c:pt>
              </c:numCache>
            </c:numRef>
          </c:cat>
          <c:val>
            <c:numRef>
              <c:f>new!$O$2:$O$34</c:f>
              <c:numCache>
                <c:formatCode>General</c:formatCode>
                <c:ptCount val="33"/>
                <c:pt idx="0">
                  <c:v>1</c:v>
                </c:pt>
                <c:pt idx="1">
                  <c:v>9</c:v>
                </c:pt>
                <c:pt idx="2">
                  <c:v>20</c:v>
                </c:pt>
                <c:pt idx="3">
                  <c:v>24</c:v>
                </c:pt>
                <c:pt idx="4">
                  <c:v>35</c:v>
                </c:pt>
                <c:pt idx="5">
                  <c:v>58</c:v>
                </c:pt>
                <c:pt idx="6">
                  <c:v>69</c:v>
                </c:pt>
                <c:pt idx="7">
                  <c:v>65</c:v>
                </c:pt>
                <c:pt idx="8">
                  <c:v>139</c:v>
                </c:pt>
                <c:pt idx="9">
                  <c:v>140</c:v>
                </c:pt>
                <c:pt idx="10">
                  <c:v>897</c:v>
                </c:pt>
                <c:pt idx="11">
                  <c:v>3365</c:v>
                </c:pt>
                <c:pt idx="12">
                  <c:v>4588</c:v>
                </c:pt>
                <c:pt idx="13">
                  <c:v>5496</c:v>
                </c:pt>
                <c:pt idx="14">
                  <c:v>6148</c:v>
                </c:pt>
                <c:pt idx="15">
                  <c:v>7544</c:v>
                </c:pt>
                <c:pt idx="16">
                  <c:v>7558</c:v>
                </c:pt>
                <c:pt idx="17">
                  <c:v>10477</c:v>
                </c:pt>
                <c:pt idx="18">
                  <c:v>11972</c:v>
                </c:pt>
                <c:pt idx="19">
                  <c:v>59330</c:v>
                </c:pt>
                <c:pt idx="20">
                  <c:v>184609</c:v>
                </c:pt>
                <c:pt idx="21">
                  <c:v>417869</c:v>
                </c:pt>
                <c:pt idx="22">
                  <c:v>908884</c:v>
                </c:pt>
                <c:pt idx="23">
                  <c:v>1369264</c:v>
                </c:pt>
                <c:pt idx="24">
                  <c:v>2403596</c:v>
                </c:pt>
                <c:pt idx="25">
                  <c:v>3596288</c:v>
                </c:pt>
                <c:pt idx="26">
                  <c:v>4882041</c:v>
                </c:pt>
                <c:pt idx="27">
                  <c:v>6933279</c:v>
                </c:pt>
                <c:pt idx="28">
                  <c:v>10060129</c:v>
                </c:pt>
                <c:pt idx="29">
                  <c:v>12646078</c:v>
                </c:pt>
                <c:pt idx="30">
                  <c:v>16952821</c:v>
                </c:pt>
                <c:pt idx="31">
                  <c:v>19323369</c:v>
                </c:pt>
                <c:pt idx="32">
                  <c:v>24506407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0A-471B-B28F-1933F3105345}"/>
            </c:ext>
          </c:extLst>
        </c:ser>
        <c:ser>
          <c:idx val="0"/>
          <c:order val="1"/>
          <c:tx>
            <c:v>Eig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new!$P$2:$P$34</c:f>
              <c:numCache>
                <c:formatCode>General</c:formatCode>
                <c:ptCount val="33"/>
                <c:pt idx="0">
                  <c:v>2549</c:v>
                </c:pt>
                <c:pt idx="1">
                  <c:v>1346</c:v>
                </c:pt>
                <c:pt idx="2">
                  <c:v>1366</c:v>
                </c:pt>
                <c:pt idx="3">
                  <c:v>1306</c:v>
                </c:pt>
                <c:pt idx="4">
                  <c:v>2480</c:v>
                </c:pt>
                <c:pt idx="5">
                  <c:v>5413</c:v>
                </c:pt>
                <c:pt idx="6">
                  <c:v>3980</c:v>
                </c:pt>
                <c:pt idx="7">
                  <c:v>2763</c:v>
                </c:pt>
                <c:pt idx="8">
                  <c:v>2541</c:v>
                </c:pt>
                <c:pt idx="9">
                  <c:v>3072</c:v>
                </c:pt>
                <c:pt idx="10">
                  <c:v>3464</c:v>
                </c:pt>
                <c:pt idx="11">
                  <c:v>3599</c:v>
                </c:pt>
                <c:pt idx="12">
                  <c:v>3261</c:v>
                </c:pt>
                <c:pt idx="13">
                  <c:v>6957</c:v>
                </c:pt>
                <c:pt idx="14">
                  <c:v>4890</c:v>
                </c:pt>
                <c:pt idx="15">
                  <c:v>5860</c:v>
                </c:pt>
                <c:pt idx="16">
                  <c:v>7535</c:v>
                </c:pt>
                <c:pt idx="17">
                  <c:v>11142</c:v>
                </c:pt>
                <c:pt idx="18">
                  <c:v>14561</c:v>
                </c:pt>
                <c:pt idx="19">
                  <c:v>78524</c:v>
                </c:pt>
                <c:pt idx="20">
                  <c:v>258865</c:v>
                </c:pt>
                <c:pt idx="21">
                  <c:v>498588</c:v>
                </c:pt>
                <c:pt idx="22">
                  <c:v>970147</c:v>
                </c:pt>
                <c:pt idx="23">
                  <c:v>1629178</c:v>
                </c:pt>
                <c:pt idx="24">
                  <c:v>2607600</c:v>
                </c:pt>
                <c:pt idx="25">
                  <c:v>3788056</c:v>
                </c:pt>
                <c:pt idx="26">
                  <c:v>5435805</c:v>
                </c:pt>
                <c:pt idx="27">
                  <c:v>7691238</c:v>
                </c:pt>
                <c:pt idx="28">
                  <c:v>10339320</c:v>
                </c:pt>
                <c:pt idx="29">
                  <c:v>13253785</c:v>
                </c:pt>
                <c:pt idx="30">
                  <c:v>15829045</c:v>
                </c:pt>
                <c:pt idx="31">
                  <c:v>20243757</c:v>
                </c:pt>
                <c:pt idx="32">
                  <c:v>24494383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0A-471B-B28F-1933F310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30880"/>
        <c:axId val="623231208"/>
      </c:lineChart>
      <c:catAx>
        <c:axId val="623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31208"/>
        <c:crosses val="autoZero"/>
        <c:auto val="1"/>
        <c:lblAlgn val="ctr"/>
        <c:lblOffset val="100"/>
        <c:noMultiLvlLbl val="0"/>
      </c:catAx>
      <c:valAx>
        <c:axId val="6232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N^3 / Runtime(s)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new!$A$2:$A$34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11000</c:v>
                </c:pt>
                <c:pt idx="29">
                  <c:v>12000</c:v>
                </c:pt>
                <c:pt idx="30">
                  <c:v>13000</c:v>
                </c:pt>
                <c:pt idx="31">
                  <c:v>14000</c:v>
                </c:pt>
                <c:pt idx="32">
                  <c:v>15000</c:v>
                </c:pt>
              </c:numCache>
            </c:numRef>
          </c:cat>
          <c:val>
            <c:numRef>
              <c:f>new!$R$2:$R$34</c:f>
              <c:numCache>
                <c:formatCode>General</c:formatCode>
                <c:ptCount val="33"/>
                <c:pt idx="0">
                  <c:v>1</c:v>
                </c:pt>
                <c:pt idx="1">
                  <c:v>0.88888888888888895</c:v>
                </c:pt>
                <c:pt idx="2">
                  <c:v>1.35</c:v>
                </c:pt>
                <c:pt idx="3">
                  <c:v>2.6666666666666665</c:v>
                </c:pt>
                <c:pt idx="4">
                  <c:v>3.5714285714285716</c:v>
                </c:pt>
                <c:pt idx="5">
                  <c:v>3.7241379310344827</c:v>
                </c:pt>
                <c:pt idx="6">
                  <c:v>4.9710144927536231</c:v>
                </c:pt>
                <c:pt idx="7">
                  <c:v>7.8769230769230774</c:v>
                </c:pt>
                <c:pt idx="8">
                  <c:v>5.2446043165467628</c:v>
                </c:pt>
                <c:pt idx="9">
                  <c:v>7.1428571428571432</c:v>
                </c:pt>
                <c:pt idx="10">
                  <c:v>8.9186176142697882</c:v>
                </c:pt>
                <c:pt idx="11">
                  <c:v>8.0237741456166418</c:v>
                </c:pt>
                <c:pt idx="12">
                  <c:v>13.949433304272015</c:v>
                </c:pt>
                <c:pt idx="13">
                  <c:v>22.743813682678311</c:v>
                </c:pt>
                <c:pt idx="14">
                  <c:v>35.133376707872479</c:v>
                </c:pt>
                <c:pt idx="15">
                  <c:v>45.46659597030753</c:v>
                </c:pt>
                <c:pt idx="16">
                  <c:v>67.742789097644888</c:v>
                </c:pt>
                <c:pt idx="17">
                  <c:v>69.580986923737711</c:v>
                </c:pt>
                <c:pt idx="18">
                  <c:v>83.528232542599412</c:v>
                </c:pt>
                <c:pt idx="19">
                  <c:v>134.83903590089329</c:v>
                </c:pt>
                <c:pt idx="20">
                  <c:v>146.25505798742208</c:v>
                </c:pt>
                <c:pt idx="21">
                  <c:v>153.15804713917521</c:v>
                </c:pt>
                <c:pt idx="22">
                  <c:v>137.53130212436352</c:v>
                </c:pt>
                <c:pt idx="23">
                  <c:v>157.74898047418176</c:v>
                </c:pt>
                <c:pt idx="24">
                  <c:v>142.70285022940627</c:v>
                </c:pt>
                <c:pt idx="25">
                  <c:v>142.36902050113898</c:v>
                </c:pt>
                <c:pt idx="26">
                  <c:v>149.32279347920266</c:v>
                </c:pt>
                <c:pt idx="27">
                  <c:v>144.2318995095971</c:v>
                </c:pt>
                <c:pt idx="28">
                  <c:v>132.30446647354125</c:v>
                </c:pt>
                <c:pt idx="29">
                  <c:v>136.64315529289001</c:v>
                </c:pt>
                <c:pt idx="30">
                  <c:v>129.5949505984874</c:v>
                </c:pt>
                <c:pt idx="31">
                  <c:v>142.00422296960741</c:v>
                </c:pt>
                <c:pt idx="32">
                  <c:v>137.71908709424437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1-4511-956C-12C880A35B2C}"/>
            </c:ext>
          </c:extLst>
        </c:ser>
        <c:ser>
          <c:idx val="1"/>
          <c:order val="1"/>
          <c:tx>
            <c:v>Eigen(MKL+TBB)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new!$A$2:$A$34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11000</c:v>
                </c:pt>
                <c:pt idx="29">
                  <c:v>12000</c:v>
                </c:pt>
                <c:pt idx="30">
                  <c:v>13000</c:v>
                </c:pt>
                <c:pt idx="31">
                  <c:v>14000</c:v>
                </c:pt>
                <c:pt idx="32">
                  <c:v>15000</c:v>
                </c:pt>
              </c:numCache>
            </c:numRef>
          </c:cat>
          <c:val>
            <c:numRef>
              <c:f>new!$S$2:$S$34</c:f>
              <c:numCache>
                <c:formatCode>General</c:formatCode>
                <c:ptCount val="33"/>
                <c:pt idx="0">
                  <c:v>3.923107100823853E-4</c:v>
                </c:pt>
                <c:pt idx="1">
                  <c:v>5.9435364041604761E-3</c:v>
                </c:pt>
                <c:pt idx="2">
                  <c:v>1.9765739385065886E-2</c:v>
                </c:pt>
                <c:pt idx="3">
                  <c:v>4.9004594180704443E-2</c:v>
                </c:pt>
                <c:pt idx="4">
                  <c:v>5.0403225806451617E-2</c:v>
                </c:pt>
                <c:pt idx="5">
                  <c:v>3.9903934971365233E-2</c:v>
                </c:pt>
                <c:pt idx="6">
                  <c:v>8.6180904522613067E-2</c:v>
                </c:pt>
                <c:pt idx="7">
                  <c:v>0.18530582699963807</c:v>
                </c:pt>
                <c:pt idx="8">
                  <c:v>0.28689492325855964</c:v>
                </c:pt>
                <c:pt idx="9">
                  <c:v>0.32552083333333331</c:v>
                </c:pt>
                <c:pt idx="10">
                  <c:v>2.3094688221709005</c:v>
                </c:pt>
                <c:pt idx="11">
                  <c:v>7.5020839121978327</c:v>
                </c:pt>
                <c:pt idx="12">
                  <c:v>19.625881631401413</c:v>
                </c:pt>
                <c:pt idx="13">
                  <c:v>17.96751473336208</c:v>
                </c:pt>
                <c:pt idx="14">
                  <c:v>44.171779141104295</c:v>
                </c:pt>
                <c:pt idx="15">
                  <c:v>58.532423208191126</c:v>
                </c:pt>
                <c:pt idx="16">
                  <c:v>67.949568679495684</c:v>
                </c:pt>
                <c:pt idx="17">
                  <c:v>65.428109854604202</c:v>
                </c:pt>
                <c:pt idx="18">
                  <c:v>68.676601881738904</c:v>
                </c:pt>
                <c:pt idx="19">
                  <c:v>101.8796800978045</c:v>
                </c:pt>
                <c:pt idx="20">
                  <c:v>104.30146987812181</c:v>
                </c:pt>
                <c:pt idx="21">
                  <c:v>128.36249568782242</c:v>
                </c:pt>
                <c:pt idx="22">
                  <c:v>128.84645316637582</c:v>
                </c:pt>
                <c:pt idx="23">
                  <c:v>132.58219789366171</c:v>
                </c:pt>
                <c:pt idx="24">
                  <c:v>131.53857953673878</c:v>
                </c:pt>
                <c:pt idx="25">
                  <c:v>135.16167659612213</c:v>
                </c:pt>
                <c:pt idx="26">
                  <c:v>134.1107710817441</c:v>
                </c:pt>
                <c:pt idx="27">
                  <c:v>130.01808031424849</c:v>
                </c:pt>
                <c:pt idx="28">
                  <c:v>128.73187018101771</c:v>
                </c:pt>
                <c:pt idx="29">
                  <c:v>130.37785055363429</c:v>
                </c:pt>
                <c:pt idx="30">
                  <c:v>138.79548639857933</c:v>
                </c:pt>
                <c:pt idx="31">
                  <c:v>135.54796177409165</c:v>
                </c:pt>
                <c:pt idx="32">
                  <c:v>137.78669174887975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1-4511-956C-12C880A35B2C}"/>
            </c:ext>
          </c:extLst>
        </c:ser>
        <c:ser>
          <c:idx val="2"/>
          <c:order val="2"/>
          <c:tx>
            <c:v>Eigen(NO BLAS)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new!$T$2:$T$34</c:f>
              <c:numCache>
                <c:formatCode>General</c:formatCode>
                <c:ptCount val="33"/>
                <c:pt idx="0">
                  <c:v>0.16666666666666666</c:v>
                </c:pt>
                <c:pt idx="1">
                  <c:v>0.88888888888888895</c:v>
                </c:pt>
                <c:pt idx="2">
                  <c:v>1.5</c:v>
                </c:pt>
                <c:pt idx="3">
                  <c:v>1.9393939393939394</c:v>
                </c:pt>
                <c:pt idx="4">
                  <c:v>0.11101243339253997</c:v>
                </c:pt>
                <c:pt idx="5">
                  <c:v>0.18289585097375108</c:v>
                </c:pt>
                <c:pt idx="6">
                  <c:v>0.18430951101558302</c:v>
                </c:pt>
                <c:pt idx="7">
                  <c:v>0.38010393466963621</c:v>
                </c:pt>
                <c:pt idx="8">
                  <c:v>0.27499056959637874</c:v>
                </c:pt>
                <c:pt idx="9">
                  <c:v>9.8784945174355432E-2</c:v>
                </c:pt>
                <c:pt idx="10">
                  <c:v>0.91105796606309086</c:v>
                </c:pt>
                <c:pt idx="11">
                  <c:v>2.8325639949643304</c:v>
                </c:pt>
                <c:pt idx="12">
                  <c:v>5.5865921787709496</c:v>
                </c:pt>
                <c:pt idx="13">
                  <c:v>8.74492794179376</c:v>
                </c:pt>
                <c:pt idx="14">
                  <c:v>9.5731950538492221</c:v>
                </c:pt>
                <c:pt idx="15">
                  <c:v>19.685491276400366</c:v>
                </c:pt>
                <c:pt idx="16">
                  <c:v>18.305981622510636</c:v>
                </c:pt>
                <c:pt idx="17">
                  <c:v>22.521548395069356</c:v>
                </c:pt>
                <c:pt idx="18">
                  <c:v>23.640661938534279</c:v>
                </c:pt>
                <c:pt idx="19">
                  <c:v>25.610244097639058</c:v>
                </c:pt>
                <c:pt idx="20">
                  <c:v>30.1924939223628</c:v>
                </c:pt>
                <c:pt idx="21">
                  <c:v>31.226473413829329</c:v>
                </c:pt>
                <c:pt idx="22">
                  <c:v>31.750757065051463</c:v>
                </c:pt>
                <c:pt idx="23">
                  <c:v>31.909773343107179</c:v>
                </c:pt>
                <c:pt idx="24">
                  <c:v>30.981301565124774</c:v>
                </c:pt>
                <c:pt idx="25">
                  <c:v>30.168258749384261</c:v>
                </c:pt>
                <c:pt idx="26">
                  <c:v>29.781133182330596</c:v>
                </c:pt>
                <c:pt idx="27">
                  <c:v>30.606710080448511</c:v>
                </c:pt>
                <c:pt idx="28">
                  <c:v>30.731907743782703</c:v>
                </c:pt>
                <c:pt idx="29">
                  <c:v>30.8171015367497</c:v>
                </c:pt>
                <c:pt idx="30">
                  <c:v>30.468569008361801</c:v>
                </c:pt>
                <c:pt idx="31">
                  <c:v>30.580754494749598</c:v>
                </c:pt>
                <c:pt idx="32">
                  <c:v>30.748191787669075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1-4511-956C-12C880A3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593680"/>
        <c:axId val="684590072"/>
      </c:lineChart>
      <c:catAx>
        <c:axId val="6845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0072"/>
        <c:crosses val="autoZero"/>
        <c:auto val="1"/>
        <c:lblAlgn val="ctr"/>
        <c:lblOffset val="100"/>
        <c:noMultiLvlLbl val="0"/>
      </c:catAx>
      <c:valAx>
        <c:axId val="68459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x10^9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Eigen (MKL+TBB)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old!$A$1:$A$30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11000</c:v>
                </c:pt>
              </c:numCache>
            </c:numRef>
          </c:cat>
          <c:val>
            <c:numRef>
              <c:f>old!$B$1:$B$29</c:f>
              <c:numCache>
                <c:formatCode>General</c:formatCode>
                <c:ptCount val="29"/>
                <c:pt idx="0">
                  <c:v>2354</c:v>
                </c:pt>
                <c:pt idx="1">
                  <c:v>1555</c:v>
                </c:pt>
                <c:pt idx="2">
                  <c:v>1272</c:v>
                </c:pt>
                <c:pt idx="3">
                  <c:v>1518</c:v>
                </c:pt>
                <c:pt idx="4">
                  <c:v>4370</c:v>
                </c:pt>
                <c:pt idx="5">
                  <c:v>1984</c:v>
                </c:pt>
                <c:pt idx="6">
                  <c:v>2391</c:v>
                </c:pt>
                <c:pt idx="7">
                  <c:v>2136</c:v>
                </c:pt>
                <c:pt idx="8">
                  <c:v>4365</c:v>
                </c:pt>
                <c:pt idx="9">
                  <c:v>2386</c:v>
                </c:pt>
                <c:pt idx="10">
                  <c:v>2169</c:v>
                </c:pt>
                <c:pt idx="11">
                  <c:v>3042</c:v>
                </c:pt>
                <c:pt idx="12">
                  <c:v>4937</c:v>
                </c:pt>
                <c:pt idx="13">
                  <c:v>9672</c:v>
                </c:pt>
                <c:pt idx="14">
                  <c:v>6489</c:v>
                </c:pt>
                <c:pt idx="15">
                  <c:v>5454</c:v>
                </c:pt>
                <c:pt idx="16">
                  <c:v>9839</c:v>
                </c:pt>
                <c:pt idx="17">
                  <c:v>12595</c:v>
                </c:pt>
                <c:pt idx="18">
                  <c:v>10764</c:v>
                </c:pt>
                <c:pt idx="19">
                  <c:v>68245</c:v>
                </c:pt>
                <c:pt idx="20">
                  <c:v>248577</c:v>
                </c:pt>
                <c:pt idx="21">
                  <c:v>527544</c:v>
                </c:pt>
                <c:pt idx="22">
                  <c:v>1019614</c:v>
                </c:pt>
                <c:pt idx="23">
                  <c:v>1683392</c:v>
                </c:pt>
                <c:pt idx="24">
                  <c:v>2638116</c:v>
                </c:pt>
                <c:pt idx="25">
                  <c:v>4145700</c:v>
                </c:pt>
                <c:pt idx="26">
                  <c:v>5717069</c:v>
                </c:pt>
                <c:pt idx="27">
                  <c:v>7549568</c:v>
                </c:pt>
                <c:pt idx="28">
                  <c:v>10601993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9-4429-A278-067C2D5A928A}"/>
            </c:ext>
          </c:extLst>
        </c:ser>
        <c:ser>
          <c:idx val="1"/>
          <c:order val="1"/>
          <c:tx>
            <c:v>MatMul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old!$A$1:$A$30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11000</c:v>
                </c:pt>
              </c:numCache>
            </c:numRef>
          </c:cat>
          <c:val>
            <c:numRef>
              <c:f>old!$C$1:$C$29</c:f>
              <c:numCache>
                <c:formatCode>General</c:formatCode>
                <c:ptCount val="29"/>
                <c:pt idx="0">
                  <c:v>2643</c:v>
                </c:pt>
                <c:pt idx="1">
                  <c:v>3218</c:v>
                </c:pt>
                <c:pt idx="2">
                  <c:v>3076</c:v>
                </c:pt>
                <c:pt idx="3">
                  <c:v>2785</c:v>
                </c:pt>
                <c:pt idx="4">
                  <c:v>3338</c:v>
                </c:pt>
                <c:pt idx="5">
                  <c:v>3405</c:v>
                </c:pt>
                <c:pt idx="6">
                  <c:v>3228</c:v>
                </c:pt>
                <c:pt idx="7">
                  <c:v>3848</c:v>
                </c:pt>
                <c:pt idx="8">
                  <c:v>3202</c:v>
                </c:pt>
                <c:pt idx="9">
                  <c:v>2955</c:v>
                </c:pt>
                <c:pt idx="10">
                  <c:v>3407</c:v>
                </c:pt>
                <c:pt idx="11">
                  <c:v>3145</c:v>
                </c:pt>
                <c:pt idx="12">
                  <c:v>4855</c:v>
                </c:pt>
                <c:pt idx="13">
                  <c:v>5530</c:v>
                </c:pt>
                <c:pt idx="14">
                  <c:v>5989</c:v>
                </c:pt>
                <c:pt idx="15">
                  <c:v>7983</c:v>
                </c:pt>
                <c:pt idx="16">
                  <c:v>8872</c:v>
                </c:pt>
                <c:pt idx="17">
                  <c:v>10172</c:v>
                </c:pt>
                <c:pt idx="18">
                  <c:v>11888</c:v>
                </c:pt>
                <c:pt idx="19">
                  <c:v>61885</c:v>
                </c:pt>
                <c:pt idx="20">
                  <c:v>192836</c:v>
                </c:pt>
                <c:pt idx="21">
                  <c:v>415317</c:v>
                </c:pt>
                <c:pt idx="22">
                  <c:v>803360</c:v>
                </c:pt>
                <c:pt idx="23">
                  <c:v>1386147</c:v>
                </c:pt>
                <c:pt idx="24">
                  <c:v>2293052</c:v>
                </c:pt>
                <c:pt idx="25">
                  <c:v>3721613</c:v>
                </c:pt>
                <c:pt idx="26">
                  <c:v>5322434</c:v>
                </c:pt>
                <c:pt idx="27">
                  <c:v>7715183</c:v>
                </c:pt>
                <c:pt idx="28">
                  <c:v>11430983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09-4429-A278-067C2D5A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33752"/>
        <c:axId val="535241704"/>
      </c:lineChart>
      <c:catAx>
        <c:axId val="5362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41704"/>
        <c:crosses val="autoZero"/>
        <c:auto val="1"/>
        <c:lblAlgn val="ctr"/>
        <c:lblOffset val="100"/>
        <c:noMultiLvlLbl val="0"/>
      </c:catAx>
      <c:valAx>
        <c:axId val="5352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3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108136</xdr:colOff>
      <xdr:row>36</xdr:row>
      <xdr:rowOff>44265</xdr:rowOff>
    </xdr:from>
    <xdr:to>
      <xdr:col>6</xdr:col>
      <xdr:colOff>605118</xdr:colOff>
      <xdr:row>51</xdr:row>
      <xdr:rowOff>112061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829F7-B7DC-4741-B5C7-50BAF9197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795614</xdr:colOff>
      <xdr:row>36</xdr:row>
      <xdr:rowOff>45944</xdr:rowOff>
    </xdr:from>
    <xdr:to>
      <xdr:col>15</xdr:col>
      <xdr:colOff>448234</xdr:colOff>
      <xdr:row>51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31E9E-9F50-4D5E-9FEA-1C11D0D9A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3</xdr:row>
      <xdr:rowOff>157161</xdr:rowOff>
    </xdr:from>
    <xdr:to>
      <xdr:col>18</xdr:col>
      <xdr:colOff>523874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4456E-BBD3-41E8-B2E2-428F5C4EF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7675-F537-4080-AFC6-F1C7F9EDD88D}">
  <dimension ref="A1:T90"/>
  <sheetViews>
    <sheetView tabSelected="1" topLeftCell="A31" zoomScale="85" zoomScaleNormal="85" workbookViewId="0">
      <selection activeCell="S42" sqref="S42"/>
    </sheetView>
  </sheetViews>
  <sheetFormatPr defaultRowHeight="15" x14ac:dyDescent="0.25"/>
  <cols>
    <col min="1" max="1" width="19.5703125" style="2" customWidth="1"/>
    <col min="2" max="2" width="20.5703125" style="2" customWidth="1"/>
    <col min="3" max="3" width="12.140625" style="2" customWidth="1"/>
    <col min="4" max="4" width="15.42578125" style="2" customWidth="1"/>
    <col min="5" max="5" width="7.5703125" style="2" customWidth="1"/>
    <col min="6" max="6" width="9.140625" style="2"/>
    <col min="7" max="7" width="12.28515625" style="2" customWidth="1"/>
    <col min="8" max="8" width="6.28515625" style="2" customWidth="1"/>
    <col min="9" max="11" width="9.140625" style="2"/>
    <col min="12" max="12" width="12" style="2" bestFit="1" customWidth="1"/>
    <col min="13" max="13" width="15.42578125" style="2" customWidth="1"/>
    <col min="14" max="14" width="6.5703125" style="2" customWidth="1"/>
    <col min="15" max="15" width="11.140625" style="2" customWidth="1"/>
    <col min="16" max="16" width="12" style="2" customWidth="1"/>
    <col min="17" max="17" width="9.140625" style="2"/>
    <col min="18" max="18" width="17.28515625" style="2" customWidth="1"/>
    <col min="19" max="19" width="14.7109375" style="2" customWidth="1"/>
    <col min="20" max="20" width="17.28515625" style="2" customWidth="1"/>
    <col min="21" max="16384" width="9.140625" style="2"/>
  </cols>
  <sheetData>
    <row r="1" spans="1:20" x14ac:dyDescent="0.25">
      <c r="A1" s="2" t="s">
        <v>38</v>
      </c>
      <c r="B1" s="2" t="s">
        <v>54</v>
      </c>
      <c r="D1" s="2" t="s">
        <v>57</v>
      </c>
      <c r="F1" s="2" t="s">
        <v>39</v>
      </c>
      <c r="G1" s="2" t="s">
        <v>40</v>
      </c>
      <c r="I1" s="2" t="s">
        <v>42</v>
      </c>
      <c r="J1" s="2" t="s">
        <v>41</v>
      </c>
      <c r="L1" s="2" t="s">
        <v>43</v>
      </c>
      <c r="M1" s="2" t="s">
        <v>46</v>
      </c>
      <c r="O1" s="2" t="s">
        <v>47</v>
      </c>
      <c r="P1" s="2" t="s">
        <v>48</v>
      </c>
      <c r="R1" s="2" t="s">
        <v>55</v>
      </c>
      <c r="S1" s="2" t="s">
        <v>56</v>
      </c>
      <c r="T1" s="2" t="s">
        <v>58</v>
      </c>
    </row>
    <row r="2" spans="1:20" x14ac:dyDescent="0.25">
      <c r="A2" s="2">
        <v>10</v>
      </c>
      <c r="B2" s="2">
        <f>A2^3</f>
        <v>1000</v>
      </c>
      <c r="D2" s="2">
        <v>6</v>
      </c>
      <c r="F2" s="2">
        <v>1</v>
      </c>
      <c r="G2" s="2">
        <v>2491</v>
      </c>
      <c r="I2" s="2">
        <v>1</v>
      </c>
      <c r="J2" s="2">
        <v>2789</v>
      </c>
      <c r="L2" s="2">
        <v>1</v>
      </c>
      <c r="M2" s="2">
        <v>2367</v>
      </c>
      <c r="O2" s="2">
        <f>INT(AVERAGE(L2,I2,F2))</f>
        <v>1</v>
      </c>
      <c r="P2" s="2">
        <f>INT(AVERAGE(M2,J2,G2))</f>
        <v>2549</v>
      </c>
      <c r="R2" s="2">
        <f t="shared" ref="R2:R34" si="0">B2/O2*0.001</f>
        <v>1</v>
      </c>
      <c r="S2" s="2">
        <f>B2/P2*0.001</f>
        <v>3.923107100823853E-4</v>
      </c>
      <c r="T2" s="2">
        <f>B2/D2*0.001</f>
        <v>0.16666666666666666</v>
      </c>
    </row>
    <row r="3" spans="1:20" x14ac:dyDescent="0.25">
      <c r="A3" s="2">
        <v>20</v>
      </c>
      <c r="B3" s="2">
        <f t="shared" ref="B3:B34" si="1">A3^3</f>
        <v>8000</v>
      </c>
      <c r="D3" s="2">
        <v>9</v>
      </c>
      <c r="F3" s="2">
        <v>10</v>
      </c>
      <c r="G3" s="2">
        <v>1268</v>
      </c>
      <c r="I3" s="2">
        <v>11</v>
      </c>
      <c r="J3" s="2">
        <v>1417</v>
      </c>
      <c r="L3" s="2">
        <v>6</v>
      </c>
      <c r="M3" s="2">
        <v>1353</v>
      </c>
      <c r="O3" s="2">
        <f t="shared" ref="O3:O34" si="2">INT(AVERAGE(L3,I3,F3))</f>
        <v>9</v>
      </c>
      <c r="P3" s="2">
        <f t="shared" ref="P3:P34" si="3">INT(AVERAGE(M3,J3,G3))</f>
        <v>1346</v>
      </c>
      <c r="R3" s="2">
        <f t="shared" si="0"/>
        <v>0.88888888888888895</v>
      </c>
      <c r="S3" s="2">
        <f t="shared" ref="S3:S34" si="4">B3/P3*0.001</f>
        <v>5.9435364041604761E-3</v>
      </c>
      <c r="T3" s="2">
        <f t="shared" ref="T3:T34" si="5">B3/D3*0.001</f>
        <v>0.88888888888888895</v>
      </c>
    </row>
    <row r="4" spans="1:20" x14ac:dyDescent="0.25">
      <c r="A4" s="2">
        <v>30</v>
      </c>
      <c r="B4" s="2">
        <f t="shared" si="1"/>
        <v>27000</v>
      </c>
      <c r="D4" s="2">
        <v>18</v>
      </c>
      <c r="F4" s="2">
        <v>25</v>
      </c>
      <c r="G4" s="2">
        <v>1256</v>
      </c>
      <c r="I4" s="2">
        <v>14</v>
      </c>
      <c r="J4" s="2">
        <v>1460</v>
      </c>
      <c r="L4" s="2">
        <v>23</v>
      </c>
      <c r="M4" s="2">
        <v>1383</v>
      </c>
      <c r="O4" s="2">
        <f t="shared" si="2"/>
        <v>20</v>
      </c>
      <c r="P4" s="2">
        <f t="shared" si="3"/>
        <v>1366</v>
      </c>
      <c r="R4" s="2">
        <f t="shared" si="0"/>
        <v>1.35</v>
      </c>
      <c r="S4" s="2">
        <f t="shared" si="4"/>
        <v>1.9765739385065886E-2</v>
      </c>
      <c r="T4" s="2">
        <f t="shared" si="5"/>
        <v>1.5</v>
      </c>
    </row>
    <row r="5" spans="1:20" x14ac:dyDescent="0.25">
      <c r="A5" s="2">
        <v>40</v>
      </c>
      <c r="B5" s="2">
        <f t="shared" si="1"/>
        <v>64000</v>
      </c>
      <c r="D5" s="2">
        <v>33</v>
      </c>
      <c r="F5" s="2">
        <v>19</v>
      </c>
      <c r="G5" s="2">
        <v>1195</v>
      </c>
      <c r="I5" s="2">
        <v>26</v>
      </c>
      <c r="J5" s="2">
        <v>1199</v>
      </c>
      <c r="L5" s="2">
        <v>28</v>
      </c>
      <c r="M5" s="2">
        <v>1524</v>
      </c>
      <c r="O5" s="2">
        <f t="shared" si="2"/>
        <v>24</v>
      </c>
      <c r="P5" s="2">
        <f t="shared" si="3"/>
        <v>1306</v>
      </c>
      <c r="R5" s="2">
        <f t="shared" si="0"/>
        <v>2.6666666666666665</v>
      </c>
      <c r="S5" s="2">
        <f t="shared" si="4"/>
        <v>4.9004594180704443E-2</v>
      </c>
      <c r="T5" s="2">
        <f t="shared" si="5"/>
        <v>1.9393939393939394</v>
      </c>
    </row>
    <row r="6" spans="1:20" x14ac:dyDescent="0.25">
      <c r="A6" s="2">
        <v>50</v>
      </c>
      <c r="B6" s="2">
        <f t="shared" si="1"/>
        <v>125000</v>
      </c>
      <c r="D6" s="2">
        <v>1126</v>
      </c>
      <c r="F6" s="2">
        <v>34</v>
      </c>
      <c r="G6" s="2">
        <v>3243</v>
      </c>
      <c r="I6" s="2">
        <v>39</v>
      </c>
      <c r="J6" s="2">
        <v>1700</v>
      </c>
      <c r="L6" s="2">
        <v>34</v>
      </c>
      <c r="M6" s="2">
        <v>2499</v>
      </c>
      <c r="O6" s="2">
        <f t="shared" si="2"/>
        <v>35</v>
      </c>
      <c r="P6" s="2">
        <f t="shared" si="3"/>
        <v>2480</v>
      </c>
      <c r="R6" s="2">
        <f t="shared" si="0"/>
        <v>3.5714285714285716</v>
      </c>
      <c r="S6" s="2">
        <f t="shared" si="4"/>
        <v>5.0403225806451617E-2</v>
      </c>
      <c r="T6" s="2">
        <f t="shared" si="5"/>
        <v>0.11101243339253997</v>
      </c>
    </row>
    <row r="7" spans="1:20" x14ac:dyDescent="0.25">
      <c r="A7" s="2">
        <v>60</v>
      </c>
      <c r="B7" s="2">
        <f t="shared" si="1"/>
        <v>216000</v>
      </c>
      <c r="D7" s="2">
        <v>1181</v>
      </c>
      <c r="F7" s="2">
        <v>66</v>
      </c>
      <c r="G7" s="2">
        <v>9227</v>
      </c>
      <c r="I7" s="2">
        <v>55</v>
      </c>
      <c r="J7" s="2">
        <v>4945</v>
      </c>
      <c r="L7" s="2">
        <v>55</v>
      </c>
      <c r="M7" s="2">
        <v>2067</v>
      </c>
      <c r="O7" s="2">
        <f t="shared" si="2"/>
        <v>58</v>
      </c>
      <c r="P7" s="2">
        <f t="shared" si="3"/>
        <v>5413</v>
      </c>
      <c r="R7" s="2">
        <f t="shared" si="0"/>
        <v>3.7241379310344827</v>
      </c>
      <c r="S7" s="2">
        <f t="shared" si="4"/>
        <v>3.9903934971365233E-2</v>
      </c>
      <c r="T7" s="2">
        <f t="shared" si="5"/>
        <v>0.18289585097375108</v>
      </c>
    </row>
    <row r="8" spans="1:20" x14ac:dyDescent="0.25">
      <c r="A8" s="2">
        <v>70</v>
      </c>
      <c r="B8" s="2">
        <f t="shared" si="1"/>
        <v>343000</v>
      </c>
      <c r="D8" s="2">
        <v>1861</v>
      </c>
      <c r="F8" s="2">
        <v>71</v>
      </c>
      <c r="G8" s="2">
        <v>4574</v>
      </c>
      <c r="I8" s="2">
        <v>72</v>
      </c>
      <c r="J8" s="2">
        <v>2028</v>
      </c>
      <c r="L8" s="2">
        <v>65</v>
      </c>
      <c r="M8" s="2">
        <v>5338</v>
      </c>
      <c r="O8" s="2">
        <f t="shared" si="2"/>
        <v>69</v>
      </c>
      <c r="P8" s="2">
        <f t="shared" si="3"/>
        <v>3980</v>
      </c>
      <c r="R8" s="2">
        <f t="shared" si="0"/>
        <v>4.9710144927536231</v>
      </c>
      <c r="S8" s="2">
        <f t="shared" si="4"/>
        <v>8.6180904522613067E-2</v>
      </c>
      <c r="T8" s="2">
        <f t="shared" si="5"/>
        <v>0.18430951101558302</v>
      </c>
    </row>
    <row r="9" spans="1:20" x14ac:dyDescent="0.25">
      <c r="A9" s="2">
        <v>80</v>
      </c>
      <c r="B9" s="2">
        <f t="shared" si="1"/>
        <v>512000</v>
      </c>
      <c r="D9" s="2">
        <v>1347</v>
      </c>
      <c r="F9" s="2">
        <v>68</v>
      </c>
      <c r="G9" s="2">
        <v>4686</v>
      </c>
      <c r="I9" s="2">
        <v>68</v>
      </c>
      <c r="J9" s="2">
        <v>1874</v>
      </c>
      <c r="L9" s="2">
        <v>59</v>
      </c>
      <c r="M9" s="2">
        <v>1731</v>
      </c>
      <c r="O9" s="2">
        <f t="shared" si="2"/>
        <v>65</v>
      </c>
      <c r="P9" s="2">
        <f t="shared" si="3"/>
        <v>2763</v>
      </c>
      <c r="R9" s="2">
        <f t="shared" si="0"/>
        <v>7.8769230769230774</v>
      </c>
      <c r="S9" s="2">
        <f t="shared" si="4"/>
        <v>0.18530582699963807</v>
      </c>
      <c r="T9" s="2">
        <f t="shared" si="5"/>
        <v>0.38010393466963621</v>
      </c>
    </row>
    <row r="10" spans="1:20" x14ac:dyDescent="0.25">
      <c r="A10" s="2">
        <v>90</v>
      </c>
      <c r="B10" s="2">
        <f t="shared" si="1"/>
        <v>729000</v>
      </c>
      <c r="D10" s="2">
        <v>2651</v>
      </c>
      <c r="F10" s="2">
        <v>142</v>
      </c>
      <c r="G10" s="2">
        <v>2801</v>
      </c>
      <c r="I10" s="2">
        <v>142</v>
      </c>
      <c r="J10" s="2">
        <v>2582</v>
      </c>
      <c r="L10" s="2">
        <v>133</v>
      </c>
      <c r="M10" s="2">
        <v>2242</v>
      </c>
      <c r="O10" s="2">
        <f t="shared" si="2"/>
        <v>139</v>
      </c>
      <c r="P10" s="2">
        <f t="shared" si="3"/>
        <v>2541</v>
      </c>
      <c r="R10" s="2">
        <f t="shared" si="0"/>
        <v>5.2446043165467628</v>
      </c>
      <c r="S10" s="2">
        <f t="shared" si="4"/>
        <v>0.28689492325855964</v>
      </c>
      <c r="T10" s="2">
        <f t="shared" si="5"/>
        <v>0.27499056959637874</v>
      </c>
    </row>
    <row r="11" spans="1:20" x14ac:dyDescent="0.25">
      <c r="A11" s="2">
        <v>100</v>
      </c>
      <c r="B11" s="2">
        <f t="shared" si="1"/>
        <v>1000000</v>
      </c>
      <c r="D11" s="2">
        <v>10123</v>
      </c>
      <c r="F11" s="2">
        <v>148</v>
      </c>
      <c r="G11" s="2">
        <v>2231</v>
      </c>
      <c r="I11" s="2">
        <v>137</v>
      </c>
      <c r="J11" s="2">
        <v>2640</v>
      </c>
      <c r="L11" s="2">
        <v>136</v>
      </c>
      <c r="M11" s="2">
        <v>4347</v>
      </c>
      <c r="O11" s="2">
        <f t="shared" si="2"/>
        <v>140</v>
      </c>
      <c r="P11" s="2">
        <f t="shared" si="3"/>
        <v>3072</v>
      </c>
      <c r="R11" s="2">
        <f t="shared" si="0"/>
        <v>7.1428571428571432</v>
      </c>
      <c r="S11" s="2">
        <f t="shared" si="4"/>
        <v>0.32552083333333331</v>
      </c>
      <c r="T11" s="2">
        <f t="shared" si="5"/>
        <v>9.8784945174355432E-2</v>
      </c>
    </row>
    <row r="12" spans="1:20" x14ac:dyDescent="0.25">
      <c r="A12" s="2">
        <v>200</v>
      </c>
      <c r="B12" s="2">
        <f t="shared" si="1"/>
        <v>8000000</v>
      </c>
      <c r="D12" s="2">
        <v>8781</v>
      </c>
      <c r="F12" s="2">
        <v>897</v>
      </c>
      <c r="G12" s="2">
        <v>2994</v>
      </c>
      <c r="I12" s="2">
        <v>869</v>
      </c>
      <c r="J12" s="2">
        <v>3679</v>
      </c>
      <c r="L12" s="2">
        <v>926</v>
      </c>
      <c r="M12" s="2">
        <v>3721</v>
      </c>
      <c r="O12" s="2">
        <f t="shared" si="2"/>
        <v>897</v>
      </c>
      <c r="P12" s="2">
        <f t="shared" si="3"/>
        <v>3464</v>
      </c>
      <c r="R12" s="2">
        <f t="shared" si="0"/>
        <v>8.9186176142697882</v>
      </c>
      <c r="S12" s="2">
        <f t="shared" si="4"/>
        <v>2.3094688221709005</v>
      </c>
      <c r="T12" s="2">
        <f t="shared" si="5"/>
        <v>0.91105796606309086</v>
      </c>
    </row>
    <row r="13" spans="1:20" x14ac:dyDescent="0.25">
      <c r="A13" s="2">
        <v>300</v>
      </c>
      <c r="B13" s="2">
        <f t="shared" si="1"/>
        <v>27000000</v>
      </c>
      <c r="D13" s="2">
        <v>9532</v>
      </c>
      <c r="F13" s="2">
        <v>3225</v>
      </c>
      <c r="G13" s="2">
        <v>2475</v>
      </c>
      <c r="I13" s="2">
        <v>3429</v>
      </c>
      <c r="J13" s="2">
        <v>5486</v>
      </c>
      <c r="L13" s="2">
        <v>3443</v>
      </c>
      <c r="M13" s="2">
        <v>2836</v>
      </c>
      <c r="O13" s="2">
        <f t="shared" si="2"/>
        <v>3365</v>
      </c>
      <c r="P13" s="2">
        <f t="shared" si="3"/>
        <v>3599</v>
      </c>
      <c r="R13" s="2">
        <f t="shared" si="0"/>
        <v>8.0237741456166418</v>
      </c>
      <c r="S13" s="2">
        <f t="shared" si="4"/>
        <v>7.5020839121978327</v>
      </c>
      <c r="T13" s="2">
        <f t="shared" si="5"/>
        <v>2.8325639949643304</v>
      </c>
    </row>
    <row r="14" spans="1:20" x14ac:dyDescent="0.25">
      <c r="A14" s="2">
        <v>400</v>
      </c>
      <c r="B14" s="2">
        <f t="shared" si="1"/>
        <v>64000000</v>
      </c>
      <c r="D14" s="2">
        <v>11456</v>
      </c>
      <c r="F14" s="2">
        <v>4336</v>
      </c>
      <c r="G14" s="2">
        <v>3531</v>
      </c>
      <c r="I14" s="2">
        <v>4744</v>
      </c>
      <c r="J14" s="2">
        <v>2957</v>
      </c>
      <c r="L14" s="2">
        <v>4686</v>
      </c>
      <c r="M14" s="2">
        <v>3296</v>
      </c>
      <c r="O14" s="2">
        <f t="shared" si="2"/>
        <v>4588</v>
      </c>
      <c r="P14" s="2">
        <f t="shared" si="3"/>
        <v>3261</v>
      </c>
      <c r="R14" s="2">
        <f t="shared" si="0"/>
        <v>13.949433304272015</v>
      </c>
      <c r="S14" s="2">
        <f t="shared" si="4"/>
        <v>19.625881631401413</v>
      </c>
      <c r="T14" s="2">
        <f t="shared" si="5"/>
        <v>5.5865921787709496</v>
      </c>
    </row>
    <row r="15" spans="1:20" x14ac:dyDescent="0.25">
      <c r="A15" s="2">
        <v>500</v>
      </c>
      <c r="B15" s="2">
        <f t="shared" si="1"/>
        <v>125000000</v>
      </c>
      <c r="D15" s="2">
        <v>14294</v>
      </c>
      <c r="F15" s="2">
        <v>5917</v>
      </c>
      <c r="G15" s="2">
        <v>6023</v>
      </c>
      <c r="I15" s="2">
        <v>5381</v>
      </c>
      <c r="J15" s="2">
        <v>4268</v>
      </c>
      <c r="L15" s="2">
        <v>5190</v>
      </c>
      <c r="M15" s="2">
        <v>10582</v>
      </c>
      <c r="O15" s="2">
        <f t="shared" si="2"/>
        <v>5496</v>
      </c>
      <c r="P15" s="2">
        <f t="shared" si="3"/>
        <v>6957</v>
      </c>
      <c r="R15" s="2">
        <f t="shared" si="0"/>
        <v>22.743813682678311</v>
      </c>
      <c r="S15" s="2">
        <f t="shared" si="4"/>
        <v>17.96751473336208</v>
      </c>
      <c r="T15" s="2">
        <f t="shared" si="5"/>
        <v>8.74492794179376</v>
      </c>
    </row>
    <row r="16" spans="1:20" x14ac:dyDescent="0.25">
      <c r="A16" s="2">
        <v>600</v>
      </c>
      <c r="B16" s="2">
        <f t="shared" si="1"/>
        <v>216000000</v>
      </c>
      <c r="D16" s="2">
        <v>22563</v>
      </c>
      <c r="F16" s="2">
        <v>5981</v>
      </c>
      <c r="G16" s="2">
        <v>3944</v>
      </c>
      <c r="I16" s="2">
        <v>6188</v>
      </c>
      <c r="J16" s="2">
        <v>5096</v>
      </c>
      <c r="L16" s="2">
        <v>6276</v>
      </c>
      <c r="M16" s="2">
        <v>5631</v>
      </c>
      <c r="O16" s="2">
        <f t="shared" si="2"/>
        <v>6148</v>
      </c>
      <c r="P16" s="2">
        <f t="shared" si="3"/>
        <v>4890</v>
      </c>
      <c r="R16" s="2">
        <f t="shared" si="0"/>
        <v>35.133376707872479</v>
      </c>
      <c r="S16" s="2">
        <f t="shared" si="4"/>
        <v>44.171779141104295</v>
      </c>
      <c r="T16" s="2">
        <f t="shared" si="5"/>
        <v>9.5731950538492221</v>
      </c>
    </row>
    <row r="17" spans="1:20" x14ac:dyDescent="0.25">
      <c r="A17" s="2">
        <v>700</v>
      </c>
      <c r="B17" s="2">
        <f t="shared" si="1"/>
        <v>343000000</v>
      </c>
      <c r="D17" s="2">
        <v>17424</v>
      </c>
      <c r="F17" s="2">
        <v>7278</v>
      </c>
      <c r="G17" s="2">
        <v>6765</v>
      </c>
      <c r="I17" s="2">
        <v>7653</v>
      </c>
      <c r="J17" s="2">
        <v>5070</v>
      </c>
      <c r="L17" s="2">
        <v>7701</v>
      </c>
      <c r="M17" s="2">
        <v>5747</v>
      </c>
      <c r="O17" s="2">
        <f t="shared" si="2"/>
        <v>7544</v>
      </c>
      <c r="P17" s="2">
        <f t="shared" si="3"/>
        <v>5860</v>
      </c>
      <c r="R17" s="2">
        <f t="shared" si="0"/>
        <v>45.46659597030753</v>
      </c>
      <c r="S17" s="2">
        <f t="shared" si="4"/>
        <v>58.532423208191126</v>
      </c>
      <c r="T17" s="2">
        <f t="shared" si="5"/>
        <v>19.685491276400366</v>
      </c>
    </row>
    <row r="18" spans="1:20" x14ac:dyDescent="0.25">
      <c r="A18" s="2">
        <v>800</v>
      </c>
      <c r="B18" s="2">
        <f t="shared" si="1"/>
        <v>512000000</v>
      </c>
      <c r="D18" s="2">
        <v>27969</v>
      </c>
      <c r="F18" s="2">
        <v>8108</v>
      </c>
      <c r="G18" s="2">
        <v>7041</v>
      </c>
      <c r="I18" s="2">
        <v>7388</v>
      </c>
      <c r="J18" s="2">
        <v>7722</v>
      </c>
      <c r="L18" s="2">
        <v>7180</v>
      </c>
      <c r="M18" s="2">
        <v>7843</v>
      </c>
      <c r="O18" s="2">
        <f t="shared" si="2"/>
        <v>7558</v>
      </c>
      <c r="P18" s="2">
        <f t="shared" si="3"/>
        <v>7535</v>
      </c>
      <c r="R18" s="2">
        <f t="shared" si="0"/>
        <v>67.742789097644888</v>
      </c>
      <c r="S18" s="2">
        <f t="shared" si="4"/>
        <v>67.949568679495684</v>
      </c>
      <c r="T18" s="2">
        <f t="shared" si="5"/>
        <v>18.305981622510636</v>
      </c>
    </row>
    <row r="19" spans="1:20" x14ac:dyDescent="0.25">
      <c r="A19" s="2">
        <v>900</v>
      </c>
      <c r="B19" s="2">
        <f t="shared" si="1"/>
        <v>729000000</v>
      </c>
      <c r="D19" s="2">
        <v>32369</v>
      </c>
      <c r="F19" s="2">
        <v>10179</v>
      </c>
      <c r="G19" s="2">
        <v>8853</v>
      </c>
      <c r="I19" s="2">
        <v>10755</v>
      </c>
      <c r="J19" s="2">
        <v>11792</v>
      </c>
      <c r="L19" s="2">
        <v>10499</v>
      </c>
      <c r="M19" s="2">
        <v>12782</v>
      </c>
      <c r="O19" s="2">
        <f t="shared" si="2"/>
        <v>10477</v>
      </c>
      <c r="P19" s="2">
        <f t="shared" si="3"/>
        <v>11142</v>
      </c>
      <c r="R19" s="2">
        <f t="shared" si="0"/>
        <v>69.580986923737711</v>
      </c>
      <c r="S19" s="2">
        <f t="shared" si="4"/>
        <v>65.428109854604202</v>
      </c>
      <c r="T19" s="2">
        <f t="shared" si="5"/>
        <v>22.521548395069356</v>
      </c>
    </row>
    <row r="20" spans="1:20" x14ac:dyDescent="0.25">
      <c r="A20" s="2">
        <v>1000</v>
      </c>
      <c r="B20" s="2">
        <f t="shared" si="1"/>
        <v>1000000000</v>
      </c>
      <c r="D20" s="2">
        <v>42300</v>
      </c>
      <c r="F20" s="2">
        <v>11451</v>
      </c>
      <c r="G20" s="2">
        <v>10647</v>
      </c>
      <c r="I20" s="2">
        <v>12566</v>
      </c>
      <c r="J20" s="2">
        <v>16758</v>
      </c>
      <c r="L20" s="2">
        <v>11900</v>
      </c>
      <c r="M20" s="2">
        <v>16280</v>
      </c>
      <c r="O20" s="2">
        <f t="shared" si="2"/>
        <v>11972</v>
      </c>
      <c r="P20" s="2">
        <f t="shared" si="3"/>
        <v>14561</v>
      </c>
      <c r="R20" s="2">
        <f t="shared" si="0"/>
        <v>83.528232542599412</v>
      </c>
      <c r="S20" s="2">
        <f t="shared" si="4"/>
        <v>68.676601881738904</v>
      </c>
      <c r="T20" s="2">
        <f t="shared" si="5"/>
        <v>23.640661938534279</v>
      </c>
    </row>
    <row r="21" spans="1:20" x14ac:dyDescent="0.25">
      <c r="A21" s="2">
        <v>2000</v>
      </c>
      <c r="B21" s="2">
        <f t="shared" si="1"/>
        <v>8000000000</v>
      </c>
      <c r="D21" s="2">
        <v>312375</v>
      </c>
      <c r="F21" s="2">
        <v>59332</v>
      </c>
      <c r="G21" s="2">
        <v>75995</v>
      </c>
      <c r="I21" s="2">
        <v>59433</v>
      </c>
      <c r="J21" s="2">
        <v>68593</v>
      </c>
      <c r="L21" s="2">
        <v>59227</v>
      </c>
      <c r="M21" s="2">
        <v>90985</v>
      </c>
      <c r="O21" s="2">
        <f t="shared" si="2"/>
        <v>59330</v>
      </c>
      <c r="P21" s="2">
        <f t="shared" si="3"/>
        <v>78524</v>
      </c>
      <c r="R21" s="2">
        <f t="shared" si="0"/>
        <v>134.83903590089329</v>
      </c>
      <c r="S21" s="2">
        <f t="shared" si="4"/>
        <v>101.8796800978045</v>
      </c>
      <c r="T21" s="2">
        <f t="shared" si="5"/>
        <v>25.610244097639058</v>
      </c>
    </row>
    <row r="22" spans="1:20" x14ac:dyDescent="0.25">
      <c r="A22" s="2">
        <v>3000</v>
      </c>
      <c r="B22" s="2">
        <f t="shared" si="1"/>
        <v>27000000000</v>
      </c>
      <c r="D22" s="2">
        <v>894262</v>
      </c>
      <c r="F22" s="2">
        <v>179964</v>
      </c>
      <c r="G22" s="2">
        <v>258527</v>
      </c>
      <c r="I22" s="2">
        <v>180740</v>
      </c>
      <c r="J22" s="2">
        <v>266193</v>
      </c>
      <c r="L22" s="2">
        <v>193125</v>
      </c>
      <c r="M22" s="2">
        <v>251876</v>
      </c>
      <c r="O22" s="2">
        <f t="shared" si="2"/>
        <v>184609</v>
      </c>
      <c r="P22" s="2">
        <f t="shared" si="3"/>
        <v>258865</v>
      </c>
      <c r="R22" s="2">
        <f t="shared" si="0"/>
        <v>146.25505798742208</v>
      </c>
      <c r="S22" s="2">
        <f t="shared" si="4"/>
        <v>104.30146987812181</v>
      </c>
      <c r="T22" s="2">
        <f t="shared" si="5"/>
        <v>30.1924939223628</v>
      </c>
    </row>
    <row r="23" spans="1:20" x14ac:dyDescent="0.25">
      <c r="A23" s="2">
        <v>4000</v>
      </c>
      <c r="B23" s="2">
        <f t="shared" si="1"/>
        <v>64000000000</v>
      </c>
      <c r="D23" s="2">
        <v>2049543</v>
      </c>
      <c r="F23" s="2">
        <v>414068</v>
      </c>
      <c r="G23" s="2">
        <v>453254</v>
      </c>
      <c r="I23" s="2">
        <v>418455</v>
      </c>
      <c r="J23" s="2">
        <v>543998</v>
      </c>
      <c r="L23" s="2">
        <v>421084</v>
      </c>
      <c r="M23" s="2">
        <v>498514</v>
      </c>
      <c r="O23" s="2">
        <f t="shared" si="2"/>
        <v>417869</v>
      </c>
      <c r="P23" s="2">
        <f t="shared" si="3"/>
        <v>498588</v>
      </c>
      <c r="R23" s="2">
        <f t="shared" si="0"/>
        <v>153.15804713917521</v>
      </c>
      <c r="S23" s="2">
        <f t="shared" si="4"/>
        <v>128.36249568782242</v>
      </c>
      <c r="T23" s="2">
        <f t="shared" si="5"/>
        <v>31.226473413829329</v>
      </c>
    </row>
    <row r="24" spans="1:20" x14ac:dyDescent="0.25">
      <c r="A24" s="2">
        <v>5000</v>
      </c>
      <c r="B24" s="2">
        <f t="shared" si="1"/>
        <v>125000000000</v>
      </c>
      <c r="D24" s="2">
        <v>3936914</v>
      </c>
      <c r="F24" s="2">
        <v>895448</v>
      </c>
      <c r="G24" s="2">
        <v>941431</v>
      </c>
      <c r="I24" s="2">
        <v>902145</v>
      </c>
      <c r="J24" s="2">
        <v>931758</v>
      </c>
      <c r="L24" s="2">
        <v>929060</v>
      </c>
      <c r="M24" s="2">
        <v>1037252</v>
      </c>
      <c r="O24" s="2">
        <f t="shared" si="2"/>
        <v>908884</v>
      </c>
      <c r="P24" s="2">
        <f t="shared" si="3"/>
        <v>970147</v>
      </c>
      <c r="R24" s="2">
        <f t="shared" si="0"/>
        <v>137.53130212436352</v>
      </c>
      <c r="S24" s="2">
        <f t="shared" si="4"/>
        <v>128.84645316637582</v>
      </c>
      <c r="T24" s="2">
        <f t="shared" si="5"/>
        <v>31.750757065051463</v>
      </c>
    </row>
    <row r="25" spans="1:20" x14ac:dyDescent="0.25">
      <c r="A25" s="2">
        <v>6000</v>
      </c>
      <c r="B25" s="2">
        <f t="shared" si="1"/>
        <v>216000000000</v>
      </c>
      <c r="D25" s="2">
        <v>6769086</v>
      </c>
      <c r="F25" s="2">
        <v>1387581</v>
      </c>
      <c r="G25" s="2">
        <v>1654088</v>
      </c>
      <c r="I25" s="2">
        <v>1322303</v>
      </c>
      <c r="J25" s="2">
        <v>1693700</v>
      </c>
      <c r="L25" s="2">
        <v>1397910</v>
      </c>
      <c r="M25" s="2">
        <v>1539746</v>
      </c>
      <c r="O25" s="2">
        <f t="shared" si="2"/>
        <v>1369264</v>
      </c>
      <c r="P25" s="2">
        <f t="shared" si="3"/>
        <v>1629178</v>
      </c>
      <c r="R25" s="2">
        <f t="shared" si="0"/>
        <v>157.74898047418176</v>
      </c>
      <c r="S25" s="2">
        <f t="shared" si="4"/>
        <v>132.58219789366171</v>
      </c>
      <c r="T25" s="2">
        <f t="shared" si="5"/>
        <v>31.909773343107179</v>
      </c>
    </row>
    <row r="26" spans="1:20" x14ac:dyDescent="0.25">
      <c r="A26" s="2">
        <v>7000</v>
      </c>
      <c r="B26" s="2">
        <f t="shared" si="1"/>
        <v>343000000000</v>
      </c>
      <c r="D26" s="2">
        <v>11071194</v>
      </c>
      <c r="F26" s="2">
        <v>2387320</v>
      </c>
      <c r="G26" s="2">
        <v>2642949</v>
      </c>
      <c r="I26" s="2">
        <v>2381286</v>
      </c>
      <c r="J26" s="2">
        <v>2661861</v>
      </c>
      <c r="L26" s="2">
        <v>2442182</v>
      </c>
      <c r="M26" s="2">
        <v>2517992</v>
      </c>
      <c r="O26" s="2">
        <f t="shared" si="2"/>
        <v>2403596</v>
      </c>
      <c r="P26" s="2">
        <f t="shared" si="3"/>
        <v>2607600</v>
      </c>
      <c r="R26" s="2">
        <f t="shared" si="0"/>
        <v>142.70285022940627</v>
      </c>
      <c r="S26" s="2">
        <f t="shared" si="4"/>
        <v>131.53857953673878</v>
      </c>
      <c r="T26" s="2">
        <f t="shared" si="5"/>
        <v>30.981301565124774</v>
      </c>
    </row>
    <row r="27" spans="1:20" x14ac:dyDescent="0.25">
      <c r="A27" s="2">
        <v>8000</v>
      </c>
      <c r="B27" s="2">
        <f t="shared" si="1"/>
        <v>512000000000</v>
      </c>
      <c r="D27" s="2">
        <v>16971480</v>
      </c>
      <c r="F27" s="2">
        <v>3485667</v>
      </c>
      <c r="G27" s="2">
        <v>3791967</v>
      </c>
      <c r="I27" s="2">
        <v>3624666</v>
      </c>
      <c r="J27" s="2">
        <v>3910399</v>
      </c>
      <c r="L27" s="2">
        <v>3678531</v>
      </c>
      <c r="M27" s="2">
        <v>3661804</v>
      </c>
      <c r="O27" s="2">
        <f t="shared" si="2"/>
        <v>3596288</v>
      </c>
      <c r="P27" s="2">
        <f t="shared" si="3"/>
        <v>3788056</v>
      </c>
      <c r="R27" s="2">
        <f t="shared" si="0"/>
        <v>142.36902050113898</v>
      </c>
      <c r="S27" s="2">
        <f t="shared" si="4"/>
        <v>135.16167659612213</v>
      </c>
      <c r="T27" s="2">
        <f t="shared" si="5"/>
        <v>30.168258749384261</v>
      </c>
    </row>
    <row r="28" spans="1:20" x14ac:dyDescent="0.25">
      <c r="A28" s="2">
        <v>9000</v>
      </c>
      <c r="B28" s="2">
        <f t="shared" si="1"/>
        <v>729000000000</v>
      </c>
      <c r="D28" s="2">
        <v>24478585</v>
      </c>
      <c r="F28" s="2">
        <v>4809886</v>
      </c>
      <c r="G28" s="2">
        <v>5335265</v>
      </c>
      <c r="I28" s="2">
        <v>4658440</v>
      </c>
      <c r="J28" s="2">
        <v>5560525</v>
      </c>
      <c r="L28" s="2">
        <v>5177798</v>
      </c>
      <c r="M28" s="2">
        <v>5411627</v>
      </c>
      <c r="O28" s="2">
        <f t="shared" si="2"/>
        <v>4882041</v>
      </c>
      <c r="P28" s="2">
        <f t="shared" si="3"/>
        <v>5435805</v>
      </c>
      <c r="R28" s="2">
        <f t="shared" si="0"/>
        <v>149.32279347920266</v>
      </c>
      <c r="S28" s="2">
        <f t="shared" si="4"/>
        <v>134.1107710817441</v>
      </c>
      <c r="T28" s="2">
        <f t="shared" si="5"/>
        <v>29.781133182330596</v>
      </c>
    </row>
    <row r="29" spans="1:20" x14ac:dyDescent="0.25">
      <c r="A29" s="2">
        <v>10000</v>
      </c>
      <c r="B29" s="2">
        <f t="shared" si="1"/>
        <v>1000000000000</v>
      </c>
      <c r="D29" s="2">
        <v>32672574</v>
      </c>
      <c r="F29" s="2">
        <v>6988861</v>
      </c>
      <c r="G29" s="2">
        <v>7645965</v>
      </c>
      <c r="I29" s="2">
        <v>6953924</v>
      </c>
      <c r="J29" s="2">
        <v>7347863</v>
      </c>
      <c r="L29" s="2">
        <v>6857054</v>
      </c>
      <c r="M29" s="2">
        <v>8079887</v>
      </c>
      <c r="O29" s="2">
        <f t="shared" si="2"/>
        <v>6933279</v>
      </c>
      <c r="P29" s="2">
        <f t="shared" si="3"/>
        <v>7691238</v>
      </c>
      <c r="R29" s="2">
        <f t="shared" si="0"/>
        <v>144.2318995095971</v>
      </c>
      <c r="S29" s="2">
        <f t="shared" si="4"/>
        <v>130.01808031424849</v>
      </c>
      <c r="T29" s="2">
        <f t="shared" si="5"/>
        <v>30.606710080448511</v>
      </c>
    </row>
    <row r="30" spans="1:20" x14ac:dyDescent="0.25">
      <c r="A30" s="2">
        <v>11000</v>
      </c>
      <c r="B30" s="2">
        <f t="shared" si="1"/>
        <v>1331000000000</v>
      </c>
      <c r="D30" s="2">
        <v>43310035</v>
      </c>
      <c r="F30" s="2">
        <v>10090036</v>
      </c>
      <c r="G30" s="2">
        <v>10319813</v>
      </c>
      <c r="I30" s="2">
        <v>9965051</v>
      </c>
      <c r="J30" s="2">
        <v>10379304</v>
      </c>
      <c r="L30" s="2">
        <v>10125301</v>
      </c>
      <c r="M30" s="2">
        <v>10318843</v>
      </c>
      <c r="O30" s="2">
        <f t="shared" si="2"/>
        <v>10060129</v>
      </c>
      <c r="P30" s="2">
        <f t="shared" si="3"/>
        <v>10339320</v>
      </c>
      <c r="R30" s="2">
        <f t="shared" si="0"/>
        <v>132.30446647354125</v>
      </c>
      <c r="S30" s="2">
        <f t="shared" si="4"/>
        <v>128.73187018101771</v>
      </c>
      <c r="T30" s="2">
        <f t="shared" si="5"/>
        <v>30.731907743782703</v>
      </c>
    </row>
    <row r="31" spans="1:20" x14ac:dyDescent="0.25">
      <c r="A31" s="2">
        <v>12000</v>
      </c>
      <c r="B31" s="2">
        <f t="shared" si="1"/>
        <v>1728000000000</v>
      </c>
      <c r="D31" s="2">
        <v>56072762</v>
      </c>
      <c r="F31" s="2">
        <v>12965055</v>
      </c>
      <c r="G31" s="2">
        <v>12678620</v>
      </c>
      <c r="I31" s="2">
        <v>12694026</v>
      </c>
      <c r="J31" s="2">
        <v>14910388</v>
      </c>
      <c r="L31" s="2">
        <v>12279153</v>
      </c>
      <c r="M31" s="2">
        <v>12172348</v>
      </c>
      <c r="O31" s="2">
        <f t="shared" si="2"/>
        <v>12646078</v>
      </c>
      <c r="P31" s="2">
        <f t="shared" si="3"/>
        <v>13253785</v>
      </c>
      <c r="R31" s="2">
        <f t="shared" si="0"/>
        <v>136.64315529289001</v>
      </c>
      <c r="S31" s="2">
        <f t="shared" si="4"/>
        <v>130.37785055363429</v>
      </c>
      <c r="T31" s="2">
        <f t="shared" si="5"/>
        <v>30.8171015367497</v>
      </c>
    </row>
    <row r="32" spans="1:20" x14ac:dyDescent="0.25">
      <c r="A32" s="2">
        <v>13000</v>
      </c>
      <c r="B32" s="2">
        <f t="shared" si="1"/>
        <v>2197000000000</v>
      </c>
      <c r="D32" s="2">
        <v>72107095</v>
      </c>
      <c r="F32" s="2">
        <v>17371037</v>
      </c>
      <c r="G32" s="2">
        <v>15308113</v>
      </c>
      <c r="I32" s="2">
        <v>16465581</v>
      </c>
      <c r="J32" s="2">
        <v>17504065</v>
      </c>
      <c r="L32" s="2">
        <v>17021845</v>
      </c>
      <c r="M32" s="2">
        <v>14674957</v>
      </c>
      <c r="O32" s="2">
        <f t="shared" si="2"/>
        <v>16952821</v>
      </c>
      <c r="P32" s="2">
        <f t="shared" si="3"/>
        <v>15829045</v>
      </c>
      <c r="R32" s="2">
        <f t="shared" si="0"/>
        <v>129.5949505984874</v>
      </c>
      <c r="S32" s="2">
        <f t="shared" si="4"/>
        <v>138.79548639857933</v>
      </c>
      <c r="T32" s="2">
        <f t="shared" si="5"/>
        <v>30.468569008361801</v>
      </c>
    </row>
    <row r="33" spans="1:20" x14ac:dyDescent="0.25">
      <c r="A33" s="2">
        <v>14000</v>
      </c>
      <c r="B33" s="2">
        <f t="shared" si="1"/>
        <v>2744000000000</v>
      </c>
      <c r="D33" s="2">
        <v>89729637</v>
      </c>
      <c r="F33" s="2">
        <v>18846576</v>
      </c>
      <c r="G33" s="2">
        <v>19197905</v>
      </c>
      <c r="I33" s="2">
        <v>19347065</v>
      </c>
      <c r="J33" s="2">
        <v>22083716</v>
      </c>
      <c r="L33" s="2">
        <v>19776466</v>
      </c>
      <c r="M33" s="2">
        <v>19449651</v>
      </c>
      <c r="O33" s="2">
        <f t="shared" si="2"/>
        <v>19323369</v>
      </c>
      <c r="P33" s="2">
        <f t="shared" si="3"/>
        <v>20243757</v>
      </c>
      <c r="R33" s="2">
        <f t="shared" si="0"/>
        <v>142.00422296960741</v>
      </c>
      <c r="S33" s="2">
        <f t="shared" si="4"/>
        <v>135.54796177409165</v>
      </c>
      <c r="T33" s="2">
        <f t="shared" si="5"/>
        <v>30.580754494749598</v>
      </c>
    </row>
    <row r="34" spans="1:20" x14ac:dyDescent="0.25">
      <c r="A34" s="2">
        <v>15000</v>
      </c>
      <c r="B34" s="2">
        <f t="shared" si="1"/>
        <v>3375000000000</v>
      </c>
      <c r="D34" s="2">
        <v>109762552</v>
      </c>
      <c r="F34" s="2">
        <v>24068483</v>
      </c>
      <c r="G34" s="2">
        <v>24436899</v>
      </c>
      <c r="I34" s="2">
        <v>24536084</v>
      </c>
      <c r="J34" s="2">
        <v>25578739</v>
      </c>
      <c r="L34" s="2">
        <v>24914654</v>
      </c>
      <c r="M34" s="2">
        <v>23467512</v>
      </c>
      <c r="O34" s="2">
        <f t="shared" si="2"/>
        <v>24506407</v>
      </c>
      <c r="P34" s="2">
        <f t="shared" si="3"/>
        <v>24494383</v>
      </c>
      <c r="R34" s="2">
        <f t="shared" si="0"/>
        <v>137.71908709424437</v>
      </c>
      <c r="S34" s="2">
        <f t="shared" si="4"/>
        <v>137.78669174887975</v>
      </c>
      <c r="T34" s="2">
        <f t="shared" si="5"/>
        <v>30.748191787669075</v>
      </c>
    </row>
    <row r="36" spans="1:20" x14ac:dyDescent="0.25">
      <c r="O36" s="2">
        <f>AVERAGE(O2:O35)</f>
        <v>3160683.9090909092</v>
      </c>
      <c r="P36" s="2">
        <f>AVERAGE(P2:P35)</f>
        <v>3248678.0606060605</v>
      </c>
    </row>
    <row r="55" spans="1:8" ht="30" x14ac:dyDescent="0.25">
      <c r="A55" s="3" t="s">
        <v>44</v>
      </c>
      <c r="B55" s="3" t="s">
        <v>45</v>
      </c>
      <c r="C55" s="3"/>
      <c r="D55" s="3"/>
      <c r="E55" s="2" t="s">
        <v>49</v>
      </c>
      <c r="F55" s="2" t="s">
        <v>52</v>
      </c>
      <c r="G55" s="2" t="s">
        <v>50</v>
      </c>
      <c r="H55" s="2" t="s">
        <v>53</v>
      </c>
    </row>
    <row r="56" spans="1:8" x14ac:dyDescent="0.25">
      <c r="A56" s="2">
        <f>ABS(F2-I2)*2/(F2+I2)*100</f>
        <v>0</v>
      </c>
      <c r="B56" s="2">
        <f>ABS(G2-J2)*2/(G2+J2)*100</f>
        <v>11.287878787878789</v>
      </c>
      <c r="E56" s="2">
        <f>ROUND(SQRT(_xlfn.VAR.S(F2, I2, L2))/AVERAGE(F2, I2, L2), 2)</f>
        <v>0</v>
      </c>
      <c r="F56" s="2">
        <f>ROUND(SQRT(_xlfn.VAR.S(F2, I2, L2)), 2)</f>
        <v>0</v>
      </c>
      <c r="G56" s="2">
        <f>ROUND(SQRT(_xlfn.VAR.S(G2, J2, M2))/AVERAGE(G2, J2, M2), 2)</f>
        <v>0.09</v>
      </c>
      <c r="H56" s="2">
        <f>ROUND(SQRT(_xlfn.VAR.S(G2, J2, M2)), 2)</f>
        <v>216.9</v>
      </c>
    </row>
    <row r="57" spans="1:8" x14ac:dyDescent="0.25">
      <c r="A57" s="2">
        <f>ABS(F3-I3)*2/(F3+I3)*100</f>
        <v>9.5238095238095237</v>
      </c>
      <c r="B57" s="2">
        <f>ABS(G3-J3)*2/(G3+J3)*100</f>
        <v>11.098696461824954</v>
      </c>
      <c r="E57" s="2">
        <f>ROUND(SQRT(_xlfn.VAR.S(F3, I3, L3))/AVERAGE(F3, I3, L3), 2)</f>
        <v>0.28999999999999998</v>
      </c>
      <c r="F57" s="2">
        <f>ROUND(SQRT(_xlfn.VAR.S(F3, I3, L3)), 2)</f>
        <v>2.65</v>
      </c>
      <c r="G57" s="2">
        <f>ROUND(SQRT(_xlfn.VAR.S(G3, J3, M3))/AVERAGE(G3, J3, M3), 2)</f>
        <v>0.06</v>
      </c>
      <c r="H57" s="2">
        <f>ROUND(SQRT(_xlfn.VAR.S(G3, J3, M3)), 2)</f>
        <v>74.75</v>
      </c>
    </row>
    <row r="58" spans="1:8" x14ac:dyDescent="0.25">
      <c r="A58" s="2">
        <f>ABS(F4-I4)*2/(F4+I4)*100</f>
        <v>56.410256410256409</v>
      </c>
      <c r="B58" s="2">
        <f>ABS(G4-J4)*2/(G4+J4)*100</f>
        <v>15.022091310751104</v>
      </c>
      <c r="E58" s="2">
        <f>ROUND(SQRT(_xlfn.VAR.S(F4, I4, L4))/AVERAGE(F4, I4, L4), 2)</f>
        <v>0.28000000000000003</v>
      </c>
      <c r="F58" s="2">
        <f>ROUND(SQRT(_xlfn.VAR.S(F4, I4, L4)), 2)</f>
        <v>5.86</v>
      </c>
      <c r="G58" s="2">
        <f>ROUND(SQRT(_xlfn.VAR.S(G4, J4, M4))/AVERAGE(G4, J4, M4), 2)</f>
        <v>0.08</v>
      </c>
      <c r="H58" s="2">
        <f>ROUND(SQRT(_xlfn.VAR.S(G4, J4, M4)), 2)</f>
        <v>103.02</v>
      </c>
    </row>
    <row r="59" spans="1:8" x14ac:dyDescent="0.25">
      <c r="A59" s="2">
        <f>ABS(F5-I5)*2/(F5+I5)*100</f>
        <v>31.111111111111111</v>
      </c>
      <c r="B59" s="2">
        <f>ABS(G5-J5)*2/(G5+J5)*100</f>
        <v>0.33416875522138678</v>
      </c>
      <c r="E59" s="2">
        <f>ROUND(SQRT(_xlfn.VAR.S(F5, I5, L5))/AVERAGE(F5, I5, L5), 2)</f>
        <v>0.19</v>
      </c>
      <c r="F59" s="2">
        <f>ROUND(SQRT(_xlfn.VAR.S(F5, I5, L5)), 2)</f>
        <v>4.7300000000000004</v>
      </c>
      <c r="G59" s="2">
        <f>ROUND(SQRT(_xlfn.VAR.S(G5, J5, M5))/AVERAGE(G5, J5, M5), 2)</f>
        <v>0.14000000000000001</v>
      </c>
      <c r="H59" s="2">
        <f>ROUND(SQRT(_xlfn.VAR.S(G5, J5, M5)), 2)</f>
        <v>188.8</v>
      </c>
    </row>
    <row r="60" spans="1:8" x14ac:dyDescent="0.25">
      <c r="A60" s="2">
        <f>ABS(F6-I6)*2/(F6+I6)*100</f>
        <v>13.698630136986301</v>
      </c>
      <c r="B60" s="2">
        <f>ABS(G6-J6)*2/(G6+J6)*100</f>
        <v>62.431721626542583</v>
      </c>
      <c r="E60" s="2">
        <f>ROUND(SQRT(_xlfn.VAR.S(F6, I6, L6))/AVERAGE(F6, I6, L6), 2)</f>
        <v>0.08</v>
      </c>
      <c r="F60" s="2">
        <f>ROUND(SQRT(_xlfn.VAR.S(F6, I6, L6)), 2)</f>
        <v>2.89</v>
      </c>
      <c r="G60" s="2">
        <f>ROUND(SQRT(_xlfn.VAR.S(G6, J6, M6))/AVERAGE(G6, J6, M6), 2)</f>
        <v>0.31</v>
      </c>
      <c r="H60" s="2">
        <f>ROUND(SQRT(_xlfn.VAR.S(G6, J6, M6)), 2)</f>
        <v>771.66</v>
      </c>
    </row>
    <row r="61" spans="1:8" x14ac:dyDescent="0.25">
      <c r="A61" s="2">
        <f>ABS(F7-I7)*2/(F7+I7)*100</f>
        <v>18.181818181818183</v>
      </c>
      <c r="B61" s="2">
        <f>ABS(G7-J7)*2/(G7+J7)*100</f>
        <v>60.429014959074237</v>
      </c>
      <c r="E61" s="2">
        <f>ROUND(SQRT(_xlfn.VAR.S(F7, I7, L7))/AVERAGE(F7, I7, L7), 2)</f>
        <v>0.11</v>
      </c>
      <c r="F61" s="2">
        <f>ROUND(SQRT(_xlfn.VAR.S(F7, I7, L7)), 2)</f>
        <v>6.35</v>
      </c>
      <c r="G61" s="2">
        <f>ROUND(SQRT(_xlfn.VAR.S(G7, J7, M7))/AVERAGE(G7, J7, M7), 2)</f>
        <v>0.67</v>
      </c>
      <c r="H61" s="2">
        <f>ROUND(SQRT(_xlfn.VAR.S(G7, J7, M7)), 2)</f>
        <v>3602.87</v>
      </c>
    </row>
    <row r="62" spans="1:8" x14ac:dyDescent="0.25">
      <c r="A62" s="2">
        <f>ABS(F8-I8)*2/(F8+I8)*100</f>
        <v>1.3986013986013985</v>
      </c>
      <c r="B62" s="2">
        <f>ABS(G8-J8)*2/(G8+J8)*100</f>
        <v>77.128142986973643</v>
      </c>
      <c r="E62" s="2">
        <f>ROUND(SQRT(_xlfn.VAR.S(F8, I8, L8))/AVERAGE(F8, I8, L8), 2)</f>
        <v>0.05</v>
      </c>
      <c r="F62" s="2">
        <f>ROUND(SQRT(_xlfn.VAR.S(F8, I8, L8)), 2)</f>
        <v>3.79</v>
      </c>
      <c r="G62" s="2">
        <f>ROUND(SQRT(_xlfn.VAR.S(G8, J8, M8))/AVERAGE(G8, J8, M8), 2)</f>
        <v>0.44</v>
      </c>
      <c r="H62" s="2">
        <f>ROUND(SQRT(_xlfn.VAR.S(G8, J8, M8)), 2)</f>
        <v>1733.1</v>
      </c>
    </row>
    <row r="63" spans="1:8" x14ac:dyDescent="0.25">
      <c r="A63" s="2">
        <f>ABS(F9-I9)*2/(F9+I9)*100</f>
        <v>0</v>
      </c>
      <c r="B63" s="2">
        <f>ABS(G9-J9)*2/(G9+J9)*100</f>
        <v>85.731707317073173</v>
      </c>
      <c r="E63" s="2">
        <f>ROUND(SQRT(_xlfn.VAR.S(F9, I9, L9))/AVERAGE(F9, I9, L9), 2)</f>
        <v>0.08</v>
      </c>
      <c r="F63" s="2">
        <f>ROUND(SQRT(_xlfn.VAR.S(F9, I9, L9)), 2)</f>
        <v>5.2</v>
      </c>
      <c r="G63" s="2">
        <f>ROUND(SQRT(_xlfn.VAR.S(G9, J9, M9))/AVERAGE(G9, J9, M9), 2)</f>
        <v>0.6</v>
      </c>
      <c r="H63" s="2">
        <f>ROUND(SQRT(_xlfn.VAR.S(G9, J9, M9)), 2)</f>
        <v>1666.32</v>
      </c>
    </row>
    <row r="64" spans="1:8" x14ac:dyDescent="0.25">
      <c r="A64" s="2">
        <f>ABS(F10-I10)*2/(F10+I10)*100</f>
        <v>0</v>
      </c>
      <c r="B64" s="2">
        <f>ABS(G10-J10)*2/(G10+J10)*100</f>
        <v>8.1367267323054069</v>
      </c>
      <c r="E64" s="2">
        <f>ROUND(SQRT(_xlfn.VAR.S(F10, I10, L10))/AVERAGE(F10, I10, L10), 2)</f>
        <v>0.04</v>
      </c>
      <c r="F64" s="2">
        <f>ROUND(SQRT(_xlfn.VAR.S(F10, I10, L10)), 2)</f>
        <v>5.2</v>
      </c>
      <c r="G64" s="2">
        <f>ROUND(SQRT(_xlfn.VAR.S(G10, J10, M10))/AVERAGE(G10, J10, M10), 2)</f>
        <v>0.11</v>
      </c>
      <c r="H64" s="2">
        <f>ROUND(SQRT(_xlfn.VAR.S(G10, J10, M10)), 2)</f>
        <v>281.67</v>
      </c>
    </row>
    <row r="65" spans="1:8" x14ac:dyDescent="0.25">
      <c r="A65" s="2">
        <f>ABS(F11-I11)*2/(F11+I11)*100</f>
        <v>7.7192982456140351</v>
      </c>
      <c r="B65" s="2">
        <f>ABS(G11-J11)*2/(G11+J11)*100</f>
        <v>16.793266269759801</v>
      </c>
      <c r="E65" s="2">
        <f>ROUND(SQRT(_xlfn.VAR.S(F11, I11, L11))/AVERAGE(F11, I11, L11), 2)</f>
        <v>0.05</v>
      </c>
      <c r="F65" s="2">
        <f>ROUND(SQRT(_xlfn.VAR.S(F11, I11, L11)), 2)</f>
        <v>6.66</v>
      </c>
      <c r="G65" s="2">
        <f>ROUND(SQRT(_xlfn.VAR.S(G11, J11, M11))/AVERAGE(G11, J11, M11), 2)</f>
        <v>0.37</v>
      </c>
      <c r="H65" s="2">
        <f>ROUND(SQRT(_xlfn.VAR.S(G11, J11, M11)), 2)</f>
        <v>1122.3900000000001</v>
      </c>
    </row>
    <row r="66" spans="1:8" x14ac:dyDescent="0.25">
      <c r="A66" s="2">
        <f>ABS(F12-I12)*2/(F12+I12)*100</f>
        <v>3.1710079275198186</v>
      </c>
      <c r="B66" s="2">
        <f>ABS(G12-J12)*2/(G12+J12)*100</f>
        <v>20.530496028772667</v>
      </c>
      <c r="E66" s="2">
        <f>ROUND(SQRT(_xlfn.VAR.S(F12, I12, L12))/AVERAGE(F12, I12, L12), 2)</f>
        <v>0.03</v>
      </c>
      <c r="F66" s="2">
        <f>ROUND(SQRT(_xlfn.VAR.S(F12, I12, L12)), 2)</f>
        <v>28.5</v>
      </c>
      <c r="G66" s="2">
        <f>ROUND(SQRT(_xlfn.VAR.S(G12, J12, M12))/AVERAGE(G12, J12, M12), 2)</f>
        <v>0.12</v>
      </c>
      <c r="H66" s="2">
        <f>ROUND(SQRT(_xlfn.VAR.S(G12, J12, M12)), 2)</f>
        <v>408.15</v>
      </c>
    </row>
    <row r="67" spans="1:8" x14ac:dyDescent="0.25">
      <c r="A67" s="2">
        <f>ABS(F13-I13)*2/(F13+I13)*100</f>
        <v>6.1316501352569883</v>
      </c>
      <c r="B67" s="2">
        <f>ABS(G13-J13)*2/(G13+J13)*100</f>
        <v>75.643763346313278</v>
      </c>
      <c r="E67" s="2">
        <f>ROUND(SQRT(_xlfn.VAR.S(F13, I13, L13))/AVERAGE(F13, I13, L13), 2)</f>
        <v>0.04</v>
      </c>
      <c r="F67" s="2">
        <f>ROUND(SQRT(_xlfn.VAR.S(F13, I13, L13)), 2)</f>
        <v>122.02</v>
      </c>
      <c r="G67" s="2">
        <f>ROUND(SQRT(_xlfn.VAR.S(G13, J13, M13))/AVERAGE(G13, J13, M13), 2)</f>
        <v>0.46</v>
      </c>
      <c r="H67" s="2">
        <f>ROUND(SQRT(_xlfn.VAR.S(G13, J13, M13)), 2)</f>
        <v>1644.13</v>
      </c>
    </row>
    <row r="68" spans="1:8" x14ac:dyDescent="0.25">
      <c r="A68" s="2">
        <f>ABS(F14-I14)*2/(F14+I14)*100</f>
        <v>8.9867841409691636</v>
      </c>
      <c r="B68" s="2">
        <f>ABS(G14-J14)*2/(G14+J14)*100</f>
        <v>17.694204685573368</v>
      </c>
      <c r="E68" s="2">
        <f>ROUND(SQRT(_xlfn.VAR.S(F14, I14, L14))/AVERAGE(F14, I14, L14), 2)</f>
        <v>0.05</v>
      </c>
      <c r="F68" s="2">
        <f>ROUND(SQRT(_xlfn.VAR.S(F14, I14, L14)), 2)</f>
        <v>220.73</v>
      </c>
      <c r="G68" s="2">
        <f>ROUND(SQRT(_xlfn.VAR.S(G14, J14, M14))/AVERAGE(G14, J14, M14), 2)</f>
        <v>0.09</v>
      </c>
      <c r="H68" s="2">
        <f>ROUND(SQRT(_xlfn.VAR.S(G14, J14, M14)), 2)</f>
        <v>288.57</v>
      </c>
    </row>
    <row r="69" spans="1:8" x14ac:dyDescent="0.25">
      <c r="A69" s="2">
        <f>ABS(F15-I15)*2/(F15+I15)*100</f>
        <v>9.4884050274384855</v>
      </c>
      <c r="B69" s="2">
        <f>ABS(G15-J15)*2/(G15+J15)*100</f>
        <v>34.10747254882908</v>
      </c>
      <c r="E69" s="2">
        <f>ROUND(SQRT(_xlfn.VAR.S(F15, I15, L15))/AVERAGE(F15, I15, L15), 2)</f>
        <v>7.0000000000000007E-2</v>
      </c>
      <c r="F69" s="2">
        <f>ROUND(SQRT(_xlfn.VAR.S(F15, I15, L15)), 2)</f>
        <v>376.9</v>
      </c>
      <c r="G69" s="2">
        <f>ROUND(SQRT(_xlfn.VAR.S(G15, J15, M15))/AVERAGE(G15, J15, M15), 2)</f>
        <v>0.47</v>
      </c>
      <c r="H69" s="2">
        <f>ROUND(SQRT(_xlfn.VAR.S(G15, J15, M15)), 2)</f>
        <v>3259.12</v>
      </c>
    </row>
    <row r="70" spans="1:8" x14ac:dyDescent="0.25">
      <c r="A70" s="2">
        <f>ABS(F16-I16)*2/(F16+I16)*100</f>
        <v>3.402087270934341</v>
      </c>
      <c r="B70" s="2">
        <f>ABS(G16-J16)*2/(G16+J16)*100</f>
        <v>25.486725663716815</v>
      </c>
      <c r="E70" s="2">
        <f>ROUND(SQRT(_xlfn.VAR.S(F16, I16, L16))/AVERAGE(F16, I16, L16), 2)</f>
        <v>0.02</v>
      </c>
      <c r="F70" s="2">
        <f>ROUND(SQRT(_xlfn.VAR.S(F16, I16, L16)), 2)</f>
        <v>151.44999999999999</v>
      </c>
      <c r="G70" s="2">
        <f>ROUND(SQRT(_xlfn.VAR.S(G16, J16, M16))/AVERAGE(G16, J16, M16), 2)</f>
        <v>0.18</v>
      </c>
      <c r="H70" s="2">
        <f>ROUND(SQRT(_xlfn.VAR.S(G16, J16, M16)), 2)</f>
        <v>862.1</v>
      </c>
    </row>
    <row r="71" spans="1:8" x14ac:dyDescent="0.25">
      <c r="A71" s="2">
        <f>ABS(F17-I17)*2/(F17+I17)*100</f>
        <v>5.0231062889290738</v>
      </c>
      <c r="B71" s="2">
        <f>ABS(G17-J17)*2/(G17+J17)*100</f>
        <v>28.643852978453737</v>
      </c>
      <c r="E71" s="2">
        <f>ROUND(SQRT(_xlfn.VAR.S(F17, I17, L17))/AVERAGE(F17, I17, L17), 2)</f>
        <v>0.03</v>
      </c>
      <c r="F71" s="2">
        <f>ROUND(SQRT(_xlfn.VAR.S(F17, I17, L17)), 2)</f>
        <v>231.61</v>
      </c>
      <c r="G71" s="2">
        <f>ROUND(SQRT(_xlfn.VAR.S(G17, J17, M17))/AVERAGE(G17, J17, M17), 2)</f>
        <v>0.15</v>
      </c>
      <c r="H71" s="2">
        <f>ROUND(SQRT(_xlfn.VAR.S(G17, J17, M17)), 2)</f>
        <v>853.2</v>
      </c>
    </row>
    <row r="72" spans="1:8" x14ac:dyDescent="0.25">
      <c r="A72" s="2">
        <f>ABS(F18-I18)*2/(F18+I18)*100</f>
        <v>9.2927207021166751</v>
      </c>
      <c r="B72" s="2">
        <f>ABS(G18-J18)*2/(G18+J18)*100</f>
        <v>9.2257671205039617</v>
      </c>
      <c r="E72" s="2">
        <f>ROUND(SQRT(_xlfn.VAR.S(F18, I18, L18))/AVERAGE(F18, I18, L18), 2)</f>
        <v>0.06</v>
      </c>
      <c r="F72" s="2">
        <f>ROUND(SQRT(_xlfn.VAR.S(F18, I18, L18)), 2)</f>
        <v>486.97</v>
      </c>
      <c r="G72" s="2">
        <f>ROUND(SQRT(_xlfn.VAR.S(G18, J18, M18))/AVERAGE(G18, J18, M18), 2)</f>
        <v>0.06</v>
      </c>
      <c r="H72" s="2">
        <f>ROUND(SQRT(_xlfn.VAR.S(G18, J18, M18)), 2)</f>
        <v>432.36</v>
      </c>
    </row>
    <row r="73" spans="1:8" x14ac:dyDescent="0.25">
      <c r="A73" s="2">
        <f>ABS(F19-I19)*2/(F19+I19)*100</f>
        <v>5.5030094582975062</v>
      </c>
      <c r="B73" s="2">
        <f>ABS(G19-J19)*2/(G19+J19)*100</f>
        <v>28.471784935819812</v>
      </c>
      <c r="E73" s="2">
        <f>ROUND(SQRT(_xlfn.VAR.S(F19, I19, L19))/AVERAGE(F19, I19, L19), 2)</f>
        <v>0.03</v>
      </c>
      <c r="F73" s="2">
        <f>ROUND(SQRT(_xlfn.VAR.S(F19, I19, L19)), 2)</f>
        <v>288.58999999999997</v>
      </c>
      <c r="G73" s="2">
        <f>ROUND(SQRT(_xlfn.VAR.S(G19, J19, M19))/AVERAGE(G19, J19, M19), 2)</f>
        <v>0.18</v>
      </c>
      <c r="H73" s="2">
        <f>ROUND(SQRT(_xlfn.VAR.S(G19, J19, M19)), 2)</f>
        <v>2043.48</v>
      </c>
    </row>
    <row r="74" spans="1:8" x14ac:dyDescent="0.25">
      <c r="A74" s="2">
        <f>ABS(F20-I20)*2/(F20+I20)*100</f>
        <v>9.2850897281092557</v>
      </c>
      <c r="B74" s="2">
        <f>ABS(G20-J20)*2/(G20+J20)*100</f>
        <v>44.597701149425291</v>
      </c>
      <c r="E74" s="2">
        <f>ROUND(SQRT(_xlfn.VAR.S(F20, I20, L20))/AVERAGE(F20, I20, L20), 2)</f>
        <v>0.05</v>
      </c>
      <c r="F74" s="2">
        <f>ROUND(SQRT(_xlfn.VAR.S(F20, I20, L20)), 2)</f>
        <v>561.01</v>
      </c>
      <c r="G74" s="2">
        <f>ROUND(SQRT(_xlfn.VAR.S(G20, J20, M20))/AVERAGE(G20, J20, M20), 2)</f>
        <v>0.23</v>
      </c>
      <c r="H74" s="2">
        <f>ROUND(SQRT(_xlfn.VAR.S(G20, J20, M20)), 2)</f>
        <v>3398.61</v>
      </c>
    </row>
    <row r="75" spans="1:8" x14ac:dyDescent="0.25">
      <c r="A75" s="2">
        <f>ABS(F21-I21)*2/(F21+I21)*100</f>
        <v>0.17008377889108744</v>
      </c>
      <c r="B75" s="2">
        <f>ABS(G21-J21)*2/(G21+J21)*100</f>
        <v>10.238747337261737</v>
      </c>
      <c r="E75" s="2">
        <f>ROUND(SQRT(_xlfn.VAR.S(F21, I21, L21))/AVERAGE(F21, I21, L21), 2)</f>
        <v>0</v>
      </c>
      <c r="F75" s="2">
        <f>ROUND(SQRT(_xlfn.VAR.S(F21, I21, L21)), 2)</f>
        <v>103.01</v>
      </c>
      <c r="G75" s="2">
        <f>ROUND(SQRT(_xlfn.VAR.S(G21, J21, M21))/AVERAGE(G21, J21, M21), 2)</f>
        <v>0.15</v>
      </c>
      <c r="H75" s="2">
        <f>ROUND(SQRT(_xlfn.VAR.S(G21, J21, M21)), 2)</f>
        <v>11408.27</v>
      </c>
    </row>
    <row r="76" spans="1:8" x14ac:dyDescent="0.25">
      <c r="A76" s="2">
        <f>ABS(F22-I22)*2/(F22+I22)*100</f>
        <v>0.43026969481902061</v>
      </c>
      <c r="B76" s="2">
        <f>ABS(G22-J22)*2/(G22+J22)*100</f>
        <v>2.9219393200182955</v>
      </c>
      <c r="E76" s="2">
        <f>ROUND(SQRT(_xlfn.VAR.S(F22, I22, L22))/AVERAGE(F22, I22, L22), 2)</f>
        <v>0.04</v>
      </c>
      <c r="F76" s="2">
        <f>ROUND(SQRT(_xlfn.VAR.S(F22, I22, L22)), 2)</f>
        <v>7384.7</v>
      </c>
      <c r="G76" s="2">
        <f>ROUND(SQRT(_xlfn.VAR.S(G22, J22, M22))/AVERAGE(G22, J22, M22), 2)</f>
        <v>0.03</v>
      </c>
      <c r="H76" s="2">
        <f>ROUND(SQRT(_xlfn.VAR.S(G22, J22, M22)), 2)</f>
        <v>7164.49</v>
      </c>
    </row>
    <row r="77" spans="1:8" x14ac:dyDescent="0.25">
      <c r="A77" s="2">
        <f>ABS(F23-I23)*2/(F23+I23)*100</f>
        <v>1.0539048170440937</v>
      </c>
      <c r="B77" s="2">
        <f>ABS(G23-J23)*2/(G23+J23)*100</f>
        <v>18.198810330789009</v>
      </c>
      <c r="E77" s="2">
        <f>ROUND(SQRT(_xlfn.VAR.S(F23, I23, L23))/AVERAGE(F23, I23, L23), 2)</f>
        <v>0.01</v>
      </c>
      <c r="F77" s="2">
        <f>ROUND(SQRT(_xlfn.VAR.S(F23, I23, L23)), 2)</f>
        <v>3544.52</v>
      </c>
      <c r="G77" s="2">
        <f>ROUND(SQRT(_xlfn.VAR.S(G23, J23, M23))/AVERAGE(G23, J23, M23), 2)</f>
        <v>0.09</v>
      </c>
      <c r="H77" s="2">
        <f>ROUND(SQRT(_xlfn.VAR.S(G23, J23, M23)), 2)</f>
        <v>45372.05</v>
      </c>
    </row>
    <row r="78" spans="1:8" x14ac:dyDescent="0.25">
      <c r="A78" s="2">
        <f>ABS(F24-I24)*2/(F24+I24)*100</f>
        <v>0.74510748539853011</v>
      </c>
      <c r="B78" s="2">
        <f>ABS(G24-J24)*2/(G24+J24)*100</f>
        <v>1.0327841984978559</v>
      </c>
      <c r="E78" s="2">
        <f>ROUND(SQRT(_xlfn.VAR.S(F24, I24, L24))/AVERAGE(F24, I24, L24), 2)</f>
        <v>0.02</v>
      </c>
      <c r="F78" s="2">
        <f>ROUND(SQRT(_xlfn.VAR.S(F24, I24, L24)), 2)</f>
        <v>17790.599999999999</v>
      </c>
      <c r="G78" s="2">
        <f>ROUND(SQRT(_xlfn.VAR.S(G24, J24, M24))/AVERAGE(G24, J24, M24), 2)</f>
        <v>0.06</v>
      </c>
      <c r="H78" s="2">
        <f>ROUND(SQRT(_xlfn.VAR.S(G24, J24, M24)), 2)</f>
        <v>58315.54</v>
      </c>
    </row>
    <row r="79" spans="1:8" x14ac:dyDescent="0.25">
      <c r="A79" s="2">
        <f>ABS(F25-I25)*2/(F25+I25)*100</f>
        <v>4.817770797569195</v>
      </c>
      <c r="B79" s="2">
        <f>ABS(G25-J25)*2/(G25+J25)*100</f>
        <v>2.3664580911336079</v>
      </c>
      <c r="E79" s="2">
        <f>ROUND(SQRT(_xlfn.VAR.S(F25, I25, L25))/AVERAGE(F25, I25, L25), 2)</f>
        <v>0.03</v>
      </c>
      <c r="F79" s="2">
        <f>ROUND(SQRT(_xlfn.VAR.S(F25, I25, L25)), 2)</f>
        <v>40996.589999999997</v>
      </c>
      <c r="G79" s="2">
        <f>ROUND(SQRT(_xlfn.VAR.S(G25, J25, M25))/AVERAGE(G25, J25, M25), 2)</f>
        <v>0.05</v>
      </c>
      <c r="H79" s="2">
        <f>ROUND(SQRT(_xlfn.VAR.S(G25, J25, M25)), 2)</f>
        <v>79942.73</v>
      </c>
    </row>
    <row r="80" spans="1:8" x14ac:dyDescent="0.25">
      <c r="A80" s="2">
        <f>ABS(F26-I26)*2/(F26+I26)*100</f>
        <v>0.25307186209135329</v>
      </c>
      <c r="B80" s="2">
        <f>ABS(G26-J26)*2/(G26+J26)*100</f>
        <v>0.71301328417040377</v>
      </c>
      <c r="E80" s="2">
        <f>ROUND(SQRT(_xlfn.VAR.S(F26, I26, L26))/AVERAGE(F26, I26, L26), 2)</f>
        <v>0.01</v>
      </c>
      <c r="F80" s="2">
        <f>ROUND(SQRT(_xlfn.VAR.S(F26, I26, L26)), 2)</f>
        <v>33552.370000000003</v>
      </c>
      <c r="G80" s="2">
        <f>ROUND(SQRT(_xlfn.VAR.S(G26, J26, M26))/AVERAGE(G26, J26, M26), 2)</f>
        <v>0.03</v>
      </c>
      <c r="H80" s="2">
        <f>ROUND(SQRT(_xlfn.VAR.S(G26, J26, M26)), 2)</f>
        <v>78177.37</v>
      </c>
    </row>
    <row r="81" spans="1:8" x14ac:dyDescent="0.25">
      <c r="A81" s="2">
        <f>ABS(F27-I27)*2/(F27+I27)*100</f>
        <v>3.909774689877394</v>
      </c>
      <c r="B81" s="2">
        <f>ABS(G27-J27)*2/(G27+J27)*100</f>
        <v>3.0752109157108345</v>
      </c>
      <c r="E81" s="2">
        <f>ROUND(SQRT(_xlfn.VAR.S(F27, I27, L27))/AVERAGE(F27, I27, L27), 2)</f>
        <v>0.03</v>
      </c>
      <c r="F81" s="2">
        <f>ROUND(SQRT(_xlfn.VAR.S(F27, I27, L27)), 2)</f>
        <v>99514.39</v>
      </c>
      <c r="G81" s="2">
        <f>ROUND(SQRT(_xlfn.VAR.S(G27, J27, M27))/AVERAGE(G27, J27, M27), 2)</f>
        <v>0.03</v>
      </c>
      <c r="H81" s="2">
        <f>ROUND(SQRT(_xlfn.VAR.S(G27, J27, M27)), 2)</f>
        <v>124343.62</v>
      </c>
    </row>
    <row r="82" spans="1:8" x14ac:dyDescent="0.25">
      <c r="A82" s="2">
        <f>ABS(F28-I28)*2/(F28+I28)*100</f>
        <v>3.1990026536897864</v>
      </c>
      <c r="B82" s="2">
        <f>ABS(G28-J28)*2/(G28+J28)*100</f>
        <v>4.1348080313589008</v>
      </c>
      <c r="E82" s="2">
        <f>ROUND(SQRT(_xlfn.VAR.S(F28, I28, L28))/AVERAGE(F28, I28, L28), 2)</f>
        <v>0.05</v>
      </c>
      <c r="F82" s="2">
        <f>ROUND(SQRT(_xlfn.VAR.S(F28, I28, L28)), 2)</f>
        <v>267091.7</v>
      </c>
      <c r="G82" s="2">
        <f>ROUND(SQRT(_xlfn.VAR.S(G28, J28, M28))/AVERAGE(G28, J28, M28), 2)</f>
        <v>0.02</v>
      </c>
      <c r="H82" s="2">
        <f>ROUND(SQRT(_xlfn.VAR.S(G28, J28, M28)), 2)</f>
        <v>114559.91</v>
      </c>
    </row>
    <row r="83" spans="1:8" x14ac:dyDescent="0.25">
      <c r="A83" s="2">
        <f>ABS(F29-I29)*2/(F29+I29)*100</f>
        <v>0.50114808483384066</v>
      </c>
      <c r="B83" s="2">
        <f>ABS(G29-J29)*2/(G29+J29)*100</f>
        <v>3.9763294603619568</v>
      </c>
      <c r="E83" s="2">
        <f>ROUND(SQRT(_xlfn.VAR.S(F29, I29, L29))/AVERAGE(F29, I29, L29), 2)</f>
        <v>0.01</v>
      </c>
      <c r="F83" s="2">
        <f>ROUND(SQRT(_xlfn.VAR.S(F29, I29, L29)), 2)</f>
        <v>68285.52</v>
      </c>
      <c r="G83" s="2">
        <f>ROUND(SQRT(_xlfn.VAR.S(G29, J29, M29))/AVERAGE(G29, J29, M29), 2)</f>
        <v>0.05</v>
      </c>
      <c r="H83" s="2">
        <f>ROUND(SQRT(_xlfn.VAR.S(G29, J29, M29)), 2)</f>
        <v>368106.02</v>
      </c>
    </row>
    <row r="84" spans="1:8" x14ac:dyDescent="0.25">
      <c r="A84" s="2">
        <f>ABS(F30-I30)*2/(F30+I30)*100</f>
        <v>1.2464169315246549</v>
      </c>
      <c r="B84" s="2">
        <f>ABS(G30-J30)*2/(G30+J30)*100</f>
        <v>0.57481679049400991</v>
      </c>
      <c r="E84" s="2">
        <f>ROUND(SQRT(_xlfn.VAR.S(F30, I30, L30))/AVERAGE(F30, I30, L30), 2)</f>
        <v>0.01</v>
      </c>
      <c r="F84" s="2">
        <f>ROUND(SQRT(_xlfn.VAR.S(F30, I30, L30)), 2)</f>
        <v>84207.02</v>
      </c>
      <c r="G84" s="2">
        <f>ROUND(SQRT(_xlfn.VAR.S(G30, J30, M30))/AVERAGE(G30, J30, M30), 2)</f>
        <v>0</v>
      </c>
      <c r="H84" s="2">
        <f>ROUND(SQRT(_xlfn.VAR.S(G30, J30, M30)), 2)</f>
        <v>34630.559999999998</v>
      </c>
    </row>
    <row r="85" spans="1:8" x14ac:dyDescent="0.25">
      <c r="A85" s="2">
        <f>ABS(F31-I31)*2/(F31+I31)*100</f>
        <v>2.1125386369059749</v>
      </c>
      <c r="B85" s="2">
        <f>ABS(G31-J31)*2/(G31+J31)*100</f>
        <v>16.178675217318432</v>
      </c>
      <c r="E85" s="2">
        <f>ROUND(SQRT(_xlfn.VAR.S(F31, I31, L31))/AVERAGE(F31, I31, L31), 2)</f>
        <v>0.03</v>
      </c>
      <c r="F85" s="2">
        <f>ROUND(SQRT(_xlfn.VAR.S(F31, I31, L31)), 2)</f>
        <v>345455.71</v>
      </c>
      <c r="G85" s="2">
        <f>ROUND(SQRT(_xlfn.VAR.S(G31, J31, M31))/AVERAGE(G31, J31, M31), 2)</f>
        <v>0.11</v>
      </c>
      <c r="H85" s="2">
        <f>ROUND(SQRT(_xlfn.VAR.S(G31, J31, M31)), 2)</f>
        <v>1456820.9</v>
      </c>
    </row>
    <row r="86" spans="1:8" x14ac:dyDescent="0.25">
      <c r="A86" s="2">
        <f>ABS(F32-I32)*2/(F32+I32)*100</f>
        <v>5.351929675714044</v>
      </c>
      <c r="B86" s="2">
        <f>ABS(G32-J32)*2/(G32+J32)*100</f>
        <v>13.384981637000751</v>
      </c>
      <c r="E86" s="2">
        <f>ROUND(SQRT(_xlfn.VAR.S(F32, I32, L32))/AVERAGE(F32, I32, L32), 2)</f>
        <v>0.03</v>
      </c>
      <c r="F86" s="2">
        <f>ROUND(SQRT(_xlfn.VAR.S(F32, I32, L32)), 2)</f>
        <v>456657.29</v>
      </c>
      <c r="G86" s="2">
        <f>ROUND(SQRT(_xlfn.VAR.S(G32, J32, M32))/AVERAGE(G32, J32, M32), 2)</f>
        <v>0.09</v>
      </c>
      <c r="H86" s="2">
        <f>ROUND(SQRT(_xlfn.VAR.S(G32, J32, M32)), 2)</f>
        <v>1484752.72</v>
      </c>
    </row>
    <row r="87" spans="1:8" x14ac:dyDescent="0.25">
      <c r="A87" s="2">
        <f>ABS(F33-I33)*2/(F33+I33)*100</f>
        <v>2.6207975301438267</v>
      </c>
      <c r="B87" s="2">
        <f>ABS(G33-J33)*2/(G33+J33)*100</f>
        <v>13.981093426539621</v>
      </c>
      <c r="E87" s="2">
        <f>ROUND(SQRT(_xlfn.VAR.S(F33, I33, L33))/AVERAGE(F33, I33, L33), 2)</f>
        <v>0.02</v>
      </c>
      <c r="F87" s="2">
        <f>ROUND(SQRT(_xlfn.VAR.S(F33, I33, L33)), 2)</f>
        <v>465397.66</v>
      </c>
      <c r="G87" s="2">
        <f>ROUND(SQRT(_xlfn.VAR.S(G33, J33, M33))/AVERAGE(G33, J33, M33), 2)</f>
        <v>0.08</v>
      </c>
      <c r="H87" s="2">
        <f>ROUND(SQRT(_xlfn.VAR.S(G33, J33, M33)), 2)</f>
        <v>1598414.82</v>
      </c>
    </row>
    <row r="88" spans="1:8" x14ac:dyDescent="0.25">
      <c r="A88" s="2">
        <f>ABS(F34-I34)*2/(F34+I34)*100</f>
        <v>1.9241031403489306</v>
      </c>
      <c r="B88" s="2">
        <f>ABS(G34-J34)*2/(G34+J34)*100</f>
        <v>4.5659319591204648</v>
      </c>
      <c r="E88" s="2">
        <f>ROUND(SQRT(_xlfn.VAR.S(F34, I34, L34))/AVERAGE(F34, I34, L34), 2)</f>
        <v>0.02</v>
      </c>
      <c r="F88" s="2">
        <f>ROUND(SQRT(_xlfn.VAR.S(F34, I34, L34)), 2)</f>
        <v>423865.41</v>
      </c>
      <c r="G88" s="2">
        <f>ROUND(SQRT(_xlfn.VAR.S(G34, J34, M34))/AVERAGE(G34, J34, M34), 2)</f>
        <v>0.04</v>
      </c>
      <c r="H88" s="2">
        <f>ROUND(SQRT(_xlfn.VAR.S(G34, J34, M34)), 2)</f>
        <v>1056786.73</v>
      </c>
    </row>
    <row r="89" spans="1:8" x14ac:dyDescent="0.25">
      <c r="F89" s="2" t="s">
        <v>51</v>
      </c>
      <c r="H89" s="2" t="s">
        <v>51</v>
      </c>
    </row>
    <row r="90" spans="1:8" x14ac:dyDescent="0.25">
      <c r="F90" s="2">
        <f>ROUND(AVERAGE(F56:F89)/O36, 2)</f>
        <v>0.02</v>
      </c>
      <c r="H90" s="2">
        <f>ROUND(AVERAGE(H56:H89)/P36, 2)</f>
        <v>0.06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41B2-8F14-4B09-88AF-DFC83F6BDE5F}">
  <dimension ref="A1:G38"/>
  <sheetViews>
    <sheetView workbookViewId="0">
      <selection activeCell="B28" sqref="B28"/>
    </sheetView>
  </sheetViews>
  <sheetFormatPr defaultRowHeight="15" x14ac:dyDescent="0.25"/>
  <sheetData>
    <row r="1" spans="1:4" x14ac:dyDescent="0.25">
      <c r="A1" s="1">
        <v>10</v>
      </c>
      <c r="B1" s="1">
        <v>2354</v>
      </c>
      <c r="C1" s="1">
        <v>2643</v>
      </c>
      <c r="D1">
        <f>LOG10(A1:A28)</f>
        <v>1</v>
      </c>
    </row>
    <row r="2" spans="1:4" x14ac:dyDescent="0.25">
      <c r="A2" s="1">
        <v>20</v>
      </c>
      <c r="B2" s="1">
        <v>1555</v>
      </c>
      <c r="C2" s="1">
        <v>3218</v>
      </c>
      <c r="D2">
        <f t="shared" ref="D2:D29" si="0">LOG10(A2:A29)</f>
        <v>1.3010299956639813</v>
      </c>
    </row>
    <row r="3" spans="1:4" x14ac:dyDescent="0.25">
      <c r="A3" s="1">
        <v>30</v>
      </c>
      <c r="B3" s="1">
        <v>1272</v>
      </c>
      <c r="C3" s="1">
        <v>3076</v>
      </c>
      <c r="D3">
        <f t="shared" si="0"/>
        <v>1.4771212547196624</v>
      </c>
    </row>
    <row r="4" spans="1:4" x14ac:dyDescent="0.25">
      <c r="A4" s="1">
        <v>40</v>
      </c>
      <c r="B4" s="1">
        <v>1518</v>
      </c>
      <c r="C4" s="1">
        <v>2785</v>
      </c>
      <c r="D4">
        <f t="shared" si="0"/>
        <v>1.6020599913279623</v>
      </c>
    </row>
    <row r="5" spans="1:4" x14ac:dyDescent="0.25">
      <c r="A5" s="1">
        <v>50</v>
      </c>
      <c r="B5" s="1">
        <v>4370</v>
      </c>
      <c r="C5" s="1">
        <v>3338</v>
      </c>
      <c r="D5">
        <f t="shared" si="0"/>
        <v>1.6989700043360187</v>
      </c>
    </row>
    <row r="6" spans="1:4" x14ac:dyDescent="0.25">
      <c r="A6" s="1">
        <v>60</v>
      </c>
      <c r="B6" s="1">
        <v>1984</v>
      </c>
      <c r="C6" s="1">
        <v>3405</v>
      </c>
      <c r="D6">
        <f t="shared" si="0"/>
        <v>1.7781512503836436</v>
      </c>
    </row>
    <row r="7" spans="1:4" x14ac:dyDescent="0.25">
      <c r="A7" s="1">
        <v>70</v>
      </c>
      <c r="B7" s="1">
        <v>2391</v>
      </c>
      <c r="C7" s="1">
        <v>3228</v>
      </c>
      <c r="D7">
        <f t="shared" si="0"/>
        <v>1.8450980400142569</v>
      </c>
    </row>
    <row r="8" spans="1:4" x14ac:dyDescent="0.25">
      <c r="A8" s="1">
        <v>80</v>
      </c>
      <c r="B8" s="1">
        <v>2136</v>
      </c>
      <c r="C8" s="1">
        <v>3848</v>
      </c>
      <c r="D8">
        <f t="shared" si="0"/>
        <v>1.9030899869919435</v>
      </c>
    </row>
    <row r="9" spans="1:4" x14ac:dyDescent="0.25">
      <c r="A9" s="1">
        <v>90</v>
      </c>
      <c r="B9" s="1">
        <v>4365</v>
      </c>
      <c r="C9" s="1">
        <v>3202</v>
      </c>
      <c r="D9">
        <f t="shared" si="0"/>
        <v>1.954242509439325</v>
      </c>
    </row>
    <row r="10" spans="1:4" x14ac:dyDescent="0.25">
      <c r="A10" s="1">
        <v>100</v>
      </c>
      <c r="B10" s="1">
        <v>2386</v>
      </c>
      <c r="C10" s="1">
        <v>2955</v>
      </c>
      <c r="D10">
        <f t="shared" si="0"/>
        <v>2</v>
      </c>
    </row>
    <row r="11" spans="1:4" x14ac:dyDescent="0.25">
      <c r="A11" s="1">
        <v>200</v>
      </c>
      <c r="B11" s="1">
        <v>2169</v>
      </c>
      <c r="C11" s="1">
        <v>3407</v>
      </c>
      <c r="D11">
        <f t="shared" si="0"/>
        <v>2.3010299956639813</v>
      </c>
    </row>
    <row r="12" spans="1:4" x14ac:dyDescent="0.25">
      <c r="A12" s="1">
        <v>300</v>
      </c>
      <c r="B12" s="1">
        <v>3042</v>
      </c>
      <c r="C12" s="1">
        <v>3145</v>
      </c>
      <c r="D12">
        <f t="shared" si="0"/>
        <v>2.4771212547196626</v>
      </c>
    </row>
    <row r="13" spans="1:4" x14ac:dyDescent="0.25">
      <c r="A13" s="1">
        <v>400</v>
      </c>
      <c r="B13" s="1">
        <v>4937</v>
      </c>
      <c r="C13" s="1">
        <v>4855</v>
      </c>
      <c r="D13">
        <f t="shared" si="0"/>
        <v>2.6020599913279625</v>
      </c>
    </row>
    <row r="14" spans="1:4" x14ac:dyDescent="0.25">
      <c r="A14" s="1">
        <v>500</v>
      </c>
      <c r="B14" s="1">
        <v>9672</v>
      </c>
      <c r="C14" s="1">
        <v>5530</v>
      </c>
      <c r="D14">
        <f t="shared" si="0"/>
        <v>2.6989700043360187</v>
      </c>
    </row>
    <row r="15" spans="1:4" x14ac:dyDescent="0.25">
      <c r="A15" s="1">
        <v>600</v>
      </c>
      <c r="B15" s="1">
        <v>6489</v>
      </c>
      <c r="C15" s="1">
        <v>5989</v>
      </c>
      <c r="D15">
        <f t="shared" si="0"/>
        <v>2.7781512503836434</v>
      </c>
    </row>
    <row r="16" spans="1:4" x14ac:dyDescent="0.25">
      <c r="A16" s="1">
        <v>700</v>
      </c>
      <c r="B16" s="1">
        <v>5454</v>
      </c>
      <c r="C16" s="1">
        <v>7983</v>
      </c>
      <c r="D16">
        <f t="shared" si="0"/>
        <v>2.8450980400142569</v>
      </c>
    </row>
    <row r="17" spans="1:7" x14ac:dyDescent="0.25">
      <c r="A17" s="1">
        <v>800</v>
      </c>
      <c r="B17" s="1">
        <v>9839</v>
      </c>
      <c r="C17" s="1">
        <v>8872</v>
      </c>
      <c r="D17">
        <f t="shared" si="0"/>
        <v>2.9030899869919438</v>
      </c>
    </row>
    <row r="18" spans="1:7" x14ac:dyDescent="0.25">
      <c r="A18" s="1">
        <v>900</v>
      </c>
      <c r="B18" s="1">
        <v>12595</v>
      </c>
      <c r="C18" s="1">
        <v>10172</v>
      </c>
      <c r="D18">
        <f t="shared" si="0"/>
        <v>2.9542425094393248</v>
      </c>
    </row>
    <row r="19" spans="1:7" x14ac:dyDescent="0.25">
      <c r="A19" s="1">
        <v>1000</v>
      </c>
      <c r="B19" s="1">
        <v>10764</v>
      </c>
      <c r="C19" s="1">
        <v>11888</v>
      </c>
      <c r="D19">
        <f t="shared" si="0"/>
        <v>3</v>
      </c>
    </row>
    <row r="20" spans="1:7" x14ac:dyDescent="0.25">
      <c r="A20" s="1">
        <v>2000</v>
      </c>
      <c r="B20" s="1">
        <v>68245</v>
      </c>
      <c r="C20" s="1">
        <v>61885</v>
      </c>
      <c r="D20">
        <f t="shared" si="0"/>
        <v>3.3010299956639813</v>
      </c>
    </row>
    <row r="21" spans="1:7" x14ac:dyDescent="0.25">
      <c r="A21" s="1">
        <v>3000</v>
      </c>
      <c r="B21" s="1">
        <v>248577</v>
      </c>
      <c r="C21" s="1">
        <v>192836</v>
      </c>
      <c r="D21">
        <f t="shared" si="0"/>
        <v>3.4771212547196626</v>
      </c>
    </row>
    <row r="22" spans="1:7" x14ac:dyDescent="0.25">
      <c r="A22" s="1">
        <v>4000</v>
      </c>
      <c r="B22" s="1">
        <v>527544</v>
      </c>
      <c r="C22" s="1">
        <v>415317</v>
      </c>
      <c r="D22">
        <f t="shared" si="0"/>
        <v>3.6020599913279625</v>
      </c>
    </row>
    <row r="23" spans="1:7" x14ac:dyDescent="0.25">
      <c r="A23" s="1">
        <v>5000</v>
      </c>
      <c r="B23" s="1">
        <v>1019614</v>
      </c>
      <c r="C23" s="1">
        <v>803360</v>
      </c>
      <c r="D23">
        <f t="shared" si="0"/>
        <v>3.6989700043360187</v>
      </c>
    </row>
    <row r="24" spans="1:7" x14ac:dyDescent="0.25">
      <c r="A24" s="1">
        <v>6000</v>
      </c>
      <c r="B24" s="1">
        <v>1683392</v>
      </c>
      <c r="C24" s="1">
        <v>1386147</v>
      </c>
      <c r="D24">
        <f t="shared" si="0"/>
        <v>3.7781512503836434</v>
      </c>
    </row>
    <row r="25" spans="1:7" x14ac:dyDescent="0.25">
      <c r="A25" s="1">
        <v>7000</v>
      </c>
      <c r="B25" s="1">
        <v>2638116</v>
      </c>
      <c r="C25" s="1">
        <v>2293052</v>
      </c>
      <c r="D25">
        <f t="shared" si="0"/>
        <v>3.8450980400142569</v>
      </c>
    </row>
    <row r="26" spans="1:7" x14ac:dyDescent="0.25">
      <c r="A26" s="1">
        <v>8000</v>
      </c>
      <c r="B26" s="1">
        <v>4145700</v>
      </c>
      <c r="C26" s="1">
        <v>3721613</v>
      </c>
      <c r="D26">
        <f t="shared" si="0"/>
        <v>3.9030899869919438</v>
      </c>
    </row>
    <row r="27" spans="1:7" x14ac:dyDescent="0.25">
      <c r="A27" s="1">
        <v>9000</v>
      </c>
      <c r="B27" s="1">
        <v>5717069</v>
      </c>
      <c r="C27" s="1">
        <v>5322434</v>
      </c>
      <c r="D27">
        <f t="shared" si="0"/>
        <v>3.9542425094393248</v>
      </c>
    </row>
    <row r="28" spans="1:7" x14ac:dyDescent="0.25">
      <c r="A28" s="1">
        <v>10000</v>
      </c>
      <c r="B28" s="1">
        <v>7549568</v>
      </c>
      <c r="C28" s="1">
        <v>7715183</v>
      </c>
      <c r="D28">
        <f t="shared" si="0"/>
        <v>4</v>
      </c>
    </row>
    <row r="29" spans="1:7" x14ac:dyDescent="0.25">
      <c r="A29" s="1">
        <v>11000</v>
      </c>
      <c r="B29">
        <v>10601993</v>
      </c>
      <c r="C29">
        <v>11430983</v>
      </c>
      <c r="D29">
        <f t="shared" si="0"/>
        <v>4.0413926851582254</v>
      </c>
    </row>
    <row r="32" spans="1: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</row>
    <row r="33" spans="1:7" x14ac:dyDescent="0.25">
      <c r="A33" t="s">
        <v>7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</row>
    <row r="34" spans="1:7" x14ac:dyDescent="0.25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13</v>
      </c>
    </row>
    <row r="35" spans="1:7" x14ac:dyDescent="0.25">
      <c r="A35" t="s">
        <v>14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19</v>
      </c>
    </row>
    <row r="36" spans="1:7" x14ac:dyDescent="0.25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  <c r="G36" t="s">
        <v>25</v>
      </c>
    </row>
    <row r="37" spans="1:7" x14ac:dyDescent="0.25">
      <c r="A37" t="s">
        <v>26</v>
      </c>
      <c r="B37" t="s">
        <v>27</v>
      </c>
      <c r="C37" t="s">
        <v>28</v>
      </c>
      <c r="D37" t="s">
        <v>29</v>
      </c>
      <c r="E37" t="s">
        <v>30</v>
      </c>
      <c r="F37" t="s">
        <v>31</v>
      </c>
      <c r="G37" t="s">
        <v>31</v>
      </c>
    </row>
    <row r="38" spans="1:7" x14ac:dyDescent="0.25">
      <c r="A38" t="s">
        <v>32</v>
      </c>
      <c r="B38" t="s">
        <v>33</v>
      </c>
      <c r="C38" t="s">
        <v>34</v>
      </c>
      <c r="D38" t="s">
        <v>35</v>
      </c>
      <c r="E38" t="s">
        <v>36</v>
      </c>
      <c r="F38" t="s">
        <v>37</v>
      </c>
      <c r="G38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2018-11-17T16:35:01Z</dcterms:created>
  <dcterms:modified xsi:type="dcterms:W3CDTF">2018-11-28T00:36:31Z</dcterms:modified>
</cp:coreProperties>
</file>