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otaro\Desktop\プロトタイプ演習\"/>
    </mc:Choice>
  </mc:AlternateContent>
  <xr:revisionPtr revIDLastSave="0" documentId="13_ncr:1_{C5FEB584-9321-48E8-BF71-D3780D218205}" xr6:coauthVersionLast="47" xr6:coauthVersionMax="47" xr10:uidLastSave="{00000000-0000-0000-0000-000000000000}"/>
  <bookViews>
    <workbookView xWindow="-108" yWindow="-108" windowWidth="23256" windowHeight="12456" xr2:uid="{8B86A173-1AAB-41CE-BE59-963659AE892B}"/>
  </bookViews>
  <sheets>
    <sheet name="生データ" sheetId="1" r:id="rId1"/>
    <sheet name="分析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" l="1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6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8" i="2"/>
  <c r="U7" i="2"/>
  <c r="U6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5" i="2"/>
  <c r="Q6" i="2"/>
  <c r="Q7" i="2"/>
  <c r="Q8" i="2"/>
  <c r="Q9" i="2"/>
  <c r="Q10" i="2"/>
  <c r="Q11" i="2"/>
  <c r="R11" i="2" s="1"/>
  <c r="T11" i="2" s="1"/>
  <c r="Q12" i="2"/>
  <c r="R12" i="2" s="1"/>
  <c r="Q13" i="2"/>
  <c r="R13" i="2" s="1"/>
  <c r="T13" i="2" s="1"/>
  <c r="Q14" i="2"/>
  <c r="R14" i="2" s="1"/>
  <c r="T14" i="2" s="1"/>
  <c r="Q15" i="2"/>
  <c r="R15" i="2" s="1"/>
  <c r="T15" i="2" s="1"/>
  <c r="Q16" i="2"/>
  <c r="R16" i="2" s="1"/>
  <c r="T16" i="2" s="1"/>
  <c r="Q17" i="2"/>
  <c r="R17" i="2" s="1"/>
  <c r="T17" i="2" s="1"/>
  <c r="Q18" i="2"/>
  <c r="R18" i="2" s="1"/>
  <c r="T18" i="2" s="1"/>
  <c r="Q19" i="2"/>
  <c r="Q20" i="2"/>
  <c r="Q21" i="2"/>
  <c r="Q22" i="2"/>
  <c r="Q23" i="2"/>
  <c r="Q24" i="2"/>
  <c r="Q25" i="2"/>
  <c r="R25" i="2" s="1"/>
  <c r="Q26" i="2"/>
  <c r="Q27" i="2"/>
  <c r="R27" i="2" s="1"/>
  <c r="T27" i="2" s="1"/>
  <c r="Q28" i="2"/>
  <c r="R28" i="2" s="1"/>
  <c r="T28" i="2" s="1"/>
  <c r="Q29" i="2"/>
  <c r="R29" i="2" s="1"/>
  <c r="T29" i="2" s="1"/>
  <c r="Q30" i="2"/>
  <c r="R30" i="2" s="1"/>
  <c r="T30" i="2" s="1"/>
  <c r="Q31" i="2"/>
  <c r="R31" i="2" s="1"/>
  <c r="T31" i="2" s="1"/>
  <c r="Q32" i="2"/>
  <c r="R32" i="2" s="1"/>
  <c r="T32" i="2" s="1"/>
  <c r="Q33" i="2"/>
  <c r="R33" i="2" s="1"/>
  <c r="T33" i="2" s="1"/>
  <c r="Q34" i="2"/>
  <c r="R34" i="2" s="1"/>
  <c r="T34" i="2" s="1"/>
  <c r="Q35" i="2"/>
  <c r="Q36" i="2"/>
  <c r="Q37" i="2"/>
  <c r="Q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5" i="2"/>
  <c r="G3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6" i="2"/>
  <c r="K37" i="2"/>
  <c r="K33" i="2"/>
  <c r="K32" i="2"/>
  <c r="K31" i="2"/>
  <c r="K30" i="2"/>
  <c r="K29" i="2"/>
  <c r="K28" i="2"/>
  <c r="K35" i="2"/>
  <c r="K34" i="2"/>
  <c r="K36" i="2"/>
  <c r="K5" i="2"/>
  <c r="L5" i="2" s="1"/>
  <c r="N5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6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R26" i="2" l="1"/>
  <c r="T26" i="2" s="1"/>
  <c r="F23" i="2"/>
  <c r="T25" i="2"/>
  <c r="L13" i="2"/>
  <c r="T12" i="2"/>
  <c r="L12" i="2"/>
  <c r="L18" i="2"/>
  <c r="N18" i="2" s="1"/>
  <c r="L33" i="2"/>
  <c r="L11" i="2"/>
  <c r="L37" i="2"/>
  <c r="N37" i="2" s="1"/>
  <c r="N13" i="2"/>
  <c r="R10" i="2"/>
  <c r="T10" i="2" s="1"/>
  <c r="N12" i="2"/>
  <c r="R9" i="2"/>
  <c r="T9" i="2" s="1"/>
  <c r="R24" i="2"/>
  <c r="T24" i="2" s="1"/>
  <c r="N11" i="2"/>
  <c r="R8" i="2"/>
  <c r="T8" i="2" s="1"/>
  <c r="R20" i="2"/>
  <c r="T20" i="2" s="1"/>
  <c r="R35" i="2"/>
  <c r="T35" i="2" s="1"/>
  <c r="R19" i="2"/>
  <c r="T19" i="2" s="1"/>
  <c r="R23" i="2"/>
  <c r="T23" i="2" s="1"/>
  <c r="R7" i="2"/>
  <c r="T7" i="2" s="1"/>
  <c r="R5" i="2"/>
  <c r="T5" i="2" s="1"/>
  <c r="R22" i="2"/>
  <c r="T22" i="2" s="1"/>
  <c r="R6" i="2"/>
  <c r="T6" i="2" s="1"/>
  <c r="R37" i="2"/>
  <c r="T37" i="2" s="1"/>
  <c r="R21" i="2"/>
  <c r="T21" i="2" s="1"/>
  <c r="N33" i="2"/>
  <c r="R36" i="2"/>
  <c r="T36" i="2" s="1"/>
  <c r="L19" i="2"/>
  <c r="N19" i="2" s="1"/>
  <c r="L17" i="2"/>
  <c r="N17" i="2" s="1"/>
  <c r="L16" i="2"/>
  <c r="N16" i="2" s="1"/>
  <c r="L15" i="2"/>
  <c r="N15" i="2" s="1"/>
  <c r="F5" i="2"/>
  <c r="H5" i="2" s="1"/>
  <c r="L14" i="2"/>
  <c r="N14" i="2" s="1"/>
  <c r="L10" i="2"/>
  <c r="N10" i="2" s="1"/>
  <c r="L31" i="2"/>
  <c r="N31" i="2" s="1"/>
  <c r="L32" i="2"/>
  <c r="N32" i="2" s="1"/>
  <c r="L6" i="2"/>
  <c r="N6" i="2" s="1"/>
  <c r="L25" i="2"/>
  <c r="N25" i="2" s="1"/>
  <c r="L23" i="2"/>
  <c r="N23" i="2" s="1"/>
  <c r="L30" i="2"/>
  <c r="N30" i="2" s="1"/>
  <c r="L22" i="2"/>
  <c r="N22" i="2" s="1"/>
  <c r="L9" i="2"/>
  <c r="N9" i="2" s="1"/>
  <c r="L34" i="2"/>
  <c r="N34" i="2" s="1"/>
  <c r="L27" i="2"/>
  <c r="N27" i="2" s="1"/>
  <c r="L7" i="2"/>
  <c r="N7" i="2" s="1"/>
  <c r="L26" i="2"/>
  <c r="N26" i="2" s="1"/>
  <c r="L28" i="2"/>
  <c r="N28" i="2" s="1"/>
  <c r="L29" i="2"/>
  <c r="N29" i="2" s="1"/>
  <c r="L21" i="2"/>
  <c r="N21" i="2" s="1"/>
  <c r="L24" i="2"/>
  <c r="N24" i="2" s="1"/>
  <c r="L8" i="2"/>
  <c r="N8" i="2" s="1"/>
  <c r="L36" i="2"/>
  <c r="N36" i="2" s="1"/>
  <c r="L20" i="2"/>
  <c r="N20" i="2" s="1"/>
  <c r="L35" i="2"/>
  <c r="N35" i="2" s="1"/>
  <c r="F6" i="2"/>
  <c r="H6" i="2" s="1"/>
  <c r="F34" i="2"/>
  <c r="H34" i="2" s="1"/>
  <c r="F12" i="2"/>
  <c r="H12" i="2" s="1"/>
  <c r="F28" i="2"/>
  <c r="H28" i="2" s="1"/>
  <c r="F33" i="2"/>
  <c r="H33" i="2" s="1"/>
  <c r="F35" i="2"/>
  <c r="H35" i="2" s="1"/>
  <c r="F11" i="2"/>
  <c r="H11" i="2" s="1"/>
  <c r="F13" i="2"/>
  <c r="H13" i="2" s="1"/>
  <c r="F29" i="2"/>
  <c r="H29" i="2" s="1"/>
  <c r="F32" i="2"/>
  <c r="H32" i="2" s="1"/>
  <c r="F37" i="2"/>
  <c r="H37" i="2" s="1"/>
  <c r="F31" i="2"/>
  <c r="H31" i="2" s="1"/>
  <c r="F20" i="2"/>
  <c r="H20" i="2" s="1"/>
  <c r="F36" i="2"/>
  <c r="H36" i="2" s="1"/>
  <c r="F14" i="2"/>
  <c r="H14" i="2" s="1"/>
  <c r="F21" i="2"/>
  <c r="H21" i="2" s="1"/>
  <c r="F19" i="2"/>
  <c r="H19" i="2" s="1"/>
  <c r="F30" i="2"/>
  <c r="H30" i="2" s="1"/>
  <c r="F22" i="2"/>
  <c r="H22" i="2" s="1"/>
  <c r="F18" i="2"/>
  <c r="H18" i="2" s="1"/>
  <c r="F17" i="2"/>
  <c r="H17" i="2" s="1"/>
  <c r="F16" i="2"/>
  <c r="H16" i="2" s="1"/>
  <c r="F15" i="2"/>
  <c r="H15" i="2" s="1"/>
  <c r="F27" i="2"/>
  <c r="H27" i="2" s="1"/>
  <c r="F10" i="2"/>
  <c r="H10" i="2" s="1"/>
  <c r="F26" i="2"/>
  <c r="H26" i="2" s="1"/>
  <c r="F9" i="2"/>
  <c r="H9" i="2" s="1"/>
  <c r="F25" i="2"/>
  <c r="H25" i="2" s="1"/>
  <c r="F8" i="2"/>
  <c r="H8" i="2" s="1"/>
  <c r="F24" i="2"/>
  <c r="H24" i="2" s="1"/>
  <c r="F7" i="2"/>
  <c r="H7" i="2" s="1"/>
  <c r="H23" i="2"/>
</calcChain>
</file>

<file path=xl/sharedStrings.xml><?xml version="1.0" encoding="utf-8"?>
<sst xmlns="http://schemas.openxmlformats.org/spreadsheetml/2006/main" count="40" uniqueCount="17">
  <si>
    <t>サーボx(part1)</t>
    <phoneticPr fontId="1"/>
  </si>
  <si>
    <t>サーボx(part2)</t>
    <phoneticPr fontId="1"/>
  </si>
  <si>
    <t>サーボy (part1)</t>
    <phoneticPr fontId="1"/>
  </si>
  <si>
    <t>目盛り</t>
    <rPh sb="0" eb="2">
      <t>メモ</t>
    </rPh>
    <phoneticPr fontId="1"/>
  </si>
  <si>
    <t>x軸[cm]</t>
    <rPh sb="1" eb="2">
      <t>ジク</t>
    </rPh>
    <phoneticPr fontId="1"/>
  </si>
  <si>
    <t>y軸[cm]</t>
    <rPh sb="1" eb="2">
      <t>ジク</t>
    </rPh>
    <phoneticPr fontId="1"/>
  </si>
  <si>
    <t>角度[°]</t>
    <rPh sb="0" eb="2">
      <t>カクド</t>
    </rPh>
    <phoneticPr fontId="1"/>
  </si>
  <si>
    <t>パルス幅[µs]</t>
    <rPh sb="3" eb="4">
      <t>ハバ</t>
    </rPh>
    <phoneticPr fontId="1"/>
  </si>
  <si>
    <t>理論値</t>
    <rPh sb="0" eb="3">
      <t>リロンチ</t>
    </rPh>
    <phoneticPr fontId="1"/>
  </si>
  <si>
    <t>測定値</t>
    <rPh sb="0" eb="3">
      <t>ソクテイチ</t>
    </rPh>
    <phoneticPr fontId="1"/>
  </si>
  <si>
    <t>誤差</t>
    <rPh sb="0" eb="2">
      <t>ゴサ</t>
    </rPh>
    <phoneticPr fontId="1"/>
  </si>
  <si>
    <t>プロット[mm]</t>
    <phoneticPr fontId="1"/>
  </si>
  <si>
    <t>x軸</t>
    <rPh sb="1" eb="2">
      <t>ジク</t>
    </rPh>
    <phoneticPr fontId="1"/>
  </si>
  <si>
    <t>y軸</t>
    <rPh sb="1" eb="2">
      <t>ジク</t>
    </rPh>
    <phoneticPr fontId="1"/>
  </si>
  <si>
    <t>サーボモータA実験①</t>
    <rPh sb="7" eb="10">
      <t>ジッケン1</t>
    </rPh>
    <phoneticPr fontId="1"/>
  </si>
  <si>
    <t>サーボモータA実験②</t>
    <rPh sb="7" eb="9">
      <t>ジッケン</t>
    </rPh>
    <phoneticPr fontId="1"/>
  </si>
  <si>
    <t>サーボモータB実験①</t>
    <rPh sb="7" eb="10">
      <t>ジッケン1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</si>
</sst>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000000000000_ "/>
    <numFmt numFmtId="177" formatCode="0.000000000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9" xfId="0" applyNumberFormat="1" applyBorder="1">
      <alignment vertical="center"/>
    </xf>
    <xf numFmtId="0" fontId="0" fillId="0" borderId="9" xfId="0" applyBorder="1" applyAlignment="1">
      <alignment horizontal="right" vertical="center"/>
    </xf>
    <xf numFmtId="2" fontId="0" fillId="0" borderId="10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2" fontId="0" fillId="0" borderId="18" xfId="0" applyNumberFormat="1" applyBorder="1">
      <alignment vertical="center"/>
    </xf>
    <xf numFmtId="2" fontId="0" fillId="0" borderId="19" xfId="0" applyNumberFormat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0" xfId="0" applyBorder="1">
      <alignment vertical="center"/>
    </xf>
    <xf numFmtId="2" fontId="0" fillId="0" borderId="22" xfId="0" applyNumberFormat="1" applyBorder="1">
      <alignment vertical="center"/>
    </xf>
    <xf numFmtId="2" fontId="0" fillId="0" borderId="23" xfId="0" applyNumberFormat="1" applyBorder="1">
      <alignment vertical="center"/>
    </xf>
    <xf numFmtId="2" fontId="0" fillId="0" borderId="25" xfId="0" applyNumberFormat="1" applyBorder="1">
      <alignment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24" xfId="0" applyNumberFormat="1" applyBorder="1" applyAlignment="1">
      <alignment horizontal="right" vertical="center"/>
    </xf>
    <xf numFmtId="1" fontId="0" fillId="0" borderId="22" xfId="0" applyNumberFormat="1" applyBorder="1" applyAlignment="1">
      <alignment horizontal="right" vertical="center"/>
    </xf>
    <xf numFmtId="1" fontId="0" fillId="0" borderId="15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16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right" vertical="center"/>
    </xf>
    <xf numFmtId="1" fontId="0" fillId="0" borderId="21" xfId="0" applyNumberFormat="1" applyBorder="1">
      <alignment vertical="center"/>
    </xf>
    <xf numFmtId="1" fontId="0" fillId="0" borderId="22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8" xfId="0" applyNumberFormat="1" applyBorder="1">
      <alignment vertical="center"/>
    </xf>
    <xf numFmtId="1" fontId="0" fillId="0" borderId="9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6AC98E8D-1534-4740-87FF-857DA766CA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2164569894756"/>
          <c:y val="3.8219999704539744E-2"/>
          <c:w val="0.81380622241934331"/>
          <c:h val="0.85745273867033034"/>
        </c:manualLayout>
      </c:layout>
      <c:scatterChart>
        <c:scatterStyle val="smoothMarker"/>
        <c:varyColors val="0"/>
        <c:ser>
          <c:idx val="0"/>
          <c:order val="0"/>
          <c:tx>
            <c:v>サーボモータA実験①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分析!$G$5:$G$37</c:f>
              <c:numCache>
                <c:formatCode>0.00</c:formatCode>
                <c:ptCount val="33"/>
                <c:pt idx="0">
                  <c:v>0</c:v>
                </c:pt>
                <c:pt idx="1">
                  <c:v>5.8081562499999997</c:v>
                </c:pt>
                <c:pt idx="2">
                  <c:v>11.616312499999999</c:v>
                </c:pt>
                <c:pt idx="3">
                  <c:v>17.424468749999999</c:v>
                </c:pt>
                <c:pt idx="4">
                  <c:v>23.232624999999999</c:v>
                </c:pt>
                <c:pt idx="5">
                  <c:v>29.040781249999998</c:v>
                </c:pt>
                <c:pt idx="6">
                  <c:v>34.848937499999998</c:v>
                </c:pt>
                <c:pt idx="7">
                  <c:v>40.657093749999994</c:v>
                </c:pt>
                <c:pt idx="8">
                  <c:v>46.465249999999997</c:v>
                </c:pt>
                <c:pt idx="9">
                  <c:v>52.273406249999994</c:v>
                </c:pt>
                <c:pt idx="10">
                  <c:v>58.081562499999997</c:v>
                </c:pt>
                <c:pt idx="11">
                  <c:v>63.889718749999993</c:v>
                </c:pt>
                <c:pt idx="12">
                  <c:v>69.697874999999996</c:v>
                </c:pt>
                <c:pt idx="13">
                  <c:v>75.506031249999992</c:v>
                </c:pt>
                <c:pt idx="14">
                  <c:v>81.314187499999989</c:v>
                </c:pt>
                <c:pt idx="15">
                  <c:v>87.122343749999999</c:v>
                </c:pt>
                <c:pt idx="16">
                  <c:v>92.930499999999995</c:v>
                </c:pt>
                <c:pt idx="17">
                  <c:v>98.738656249999991</c:v>
                </c:pt>
                <c:pt idx="18">
                  <c:v>104.54681249999999</c:v>
                </c:pt>
                <c:pt idx="19">
                  <c:v>110.35496875</c:v>
                </c:pt>
                <c:pt idx="20">
                  <c:v>116.16312499999999</c:v>
                </c:pt>
                <c:pt idx="21">
                  <c:v>121.97128124999999</c:v>
                </c:pt>
                <c:pt idx="22">
                  <c:v>127.77943749999999</c:v>
                </c:pt>
                <c:pt idx="23">
                  <c:v>133.58759375</c:v>
                </c:pt>
                <c:pt idx="24">
                  <c:v>139.39574999999999</c:v>
                </c:pt>
                <c:pt idx="25">
                  <c:v>145.20390624999999</c:v>
                </c:pt>
                <c:pt idx="26">
                  <c:v>151.01206249999998</c:v>
                </c:pt>
                <c:pt idx="27">
                  <c:v>156.82021874999998</c:v>
                </c:pt>
                <c:pt idx="28">
                  <c:v>162.62837499999998</c:v>
                </c:pt>
                <c:pt idx="29">
                  <c:v>168.43653125</c:v>
                </c:pt>
                <c:pt idx="30">
                  <c:v>174.2446875</c:v>
                </c:pt>
                <c:pt idx="31">
                  <c:v>180.05284374999999</c:v>
                </c:pt>
                <c:pt idx="32">
                  <c:v>185.86099999999999</c:v>
                </c:pt>
              </c:numCache>
            </c:numRef>
          </c:xVal>
          <c:yVal>
            <c:numRef>
              <c:f>分析!$H$5:$H$37</c:f>
              <c:numCache>
                <c:formatCode>0.00</c:formatCode>
                <c:ptCount val="33"/>
                <c:pt idx="0">
                  <c:v>0</c:v>
                </c:pt>
                <c:pt idx="1">
                  <c:v>-1.1674348020191623</c:v>
                </c:pt>
                <c:pt idx="2">
                  <c:v>-0.76509275050154457</c:v>
                </c:pt>
                <c:pt idx="3">
                  <c:v>-1.2107803169740627</c:v>
                </c:pt>
                <c:pt idx="4">
                  <c:v>-1.3130800531936444</c:v>
                </c:pt>
                <c:pt idx="5">
                  <c:v>-1.6975371072837682</c:v>
                </c:pt>
                <c:pt idx="6">
                  <c:v>-1.0972073841253049</c:v>
                </c:pt>
                <c:pt idx="7">
                  <c:v>-1.999117553833166</c:v>
                </c:pt>
                <c:pt idx="8">
                  <c:v>-1.8977883181593427</c:v>
                </c:pt>
                <c:pt idx="9">
                  <c:v>-2.250559383083953</c:v>
                </c:pt>
                <c:pt idx="10">
                  <c:v>-2.0172648894523846</c:v>
                </c:pt>
                <c:pt idx="11">
                  <c:v>-2.4781689730067527</c:v>
                </c:pt>
                <c:pt idx="12">
                  <c:v>-2.4751806094795796</c:v>
                </c:pt>
                <c:pt idx="13">
                  <c:v>-2.1192844166507854</c:v>
                </c:pt>
                <c:pt idx="14">
                  <c:v>-2.110855040348369</c:v>
                </c:pt>
                <c:pt idx="15">
                  <c:v>-1.3931106785445593</c:v>
                </c:pt>
                <c:pt idx="16">
                  <c:v>-1.9583111166128333</c:v>
                </c:pt>
                <c:pt idx="17">
                  <c:v>-1.2760969417800254</c:v>
                </c:pt>
                <c:pt idx="18">
                  <c:v>-1.7497122587454328</c:v>
                </c:pt>
                <c:pt idx="19">
                  <c:v>-0.814341516996123</c:v>
                </c:pt>
                <c:pt idx="20">
                  <c:v>-0.69035891034953067</c:v>
                </c:pt>
                <c:pt idx="21">
                  <c:v>-0.21326481261290553</c:v>
                </c:pt>
                <c:pt idx="22">
                  <c:v>-0.39931532541778836</c:v>
                </c:pt>
                <c:pt idx="23">
                  <c:v>0.13336068315811644</c:v>
                </c:pt>
                <c:pt idx="24">
                  <c:v>0.75824577552216965</c:v>
                </c:pt>
                <c:pt idx="25">
                  <c:v>0.7881467583025028</c:v>
                </c:pt>
                <c:pt idx="26">
                  <c:v>1.7998566432422933</c:v>
                </c:pt>
                <c:pt idx="27">
                  <c:v>0.8466200736323799</c:v>
                </c:pt>
                <c:pt idx="28">
                  <c:v>0.83560138304559928</c:v>
                </c:pt>
                <c:pt idx="29">
                  <c:v>1.7807799324369</c:v>
                </c:pt>
                <c:pt idx="30">
                  <c:v>1.5411339772659858</c:v>
                </c:pt>
                <c:pt idx="31">
                  <c:v>1.2186221866465132</c:v>
                </c:pt>
                <c:pt idx="32">
                  <c:v>-3.9074219600365723E-4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B9B-8D65-15DFC7DD1ABC}"/>
            </c:ext>
          </c:extLst>
        </c:ser>
        <c:ser>
          <c:idx val="1"/>
          <c:order val="1"/>
          <c:tx>
            <c:v>サーボモータA実験②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分析!$M$5:$M$37</c:f>
              <c:numCache>
                <c:formatCode>0.00</c:formatCode>
                <c:ptCount val="33"/>
                <c:pt idx="0">
                  <c:v>0</c:v>
                </c:pt>
                <c:pt idx="1">
                  <c:v>5.8564999999999996</c:v>
                </c:pt>
                <c:pt idx="2">
                  <c:v>11.712999999999999</c:v>
                </c:pt>
                <c:pt idx="3">
                  <c:v>17.569500000000001</c:v>
                </c:pt>
                <c:pt idx="4">
                  <c:v>23.425999999999998</c:v>
                </c:pt>
                <c:pt idx="5">
                  <c:v>29.282499999999999</c:v>
                </c:pt>
                <c:pt idx="6">
                  <c:v>35.139000000000003</c:v>
                </c:pt>
                <c:pt idx="7">
                  <c:v>40.9955</c:v>
                </c:pt>
                <c:pt idx="8">
                  <c:v>46.851999999999997</c:v>
                </c:pt>
                <c:pt idx="9">
                  <c:v>52.708500000000001</c:v>
                </c:pt>
                <c:pt idx="10">
                  <c:v>58.564999999999998</c:v>
                </c:pt>
                <c:pt idx="11">
                  <c:v>64.421499999999995</c:v>
                </c:pt>
                <c:pt idx="12">
                  <c:v>70.278000000000006</c:v>
                </c:pt>
                <c:pt idx="13">
                  <c:v>76.134500000000003</c:v>
                </c:pt>
                <c:pt idx="14">
                  <c:v>81.991</c:v>
                </c:pt>
                <c:pt idx="15">
                  <c:v>87.847499999999997</c:v>
                </c:pt>
                <c:pt idx="16">
                  <c:v>93.703999999999994</c:v>
                </c:pt>
                <c:pt idx="17">
                  <c:v>99.560500000000005</c:v>
                </c:pt>
                <c:pt idx="18">
                  <c:v>105.417</c:v>
                </c:pt>
                <c:pt idx="19">
                  <c:v>111.2735</c:v>
                </c:pt>
                <c:pt idx="20">
                  <c:v>117.13</c:v>
                </c:pt>
                <c:pt idx="21">
                  <c:v>122.98649999999999</c:v>
                </c:pt>
                <c:pt idx="22">
                  <c:v>128.84299999999999</c:v>
                </c:pt>
                <c:pt idx="23">
                  <c:v>134.6995</c:v>
                </c:pt>
                <c:pt idx="24">
                  <c:v>140.55600000000001</c:v>
                </c:pt>
                <c:pt idx="25">
                  <c:v>146.41249999999999</c:v>
                </c:pt>
                <c:pt idx="26">
                  <c:v>152.26900000000001</c:v>
                </c:pt>
                <c:pt idx="27">
                  <c:v>158.12549999999999</c:v>
                </c:pt>
                <c:pt idx="28">
                  <c:v>163.982</c:v>
                </c:pt>
                <c:pt idx="29">
                  <c:v>169.83850000000001</c:v>
                </c:pt>
                <c:pt idx="30">
                  <c:v>175.69499999999999</c:v>
                </c:pt>
                <c:pt idx="31">
                  <c:v>181.5515</c:v>
                </c:pt>
                <c:pt idx="32">
                  <c:v>187.40799999999999</c:v>
                </c:pt>
              </c:numCache>
            </c:numRef>
          </c:xVal>
          <c:yVal>
            <c:numRef>
              <c:f>分析!$N$5:$N$37</c:f>
              <c:numCache>
                <c:formatCode>0.00</c:formatCode>
                <c:ptCount val="33"/>
                <c:pt idx="0">
                  <c:v>0</c:v>
                </c:pt>
                <c:pt idx="1">
                  <c:v>-1.1689370511681885</c:v>
                </c:pt>
                <c:pt idx="2">
                  <c:v>-1.1033144087126399</c:v>
                </c:pt>
                <c:pt idx="3">
                  <c:v>-1.3381225486259574</c:v>
                </c:pt>
                <c:pt idx="4">
                  <c:v>-1.2354335806543411</c:v>
                </c:pt>
                <c:pt idx="5">
                  <c:v>-1.391562560483095</c:v>
                </c:pt>
                <c:pt idx="6">
                  <c:v>-2.0360373106075755</c:v>
                </c:pt>
                <c:pt idx="7">
                  <c:v>-2.4001486649581878</c:v>
                </c:pt>
                <c:pt idx="8">
                  <c:v>-2.1339343103793098</c:v>
                </c:pt>
                <c:pt idx="9">
                  <c:v>-2.576632428108141</c:v>
                </c:pt>
                <c:pt idx="10">
                  <c:v>-2.6599779547655089</c:v>
                </c:pt>
                <c:pt idx="11">
                  <c:v>-2.6171838509425385</c:v>
                </c:pt>
                <c:pt idx="12">
                  <c:v>-2.8681626285067381</c:v>
                </c:pt>
                <c:pt idx="13">
                  <c:v>-2.4428942125197182</c:v>
                </c:pt>
                <c:pt idx="14">
                  <c:v>-2.6699471965351478</c:v>
                </c:pt>
                <c:pt idx="15">
                  <c:v>-2.6849722806424836</c:v>
                </c:pt>
                <c:pt idx="16">
                  <c:v>-1.514860239422589</c:v>
                </c:pt>
                <c:pt idx="17">
                  <c:v>-0.71354849416776744</c:v>
                </c:pt>
                <c:pt idx="18">
                  <c:v>-1.1756412525521966</c:v>
                </c:pt>
                <c:pt idx="19">
                  <c:v>-1.1421337349893719</c:v>
                </c:pt>
                <c:pt idx="20">
                  <c:v>-0.95713533907814963</c:v>
                </c:pt>
                <c:pt idx="21">
                  <c:v>-0.35387725469009013</c:v>
                </c:pt>
                <c:pt idx="22">
                  <c:v>-0.47149414082653607</c:v>
                </c:pt>
                <c:pt idx="23">
                  <c:v>-1.2899944819992015E-2</c:v>
                </c:pt>
                <c:pt idx="24">
                  <c:v>0.29819128173082277</c:v>
                </c:pt>
                <c:pt idx="25">
                  <c:v>0.95730040363648072</c:v>
                </c:pt>
                <c:pt idx="26">
                  <c:v>0.33025117712759311</c:v>
                </c:pt>
                <c:pt idx="27">
                  <c:v>0.83698897457821886</c:v>
                </c:pt>
                <c:pt idx="28">
                  <c:v>0.69108211207785075</c:v>
                </c:pt>
                <c:pt idx="29">
                  <c:v>1.3376380569595199</c:v>
                </c:pt>
                <c:pt idx="30">
                  <c:v>0.7598653929474608</c:v>
                </c:pt>
                <c:pt idx="31">
                  <c:v>0.55781502027619467</c:v>
                </c:pt>
                <c:pt idx="32">
                  <c:v>-2.5067290005154064E-4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9-4B9B-8D65-15DFC7DD1ABC}"/>
            </c:ext>
          </c:extLst>
        </c:ser>
        <c:ser>
          <c:idx val="2"/>
          <c:order val="2"/>
          <c:tx>
            <c:v>サーボモータB実験①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分析!$S$5:$S$37</c:f>
              <c:numCache>
                <c:formatCode>0.00</c:formatCode>
                <c:ptCount val="33"/>
                <c:pt idx="0">
                  <c:v>0</c:v>
                </c:pt>
                <c:pt idx="1">
                  <c:v>5.7377500000000001</c:v>
                </c:pt>
                <c:pt idx="2">
                  <c:v>11.4755</c:v>
                </c:pt>
                <c:pt idx="3">
                  <c:v>17.213249999999999</c:v>
                </c:pt>
                <c:pt idx="4">
                  <c:v>22.951000000000001</c:v>
                </c:pt>
                <c:pt idx="5">
                  <c:v>28.688749999999999</c:v>
                </c:pt>
                <c:pt idx="6">
                  <c:v>34.426499999999997</c:v>
                </c:pt>
                <c:pt idx="7">
                  <c:v>40.164249999999996</c:v>
                </c:pt>
                <c:pt idx="8">
                  <c:v>45.902000000000001</c:v>
                </c:pt>
                <c:pt idx="9">
                  <c:v>51.639749999999999</c:v>
                </c:pt>
                <c:pt idx="10">
                  <c:v>57.377499999999998</c:v>
                </c:pt>
                <c:pt idx="11">
                  <c:v>63.115249999999996</c:v>
                </c:pt>
                <c:pt idx="12">
                  <c:v>68.852999999999994</c:v>
                </c:pt>
                <c:pt idx="13">
                  <c:v>74.59075</c:v>
                </c:pt>
                <c:pt idx="14">
                  <c:v>80.328499999999991</c:v>
                </c:pt>
                <c:pt idx="15">
                  <c:v>86.066249999999997</c:v>
                </c:pt>
                <c:pt idx="16">
                  <c:v>91.804000000000002</c:v>
                </c:pt>
                <c:pt idx="17">
                  <c:v>97.541749999999993</c:v>
                </c:pt>
                <c:pt idx="18">
                  <c:v>103.2795</c:v>
                </c:pt>
                <c:pt idx="19">
                  <c:v>109.01724999999999</c:v>
                </c:pt>
                <c:pt idx="20">
                  <c:v>114.755</c:v>
                </c:pt>
                <c:pt idx="21">
                  <c:v>120.49275</c:v>
                </c:pt>
                <c:pt idx="22">
                  <c:v>126.23049999999999</c:v>
                </c:pt>
                <c:pt idx="23">
                  <c:v>131.96824999999998</c:v>
                </c:pt>
                <c:pt idx="24">
                  <c:v>137.70599999999999</c:v>
                </c:pt>
                <c:pt idx="25">
                  <c:v>143.44374999999999</c:v>
                </c:pt>
                <c:pt idx="26">
                  <c:v>149.1815</c:v>
                </c:pt>
                <c:pt idx="27">
                  <c:v>154.91925000000001</c:v>
                </c:pt>
                <c:pt idx="28">
                  <c:v>160.65699999999998</c:v>
                </c:pt>
                <c:pt idx="29">
                  <c:v>166.39474999999999</c:v>
                </c:pt>
                <c:pt idx="30">
                  <c:v>172.13249999999999</c:v>
                </c:pt>
                <c:pt idx="31">
                  <c:v>177.87025</c:v>
                </c:pt>
                <c:pt idx="32">
                  <c:v>183.608</c:v>
                </c:pt>
              </c:numCache>
            </c:numRef>
          </c:xVal>
          <c:yVal>
            <c:numRef>
              <c:f>分析!$T$5:$T$37</c:f>
              <c:numCache>
                <c:formatCode>0.00</c:formatCode>
                <c:ptCount val="33"/>
                <c:pt idx="0">
                  <c:v>0</c:v>
                </c:pt>
                <c:pt idx="1">
                  <c:v>0.79493843834493383</c:v>
                </c:pt>
                <c:pt idx="2">
                  <c:v>0.34941135786742095</c:v>
                </c:pt>
                <c:pt idx="3">
                  <c:v>0.57732709706748508</c:v>
                </c:pt>
                <c:pt idx="4">
                  <c:v>0.54315530586165295</c:v>
                </c:pt>
                <c:pt idx="5">
                  <c:v>0.29196223971678137</c:v>
                </c:pt>
                <c:pt idx="6">
                  <c:v>0.47518464374076785</c:v>
                </c:pt>
                <c:pt idx="7">
                  <c:v>0.76876689763129491</c:v>
                </c:pt>
                <c:pt idx="8">
                  <c:v>0.51520004537731268</c:v>
                </c:pt>
                <c:pt idx="9">
                  <c:v>0.60215999243146001</c:v>
                </c:pt>
                <c:pt idx="10">
                  <c:v>0.48395366264983863</c:v>
                </c:pt>
                <c:pt idx="11">
                  <c:v>0.47851374097243848</c:v>
                </c:pt>
                <c:pt idx="12">
                  <c:v>-0.11294157086759071</c:v>
                </c:pt>
                <c:pt idx="13">
                  <c:v>0.11111853279304285</c:v>
                </c:pt>
                <c:pt idx="14">
                  <c:v>-9.1878553281787845E-2</c:v>
                </c:pt>
                <c:pt idx="15">
                  <c:v>-2.5664378922613196E-2</c:v>
                </c:pt>
                <c:pt idx="16">
                  <c:v>0.2306216830268113</c:v>
                </c:pt>
                <c:pt idx="17">
                  <c:v>0.52721697712293292</c:v>
                </c:pt>
                <c:pt idx="18">
                  <c:v>0.15571196036633239</c:v>
                </c:pt>
                <c:pt idx="19">
                  <c:v>2.4127911832948712E-2</c:v>
                </c:pt>
                <c:pt idx="20">
                  <c:v>0.64534079811519973</c:v>
                </c:pt>
                <c:pt idx="21">
                  <c:v>0.82473551834019077</c:v>
                </c:pt>
                <c:pt idx="22">
                  <c:v>0.6559015251416298</c:v>
                </c:pt>
                <c:pt idx="23">
                  <c:v>1.2845535983692002</c:v>
                </c:pt>
                <c:pt idx="24">
                  <c:v>1.4179206928837402</c:v>
                </c:pt>
                <c:pt idx="25">
                  <c:v>1.576114124915307</c:v>
                </c:pt>
                <c:pt idx="26">
                  <c:v>0.81239616657717306</c:v>
                </c:pt>
                <c:pt idx="27">
                  <c:v>0.84707734665227008</c:v>
                </c:pt>
                <c:pt idx="28">
                  <c:v>0.97250697270399655</c:v>
                </c:pt>
                <c:pt idx="29">
                  <c:v>0.85822766697023667</c:v>
                </c:pt>
                <c:pt idx="30">
                  <c:v>1.0488713584209961</c:v>
                </c:pt>
                <c:pt idx="31">
                  <c:v>1.1409114172592751</c:v>
                </c:pt>
                <c:pt idx="32">
                  <c:v>-4.6583389888610327E-5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29-4B9B-8D65-15DFC7DD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322000"/>
        <c:axId val="1495318640"/>
      </c:scatterChart>
      <c:valAx>
        <c:axId val="1495322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5318640"/>
        <c:crosses val="autoZero"/>
        <c:crossBetween val="midCat"/>
      </c:valAx>
      <c:valAx>
        <c:axId val="14953186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 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53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48319474454619"/>
          <c:y val="0.6904386599892649"/>
          <c:w val="0.26512044588413264"/>
          <c:h val="0.15830317176581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184512</xdr:colOff>
      <xdr:row>3</xdr:row>
      <xdr:rowOff>4353</xdr:rowOff>
    </xdr:from>
    <xdr:to>
      <xdr:col>33</xdr:col>
      <xdr:colOff>340722</xdr:colOff>
      <xdr:row>20</xdr:row>
      <xdr:rowOff>168728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5D2919-145E-ECB3-EF67-80F99586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7BA-2590-4230-9246-2A6BA88A76F9}">
  <dimension ref="A1:N37"/>
  <sheetViews>
    <sheetView tabSelected="1" zoomScale="97" zoomScaleNormal="78" workbookViewId="0">
      <selection sqref="A1:B1"/>
    </sheetView>
  </sheetViews>
  <sheetFormatPr defaultRowHeight="18" x14ac:dyDescent="0.45"/>
  <cols>
    <col min="1" max="1" width="7.19921875" customWidth="1"/>
    <col min="6" max="6" width="6.19921875" customWidth="1"/>
    <col min="11" max="11" width="7.69921875" customWidth="1"/>
  </cols>
  <sheetData>
    <row r="1" spans="1:14" x14ac:dyDescent="0.45">
      <c r="A1" s="41" t="s">
        <v>0</v>
      </c>
      <c r="B1" s="41"/>
      <c r="F1" t="s">
        <v>1</v>
      </c>
      <c r="K1" t="s">
        <v>2</v>
      </c>
    </row>
    <row r="2" spans="1:14" x14ac:dyDescent="0.45">
      <c r="A2" s="2" t="s">
        <v>3</v>
      </c>
      <c r="B2" s="2" t="s">
        <v>4</v>
      </c>
      <c r="C2" s="2" t="s">
        <v>5</v>
      </c>
      <c r="D2" s="2" t="s">
        <v>6</v>
      </c>
      <c r="F2" s="3" t="s">
        <v>3</v>
      </c>
      <c r="G2" s="3" t="s">
        <v>4</v>
      </c>
      <c r="H2" s="3" t="s">
        <v>5</v>
      </c>
      <c r="I2" s="3" t="s">
        <v>6</v>
      </c>
      <c r="K2" s="3" t="s">
        <v>3</v>
      </c>
      <c r="L2" s="3" t="s">
        <v>4</v>
      </c>
      <c r="M2" s="3" t="s">
        <v>5</v>
      </c>
      <c r="N2" s="3" t="s">
        <v>6</v>
      </c>
    </row>
    <row r="3" spans="1:14" x14ac:dyDescent="0.45">
      <c r="A3" s="2">
        <v>0</v>
      </c>
      <c r="B3" s="2">
        <v>13.75</v>
      </c>
      <c r="C3" s="2">
        <v>1</v>
      </c>
      <c r="D3" s="2">
        <f>ATAN(C3/B3)*180</f>
        <v>13.067901671489031</v>
      </c>
      <c r="F3" s="4">
        <v>0</v>
      </c>
      <c r="G3" s="4">
        <v>13.5</v>
      </c>
      <c r="H3" s="4">
        <v>-0.4</v>
      </c>
      <c r="I3" s="4">
        <f>ATAN(H3/G3)*180</f>
        <v>-5.3317734172426992</v>
      </c>
      <c r="K3" s="4">
        <v>0</v>
      </c>
      <c r="L3" s="4">
        <v>13.5</v>
      </c>
      <c r="M3" s="4">
        <v>0.4</v>
      </c>
      <c r="N3" s="4">
        <f>ATAN(M3/L3)*180</f>
        <v>5.3317734172426992</v>
      </c>
    </row>
    <row r="4" spans="1:14" x14ac:dyDescent="0.45">
      <c r="A4" s="2">
        <v>10</v>
      </c>
      <c r="B4" s="2">
        <v>13.7</v>
      </c>
      <c r="C4" s="2">
        <v>1.2</v>
      </c>
      <c r="D4" s="2">
        <f t="shared" ref="D4:D35" si="0">ATAN(C4/B4)*180</f>
        <v>15.726286773451783</v>
      </c>
      <c r="F4" s="4">
        <v>10</v>
      </c>
      <c r="G4" s="4">
        <v>14.3</v>
      </c>
      <c r="H4" s="4">
        <v>0.9</v>
      </c>
      <c r="I4" s="4">
        <f t="shared" ref="I4:I35" si="1">ATAN(H4/G4)*180</f>
        <v>11.31374887660284</v>
      </c>
      <c r="K4" s="4">
        <v>10</v>
      </c>
      <c r="L4" s="4">
        <v>13.6</v>
      </c>
      <c r="M4" s="4">
        <v>1.5</v>
      </c>
      <c r="N4" s="4">
        <f t="shared" ref="N4:N35" si="2">ATAN(M4/L4)*180</f>
        <v>19.7730213924835</v>
      </c>
    </row>
    <row r="5" spans="1:14" x14ac:dyDescent="0.45">
      <c r="A5" s="2">
        <v>20</v>
      </c>
      <c r="B5" s="2">
        <v>13.5</v>
      </c>
      <c r="C5" s="2">
        <v>2.5</v>
      </c>
      <c r="D5" s="2">
        <f t="shared" si="0"/>
        <v>32.959947107247146</v>
      </c>
      <c r="F5" s="4">
        <v>20</v>
      </c>
      <c r="G5" s="4">
        <v>13.5</v>
      </c>
      <c r="H5" s="4">
        <v>2.2000000000000002</v>
      </c>
      <c r="I5" s="4">
        <f t="shared" si="1"/>
        <v>29.077726285912469</v>
      </c>
      <c r="K5" s="4">
        <v>20</v>
      </c>
      <c r="L5" s="4">
        <v>13.5</v>
      </c>
      <c r="M5" s="4">
        <v>2.9</v>
      </c>
      <c r="N5" s="4">
        <f t="shared" si="2"/>
        <v>38.087847013300731</v>
      </c>
    </row>
    <row r="6" spans="1:14" x14ac:dyDescent="0.45">
      <c r="A6" s="2">
        <v>30</v>
      </c>
      <c r="B6" s="2">
        <v>13.2</v>
      </c>
      <c r="C6" s="2">
        <v>3.8</v>
      </c>
      <c r="D6" s="2">
        <f t="shared" si="0"/>
        <v>50.453938140921203</v>
      </c>
      <c r="F6" s="4">
        <v>30</v>
      </c>
      <c r="G6" s="4">
        <v>13.5</v>
      </c>
      <c r="H6" s="4">
        <v>2.5</v>
      </c>
      <c r="I6" s="4">
        <f t="shared" si="1"/>
        <v>32.959947107247146</v>
      </c>
      <c r="K6" s="4">
        <v>30</v>
      </c>
      <c r="L6" s="4">
        <v>13.5</v>
      </c>
      <c r="M6" s="4">
        <v>4.4000000000000004</v>
      </c>
      <c r="N6" s="4">
        <f t="shared" si="2"/>
        <v>56.712445081950591</v>
      </c>
    </row>
    <row r="7" spans="1:14" x14ac:dyDescent="0.45">
      <c r="A7" s="2">
        <v>40</v>
      </c>
      <c r="B7" s="2">
        <v>12.6</v>
      </c>
      <c r="C7" s="2">
        <v>5.3</v>
      </c>
      <c r="D7" s="2">
        <f t="shared" si="0"/>
        <v>71.670165133921444</v>
      </c>
      <c r="F7" s="4">
        <v>40</v>
      </c>
      <c r="G7" s="4">
        <v>13</v>
      </c>
      <c r="H7" s="4">
        <v>5</v>
      </c>
      <c r="I7" s="4">
        <f t="shared" si="1"/>
        <v>66.091290087279461</v>
      </c>
      <c r="K7" s="4">
        <v>40</v>
      </c>
      <c r="L7" s="4">
        <v>13</v>
      </c>
      <c r="M7" s="4">
        <v>5.7</v>
      </c>
      <c r="N7" s="4">
        <f t="shared" si="2"/>
        <v>74.379099302734772</v>
      </c>
    </row>
    <row r="8" spans="1:14" x14ac:dyDescent="0.45">
      <c r="A8" s="2">
        <v>50</v>
      </c>
      <c r="B8" s="2">
        <v>12.1</v>
      </c>
      <c r="C8" s="2">
        <v>6.6</v>
      </c>
      <c r="D8" s="2">
        <f t="shared" si="0"/>
        <v>89.882409902423404</v>
      </c>
      <c r="F8" s="4">
        <v>50</v>
      </c>
      <c r="G8" s="4">
        <v>12.5</v>
      </c>
      <c r="H8" s="4">
        <v>6.3</v>
      </c>
      <c r="I8" s="4">
        <f t="shared" si="1"/>
        <v>84.03164753568862</v>
      </c>
      <c r="K8" s="4">
        <v>50</v>
      </c>
      <c r="L8" s="4">
        <v>12</v>
      </c>
      <c r="M8" s="4">
        <v>6.8</v>
      </c>
      <c r="N8" s="4">
        <f t="shared" si="2"/>
        <v>92.798821342616222</v>
      </c>
    </row>
    <row r="9" spans="1:14" x14ac:dyDescent="0.45">
      <c r="A9" s="2">
        <v>60</v>
      </c>
      <c r="B9" s="2">
        <v>11.8</v>
      </c>
      <c r="C9" s="2">
        <v>7.8</v>
      </c>
      <c r="D9" s="2">
        <f t="shared" si="0"/>
        <v>105.13458990410535</v>
      </c>
      <c r="F9" s="4">
        <v>60</v>
      </c>
      <c r="G9" s="4">
        <v>11.5</v>
      </c>
      <c r="H9" s="4">
        <v>7.5</v>
      </c>
      <c r="I9" s="4">
        <f t="shared" si="1"/>
        <v>104.02234865320422</v>
      </c>
      <c r="K9" s="4">
        <v>60</v>
      </c>
      <c r="L9" s="4">
        <v>12</v>
      </c>
      <c r="M9" s="4">
        <v>8.5</v>
      </c>
      <c r="N9" s="4">
        <f t="shared" si="2"/>
        <v>110.93344873129283</v>
      </c>
    </row>
    <row r="10" spans="1:14" x14ac:dyDescent="0.45">
      <c r="A10" s="2">
        <v>70</v>
      </c>
      <c r="B10" s="2">
        <v>10.5</v>
      </c>
      <c r="C10" s="2">
        <v>8.9</v>
      </c>
      <c r="D10" s="2">
        <f t="shared" si="0"/>
        <v>126.55983125209795</v>
      </c>
      <c r="F10" s="4">
        <v>70</v>
      </c>
      <c r="G10" s="4">
        <v>11</v>
      </c>
      <c r="H10" s="4">
        <v>8.6999999999999993</v>
      </c>
      <c r="I10" s="4">
        <f t="shared" si="1"/>
        <v>120.45115278551353</v>
      </c>
      <c r="K10" s="4">
        <v>70</v>
      </c>
      <c r="L10" s="4">
        <v>10.5</v>
      </c>
      <c r="M10" s="4">
        <v>8.9</v>
      </c>
      <c r="N10" s="4">
        <f t="shared" si="2"/>
        <v>126.55983125209795</v>
      </c>
    </row>
    <row r="11" spans="1:14" x14ac:dyDescent="0.45">
      <c r="A11" s="2">
        <v>80</v>
      </c>
      <c r="B11" s="2">
        <v>10</v>
      </c>
      <c r="C11" s="2">
        <v>9.4</v>
      </c>
      <c r="D11" s="2">
        <f t="shared" si="0"/>
        <v>135.80643309019302</v>
      </c>
      <c r="F11" s="4">
        <v>80</v>
      </c>
      <c r="G11" s="4">
        <v>10</v>
      </c>
      <c r="H11" s="4">
        <v>9.9499999999999993</v>
      </c>
      <c r="I11" s="4">
        <f t="shared" si="1"/>
        <v>140.92054253655482</v>
      </c>
      <c r="K11" s="4">
        <v>80</v>
      </c>
      <c r="L11" s="4">
        <v>9.5</v>
      </c>
      <c r="M11" s="4">
        <v>9.9</v>
      </c>
      <c r="N11" s="4">
        <f t="shared" si="2"/>
        <v>145.08248382414939</v>
      </c>
    </row>
    <row r="12" spans="1:14" x14ac:dyDescent="0.45">
      <c r="A12" s="2">
        <v>90</v>
      </c>
      <c r="B12" s="2">
        <v>8.5</v>
      </c>
      <c r="C12" s="2">
        <v>11.1</v>
      </c>
      <c r="D12" s="2">
        <f t="shared" si="0"/>
        <v>165.11062438724781</v>
      </c>
      <c r="F12" s="4">
        <v>90</v>
      </c>
      <c r="G12" s="4">
        <v>8.9</v>
      </c>
      <c r="H12" s="4">
        <v>11</v>
      </c>
      <c r="I12" s="4">
        <f t="shared" si="1"/>
        <v>160.29660182423174</v>
      </c>
      <c r="K12" s="4">
        <v>90</v>
      </c>
      <c r="L12" s="4">
        <v>8.5</v>
      </c>
      <c r="M12" s="4">
        <v>10.9</v>
      </c>
      <c r="N12" s="4">
        <f t="shared" si="2"/>
        <v>163.52714215664173</v>
      </c>
    </row>
    <row r="13" spans="1:14" x14ac:dyDescent="0.45">
      <c r="A13" s="2">
        <v>100</v>
      </c>
      <c r="B13" s="2">
        <v>7.3</v>
      </c>
      <c r="C13" s="2">
        <v>12.1</v>
      </c>
      <c r="D13" s="2">
        <f t="shared" si="0"/>
        <v>185.03093642843501</v>
      </c>
      <c r="F13" s="4">
        <v>100</v>
      </c>
      <c r="G13" s="4">
        <v>7.5</v>
      </c>
      <c r="H13" s="4">
        <v>11.7</v>
      </c>
      <c r="I13" s="4">
        <f t="shared" si="1"/>
        <v>180.13605535713353</v>
      </c>
      <c r="K13" s="4">
        <v>100</v>
      </c>
      <c r="L13" s="4">
        <v>7.5</v>
      </c>
      <c r="M13" s="4">
        <v>12.2</v>
      </c>
      <c r="N13" s="4">
        <f t="shared" si="2"/>
        <v>183.52778413969227</v>
      </c>
    </row>
    <row r="14" spans="1:14" x14ac:dyDescent="0.45">
      <c r="A14" s="2">
        <v>110</v>
      </c>
      <c r="B14" s="2">
        <v>6.1</v>
      </c>
      <c r="C14" s="2">
        <v>12.8</v>
      </c>
      <c r="D14" s="2">
        <f t="shared" si="0"/>
        <v>202.69330251011232</v>
      </c>
      <c r="F14" s="4">
        <v>110</v>
      </c>
      <c r="G14" s="4">
        <v>6.5</v>
      </c>
      <c r="H14" s="4">
        <v>12.8</v>
      </c>
      <c r="I14" s="4">
        <f t="shared" si="1"/>
        <v>198.16528838745774</v>
      </c>
      <c r="K14" s="4">
        <v>110</v>
      </c>
      <c r="L14" s="4">
        <v>6.1</v>
      </c>
      <c r="M14" s="4">
        <v>12.5</v>
      </c>
      <c r="N14" s="4">
        <f t="shared" si="2"/>
        <v>201.02304975511822</v>
      </c>
    </row>
    <row r="15" spans="1:14" x14ac:dyDescent="0.45">
      <c r="A15" s="2">
        <v>120</v>
      </c>
      <c r="B15" s="2">
        <v>4.7</v>
      </c>
      <c r="C15" s="2">
        <v>13.5</v>
      </c>
      <c r="D15" s="2">
        <f t="shared" si="0"/>
        <v>222.43899882853435</v>
      </c>
      <c r="F15" s="4">
        <v>120</v>
      </c>
      <c r="G15" s="4">
        <v>5</v>
      </c>
      <c r="H15" s="4">
        <v>13.4</v>
      </c>
      <c r="I15" s="4">
        <f t="shared" si="1"/>
        <v>218.45921692933857</v>
      </c>
      <c r="K15" s="4">
        <v>120</v>
      </c>
      <c r="L15" s="4">
        <v>4.5</v>
      </c>
      <c r="M15" s="4">
        <v>12.3</v>
      </c>
      <c r="N15" s="4">
        <f t="shared" si="2"/>
        <v>219.61230813840476</v>
      </c>
    </row>
    <row r="16" spans="1:14" x14ac:dyDescent="0.45">
      <c r="A16" s="2">
        <v>130</v>
      </c>
      <c r="B16" s="2">
        <v>3.3</v>
      </c>
      <c r="C16" s="2">
        <v>14</v>
      </c>
      <c r="D16" s="2">
        <f t="shared" si="0"/>
        <v>241.07536268064976</v>
      </c>
      <c r="F16" s="4">
        <v>130</v>
      </c>
      <c r="G16" s="4">
        <v>3.6</v>
      </c>
      <c r="H16" s="4">
        <v>14</v>
      </c>
      <c r="I16" s="4">
        <f t="shared" si="1"/>
        <v>237.4391439066078</v>
      </c>
      <c r="K16" s="4">
        <v>130</v>
      </c>
      <c r="L16" s="4">
        <v>3.3</v>
      </c>
      <c r="M16" s="4">
        <v>13.5</v>
      </c>
      <c r="N16" s="4">
        <f t="shared" si="2"/>
        <v>239.58957922639922</v>
      </c>
    </row>
    <row r="17" spans="1:14" x14ac:dyDescent="0.45">
      <c r="A17" s="2">
        <v>140</v>
      </c>
      <c r="B17" s="2">
        <v>1.6</v>
      </c>
      <c r="C17" s="2">
        <v>14</v>
      </c>
      <c r="D17" s="2">
        <f t="shared" si="0"/>
        <v>262.26077753721393</v>
      </c>
      <c r="F17" s="4">
        <v>140</v>
      </c>
      <c r="G17" s="4">
        <v>1.5</v>
      </c>
      <c r="H17" s="4">
        <v>10</v>
      </c>
      <c r="I17" s="4">
        <f t="shared" si="1"/>
        <v>255.9431482533719</v>
      </c>
      <c r="K17" s="4">
        <v>140</v>
      </c>
      <c r="L17" s="4">
        <v>2</v>
      </c>
      <c r="M17" s="4">
        <v>14</v>
      </c>
      <c r="N17" s="4">
        <f t="shared" si="2"/>
        <v>257.2018689943319</v>
      </c>
    </row>
    <row r="18" spans="1:14" x14ac:dyDescent="0.45">
      <c r="A18" s="2">
        <v>150</v>
      </c>
      <c r="B18" s="2">
        <v>0.3</v>
      </c>
      <c r="C18" s="2">
        <v>14.5</v>
      </c>
      <c r="D18" s="2">
        <f t="shared" si="0"/>
        <v>279.01973214270942</v>
      </c>
      <c r="F18" s="4">
        <v>150</v>
      </c>
      <c r="G18" s="4">
        <v>0.8</v>
      </c>
      <c r="H18" s="4">
        <v>14.6</v>
      </c>
      <c r="I18" s="4">
        <f t="shared" si="1"/>
        <v>272.89017841410288</v>
      </c>
      <c r="K18" s="4">
        <v>150</v>
      </c>
      <c r="L18" s="4">
        <v>0.7</v>
      </c>
      <c r="M18" s="4">
        <v>14.5</v>
      </c>
      <c r="N18" s="4">
        <f t="shared" si="2"/>
        <v>274.06042481105254</v>
      </c>
    </row>
    <row r="19" spans="1:14" x14ac:dyDescent="0.45">
      <c r="A19" s="2">
        <v>160</v>
      </c>
      <c r="B19" s="2">
        <v>-1.3</v>
      </c>
      <c r="C19" s="2">
        <v>14</v>
      </c>
      <c r="D19" s="2">
        <f t="shared" si="0"/>
        <v>-266.07684545772224</v>
      </c>
      <c r="F19" s="4">
        <v>160</v>
      </c>
      <c r="G19" s="4">
        <v>-0.8</v>
      </c>
      <c r="H19" s="4">
        <v>13</v>
      </c>
      <c r="I19" s="4">
        <f t="shared" si="1"/>
        <v>-271.68036676418353</v>
      </c>
      <c r="K19" s="4">
        <v>160</v>
      </c>
      <c r="L19" s="4">
        <v>-0.8</v>
      </c>
      <c r="M19" s="4">
        <v>14</v>
      </c>
      <c r="N19" s="4">
        <f t="shared" si="2"/>
        <v>-272.46879798995377</v>
      </c>
    </row>
    <row r="20" spans="1:14" x14ac:dyDescent="0.45">
      <c r="A20" s="2">
        <v>170</v>
      </c>
      <c r="B20" s="2">
        <v>-2.7</v>
      </c>
      <c r="C20" s="2">
        <v>14.5</v>
      </c>
      <c r="D20" s="2">
        <f t="shared" si="0"/>
        <v>-249.60561399586155</v>
      </c>
      <c r="F20" s="4">
        <v>170</v>
      </c>
      <c r="G20" s="4">
        <v>-2.7</v>
      </c>
      <c r="H20" s="4">
        <v>14.5</v>
      </c>
      <c r="I20" s="4">
        <f t="shared" si="1"/>
        <v>-249.60561399586155</v>
      </c>
      <c r="K20" s="4">
        <v>170</v>
      </c>
      <c r="L20" s="4">
        <v>-2.2999999999999998</v>
      </c>
      <c r="M20" s="4">
        <v>14.1</v>
      </c>
      <c r="N20" s="4">
        <f t="shared" si="2"/>
        <v>-253.63797833238118</v>
      </c>
    </row>
    <row r="21" spans="1:14" x14ac:dyDescent="0.45">
      <c r="A21" s="2">
        <v>180</v>
      </c>
      <c r="B21" s="2">
        <v>-4.3</v>
      </c>
      <c r="C21" s="2">
        <v>14</v>
      </c>
      <c r="D21" s="2">
        <f t="shared" si="0"/>
        <v>-229.10389257576153</v>
      </c>
      <c r="F21" s="4">
        <v>180</v>
      </c>
      <c r="G21" s="4">
        <v>-4</v>
      </c>
      <c r="H21" s="4">
        <v>13.6</v>
      </c>
      <c r="I21" s="4">
        <f t="shared" si="1"/>
        <v>-231.25407931396413</v>
      </c>
      <c r="K21" s="4">
        <v>180</v>
      </c>
      <c r="L21" s="4">
        <v>-3.5</v>
      </c>
      <c r="M21" s="4">
        <v>13</v>
      </c>
      <c r="N21" s="4">
        <f t="shared" si="2"/>
        <v>-235.4042871205159</v>
      </c>
    </row>
    <row r="22" spans="1:14" x14ac:dyDescent="0.45">
      <c r="A22" s="2">
        <v>190</v>
      </c>
      <c r="B22" s="2">
        <v>-5.7</v>
      </c>
      <c r="C22" s="2">
        <v>13.5</v>
      </c>
      <c r="D22" s="2">
        <f t="shared" si="0"/>
        <v>-210.83054990319397</v>
      </c>
      <c r="F22" s="4">
        <v>190</v>
      </c>
      <c r="G22" s="4">
        <v>-5.5</v>
      </c>
      <c r="H22" s="4">
        <v>13.6</v>
      </c>
      <c r="I22" s="4">
        <f t="shared" si="1"/>
        <v>-213.56864992477392</v>
      </c>
      <c r="K22" s="4">
        <v>190</v>
      </c>
      <c r="L22" s="4">
        <v>-5</v>
      </c>
      <c r="M22" s="4">
        <v>13.3</v>
      </c>
      <c r="N22" s="4">
        <f t="shared" si="2"/>
        <v>-218.01634802669403</v>
      </c>
    </row>
    <row r="23" spans="1:14" x14ac:dyDescent="0.45">
      <c r="A23" s="2">
        <v>200</v>
      </c>
      <c r="B23" s="2">
        <v>-7</v>
      </c>
      <c r="C23" s="2">
        <v>12.6</v>
      </c>
      <c r="D23" s="2">
        <f t="shared" si="0"/>
        <v>-191.46560803246075</v>
      </c>
      <c r="F23" s="4">
        <v>200</v>
      </c>
      <c r="G23" s="4">
        <v>-7</v>
      </c>
      <c r="H23" s="4">
        <v>13</v>
      </c>
      <c r="I23" s="4">
        <f t="shared" si="1"/>
        <v>-193.8338924175568</v>
      </c>
      <c r="K23" s="4">
        <v>200</v>
      </c>
      <c r="L23" s="4">
        <v>-6</v>
      </c>
      <c r="M23" s="4">
        <v>12</v>
      </c>
      <c r="N23" s="4">
        <f t="shared" si="2"/>
        <v>-199.28676920293628</v>
      </c>
    </row>
    <row r="24" spans="1:14" x14ac:dyDescent="0.45">
      <c r="A24" s="2">
        <v>210</v>
      </c>
      <c r="B24" s="2">
        <v>-8.5</v>
      </c>
      <c r="C24" s="2">
        <v>12.2</v>
      </c>
      <c r="D24" s="2">
        <f t="shared" si="0"/>
        <v>-173.20935880565585</v>
      </c>
      <c r="F24" s="4">
        <v>210</v>
      </c>
      <c r="G24" s="4">
        <v>-8.1999999999999993</v>
      </c>
      <c r="H24" s="4">
        <v>12.2</v>
      </c>
      <c r="I24" s="4">
        <f t="shared" si="1"/>
        <v>-176.22362812561087</v>
      </c>
      <c r="K24" s="4">
        <v>210</v>
      </c>
      <c r="L24" s="4">
        <v>-7.6</v>
      </c>
      <c r="M24" s="4">
        <v>12.3</v>
      </c>
      <c r="N24" s="4">
        <f t="shared" si="2"/>
        <v>-183.11920761740467</v>
      </c>
    </row>
    <row r="25" spans="1:14" x14ac:dyDescent="0.45">
      <c r="A25" s="2">
        <v>220</v>
      </c>
      <c r="B25" s="2">
        <v>-9.3000000000000007</v>
      </c>
      <c r="C25" s="2">
        <v>11</v>
      </c>
      <c r="D25" s="2">
        <f t="shared" si="0"/>
        <v>-156.41047068265806</v>
      </c>
      <c r="F25" s="4">
        <v>220</v>
      </c>
      <c r="G25" s="4">
        <v>-7</v>
      </c>
      <c r="H25" s="4">
        <v>8.4</v>
      </c>
      <c r="I25" s="4">
        <f t="shared" si="1"/>
        <v>-157.69044910767482</v>
      </c>
      <c r="K25" s="4">
        <v>220</v>
      </c>
      <c r="L25" s="4">
        <v>-8.5</v>
      </c>
      <c r="M25" s="4">
        <v>11.1</v>
      </c>
      <c r="N25" s="4">
        <f t="shared" si="2"/>
        <v>-165.11062438724781</v>
      </c>
    </row>
    <row r="26" spans="1:14" x14ac:dyDescent="0.45">
      <c r="A26" s="2">
        <v>230</v>
      </c>
      <c r="B26" s="2">
        <v>-10.5</v>
      </c>
      <c r="C26" s="2">
        <v>10.050000000000001</v>
      </c>
      <c r="D26" s="2">
        <f t="shared" si="0"/>
        <v>-137.43069340944061</v>
      </c>
      <c r="F26" s="4">
        <v>230</v>
      </c>
      <c r="G26" s="4">
        <v>-10</v>
      </c>
      <c r="H26" s="4">
        <v>9.8000000000000007</v>
      </c>
      <c r="I26" s="4">
        <f t="shared" si="1"/>
        <v>-139.55354942618277</v>
      </c>
      <c r="K26" s="4">
        <v>230</v>
      </c>
      <c r="L26" s="4">
        <v>-10</v>
      </c>
      <c r="M26" s="4">
        <v>10.7</v>
      </c>
      <c r="N26" s="4">
        <f t="shared" si="2"/>
        <v>-147.45630727636259</v>
      </c>
    </row>
    <row r="27" spans="1:14" x14ac:dyDescent="0.45">
      <c r="A27" s="2">
        <v>240</v>
      </c>
      <c r="B27" s="2">
        <v>-9.5</v>
      </c>
      <c r="C27" s="2">
        <v>7.5</v>
      </c>
      <c r="D27" s="2">
        <f t="shared" si="0"/>
        <v>-120.29209538950512</v>
      </c>
      <c r="F27" s="4">
        <v>240</v>
      </c>
      <c r="G27" s="4">
        <v>-10</v>
      </c>
      <c r="H27" s="4">
        <v>8.1</v>
      </c>
      <c r="I27" s="4">
        <f t="shared" si="1"/>
        <v>-122.54558920484895</v>
      </c>
      <c r="K27" s="4">
        <v>240</v>
      </c>
      <c r="L27" s="4">
        <v>-11</v>
      </c>
      <c r="M27" s="4">
        <v>9.6</v>
      </c>
      <c r="N27" s="4">
        <f t="shared" si="2"/>
        <v>-129.157441297406</v>
      </c>
    </row>
    <row r="28" spans="1:14" x14ac:dyDescent="0.45">
      <c r="A28" s="2">
        <v>250</v>
      </c>
      <c r="B28" s="2">
        <v>-12.3</v>
      </c>
      <c r="C28" s="2">
        <v>7.8</v>
      </c>
      <c r="D28" s="2">
        <f t="shared" si="0"/>
        <v>-101.72689920121667</v>
      </c>
      <c r="F28" s="4">
        <v>250</v>
      </c>
      <c r="G28" s="4">
        <v>-11.6</v>
      </c>
      <c r="H28" s="4">
        <v>7.5</v>
      </c>
      <c r="I28" s="4">
        <f t="shared" si="1"/>
        <v>-103.31051476847509</v>
      </c>
      <c r="K28" s="4">
        <v>250</v>
      </c>
      <c r="L28" s="4">
        <v>-12</v>
      </c>
      <c r="M28" s="4">
        <v>8.6</v>
      </c>
      <c r="N28" s="4">
        <f t="shared" si="2"/>
        <v>-111.92837180950617</v>
      </c>
    </row>
    <row r="29" spans="1:14" x14ac:dyDescent="0.45">
      <c r="A29" s="2">
        <v>260</v>
      </c>
      <c r="B29" s="2">
        <v>-10</v>
      </c>
      <c r="C29" s="2">
        <v>5.7</v>
      </c>
      <c r="D29" s="2">
        <f t="shared" si="0"/>
        <v>-93.252335122209786</v>
      </c>
      <c r="F29" s="4">
        <v>260</v>
      </c>
      <c r="G29" s="4">
        <v>-11</v>
      </c>
      <c r="H29" s="4">
        <v>5.7</v>
      </c>
      <c r="I29" s="4">
        <f t="shared" si="1"/>
        <v>-86.055666948642966</v>
      </c>
      <c r="K29" s="4">
        <v>260</v>
      </c>
      <c r="L29" s="4">
        <v>-12.5</v>
      </c>
      <c r="M29" s="4">
        <v>7.1</v>
      </c>
      <c r="N29" s="4">
        <f t="shared" si="2"/>
        <v>-92.980382709324488</v>
      </c>
    </row>
    <row r="30" spans="1:14" x14ac:dyDescent="0.45">
      <c r="A30" s="2">
        <v>270</v>
      </c>
      <c r="B30" s="2">
        <v>-13.5</v>
      </c>
      <c r="C30" s="2">
        <v>5.2</v>
      </c>
      <c r="D30" s="2">
        <f t="shared" si="0"/>
        <v>-66.180620104759612</v>
      </c>
      <c r="F30" s="4">
        <v>270</v>
      </c>
      <c r="G30" s="4">
        <v>-13</v>
      </c>
      <c r="H30" s="4">
        <v>5.3</v>
      </c>
      <c r="I30" s="4">
        <f t="shared" si="1"/>
        <v>-69.681606713309577</v>
      </c>
      <c r="K30" s="4">
        <v>270</v>
      </c>
      <c r="L30" s="4">
        <v>-13</v>
      </c>
      <c r="M30" s="4">
        <v>5.7</v>
      </c>
      <c r="N30" s="4">
        <f t="shared" si="2"/>
        <v>-74.379099302734772</v>
      </c>
    </row>
    <row r="31" spans="1:14" x14ac:dyDescent="0.45">
      <c r="A31" s="2">
        <v>280</v>
      </c>
      <c r="B31" s="2">
        <v>-10</v>
      </c>
      <c r="C31" s="2">
        <v>2.8</v>
      </c>
      <c r="D31" s="2">
        <f t="shared" si="0"/>
        <v>-49.141566555607909</v>
      </c>
      <c r="F31" s="4">
        <v>280</v>
      </c>
      <c r="G31" s="4">
        <v>-12</v>
      </c>
      <c r="H31" s="4">
        <v>3.55</v>
      </c>
      <c r="I31" s="4">
        <f t="shared" si="1"/>
        <v>-51.773362993603641</v>
      </c>
      <c r="K31" s="4">
        <v>280</v>
      </c>
      <c r="L31" s="4">
        <v>-14</v>
      </c>
      <c r="M31" s="4">
        <v>4.5999999999999996</v>
      </c>
      <c r="N31" s="4">
        <f t="shared" si="2"/>
        <v>-57.142572345833578</v>
      </c>
    </row>
    <row r="32" spans="1:14" x14ac:dyDescent="0.45">
      <c r="A32" s="2">
        <v>290</v>
      </c>
      <c r="B32" s="2">
        <v>-13.7</v>
      </c>
      <c r="C32" s="2">
        <v>2.4</v>
      </c>
      <c r="D32" s="2">
        <f t="shared" si="0"/>
        <v>-31.216089649477944</v>
      </c>
      <c r="F32" s="4">
        <v>290</v>
      </c>
      <c r="G32" s="4">
        <v>-14</v>
      </c>
      <c r="H32" s="4">
        <v>2.6</v>
      </c>
      <c r="I32" s="4">
        <f t="shared" si="1"/>
        <v>-33.052018710470428</v>
      </c>
      <c r="K32" s="4">
        <v>290</v>
      </c>
      <c r="L32" s="4">
        <v>-14</v>
      </c>
      <c r="M32" s="4">
        <v>3.1</v>
      </c>
      <c r="N32" s="4">
        <f t="shared" si="2"/>
        <v>-39.224252945911019</v>
      </c>
    </row>
    <row r="33" spans="1:14" x14ac:dyDescent="0.45">
      <c r="A33" s="2">
        <v>300</v>
      </c>
      <c r="B33" s="2">
        <v>-10</v>
      </c>
      <c r="C33" s="2">
        <v>0.8</v>
      </c>
      <c r="D33" s="2">
        <f t="shared" si="0"/>
        <v>-14.369397428202717</v>
      </c>
      <c r="F33" s="4">
        <v>300</v>
      </c>
      <c r="G33" s="4">
        <v>-14</v>
      </c>
      <c r="H33" s="4">
        <v>1.2</v>
      </c>
      <c r="I33" s="4">
        <f t="shared" si="1"/>
        <v>-15.390952862076835</v>
      </c>
      <c r="K33" s="4">
        <v>300</v>
      </c>
      <c r="L33" s="4">
        <v>-14</v>
      </c>
      <c r="M33" s="4">
        <v>1.6</v>
      </c>
      <c r="N33" s="4">
        <f t="shared" si="2"/>
        <v>-20.482561285867455</v>
      </c>
    </row>
    <row r="34" spans="1:14" x14ac:dyDescent="0.45">
      <c r="A34" s="2">
        <v>310</v>
      </c>
      <c r="B34" s="2">
        <v>-14</v>
      </c>
      <c r="C34" s="2">
        <v>-0.4</v>
      </c>
      <c r="D34" s="2">
        <f t="shared" si="0"/>
        <v>5.1414584109767993</v>
      </c>
      <c r="F34" s="4">
        <v>310</v>
      </c>
      <c r="G34" s="4">
        <v>-14</v>
      </c>
      <c r="H34" s="4">
        <v>-0.25</v>
      </c>
      <c r="I34" s="4">
        <f t="shared" si="1"/>
        <v>3.2139441251194527</v>
      </c>
      <c r="K34" s="4">
        <v>310</v>
      </c>
      <c r="L34" s="4">
        <v>-14</v>
      </c>
      <c r="M34" s="4">
        <v>0.3</v>
      </c>
      <c r="N34" s="4">
        <f t="shared" si="2"/>
        <v>-3.8565526407362216</v>
      </c>
    </row>
    <row r="35" spans="1:14" x14ac:dyDescent="0.45">
      <c r="A35" s="2">
        <v>320</v>
      </c>
      <c r="B35" s="2">
        <v>-10</v>
      </c>
      <c r="C35" s="2">
        <v>-1.1000000000000001</v>
      </c>
      <c r="D35" s="2">
        <f t="shared" si="0"/>
        <v>19.720714819309983</v>
      </c>
      <c r="F35" s="4">
        <v>320</v>
      </c>
      <c r="G35" s="4">
        <v>-14</v>
      </c>
      <c r="H35" s="4">
        <v>-1.4</v>
      </c>
      <c r="I35" s="4">
        <f t="shared" si="1"/>
        <v>17.940357448409163</v>
      </c>
      <c r="K35" s="4">
        <v>320</v>
      </c>
      <c r="L35" s="4">
        <v>-14</v>
      </c>
      <c r="M35" s="4">
        <v>-1.3</v>
      </c>
      <c r="N35" s="4">
        <f t="shared" si="2"/>
        <v>16.666493365359184</v>
      </c>
    </row>
    <row r="36" spans="1:14" x14ac:dyDescent="0.45">
      <c r="A36" s="1"/>
      <c r="F36" s="1"/>
      <c r="K36" s="1"/>
    </row>
    <row r="37" spans="1:14" x14ac:dyDescent="0.45">
      <c r="A37" s="1"/>
      <c r="K37" s="1"/>
    </row>
  </sheetData>
  <mergeCells count="1">
    <mergeCell ref="A1:B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7DB3-D4D7-4763-BAD2-7639D20CB785}">
  <dimension ref="B1:W39"/>
  <sheetViews>
    <sheetView topLeftCell="W4" zoomScale="130" zoomScaleNormal="130" workbookViewId="0">
      <selection activeCell="AI8" sqref="AI8"/>
    </sheetView>
  </sheetViews>
  <sheetFormatPr defaultRowHeight="18" x14ac:dyDescent="0.45"/>
  <cols>
    <col min="2" max="2" width="12.19921875" bestFit="1" customWidth="1"/>
    <col min="3" max="3" width="7.09765625" customWidth="1"/>
    <col min="4" max="4" width="7.09765625" bestFit="1" customWidth="1"/>
    <col min="5" max="5" width="6.8984375" hidden="1" customWidth="1"/>
    <col min="6" max="8" width="6.8984375" customWidth="1"/>
    <col min="9" max="10" width="6.3984375" customWidth="1"/>
    <col min="11" max="11" width="6.8984375" hidden="1" customWidth="1"/>
    <col min="12" max="14" width="6.8984375" customWidth="1"/>
    <col min="15" max="16" width="6.3984375" customWidth="1"/>
    <col min="17" max="17" width="6.8984375" hidden="1" customWidth="1"/>
    <col min="18" max="20" width="6.8984375" customWidth="1"/>
    <col min="21" max="22" width="18.69921875" bestFit="1" customWidth="1"/>
    <col min="23" max="23" width="20.69921875" bestFit="1" customWidth="1"/>
  </cols>
  <sheetData>
    <row r="1" spans="2:23" ht="18.600000000000001" thickBot="1" x14ac:dyDescent="0.5"/>
    <row r="2" spans="2:23" x14ac:dyDescent="0.45">
      <c r="B2" s="42" t="s">
        <v>7</v>
      </c>
      <c r="C2" s="47" t="s">
        <v>14</v>
      </c>
      <c r="D2" s="48"/>
      <c r="E2" s="48"/>
      <c r="F2" s="48"/>
      <c r="G2" s="48"/>
      <c r="H2" s="49"/>
      <c r="I2" s="50" t="s">
        <v>15</v>
      </c>
      <c r="J2" s="48"/>
      <c r="K2" s="48"/>
      <c r="L2" s="48"/>
      <c r="M2" s="48"/>
      <c r="N2" s="51"/>
      <c r="O2" s="47" t="s">
        <v>16</v>
      </c>
      <c r="P2" s="48"/>
      <c r="Q2" s="48"/>
      <c r="R2" s="48"/>
      <c r="S2" s="48"/>
      <c r="T2" s="49"/>
    </row>
    <row r="3" spans="2:23" x14ac:dyDescent="0.45">
      <c r="B3" s="43"/>
      <c r="C3" s="52" t="s">
        <v>11</v>
      </c>
      <c r="D3" s="45"/>
      <c r="E3" s="3"/>
      <c r="F3" s="45" t="s">
        <v>6</v>
      </c>
      <c r="G3" s="45"/>
      <c r="H3" s="46"/>
      <c r="I3" s="53" t="s">
        <v>11</v>
      </c>
      <c r="J3" s="45"/>
      <c r="K3" s="3"/>
      <c r="L3" s="45" t="s">
        <v>6</v>
      </c>
      <c r="M3" s="45"/>
      <c r="N3" s="54"/>
      <c r="O3" s="52" t="s">
        <v>11</v>
      </c>
      <c r="P3" s="45"/>
      <c r="Q3" s="3"/>
      <c r="R3" s="45" t="s">
        <v>6</v>
      </c>
      <c r="S3" s="45"/>
      <c r="T3" s="46"/>
    </row>
    <row r="4" spans="2:23" ht="18.600000000000001" thickBot="1" x14ac:dyDescent="0.5">
      <c r="B4" s="44"/>
      <c r="C4" s="22" t="s">
        <v>12</v>
      </c>
      <c r="D4" s="23" t="s">
        <v>13</v>
      </c>
      <c r="E4" s="23"/>
      <c r="F4" s="23" t="s">
        <v>9</v>
      </c>
      <c r="G4" s="23" t="s">
        <v>8</v>
      </c>
      <c r="H4" s="24" t="s">
        <v>10</v>
      </c>
      <c r="I4" s="25" t="s">
        <v>12</v>
      </c>
      <c r="J4" s="23" t="s">
        <v>13</v>
      </c>
      <c r="K4" s="23"/>
      <c r="L4" s="23" t="s">
        <v>9</v>
      </c>
      <c r="M4" s="23" t="s">
        <v>8</v>
      </c>
      <c r="N4" s="26" t="s">
        <v>10</v>
      </c>
      <c r="O4" s="22" t="s">
        <v>12</v>
      </c>
      <c r="P4" s="23" t="s">
        <v>13</v>
      </c>
      <c r="Q4" s="23"/>
      <c r="R4" s="23" t="s">
        <v>9</v>
      </c>
      <c r="S4" s="23" t="s">
        <v>8</v>
      </c>
      <c r="T4" s="24" t="s">
        <v>10</v>
      </c>
    </row>
    <row r="5" spans="2:23" x14ac:dyDescent="0.45">
      <c r="B5" s="16">
        <v>700</v>
      </c>
      <c r="C5" s="33">
        <v>-100</v>
      </c>
      <c r="D5" s="34">
        <v>-11</v>
      </c>
      <c r="E5" s="17">
        <f t="shared" ref="E5:E36" si="0">MOD(ATAN2(C5,D5)*(180/PI())+360, 360)</f>
        <v>186.27729848959757</v>
      </c>
      <c r="F5" s="17">
        <f>$E$5-E5</f>
        <v>0</v>
      </c>
      <c r="G5" s="17">
        <f t="shared" ref="G5:G37" si="1">185.861/1600*(B5-700)</f>
        <v>0</v>
      </c>
      <c r="H5" s="18">
        <f t="shared" ref="H5:H37" si="2">F5-G5</f>
        <v>0</v>
      </c>
      <c r="I5" s="27">
        <v>-140</v>
      </c>
      <c r="J5" s="28">
        <v>-14</v>
      </c>
      <c r="K5" s="17">
        <f t="shared" ref="K5:K36" si="3">MOD(ATAN2(I5,J5)*(180/PI())+360, 360)</f>
        <v>185.71059313749964</v>
      </c>
      <c r="L5" s="17">
        <f>$K$5-K5</f>
        <v>0</v>
      </c>
      <c r="M5" s="17">
        <f t="shared" ref="M5:M37" si="4">187.408/1600*(B5-700)</f>
        <v>0</v>
      </c>
      <c r="N5" s="19">
        <f>L5-M5</f>
        <v>0</v>
      </c>
      <c r="O5" s="20">
        <v>-140</v>
      </c>
      <c r="P5" s="21">
        <v>-13</v>
      </c>
      <c r="Q5" s="17">
        <f>MOD(ATAN2(O5,P5)*(180/PI())+360, 360)</f>
        <v>185.30510960621038</v>
      </c>
      <c r="R5" s="17">
        <f>$Q$5-Q5</f>
        <v>0</v>
      </c>
      <c r="S5" s="17">
        <f t="shared" ref="S5:S37" si="5">183.608/1600*(B5-700)</f>
        <v>0</v>
      </c>
      <c r="T5" s="18">
        <f>R5-S5</f>
        <v>0</v>
      </c>
    </row>
    <row r="6" spans="2:23" x14ac:dyDescent="0.45">
      <c r="B6" s="10">
        <v>750</v>
      </c>
      <c r="C6" s="35">
        <v>-140</v>
      </c>
      <c r="D6" s="36">
        <v>-4</v>
      </c>
      <c r="E6" s="5">
        <f t="shared" si="0"/>
        <v>181.63657704161673</v>
      </c>
      <c r="F6" s="5">
        <f>$E$5-E6</f>
        <v>4.6407214479808374</v>
      </c>
      <c r="G6" s="5">
        <f t="shared" si="1"/>
        <v>5.8081562499999997</v>
      </c>
      <c r="H6" s="6">
        <f t="shared" si="2"/>
        <v>-1.1674348020191623</v>
      </c>
      <c r="I6" s="29">
        <v>-140</v>
      </c>
      <c r="J6" s="30">
        <v>-2.5</v>
      </c>
      <c r="K6" s="5">
        <f t="shared" si="3"/>
        <v>181.02303018866783</v>
      </c>
      <c r="L6" s="5">
        <f t="shared" ref="L6:L37" si="6">$K$5-K6</f>
        <v>4.6875629488318111</v>
      </c>
      <c r="M6" s="5">
        <f t="shared" si="4"/>
        <v>5.8564999999999996</v>
      </c>
      <c r="N6" s="12">
        <f t="shared" ref="N6:N37" si="7">L6-M6</f>
        <v>-1.1689370511681885</v>
      </c>
      <c r="O6" s="14">
        <v>-140</v>
      </c>
      <c r="P6" s="4">
        <v>3</v>
      </c>
      <c r="Q6" s="5">
        <f t="shared" ref="Q6:Q37" si="8">MOD(ATAN2(O6,P6)*(180/PI())+360, 360)</f>
        <v>178.77242116786545</v>
      </c>
      <c r="R6" s="5">
        <f t="shared" ref="R6:R37" si="9">$Q$5-Q6</f>
        <v>6.532688438344934</v>
      </c>
      <c r="S6" s="5">
        <f t="shared" si="5"/>
        <v>5.7377500000000001</v>
      </c>
      <c r="T6" s="6">
        <f t="shared" ref="T6:T37" si="10">R6-S6</f>
        <v>0.79493843834493383</v>
      </c>
      <c r="U6" s="39">
        <f>H5-H6</f>
        <v>1.1674348020191623</v>
      </c>
      <c r="V6" s="39">
        <f>N5-N6</f>
        <v>1.1689370511681885</v>
      </c>
      <c r="W6" s="40">
        <f>T5-T6</f>
        <v>-0.79493843834493383</v>
      </c>
    </row>
    <row r="7" spans="2:23" x14ac:dyDescent="0.45">
      <c r="B7" s="10">
        <v>800</v>
      </c>
      <c r="C7" s="35">
        <v>-100</v>
      </c>
      <c r="D7" s="36">
        <v>8</v>
      </c>
      <c r="E7" s="5">
        <f t="shared" si="0"/>
        <v>175.42607874009911</v>
      </c>
      <c r="F7" s="5">
        <f t="shared" ref="F7:F37" si="11">$E$5-E7</f>
        <v>10.851219749498455</v>
      </c>
      <c r="G7" s="5">
        <f t="shared" si="1"/>
        <v>11.616312499999999</v>
      </c>
      <c r="H7" s="6">
        <f t="shared" si="2"/>
        <v>-0.76509275050154457</v>
      </c>
      <c r="I7" s="29">
        <v>-140</v>
      </c>
      <c r="J7" s="30">
        <v>12</v>
      </c>
      <c r="K7" s="5">
        <f t="shared" si="3"/>
        <v>175.10090754621228</v>
      </c>
      <c r="L7" s="5">
        <f t="shared" si="6"/>
        <v>10.609685591287359</v>
      </c>
      <c r="M7" s="5">
        <f t="shared" si="4"/>
        <v>11.712999999999999</v>
      </c>
      <c r="N7" s="12">
        <f t="shared" si="7"/>
        <v>-1.1033144087126399</v>
      </c>
      <c r="O7" s="14">
        <v>-140</v>
      </c>
      <c r="P7" s="4">
        <v>16</v>
      </c>
      <c r="Q7" s="5">
        <f t="shared" si="8"/>
        <v>173.48019824834296</v>
      </c>
      <c r="R7" s="5">
        <f t="shared" si="9"/>
        <v>11.824911357867421</v>
      </c>
      <c r="S7" s="5">
        <f t="shared" si="5"/>
        <v>11.4755</v>
      </c>
      <c r="T7" s="6">
        <f t="shared" si="10"/>
        <v>0.34941135786742095</v>
      </c>
      <c r="U7" s="39">
        <f>H6-H7</f>
        <v>-0.4023420515176177</v>
      </c>
      <c r="V7" s="39">
        <f t="shared" ref="V7:V37" si="12">N6-N7</f>
        <v>-6.5622642455548608E-2</v>
      </c>
      <c r="W7" s="40">
        <f t="shared" ref="W7:W37" si="13">T6-T7</f>
        <v>0.44552708047751288</v>
      </c>
    </row>
    <row r="8" spans="2:23" x14ac:dyDescent="0.45">
      <c r="B8" s="10">
        <v>850</v>
      </c>
      <c r="C8" s="35">
        <v>-137</v>
      </c>
      <c r="D8" s="36">
        <v>24</v>
      </c>
      <c r="E8" s="5">
        <f t="shared" si="0"/>
        <v>170.06361005657163</v>
      </c>
      <c r="F8" s="5">
        <f t="shared" si="11"/>
        <v>16.213688433025936</v>
      </c>
      <c r="G8" s="5">
        <f t="shared" si="1"/>
        <v>17.424468749999999</v>
      </c>
      <c r="H8" s="6">
        <f t="shared" si="2"/>
        <v>-1.2107803169740627</v>
      </c>
      <c r="I8" s="29">
        <v>-140</v>
      </c>
      <c r="J8" s="30">
        <v>26</v>
      </c>
      <c r="K8" s="5">
        <f t="shared" si="3"/>
        <v>169.4792156861256</v>
      </c>
      <c r="L8" s="5">
        <f t="shared" si="6"/>
        <v>16.231377451374044</v>
      </c>
      <c r="M8" s="5">
        <f t="shared" si="4"/>
        <v>17.569500000000001</v>
      </c>
      <c r="N8" s="12">
        <f t="shared" si="7"/>
        <v>-1.3381225486259574</v>
      </c>
      <c r="O8" s="14">
        <v>-140</v>
      </c>
      <c r="P8" s="4">
        <v>31</v>
      </c>
      <c r="Q8" s="5">
        <f t="shared" si="8"/>
        <v>167.5145325091429</v>
      </c>
      <c r="R8" s="5">
        <f t="shared" si="9"/>
        <v>17.790577097067484</v>
      </c>
      <c r="S8" s="5">
        <f t="shared" si="5"/>
        <v>17.213249999999999</v>
      </c>
      <c r="T8" s="6">
        <f t="shared" si="10"/>
        <v>0.57732709706748508</v>
      </c>
      <c r="U8" s="39">
        <f>H7-H8</f>
        <v>0.44568756647251817</v>
      </c>
      <c r="V8" s="39">
        <f t="shared" si="12"/>
        <v>0.2348081399133175</v>
      </c>
      <c r="W8" s="40">
        <f t="shared" si="13"/>
        <v>-0.22791573920006414</v>
      </c>
    </row>
    <row r="9" spans="2:23" x14ac:dyDescent="0.45">
      <c r="B9" s="10">
        <v>900</v>
      </c>
      <c r="C9" s="35">
        <v>-100</v>
      </c>
      <c r="D9" s="36">
        <v>28</v>
      </c>
      <c r="E9" s="5">
        <f t="shared" si="0"/>
        <v>164.35775354279122</v>
      </c>
      <c r="F9" s="5">
        <f t="shared" si="11"/>
        <v>21.919544946806354</v>
      </c>
      <c r="G9" s="5">
        <f t="shared" si="1"/>
        <v>23.232624999999999</v>
      </c>
      <c r="H9" s="6">
        <f t="shared" si="2"/>
        <v>-1.3130800531936444</v>
      </c>
      <c r="I9" s="29">
        <v>-120</v>
      </c>
      <c r="J9" s="30">
        <v>35.5</v>
      </c>
      <c r="K9" s="5">
        <f t="shared" si="3"/>
        <v>163.52002671815399</v>
      </c>
      <c r="L9" s="5">
        <f t="shared" si="6"/>
        <v>22.190566419345657</v>
      </c>
      <c r="M9" s="5">
        <f t="shared" si="4"/>
        <v>23.425999999999998</v>
      </c>
      <c r="N9" s="12">
        <f t="shared" si="7"/>
        <v>-1.2354335806543411</v>
      </c>
      <c r="O9" s="14">
        <v>-140</v>
      </c>
      <c r="P9" s="4">
        <v>46</v>
      </c>
      <c r="Q9" s="5">
        <f t="shared" si="8"/>
        <v>161.81095430034873</v>
      </c>
      <c r="R9" s="5">
        <f t="shared" si="9"/>
        <v>23.494155305861653</v>
      </c>
      <c r="S9" s="5">
        <f t="shared" si="5"/>
        <v>22.951000000000001</v>
      </c>
      <c r="T9" s="6">
        <f t="shared" si="10"/>
        <v>0.54315530586165295</v>
      </c>
      <c r="U9" s="39">
        <f t="shared" ref="U9:U37" si="14">H8-H9</f>
        <v>0.10229973621958166</v>
      </c>
      <c r="V9" s="39">
        <f t="shared" si="12"/>
        <v>-0.10268896797161631</v>
      </c>
      <c r="W9" s="40">
        <f t="shared" si="13"/>
        <v>3.4171791205832136E-2</v>
      </c>
    </row>
    <row r="10" spans="2:23" x14ac:dyDescent="0.45">
      <c r="B10" s="10">
        <v>950</v>
      </c>
      <c r="C10" s="35">
        <v>-135</v>
      </c>
      <c r="D10" s="36">
        <v>52</v>
      </c>
      <c r="E10" s="5">
        <f t="shared" si="0"/>
        <v>158.93405434688134</v>
      </c>
      <c r="F10" s="5">
        <f t="shared" si="11"/>
        <v>27.34324414271623</v>
      </c>
      <c r="G10" s="5">
        <f t="shared" si="1"/>
        <v>29.040781249999998</v>
      </c>
      <c r="H10" s="6">
        <f t="shared" si="2"/>
        <v>-1.6975371072837682</v>
      </c>
      <c r="I10" s="29">
        <v>-130</v>
      </c>
      <c r="J10" s="30">
        <v>53</v>
      </c>
      <c r="K10" s="5">
        <f t="shared" si="3"/>
        <v>157.81965569798274</v>
      </c>
      <c r="L10" s="5">
        <f t="shared" si="6"/>
        <v>27.890937439516904</v>
      </c>
      <c r="M10" s="5">
        <f t="shared" si="4"/>
        <v>29.282499999999999</v>
      </c>
      <c r="N10" s="12">
        <f t="shared" si="7"/>
        <v>-1.391562560483095</v>
      </c>
      <c r="O10" s="14">
        <v>-130</v>
      </c>
      <c r="P10" s="4">
        <v>57</v>
      </c>
      <c r="Q10" s="5">
        <f t="shared" si="8"/>
        <v>156.3243973664936</v>
      </c>
      <c r="R10" s="5">
        <f t="shared" si="9"/>
        <v>28.98071223971678</v>
      </c>
      <c r="S10" s="5">
        <f t="shared" si="5"/>
        <v>28.688749999999999</v>
      </c>
      <c r="T10" s="6">
        <f t="shared" si="10"/>
        <v>0.29196223971678137</v>
      </c>
      <c r="U10" s="39">
        <f t="shared" si="14"/>
        <v>0.38445705409012376</v>
      </c>
      <c r="V10" s="39">
        <f t="shared" si="12"/>
        <v>0.15612897982875396</v>
      </c>
      <c r="W10" s="40">
        <f t="shared" si="13"/>
        <v>0.25119306614487158</v>
      </c>
    </row>
    <row r="11" spans="2:23" x14ac:dyDescent="0.45">
      <c r="B11" s="10">
        <v>1000</v>
      </c>
      <c r="C11" s="35">
        <v>-100</v>
      </c>
      <c r="D11" s="36">
        <v>52</v>
      </c>
      <c r="E11" s="5">
        <f t="shared" si="0"/>
        <v>152.52556837372288</v>
      </c>
      <c r="F11" s="5">
        <f t="shared" si="11"/>
        <v>33.751730115874693</v>
      </c>
      <c r="G11" s="5">
        <f t="shared" si="1"/>
        <v>34.848937499999998</v>
      </c>
      <c r="H11" s="6">
        <f t="shared" si="2"/>
        <v>-1.0972073841253049</v>
      </c>
      <c r="I11" s="29">
        <v>-110</v>
      </c>
      <c r="J11" s="30">
        <v>57</v>
      </c>
      <c r="K11" s="5">
        <f t="shared" si="3"/>
        <v>152.60763044810722</v>
      </c>
      <c r="L11" s="5">
        <f t="shared" si="6"/>
        <v>33.102962689392427</v>
      </c>
      <c r="M11" s="5">
        <f t="shared" si="4"/>
        <v>35.139000000000003</v>
      </c>
      <c r="N11" s="12">
        <f t="shared" si="7"/>
        <v>-2.0360373106075755</v>
      </c>
      <c r="O11" s="14">
        <v>-125</v>
      </c>
      <c r="P11" s="4">
        <v>71</v>
      </c>
      <c r="Q11" s="5">
        <f t="shared" si="8"/>
        <v>150.40342496246961</v>
      </c>
      <c r="R11" s="5">
        <f t="shared" si="9"/>
        <v>34.901684643740765</v>
      </c>
      <c r="S11" s="5">
        <f t="shared" si="5"/>
        <v>34.426499999999997</v>
      </c>
      <c r="T11" s="6">
        <f t="shared" si="10"/>
        <v>0.47518464374076785</v>
      </c>
      <c r="U11" s="39">
        <f t="shared" si="14"/>
        <v>-0.60032972315846322</v>
      </c>
      <c r="V11" s="39">
        <f t="shared" si="12"/>
        <v>0.64447475012448052</v>
      </c>
      <c r="W11" s="40">
        <f t="shared" si="13"/>
        <v>-0.18322240402398648</v>
      </c>
    </row>
    <row r="12" spans="2:23" x14ac:dyDescent="0.45">
      <c r="B12" s="10">
        <v>1050</v>
      </c>
      <c r="C12" s="35">
        <v>-123</v>
      </c>
      <c r="D12" s="36">
        <v>78</v>
      </c>
      <c r="E12" s="5">
        <f t="shared" si="0"/>
        <v>147.61932229343074</v>
      </c>
      <c r="F12" s="5">
        <f t="shared" si="11"/>
        <v>38.657976196166828</v>
      </c>
      <c r="G12" s="5">
        <f t="shared" si="1"/>
        <v>40.657093749999994</v>
      </c>
      <c r="H12" s="6">
        <f t="shared" si="2"/>
        <v>-1.999117553833166</v>
      </c>
      <c r="I12" s="29">
        <v>-116</v>
      </c>
      <c r="J12" s="30">
        <v>75</v>
      </c>
      <c r="K12" s="5">
        <f t="shared" si="3"/>
        <v>147.11524180245783</v>
      </c>
      <c r="L12" s="5">
        <f t="shared" si="6"/>
        <v>38.595351335041812</v>
      </c>
      <c r="M12" s="5">
        <f t="shared" si="4"/>
        <v>40.9955</v>
      </c>
      <c r="N12" s="12">
        <f t="shared" si="7"/>
        <v>-2.4001486649581878</v>
      </c>
      <c r="O12" s="14">
        <v>-120</v>
      </c>
      <c r="P12" s="4">
        <v>86</v>
      </c>
      <c r="Q12" s="5">
        <f t="shared" si="8"/>
        <v>144.37209270857909</v>
      </c>
      <c r="R12" s="5">
        <f t="shared" si="9"/>
        <v>40.93301689763129</v>
      </c>
      <c r="S12" s="5">
        <f t="shared" si="5"/>
        <v>40.164249999999996</v>
      </c>
      <c r="T12" s="6">
        <f t="shared" si="10"/>
        <v>0.76876689763129491</v>
      </c>
      <c r="U12" s="39">
        <f t="shared" si="14"/>
        <v>0.90191016970786109</v>
      </c>
      <c r="V12" s="39">
        <f t="shared" si="12"/>
        <v>0.36411135435061226</v>
      </c>
      <c r="W12" s="40">
        <f t="shared" si="13"/>
        <v>-0.29358225389052706</v>
      </c>
    </row>
    <row r="13" spans="2:23" x14ac:dyDescent="0.45">
      <c r="B13" s="10">
        <v>1100</v>
      </c>
      <c r="C13" s="35">
        <v>-95</v>
      </c>
      <c r="D13" s="36">
        <v>75</v>
      </c>
      <c r="E13" s="5">
        <f t="shared" si="0"/>
        <v>141.70983680775691</v>
      </c>
      <c r="F13" s="5">
        <f t="shared" si="11"/>
        <v>44.567461681840655</v>
      </c>
      <c r="G13" s="5">
        <f t="shared" si="1"/>
        <v>46.465249999999997</v>
      </c>
      <c r="H13" s="6">
        <f t="shared" si="2"/>
        <v>-1.8977883181593427</v>
      </c>
      <c r="I13" s="29">
        <v>-100</v>
      </c>
      <c r="J13" s="30">
        <v>81</v>
      </c>
      <c r="K13" s="5">
        <f t="shared" si="3"/>
        <v>140.99252744787896</v>
      </c>
      <c r="L13" s="5">
        <f t="shared" si="6"/>
        <v>44.718065689620687</v>
      </c>
      <c r="M13" s="5">
        <f t="shared" si="4"/>
        <v>46.851999999999997</v>
      </c>
      <c r="N13" s="12">
        <f t="shared" si="7"/>
        <v>-2.1339343103793098</v>
      </c>
      <c r="O13" s="14">
        <v>-110</v>
      </c>
      <c r="P13" s="4">
        <v>96</v>
      </c>
      <c r="Q13" s="5">
        <f t="shared" si="8"/>
        <v>138.88790956083307</v>
      </c>
      <c r="R13" s="5">
        <f t="shared" si="9"/>
        <v>46.417200045377314</v>
      </c>
      <c r="S13" s="5">
        <f t="shared" si="5"/>
        <v>45.902000000000001</v>
      </c>
      <c r="T13" s="6">
        <f t="shared" si="10"/>
        <v>0.51520004537731268</v>
      </c>
      <c r="U13" s="39">
        <f t="shared" si="14"/>
        <v>-0.10132923567382335</v>
      </c>
      <c r="V13" s="39">
        <f t="shared" si="12"/>
        <v>-0.26621435457887799</v>
      </c>
      <c r="W13" s="40">
        <f t="shared" si="13"/>
        <v>0.25356685225398223</v>
      </c>
    </row>
    <row r="14" spans="2:23" x14ac:dyDescent="0.45">
      <c r="B14" s="10">
        <v>1150</v>
      </c>
      <c r="C14" s="35">
        <v>-105</v>
      </c>
      <c r="D14" s="36">
        <v>100.5</v>
      </c>
      <c r="E14" s="5">
        <f t="shared" si="0"/>
        <v>136.25445162268153</v>
      </c>
      <c r="F14" s="5">
        <f t="shared" si="11"/>
        <v>50.022846866916041</v>
      </c>
      <c r="G14" s="5">
        <f t="shared" si="1"/>
        <v>52.273406249999994</v>
      </c>
      <c r="H14" s="6">
        <f t="shared" si="2"/>
        <v>-2.250559383083953</v>
      </c>
      <c r="I14" s="29">
        <v>-100</v>
      </c>
      <c r="J14" s="30">
        <v>98</v>
      </c>
      <c r="K14" s="5">
        <f t="shared" si="3"/>
        <v>135.57872556560778</v>
      </c>
      <c r="L14" s="5">
        <f t="shared" si="6"/>
        <v>50.13186757189186</v>
      </c>
      <c r="M14" s="5">
        <f t="shared" si="4"/>
        <v>52.708500000000001</v>
      </c>
      <c r="N14" s="12">
        <f t="shared" si="7"/>
        <v>-2.576632428108141</v>
      </c>
      <c r="O14" s="14">
        <v>-100</v>
      </c>
      <c r="P14" s="4">
        <v>107</v>
      </c>
      <c r="Q14" s="5">
        <f t="shared" si="8"/>
        <v>133.06319961377892</v>
      </c>
      <c r="R14" s="5">
        <f t="shared" si="9"/>
        <v>52.241909992431459</v>
      </c>
      <c r="S14" s="5">
        <f t="shared" si="5"/>
        <v>51.639749999999999</v>
      </c>
      <c r="T14" s="6">
        <f t="shared" si="10"/>
        <v>0.60215999243146001</v>
      </c>
      <c r="U14" s="39">
        <f t="shared" si="14"/>
        <v>0.3527710649246103</v>
      </c>
      <c r="V14" s="39">
        <f t="shared" si="12"/>
        <v>0.44269811772883116</v>
      </c>
      <c r="W14" s="40">
        <f t="shared" si="13"/>
        <v>-8.6959947054147335E-2</v>
      </c>
    </row>
    <row r="15" spans="2:23" x14ac:dyDescent="0.45">
      <c r="B15" s="10">
        <v>1200</v>
      </c>
      <c r="C15" s="35">
        <v>-93</v>
      </c>
      <c r="D15" s="36">
        <v>110</v>
      </c>
      <c r="E15" s="5">
        <f t="shared" si="0"/>
        <v>130.21300087904996</v>
      </c>
      <c r="F15" s="5">
        <f t="shared" si="11"/>
        <v>56.064297610547612</v>
      </c>
      <c r="G15" s="5">
        <f t="shared" si="1"/>
        <v>58.081562499999997</v>
      </c>
      <c r="H15" s="6">
        <f t="shared" si="2"/>
        <v>-2.0172648894523846</v>
      </c>
      <c r="I15" s="29">
        <v>-70</v>
      </c>
      <c r="J15" s="30">
        <v>84</v>
      </c>
      <c r="K15" s="5">
        <f t="shared" si="3"/>
        <v>129.80557109226515</v>
      </c>
      <c r="L15" s="5">
        <f t="shared" si="6"/>
        <v>55.905022045234489</v>
      </c>
      <c r="M15" s="5">
        <f t="shared" si="4"/>
        <v>58.564999999999998</v>
      </c>
      <c r="N15" s="12">
        <f t="shared" si="7"/>
        <v>-2.6599779547655089</v>
      </c>
      <c r="O15" s="14">
        <v>-85</v>
      </c>
      <c r="P15" s="4">
        <v>111</v>
      </c>
      <c r="Q15" s="5">
        <f t="shared" si="8"/>
        <v>127.44365594356054</v>
      </c>
      <c r="R15" s="5">
        <f t="shared" si="9"/>
        <v>57.861453662649836</v>
      </c>
      <c r="S15" s="5">
        <f t="shared" si="5"/>
        <v>57.377499999999998</v>
      </c>
      <c r="T15" s="6">
        <f t="shared" si="10"/>
        <v>0.48395366264983863</v>
      </c>
      <c r="U15" s="39">
        <f t="shared" si="14"/>
        <v>-0.2332944936315684</v>
      </c>
      <c r="V15" s="39">
        <f t="shared" si="12"/>
        <v>8.3345526657367941E-2</v>
      </c>
      <c r="W15" s="40">
        <f t="shared" si="13"/>
        <v>0.11820632978162138</v>
      </c>
    </row>
    <row r="16" spans="2:23" x14ac:dyDescent="0.45">
      <c r="B16" s="10">
        <v>1250</v>
      </c>
      <c r="C16" s="35">
        <v>-85</v>
      </c>
      <c r="D16" s="36">
        <v>122</v>
      </c>
      <c r="E16" s="5">
        <f t="shared" si="0"/>
        <v>124.86574871260433</v>
      </c>
      <c r="F16" s="5">
        <f t="shared" si="11"/>
        <v>61.41154977699324</v>
      </c>
      <c r="G16" s="5">
        <f t="shared" si="1"/>
        <v>63.889718749999993</v>
      </c>
      <c r="H16" s="6">
        <f t="shared" si="2"/>
        <v>-2.4781689730067527</v>
      </c>
      <c r="I16" s="29">
        <v>-82</v>
      </c>
      <c r="J16" s="30">
        <v>122</v>
      </c>
      <c r="K16" s="5">
        <f t="shared" si="3"/>
        <v>123.90627698844219</v>
      </c>
      <c r="L16" s="5">
        <f t="shared" si="6"/>
        <v>61.804316149057456</v>
      </c>
      <c r="M16" s="5">
        <f t="shared" si="4"/>
        <v>64.421499999999995</v>
      </c>
      <c r="N16" s="12">
        <f t="shared" si="7"/>
        <v>-2.6171838509425385</v>
      </c>
      <c r="O16" s="14">
        <v>-76</v>
      </c>
      <c r="P16" s="4">
        <v>123</v>
      </c>
      <c r="Q16" s="5">
        <f t="shared" si="8"/>
        <v>121.71134586523794</v>
      </c>
      <c r="R16" s="5">
        <f t="shared" si="9"/>
        <v>63.593763740972435</v>
      </c>
      <c r="S16" s="5">
        <f t="shared" si="5"/>
        <v>63.115249999999996</v>
      </c>
      <c r="T16" s="6">
        <f t="shared" si="10"/>
        <v>0.47851374097243848</v>
      </c>
      <c r="U16" s="39">
        <f t="shared" si="14"/>
        <v>0.46090408355436807</v>
      </c>
      <c r="V16" s="39">
        <f t="shared" si="12"/>
        <v>-4.2794103822970442E-2</v>
      </c>
      <c r="W16" s="40">
        <f t="shared" si="13"/>
        <v>5.4399216774001502E-3</v>
      </c>
    </row>
    <row r="17" spans="2:23" x14ac:dyDescent="0.45">
      <c r="B17" s="10">
        <v>1300</v>
      </c>
      <c r="C17" s="35">
        <v>-70</v>
      </c>
      <c r="D17" s="36">
        <v>126</v>
      </c>
      <c r="E17" s="5">
        <f t="shared" si="0"/>
        <v>119.05460409907715</v>
      </c>
      <c r="F17" s="5">
        <f t="shared" si="11"/>
        <v>67.222694390520417</v>
      </c>
      <c r="G17" s="5">
        <f t="shared" si="1"/>
        <v>69.697874999999996</v>
      </c>
      <c r="H17" s="6">
        <f t="shared" si="2"/>
        <v>-2.4751806094795796</v>
      </c>
      <c r="I17" s="29">
        <v>-70</v>
      </c>
      <c r="J17" s="30">
        <v>130</v>
      </c>
      <c r="K17" s="5">
        <f t="shared" si="3"/>
        <v>118.30075576600638</v>
      </c>
      <c r="L17" s="5">
        <f t="shared" si="6"/>
        <v>67.409837371493268</v>
      </c>
      <c r="M17" s="5">
        <f t="shared" si="4"/>
        <v>70.278000000000006</v>
      </c>
      <c r="N17" s="12">
        <f t="shared" si="7"/>
        <v>-2.8681626285067381</v>
      </c>
      <c r="O17" s="14">
        <v>-60</v>
      </c>
      <c r="P17" s="4">
        <v>120</v>
      </c>
      <c r="Q17" s="5">
        <f t="shared" si="8"/>
        <v>116.56505117707798</v>
      </c>
      <c r="R17" s="5">
        <f t="shared" si="9"/>
        <v>68.740058429132404</v>
      </c>
      <c r="S17" s="5">
        <f t="shared" si="5"/>
        <v>68.852999999999994</v>
      </c>
      <c r="T17" s="6">
        <f t="shared" si="10"/>
        <v>-0.11294157086759071</v>
      </c>
      <c r="U17" s="39">
        <f t="shared" si="14"/>
        <v>-2.9883635271730213E-3</v>
      </c>
      <c r="V17" s="39">
        <f t="shared" si="12"/>
        <v>0.25097877756419962</v>
      </c>
      <c r="W17" s="40">
        <f t="shared" si="13"/>
        <v>0.5914553118400292</v>
      </c>
    </row>
    <row r="18" spans="2:23" x14ac:dyDescent="0.45">
      <c r="B18" s="10">
        <v>1350</v>
      </c>
      <c r="C18" s="35">
        <v>-57</v>
      </c>
      <c r="D18" s="36">
        <v>135</v>
      </c>
      <c r="E18" s="5">
        <f t="shared" si="0"/>
        <v>112.89055165624836</v>
      </c>
      <c r="F18" s="5">
        <f t="shared" si="11"/>
        <v>73.386746833349207</v>
      </c>
      <c r="G18" s="5">
        <f t="shared" si="1"/>
        <v>75.506031249999992</v>
      </c>
      <c r="H18" s="6">
        <f t="shared" si="2"/>
        <v>-2.1192844166507854</v>
      </c>
      <c r="I18" s="29">
        <v>-55</v>
      </c>
      <c r="J18" s="30">
        <v>136</v>
      </c>
      <c r="K18" s="5">
        <f t="shared" si="3"/>
        <v>112.01898735001936</v>
      </c>
      <c r="L18" s="5">
        <f t="shared" si="6"/>
        <v>73.691605787480285</v>
      </c>
      <c r="M18" s="5">
        <f t="shared" si="4"/>
        <v>76.134500000000003</v>
      </c>
      <c r="N18" s="12">
        <f t="shared" si="7"/>
        <v>-2.4428942125197182</v>
      </c>
      <c r="O18" s="14">
        <v>-50</v>
      </c>
      <c r="P18" s="4">
        <v>133</v>
      </c>
      <c r="Q18" s="5">
        <f t="shared" si="8"/>
        <v>110.60324107341734</v>
      </c>
      <c r="R18" s="5">
        <f t="shared" si="9"/>
        <v>74.701868532793043</v>
      </c>
      <c r="S18" s="5">
        <f t="shared" si="5"/>
        <v>74.59075</v>
      </c>
      <c r="T18" s="6">
        <f t="shared" si="10"/>
        <v>0.11111853279304285</v>
      </c>
      <c r="U18" s="39">
        <f t="shared" si="14"/>
        <v>-0.35589619282879426</v>
      </c>
      <c r="V18" s="39">
        <f t="shared" si="12"/>
        <v>-0.42526841598701992</v>
      </c>
      <c r="W18" s="40">
        <f t="shared" si="13"/>
        <v>-0.22406010366063356</v>
      </c>
    </row>
    <row r="19" spans="2:23" x14ac:dyDescent="0.45">
      <c r="B19" s="10">
        <v>1400</v>
      </c>
      <c r="C19" s="35">
        <v>-43</v>
      </c>
      <c r="D19" s="36">
        <v>140</v>
      </c>
      <c r="E19" s="5">
        <f t="shared" si="0"/>
        <v>107.07396602994595</v>
      </c>
      <c r="F19" s="5">
        <f t="shared" si="11"/>
        <v>79.20333245965162</v>
      </c>
      <c r="G19" s="5">
        <f t="shared" si="1"/>
        <v>81.314187499999989</v>
      </c>
      <c r="H19" s="6">
        <f t="shared" si="2"/>
        <v>-2.110855040348369</v>
      </c>
      <c r="I19" s="29">
        <v>-40</v>
      </c>
      <c r="J19" s="30">
        <v>136</v>
      </c>
      <c r="K19" s="5">
        <f t="shared" si="3"/>
        <v>106.38954033403479</v>
      </c>
      <c r="L19" s="5">
        <f t="shared" si="6"/>
        <v>79.321052803464852</v>
      </c>
      <c r="M19" s="5">
        <f t="shared" si="4"/>
        <v>81.991</v>
      </c>
      <c r="N19" s="12">
        <f t="shared" si="7"/>
        <v>-2.6699471965351478</v>
      </c>
      <c r="O19" s="14">
        <v>-35</v>
      </c>
      <c r="P19" s="4">
        <v>130</v>
      </c>
      <c r="Q19" s="5">
        <f t="shared" si="8"/>
        <v>105.06848815949218</v>
      </c>
      <c r="R19" s="5">
        <f t="shared" si="9"/>
        <v>80.236621446718203</v>
      </c>
      <c r="S19" s="5">
        <f t="shared" si="5"/>
        <v>80.328499999999991</v>
      </c>
      <c r="T19" s="6">
        <f t="shared" si="10"/>
        <v>-9.1878553281787845E-2</v>
      </c>
      <c r="U19" s="39">
        <f t="shared" si="14"/>
        <v>-8.4293763024163582E-3</v>
      </c>
      <c r="V19" s="39">
        <f t="shared" si="12"/>
        <v>0.22705298401542962</v>
      </c>
      <c r="W19" s="40">
        <f t="shared" si="13"/>
        <v>0.20299708607483069</v>
      </c>
    </row>
    <row r="20" spans="2:23" x14ac:dyDescent="0.45">
      <c r="B20" s="10">
        <v>1450</v>
      </c>
      <c r="C20" s="35">
        <v>-27</v>
      </c>
      <c r="D20" s="36">
        <v>145</v>
      </c>
      <c r="E20" s="5">
        <f t="shared" si="0"/>
        <v>100.54806541814213</v>
      </c>
      <c r="F20" s="5">
        <f t="shared" si="11"/>
        <v>85.72923307145544</v>
      </c>
      <c r="G20" s="5">
        <f t="shared" si="1"/>
        <v>87.122343749999999</v>
      </c>
      <c r="H20" s="6">
        <f t="shared" si="2"/>
        <v>-1.3931106785445593</v>
      </c>
      <c r="I20" s="29">
        <v>-27</v>
      </c>
      <c r="J20" s="30">
        <v>145</v>
      </c>
      <c r="K20" s="5">
        <f t="shared" si="3"/>
        <v>100.54806541814213</v>
      </c>
      <c r="L20" s="5">
        <f t="shared" si="6"/>
        <v>85.162527719357513</v>
      </c>
      <c r="M20" s="5">
        <f t="shared" si="4"/>
        <v>87.847499999999997</v>
      </c>
      <c r="N20" s="12">
        <f t="shared" si="7"/>
        <v>-2.6849722806424836</v>
      </c>
      <c r="O20" s="14">
        <v>-23</v>
      </c>
      <c r="P20" s="4">
        <v>141</v>
      </c>
      <c r="Q20" s="5">
        <f t="shared" si="8"/>
        <v>99.264523985132996</v>
      </c>
      <c r="R20" s="5">
        <f t="shared" si="9"/>
        <v>86.040585621077383</v>
      </c>
      <c r="S20" s="5">
        <f t="shared" si="5"/>
        <v>86.066249999999997</v>
      </c>
      <c r="T20" s="6">
        <f t="shared" si="10"/>
        <v>-2.5664378922613196E-2</v>
      </c>
      <c r="U20" s="39">
        <f t="shared" si="14"/>
        <v>-0.71774436180380974</v>
      </c>
      <c r="V20" s="39">
        <f t="shared" si="12"/>
        <v>1.5025084107335829E-2</v>
      </c>
      <c r="W20" s="40">
        <f t="shared" si="13"/>
        <v>-6.6214174359174649E-2</v>
      </c>
    </row>
    <row r="21" spans="2:23" x14ac:dyDescent="0.45">
      <c r="B21" s="10">
        <v>1500</v>
      </c>
      <c r="C21" s="35">
        <v>-13</v>
      </c>
      <c r="D21" s="36">
        <v>140</v>
      </c>
      <c r="E21" s="5">
        <f t="shared" si="0"/>
        <v>95.305109606210408</v>
      </c>
      <c r="F21" s="5">
        <f t="shared" si="11"/>
        <v>90.972188883387162</v>
      </c>
      <c r="G21" s="5">
        <f t="shared" si="1"/>
        <v>92.930499999999995</v>
      </c>
      <c r="H21" s="6">
        <f t="shared" si="2"/>
        <v>-1.9583111166128333</v>
      </c>
      <c r="I21" s="29">
        <v>-8</v>
      </c>
      <c r="J21" s="30">
        <v>130</v>
      </c>
      <c r="K21" s="5">
        <f t="shared" si="3"/>
        <v>93.521453376922238</v>
      </c>
      <c r="L21" s="5">
        <f t="shared" si="6"/>
        <v>92.189139760577405</v>
      </c>
      <c r="M21" s="5">
        <f t="shared" si="4"/>
        <v>93.703999999999994</v>
      </c>
      <c r="N21" s="12">
        <f t="shared" si="7"/>
        <v>-1.514860239422589</v>
      </c>
      <c r="O21" s="14">
        <v>-8</v>
      </c>
      <c r="P21" s="4">
        <v>140</v>
      </c>
      <c r="Q21" s="5">
        <f t="shared" si="8"/>
        <v>93.270487923183566</v>
      </c>
      <c r="R21" s="5">
        <f t="shared" si="9"/>
        <v>92.034621683026813</v>
      </c>
      <c r="S21" s="5">
        <f t="shared" si="5"/>
        <v>91.804000000000002</v>
      </c>
      <c r="T21" s="6">
        <f t="shared" si="10"/>
        <v>0.2306216830268113</v>
      </c>
      <c r="U21" s="39">
        <f t="shared" si="14"/>
        <v>0.56520043806827402</v>
      </c>
      <c r="V21" s="39">
        <f t="shared" si="12"/>
        <v>-1.1701120412198946</v>
      </c>
      <c r="W21" s="40">
        <f t="shared" si="13"/>
        <v>-0.25628606194942449</v>
      </c>
    </row>
    <row r="22" spans="2:23" x14ac:dyDescent="0.45">
      <c r="B22" s="10">
        <v>1550</v>
      </c>
      <c r="C22" s="35">
        <v>3</v>
      </c>
      <c r="D22" s="36">
        <v>145</v>
      </c>
      <c r="E22" s="5">
        <f t="shared" si="0"/>
        <v>88.814739181377604</v>
      </c>
      <c r="F22" s="5">
        <f t="shared" si="11"/>
        <v>97.462559308219966</v>
      </c>
      <c r="G22" s="5">
        <f t="shared" si="1"/>
        <v>98.738656249999991</v>
      </c>
      <c r="H22" s="6">
        <f t="shared" si="2"/>
        <v>-1.2760969417800254</v>
      </c>
      <c r="I22" s="29">
        <v>8</v>
      </c>
      <c r="J22" s="30">
        <v>146</v>
      </c>
      <c r="K22" s="5">
        <f t="shared" si="3"/>
        <v>86.863641631667406</v>
      </c>
      <c r="L22" s="5">
        <f t="shared" si="6"/>
        <v>98.846951505832237</v>
      </c>
      <c r="M22" s="5">
        <f t="shared" si="4"/>
        <v>99.560500000000005</v>
      </c>
      <c r="N22" s="12">
        <f t="shared" si="7"/>
        <v>-0.71354849416776744</v>
      </c>
      <c r="O22" s="14">
        <v>7</v>
      </c>
      <c r="P22" s="4">
        <v>145</v>
      </c>
      <c r="Q22" s="5">
        <f t="shared" si="8"/>
        <v>87.236142629087453</v>
      </c>
      <c r="R22" s="5">
        <f t="shared" si="9"/>
        <v>98.068966977122926</v>
      </c>
      <c r="S22" s="5">
        <f t="shared" si="5"/>
        <v>97.541749999999993</v>
      </c>
      <c r="T22" s="6">
        <f t="shared" si="10"/>
        <v>0.52721697712293292</v>
      </c>
      <c r="U22" s="39">
        <f t="shared" si="14"/>
        <v>-0.68221417483280788</v>
      </c>
      <c r="V22" s="39">
        <f t="shared" si="12"/>
        <v>-0.80131174525482152</v>
      </c>
      <c r="W22" s="40">
        <f t="shared" si="13"/>
        <v>-0.29659529409612162</v>
      </c>
    </row>
    <row r="23" spans="2:23" x14ac:dyDescent="0.45">
      <c r="B23" s="10">
        <v>1600</v>
      </c>
      <c r="C23" s="35">
        <v>16</v>
      </c>
      <c r="D23" s="36">
        <v>140</v>
      </c>
      <c r="E23" s="5">
        <f t="shared" si="0"/>
        <v>83.480198248343015</v>
      </c>
      <c r="F23" s="5">
        <f t="shared" si="11"/>
        <v>102.79710024125455</v>
      </c>
      <c r="G23" s="5">
        <f t="shared" si="1"/>
        <v>104.54681249999999</v>
      </c>
      <c r="H23" s="6">
        <f t="shared" si="2"/>
        <v>-1.7497122587454328</v>
      </c>
      <c r="I23" s="29">
        <v>15</v>
      </c>
      <c r="J23" s="30">
        <v>100</v>
      </c>
      <c r="K23" s="5">
        <f t="shared" si="3"/>
        <v>81.469234390051838</v>
      </c>
      <c r="L23" s="5">
        <f t="shared" si="6"/>
        <v>104.2413587474478</v>
      </c>
      <c r="M23" s="5">
        <f t="shared" si="4"/>
        <v>105.417</v>
      </c>
      <c r="N23" s="12">
        <f t="shared" si="7"/>
        <v>-1.1756412525521966</v>
      </c>
      <c r="O23" s="14">
        <v>20</v>
      </c>
      <c r="P23" s="4">
        <v>140</v>
      </c>
      <c r="Q23" s="5">
        <f t="shared" si="8"/>
        <v>81.869897645844048</v>
      </c>
      <c r="R23" s="5">
        <f t="shared" si="9"/>
        <v>103.43521196036633</v>
      </c>
      <c r="S23" s="5">
        <f t="shared" si="5"/>
        <v>103.2795</v>
      </c>
      <c r="T23" s="6">
        <f t="shared" si="10"/>
        <v>0.15571196036633239</v>
      </c>
      <c r="U23" s="39">
        <f t="shared" si="14"/>
        <v>0.47361531696540737</v>
      </c>
      <c r="V23" s="39">
        <f t="shared" si="12"/>
        <v>0.4620927583844292</v>
      </c>
      <c r="W23" s="40">
        <f t="shared" si="13"/>
        <v>0.37150501675660053</v>
      </c>
    </row>
    <row r="24" spans="2:23" x14ac:dyDescent="0.45">
      <c r="B24" s="10">
        <v>1650</v>
      </c>
      <c r="C24" s="35">
        <v>33</v>
      </c>
      <c r="D24" s="36">
        <v>140</v>
      </c>
      <c r="E24" s="5">
        <f t="shared" si="0"/>
        <v>76.736671256593695</v>
      </c>
      <c r="F24" s="5">
        <f t="shared" si="11"/>
        <v>109.54062723300387</v>
      </c>
      <c r="G24" s="5">
        <f t="shared" si="1"/>
        <v>110.35496875</v>
      </c>
      <c r="H24" s="6">
        <f t="shared" si="2"/>
        <v>-0.814341516996123</v>
      </c>
      <c r="I24" s="29">
        <v>36</v>
      </c>
      <c r="J24" s="30">
        <v>140</v>
      </c>
      <c r="K24" s="5">
        <f t="shared" si="3"/>
        <v>75.579226872489016</v>
      </c>
      <c r="L24" s="5">
        <f t="shared" si="6"/>
        <v>110.13136626501063</v>
      </c>
      <c r="M24" s="5">
        <f t="shared" si="4"/>
        <v>111.2735</v>
      </c>
      <c r="N24" s="12">
        <f t="shared" si="7"/>
        <v>-1.1421337349893719</v>
      </c>
      <c r="O24" s="14">
        <v>33</v>
      </c>
      <c r="P24" s="4">
        <v>135</v>
      </c>
      <c r="Q24" s="5">
        <f t="shared" si="8"/>
        <v>76.263731694377441</v>
      </c>
      <c r="R24" s="5">
        <f t="shared" si="9"/>
        <v>109.04137791183294</v>
      </c>
      <c r="S24" s="5">
        <f t="shared" si="5"/>
        <v>109.01724999999999</v>
      </c>
      <c r="T24" s="6">
        <f t="shared" si="10"/>
        <v>2.4127911832948712E-2</v>
      </c>
      <c r="U24" s="39">
        <f t="shared" si="14"/>
        <v>-0.93537074174930979</v>
      </c>
      <c r="V24" s="39">
        <f t="shared" si="12"/>
        <v>-3.3507517562824773E-2</v>
      </c>
      <c r="W24" s="40">
        <f t="shared" si="13"/>
        <v>0.13158404853338368</v>
      </c>
    </row>
    <row r="25" spans="2:23" x14ac:dyDescent="0.45">
      <c r="B25" s="10">
        <v>1700</v>
      </c>
      <c r="C25" s="35">
        <v>47</v>
      </c>
      <c r="D25" s="36">
        <v>135</v>
      </c>
      <c r="E25" s="5">
        <f t="shared" si="0"/>
        <v>70.804532399947107</v>
      </c>
      <c r="F25" s="5">
        <f t="shared" si="11"/>
        <v>115.47276608965046</v>
      </c>
      <c r="G25" s="5">
        <f t="shared" si="1"/>
        <v>116.16312499999999</v>
      </c>
      <c r="H25" s="6">
        <f t="shared" si="2"/>
        <v>-0.69035891034953067</v>
      </c>
      <c r="I25" s="29">
        <v>50</v>
      </c>
      <c r="J25" s="30">
        <v>134</v>
      </c>
      <c r="K25" s="5">
        <f t="shared" si="3"/>
        <v>69.537728476577797</v>
      </c>
      <c r="L25" s="5">
        <f t="shared" si="6"/>
        <v>116.17286466092185</v>
      </c>
      <c r="M25" s="5">
        <f t="shared" si="4"/>
        <v>117.13</v>
      </c>
      <c r="N25" s="12">
        <f t="shared" si="7"/>
        <v>-0.95713533907814963</v>
      </c>
      <c r="O25" s="14">
        <v>45</v>
      </c>
      <c r="P25" s="4">
        <v>123</v>
      </c>
      <c r="Q25" s="5">
        <f t="shared" si="8"/>
        <v>69.904768808095184</v>
      </c>
      <c r="R25" s="5">
        <f t="shared" si="9"/>
        <v>115.4003407981152</v>
      </c>
      <c r="S25" s="5">
        <f t="shared" si="5"/>
        <v>114.755</v>
      </c>
      <c r="T25" s="6">
        <f t="shared" si="10"/>
        <v>0.64534079811519973</v>
      </c>
      <c r="U25" s="39">
        <f t="shared" si="14"/>
        <v>-0.12398260664659233</v>
      </c>
      <c r="V25" s="39">
        <f t="shared" si="12"/>
        <v>-0.18499839591122225</v>
      </c>
      <c r="W25" s="40">
        <f t="shared" si="13"/>
        <v>-0.62121288628225102</v>
      </c>
    </row>
    <row r="26" spans="2:23" x14ac:dyDescent="0.45">
      <c r="B26" s="10">
        <v>1750</v>
      </c>
      <c r="C26" s="35">
        <v>61</v>
      </c>
      <c r="D26" s="36">
        <v>128</v>
      </c>
      <c r="E26" s="5">
        <f t="shared" si="0"/>
        <v>64.519282052210485</v>
      </c>
      <c r="F26" s="5">
        <f t="shared" si="11"/>
        <v>121.75801643738708</v>
      </c>
      <c r="G26" s="5">
        <f t="shared" si="1"/>
        <v>121.97128124999999</v>
      </c>
      <c r="H26" s="6">
        <f t="shared" si="2"/>
        <v>-0.21326481261290553</v>
      </c>
      <c r="I26" s="29">
        <v>65</v>
      </c>
      <c r="J26" s="30">
        <v>128</v>
      </c>
      <c r="K26" s="5">
        <f t="shared" si="3"/>
        <v>63.077970392189741</v>
      </c>
      <c r="L26" s="5">
        <f t="shared" si="6"/>
        <v>122.6326227453099</v>
      </c>
      <c r="M26" s="5">
        <f t="shared" si="4"/>
        <v>122.98649999999999</v>
      </c>
      <c r="N26" s="12">
        <f t="shared" si="7"/>
        <v>-0.35387725469009013</v>
      </c>
      <c r="O26" s="14">
        <v>61</v>
      </c>
      <c r="P26" s="4">
        <v>125</v>
      </c>
      <c r="Q26" s="5">
        <f t="shared" si="8"/>
        <v>63.987624087870188</v>
      </c>
      <c r="R26" s="5">
        <f t="shared" si="9"/>
        <v>121.31748551834019</v>
      </c>
      <c r="S26" s="5">
        <f t="shared" si="5"/>
        <v>120.49275</v>
      </c>
      <c r="T26" s="6">
        <f t="shared" si="10"/>
        <v>0.82473551834019077</v>
      </c>
      <c r="U26" s="39">
        <f t="shared" si="14"/>
        <v>-0.47709409773662514</v>
      </c>
      <c r="V26" s="39">
        <f t="shared" si="12"/>
        <v>-0.6032580843880595</v>
      </c>
      <c r="W26" s="40">
        <f t="shared" si="13"/>
        <v>-0.17939472022499103</v>
      </c>
    </row>
    <row r="27" spans="2:23" x14ac:dyDescent="0.45">
      <c r="B27" s="10">
        <v>1800</v>
      </c>
      <c r="C27" s="35">
        <v>73</v>
      </c>
      <c r="D27" s="36">
        <v>121</v>
      </c>
      <c r="E27" s="5">
        <f t="shared" si="0"/>
        <v>58.897176315015372</v>
      </c>
      <c r="F27" s="5">
        <f t="shared" si="11"/>
        <v>127.3801221745822</v>
      </c>
      <c r="G27" s="5">
        <f t="shared" si="1"/>
        <v>127.77943749999999</v>
      </c>
      <c r="H27" s="6">
        <f t="shared" si="2"/>
        <v>-0.39931532541778836</v>
      </c>
      <c r="I27" s="29">
        <v>75</v>
      </c>
      <c r="J27" s="30">
        <v>117</v>
      </c>
      <c r="K27" s="5">
        <f t="shared" si="3"/>
        <v>57.33908727832619</v>
      </c>
      <c r="L27" s="5">
        <f t="shared" si="6"/>
        <v>128.37150585917345</v>
      </c>
      <c r="M27" s="5">
        <f t="shared" si="4"/>
        <v>128.84299999999999</v>
      </c>
      <c r="N27" s="12">
        <f t="shared" si="7"/>
        <v>-0.47149414082653607</v>
      </c>
      <c r="O27" s="14">
        <v>75</v>
      </c>
      <c r="P27" s="4">
        <v>122</v>
      </c>
      <c r="Q27" s="5">
        <f t="shared" si="8"/>
        <v>58.418708081068758</v>
      </c>
      <c r="R27" s="5">
        <f t="shared" si="9"/>
        <v>126.88640152514162</v>
      </c>
      <c r="S27" s="5">
        <f t="shared" si="5"/>
        <v>126.23049999999999</v>
      </c>
      <c r="T27" s="6">
        <f t="shared" si="10"/>
        <v>0.6559015251416298</v>
      </c>
      <c r="U27" s="39">
        <f t="shared" si="14"/>
        <v>0.18605051280488283</v>
      </c>
      <c r="V27" s="39">
        <f t="shared" si="12"/>
        <v>0.11761688613644594</v>
      </c>
      <c r="W27" s="40">
        <f t="shared" si="13"/>
        <v>0.16883399319856096</v>
      </c>
    </row>
    <row r="28" spans="2:23" x14ac:dyDescent="0.45">
      <c r="B28" s="10">
        <v>1850</v>
      </c>
      <c r="C28" s="35">
        <v>85</v>
      </c>
      <c r="D28" s="36">
        <v>111</v>
      </c>
      <c r="E28" s="5">
        <f t="shared" si="0"/>
        <v>52.556344056439457</v>
      </c>
      <c r="F28" s="5">
        <f t="shared" si="11"/>
        <v>133.72095443315811</v>
      </c>
      <c r="G28" s="5">
        <f t="shared" si="1"/>
        <v>133.58759375</v>
      </c>
      <c r="H28" s="6">
        <f t="shared" si="2"/>
        <v>0.13336068315811644</v>
      </c>
      <c r="I28" s="29">
        <v>89</v>
      </c>
      <c r="J28" s="30">
        <v>110</v>
      </c>
      <c r="K28" s="5">
        <f t="shared" si="3"/>
        <v>51.023993082319635</v>
      </c>
      <c r="L28" s="5">
        <f t="shared" si="6"/>
        <v>134.68660005518001</v>
      </c>
      <c r="M28" s="5">
        <f t="shared" si="4"/>
        <v>134.6995</v>
      </c>
      <c r="N28" s="12">
        <f t="shared" si="7"/>
        <v>-1.2899944819992015E-2</v>
      </c>
      <c r="O28" s="14">
        <v>85</v>
      </c>
      <c r="P28" s="4">
        <v>109</v>
      </c>
      <c r="Q28" s="5">
        <f t="shared" si="8"/>
        <v>52.052306007841196</v>
      </c>
      <c r="R28" s="5">
        <f t="shared" si="9"/>
        <v>133.25280359836918</v>
      </c>
      <c r="S28" s="5">
        <f t="shared" si="5"/>
        <v>131.96824999999998</v>
      </c>
      <c r="T28" s="6">
        <f t="shared" si="10"/>
        <v>1.2845535983692002</v>
      </c>
      <c r="U28" s="39">
        <f t="shared" si="14"/>
        <v>-0.5326760085759048</v>
      </c>
      <c r="V28" s="39">
        <f t="shared" si="12"/>
        <v>-0.45859419600654405</v>
      </c>
      <c r="W28" s="40">
        <f t="shared" si="13"/>
        <v>-0.62865207322757044</v>
      </c>
    </row>
    <row r="29" spans="2:23" x14ac:dyDescent="0.45">
      <c r="B29" s="10">
        <v>1900</v>
      </c>
      <c r="C29" s="35">
        <v>100</v>
      </c>
      <c r="D29" s="36">
        <v>104</v>
      </c>
      <c r="E29" s="5">
        <f t="shared" si="0"/>
        <v>46.123302714075407</v>
      </c>
      <c r="F29" s="5">
        <f t="shared" si="11"/>
        <v>140.15399577552216</v>
      </c>
      <c r="G29" s="5">
        <f t="shared" si="1"/>
        <v>139.39574999999999</v>
      </c>
      <c r="H29" s="6">
        <f t="shared" si="2"/>
        <v>0.75824577552216965</v>
      </c>
      <c r="I29" s="29">
        <v>100</v>
      </c>
      <c r="J29" s="30">
        <v>99.5</v>
      </c>
      <c r="K29" s="5">
        <f t="shared" si="3"/>
        <v>44.856401855768809</v>
      </c>
      <c r="L29" s="5">
        <f t="shared" si="6"/>
        <v>140.85419128173083</v>
      </c>
      <c r="M29" s="5">
        <f t="shared" si="4"/>
        <v>140.55600000000001</v>
      </c>
      <c r="N29" s="12">
        <f t="shared" si="7"/>
        <v>0.29819128173082277</v>
      </c>
      <c r="O29" s="14">
        <v>95</v>
      </c>
      <c r="P29" s="4">
        <v>99</v>
      </c>
      <c r="Q29" s="5">
        <f t="shared" si="8"/>
        <v>46.18118891332665</v>
      </c>
      <c r="R29" s="5">
        <f t="shared" si="9"/>
        <v>139.12392069288373</v>
      </c>
      <c r="S29" s="5">
        <f t="shared" si="5"/>
        <v>137.70599999999999</v>
      </c>
      <c r="T29" s="6">
        <f t="shared" si="10"/>
        <v>1.4179206928837402</v>
      </c>
      <c r="U29" s="39">
        <f t="shared" si="14"/>
        <v>-0.62488509236405321</v>
      </c>
      <c r="V29" s="39">
        <f t="shared" si="12"/>
        <v>-0.31109122655081478</v>
      </c>
      <c r="W29" s="40">
        <f t="shared" si="13"/>
        <v>-0.13336709451453999</v>
      </c>
    </row>
    <row r="30" spans="2:23" x14ac:dyDescent="0.45">
      <c r="B30" s="10">
        <v>1950</v>
      </c>
      <c r="C30" s="35">
        <v>105</v>
      </c>
      <c r="D30" s="36">
        <v>89</v>
      </c>
      <c r="E30" s="5">
        <f t="shared" si="0"/>
        <v>40.285245481295078</v>
      </c>
      <c r="F30" s="5">
        <f t="shared" si="11"/>
        <v>145.99205300830249</v>
      </c>
      <c r="G30" s="5">
        <f t="shared" si="1"/>
        <v>145.20390624999999</v>
      </c>
      <c r="H30" s="6">
        <f t="shared" si="2"/>
        <v>0.7881467583025028</v>
      </c>
      <c r="I30" s="29">
        <v>110</v>
      </c>
      <c r="J30" s="30">
        <v>87</v>
      </c>
      <c r="K30" s="5">
        <f t="shared" si="3"/>
        <v>38.340792733863168</v>
      </c>
      <c r="L30" s="5">
        <f t="shared" si="6"/>
        <v>147.36980040363648</v>
      </c>
      <c r="M30" s="5">
        <f t="shared" si="4"/>
        <v>146.41249999999999</v>
      </c>
      <c r="N30" s="12">
        <f t="shared" si="7"/>
        <v>0.95730040363648072</v>
      </c>
      <c r="O30" s="14">
        <v>105</v>
      </c>
      <c r="P30" s="4">
        <v>89</v>
      </c>
      <c r="Q30" s="5">
        <f t="shared" si="8"/>
        <v>40.285245481295078</v>
      </c>
      <c r="R30" s="5">
        <f t="shared" si="9"/>
        <v>145.0198641249153</v>
      </c>
      <c r="S30" s="5">
        <f t="shared" si="5"/>
        <v>143.44374999999999</v>
      </c>
      <c r="T30" s="6">
        <f t="shared" si="10"/>
        <v>1.576114124915307</v>
      </c>
      <c r="U30" s="39">
        <f t="shared" si="14"/>
        <v>-2.9900982780333152E-2</v>
      </c>
      <c r="V30" s="39">
        <f t="shared" si="12"/>
        <v>-0.65910912190565796</v>
      </c>
      <c r="W30" s="40">
        <f t="shared" si="13"/>
        <v>-0.15819343203156677</v>
      </c>
    </row>
    <row r="31" spans="2:23" x14ac:dyDescent="0.45">
      <c r="B31" s="10">
        <v>2000</v>
      </c>
      <c r="C31" s="35">
        <v>118</v>
      </c>
      <c r="D31" s="36">
        <v>78</v>
      </c>
      <c r="E31" s="5">
        <f t="shared" si="0"/>
        <v>33.465379346355292</v>
      </c>
      <c r="F31" s="5">
        <f t="shared" si="11"/>
        <v>152.81191914324228</v>
      </c>
      <c r="G31" s="5">
        <f t="shared" si="1"/>
        <v>151.01206249999998</v>
      </c>
      <c r="H31" s="6">
        <f t="shared" si="2"/>
        <v>1.7998566432422933</v>
      </c>
      <c r="I31" s="29">
        <v>115</v>
      </c>
      <c r="J31" s="30">
        <v>75</v>
      </c>
      <c r="K31" s="5">
        <f t="shared" si="3"/>
        <v>33.111341960372044</v>
      </c>
      <c r="L31" s="5">
        <f t="shared" si="6"/>
        <v>152.5992511771276</v>
      </c>
      <c r="M31" s="5">
        <f t="shared" si="4"/>
        <v>152.26900000000001</v>
      </c>
      <c r="N31" s="12">
        <f t="shared" si="7"/>
        <v>0.33025117712759311</v>
      </c>
      <c r="O31" s="14">
        <v>120</v>
      </c>
      <c r="P31" s="4">
        <v>85</v>
      </c>
      <c r="Q31" s="5">
        <f t="shared" si="8"/>
        <v>35.311213439633207</v>
      </c>
      <c r="R31" s="5">
        <f t="shared" si="9"/>
        <v>149.99389616657717</v>
      </c>
      <c r="S31" s="5">
        <f t="shared" si="5"/>
        <v>149.1815</v>
      </c>
      <c r="T31" s="6">
        <f t="shared" si="10"/>
        <v>0.81239616657717306</v>
      </c>
      <c r="U31" s="39">
        <f t="shared" si="14"/>
        <v>-1.0117098849397905</v>
      </c>
      <c r="V31" s="39">
        <f t="shared" si="12"/>
        <v>0.62704922650888761</v>
      </c>
      <c r="W31" s="40">
        <f t="shared" si="13"/>
        <v>0.76371795833813394</v>
      </c>
    </row>
    <row r="32" spans="2:23" x14ac:dyDescent="0.45">
      <c r="B32" s="10">
        <v>2050</v>
      </c>
      <c r="C32" s="35">
        <v>121</v>
      </c>
      <c r="D32" s="36">
        <v>66</v>
      </c>
      <c r="E32" s="5">
        <f t="shared" si="0"/>
        <v>28.610459665965209</v>
      </c>
      <c r="F32" s="5">
        <f t="shared" si="11"/>
        <v>157.66683882363236</v>
      </c>
      <c r="G32" s="5">
        <f t="shared" si="1"/>
        <v>156.82021874999998</v>
      </c>
      <c r="H32" s="6">
        <f t="shared" si="2"/>
        <v>0.8466200736323799</v>
      </c>
      <c r="I32" s="29">
        <v>125</v>
      </c>
      <c r="J32" s="30">
        <v>63</v>
      </c>
      <c r="K32" s="5">
        <f t="shared" si="3"/>
        <v>26.748104162921436</v>
      </c>
      <c r="L32" s="5">
        <f t="shared" si="6"/>
        <v>158.96248897457821</v>
      </c>
      <c r="M32" s="5">
        <f t="shared" si="4"/>
        <v>158.12549999999999</v>
      </c>
      <c r="N32" s="12">
        <f t="shared" si="7"/>
        <v>0.83698897457821886</v>
      </c>
      <c r="O32" s="14">
        <v>120</v>
      </c>
      <c r="P32" s="4">
        <v>68</v>
      </c>
      <c r="Q32" s="5">
        <f t="shared" si="8"/>
        <v>29.538782259558104</v>
      </c>
      <c r="R32" s="5">
        <f t="shared" si="9"/>
        <v>155.76632734665228</v>
      </c>
      <c r="S32" s="5">
        <f t="shared" si="5"/>
        <v>154.91925000000001</v>
      </c>
      <c r="T32" s="6">
        <f t="shared" si="10"/>
        <v>0.84707734665227008</v>
      </c>
      <c r="U32" s="39">
        <f t="shared" si="14"/>
        <v>0.95323656960991343</v>
      </c>
      <c r="V32" s="39">
        <f t="shared" si="12"/>
        <v>-0.50673779745062575</v>
      </c>
      <c r="W32" s="40">
        <f t="shared" si="13"/>
        <v>-3.4681180075097018E-2</v>
      </c>
    </row>
    <row r="33" spans="2:23" x14ac:dyDescent="0.45">
      <c r="B33" s="10">
        <v>2100</v>
      </c>
      <c r="C33" s="35">
        <v>126</v>
      </c>
      <c r="D33" s="36">
        <v>53</v>
      </c>
      <c r="E33" s="5">
        <f t="shared" si="0"/>
        <v>22.813322106551993</v>
      </c>
      <c r="F33" s="5">
        <f t="shared" si="11"/>
        <v>163.46397638304558</v>
      </c>
      <c r="G33" s="5">
        <f t="shared" si="1"/>
        <v>162.62837499999998</v>
      </c>
      <c r="H33" s="6">
        <f t="shared" si="2"/>
        <v>0.83560138304559928</v>
      </c>
      <c r="I33" s="29">
        <v>130</v>
      </c>
      <c r="J33" s="30">
        <v>50</v>
      </c>
      <c r="K33" s="5">
        <f t="shared" si="3"/>
        <v>21.037511025421793</v>
      </c>
      <c r="L33" s="5">
        <f t="shared" si="6"/>
        <v>164.67308211207785</v>
      </c>
      <c r="M33" s="5">
        <f t="shared" si="4"/>
        <v>163.982</v>
      </c>
      <c r="N33" s="12">
        <f t="shared" si="7"/>
        <v>0.69108211207785075</v>
      </c>
      <c r="O33" s="14">
        <v>130</v>
      </c>
      <c r="P33" s="4">
        <v>57</v>
      </c>
      <c r="Q33" s="5">
        <f t="shared" si="8"/>
        <v>23.675602633506401</v>
      </c>
      <c r="R33" s="5">
        <f t="shared" si="9"/>
        <v>161.62950697270398</v>
      </c>
      <c r="S33" s="5">
        <f t="shared" si="5"/>
        <v>160.65699999999998</v>
      </c>
      <c r="T33" s="6">
        <f t="shared" si="10"/>
        <v>0.97250697270399655</v>
      </c>
      <c r="U33" s="39">
        <f t="shared" si="14"/>
        <v>1.1018690586780622E-2</v>
      </c>
      <c r="V33" s="39">
        <f t="shared" si="12"/>
        <v>0.14590686250036811</v>
      </c>
      <c r="W33" s="40">
        <f t="shared" si="13"/>
        <v>-0.12542962605172647</v>
      </c>
    </row>
    <row r="34" spans="2:23" x14ac:dyDescent="0.45">
      <c r="B34" s="10">
        <v>2150</v>
      </c>
      <c r="C34" s="35">
        <v>132</v>
      </c>
      <c r="D34" s="36">
        <v>38</v>
      </c>
      <c r="E34" s="5">
        <f t="shared" si="0"/>
        <v>16.059987307160668</v>
      </c>
      <c r="F34" s="5">
        <f t="shared" si="11"/>
        <v>170.2173111824369</v>
      </c>
      <c r="G34" s="5">
        <f t="shared" si="1"/>
        <v>168.43653125</v>
      </c>
      <c r="H34" s="6">
        <f t="shared" si="2"/>
        <v>1.7807799324369</v>
      </c>
      <c r="I34" s="29">
        <v>135</v>
      </c>
      <c r="J34" s="30">
        <v>35</v>
      </c>
      <c r="K34" s="5">
        <f t="shared" si="3"/>
        <v>14.534455080540113</v>
      </c>
      <c r="L34" s="5">
        <f t="shared" si="6"/>
        <v>171.17613805695953</v>
      </c>
      <c r="M34" s="5">
        <f t="shared" si="4"/>
        <v>169.83850000000001</v>
      </c>
      <c r="N34" s="12">
        <f t="shared" si="7"/>
        <v>1.3376380569595199</v>
      </c>
      <c r="O34" s="14">
        <v>135</v>
      </c>
      <c r="P34" s="4">
        <v>44</v>
      </c>
      <c r="Q34" s="5">
        <f t="shared" si="8"/>
        <v>18.052131939240155</v>
      </c>
      <c r="R34" s="5">
        <f t="shared" si="9"/>
        <v>167.25297766697022</v>
      </c>
      <c r="S34" s="5">
        <f t="shared" si="5"/>
        <v>166.39474999999999</v>
      </c>
      <c r="T34" s="6">
        <f t="shared" si="10"/>
        <v>0.85822766697023667</v>
      </c>
      <c r="U34" s="39">
        <f t="shared" si="14"/>
        <v>-0.94517854939130075</v>
      </c>
      <c r="V34" s="39">
        <f t="shared" si="12"/>
        <v>-0.64655594488166912</v>
      </c>
      <c r="W34" s="40">
        <f t="shared" si="13"/>
        <v>0.11427930573375988</v>
      </c>
    </row>
    <row r="35" spans="2:23" x14ac:dyDescent="0.45">
      <c r="B35" s="10">
        <v>2200</v>
      </c>
      <c r="C35" s="35">
        <v>135</v>
      </c>
      <c r="D35" s="36">
        <v>25</v>
      </c>
      <c r="E35" s="5">
        <f t="shared" si="0"/>
        <v>10.491477012331586</v>
      </c>
      <c r="F35" s="5">
        <f t="shared" si="11"/>
        <v>175.78582147726598</v>
      </c>
      <c r="G35" s="5">
        <f t="shared" si="1"/>
        <v>174.2446875</v>
      </c>
      <c r="H35" s="6">
        <f t="shared" si="2"/>
        <v>1.5411339772659858</v>
      </c>
      <c r="I35" s="29">
        <v>135</v>
      </c>
      <c r="J35" s="30">
        <v>22</v>
      </c>
      <c r="K35" s="5">
        <f t="shared" si="3"/>
        <v>9.2557277445521891</v>
      </c>
      <c r="L35" s="5">
        <f t="shared" si="6"/>
        <v>176.45486539294745</v>
      </c>
      <c r="M35" s="5">
        <f t="shared" si="4"/>
        <v>175.69499999999999</v>
      </c>
      <c r="N35" s="12">
        <f t="shared" si="7"/>
        <v>0.7598653929474608</v>
      </c>
      <c r="O35" s="14">
        <v>135</v>
      </c>
      <c r="P35" s="4">
        <v>29</v>
      </c>
      <c r="Q35" s="5">
        <f t="shared" si="8"/>
        <v>12.12373824778939</v>
      </c>
      <c r="R35" s="5">
        <f t="shared" si="9"/>
        <v>173.18137135842099</v>
      </c>
      <c r="S35" s="5">
        <f t="shared" si="5"/>
        <v>172.13249999999999</v>
      </c>
      <c r="T35" s="6">
        <f t="shared" si="10"/>
        <v>1.0488713584209961</v>
      </c>
      <c r="U35" s="39">
        <f t="shared" si="14"/>
        <v>0.23964595517091425</v>
      </c>
      <c r="V35" s="39">
        <f t="shared" si="12"/>
        <v>0.57777266401205907</v>
      </c>
      <c r="W35" s="40">
        <f t="shared" si="13"/>
        <v>-0.19064369145075943</v>
      </c>
    </row>
    <row r="36" spans="2:23" x14ac:dyDescent="0.45">
      <c r="B36" s="10">
        <v>2250</v>
      </c>
      <c r="C36" s="35">
        <v>137</v>
      </c>
      <c r="D36" s="36">
        <v>12</v>
      </c>
      <c r="E36" s="5">
        <f t="shared" si="0"/>
        <v>5.0058325529510626</v>
      </c>
      <c r="F36" s="5">
        <f t="shared" si="11"/>
        <v>181.27146593664651</v>
      </c>
      <c r="G36" s="5">
        <f t="shared" si="1"/>
        <v>180.05284374999999</v>
      </c>
      <c r="H36" s="6">
        <f t="shared" si="2"/>
        <v>1.2186221866465132</v>
      </c>
      <c r="I36" s="29">
        <v>143</v>
      </c>
      <c r="J36" s="30">
        <v>9</v>
      </c>
      <c r="K36" s="5">
        <f t="shared" si="3"/>
        <v>3.601278117223444</v>
      </c>
      <c r="L36" s="5">
        <f t="shared" si="6"/>
        <v>182.1093150202762</v>
      </c>
      <c r="M36" s="5">
        <f t="shared" si="4"/>
        <v>181.5515</v>
      </c>
      <c r="N36" s="12">
        <f t="shared" si="7"/>
        <v>0.55781502027619467</v>
      </c>
      <c r="O36" s="14">
        <v>136</v>
      </c>
      <c r="P36" s="4">
        <v>15</v>
      </c>
      <c r="Q36" s="5">
        <f t="shared" si="8"/>
        <v>6.2939481889511057</v>
      </c>
      <c r="R36" s="5">
        <f t="shared" si="9"/>
        <v>179.01116141725927</v>
      </c>
      <c r="S36" s="5">
        <f t="shared" si="5"/>
        <v>177.87025</v>
      </c>
      <c r="T36" s="6">
        <f t="shared" si="10"/>
        <v>1.1409114172592751</v>
      </c>
      <c r="U36" s="39">
        <f t="shared" si="14"/>
        <v>0.32251179061947255</v>
      </c>
      <c r="V36" s="39">
        <f t="shared" si="12"/>
        <v>0.20205037267126613</v>
      </c>
      <c r="W36" s="40">
        <f t="shared" si="13"/>
        <v>-9.2040058838279037E-2</v>
      </c>
    </row>
    <row r="37" spans="2:23" ht="18.600000000000001" thickBot="1" x14ac:dyDescent="0.5">
      <c r="B37" s="11">
        <v>2300</v>
      </c>
      <c r="C37" s="37">
        <v>137.5</v>
      </c>
      <c r="D37" s="38">
        <v>-1</v>
      </c>
      <c r="E37" s="7">
        <v>0.41668923179357398</v>
      </c>
      <c r="F37" s="7">
        <f t="shared" si="11"/>
        <v>185.86060925780399</v>
      </c>
      <c r="G37" s="7">
        <f t="shared" si="1"/>
        <v>185.86099999999999</v>
      </c>
      <c r="H37" s="9">
        <f t="shared" si="2"/>
        <v>-3.9074219600365723E-4</v>
      </c>
      <c r="I37" s="31">
        <v>135</v>
      </c>
      <c r="J37" s="32">
        <v>-4</v>
      </c>
      <c r="K37" s="7">
        <f>ATAN2(I37,J37)*(180/PI())</f>
        <v>-1.6971561896002842</v>
      </c>
      <c r="L37" s="7">
        <f t="shared" si="6"/>
        <v>187.40774932709994</v>
      </c>
      <c r="M37" s="7">
        <f t="shared" si="4"/>
        <v>187.40799999999999</v>
      </c>
      <c r="N37" s="13">
        <f t="shared" si="7"/>
        <v>-2.5067290005154064E-4</v>
      </c>
      <c r="O37" s="15">
        <v>135</v>
      </c>
      <c r="P37" s="8">
        <v>4</v>
      </c>
      <c r="Q37" s="7">
        <f t="shared" si="8"/>
        <v>1.697156189600264</v>
      </c>
      <c r="R37" s="7">
        <f t="shared" si="9"/>
        <v>183.60795341661012</v>
      </c>
      <c r="S37" s="7">
        <f t="shared" si="5"/>
        <v>183.608</v>
      </c>
      <c r="T37" s="9">
        <f t="shared" si="10"/>
        <v>-4.6583389888610327E-5</v>
      </c>
      <c r="U37" s="39">
        <f t="shared" si="14"/>
        <v>1.2190129288425169</v>
      </c>
      <c r="V37" s="39">
        <f t="shared" si="12"/>
        <v>0.55806569317624621</v>
      </c>
      <c r="W37" s="40">
        <f t="shared" si="13"/>
        <v>1.1409580006491638</v>
      </c>
    </row>
    <row r="38" spans="2:23" x14ac:dyDescent="0.45">
      <c r="B38" s="1"/>
    </row>
    <row r="39" spans="2:23" x14ac:dyDescent="0.45">
      <c r="B39" s="1"/>
    </row>
  </sheetData>
  <sortState xmlns:xlrd2="http://schemas.microsoft.com/office/spreadsheetml/2017/richdata2" ref="B5:Q37">
    <sortCondition ref="B5:B37"/>
  </sortState>
  <mergeCells count="10">
    <mergeCell ref="B2:B4"/>
    <mergeCell ref="R3:T3"/>
    <mergeCell ref="C2:H2"/>
    <mergeCell ref="I2:N2"/>
    <mergeCell ref="O2:T2"/>
    <mergeCell ref="F3:H3"/>
    <mergeCell ref="C3:D3"/>
    <mergeCell ref="I3:J3"/>
    <mergeCell ref="O3:P3"/>
    <mergeCell ref="L3:N3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F6F228837A7C04391EDBE40BFB307D8" ma:contentTypeVersion="3" ma:contentTypeDescription="新しいドキュメントを作成します。" ma:contentTypeScope="" ma:versionID="859fbeb9ccf15c6692b8c541a8f6fe4a">
  <xsd:schema xmlns:xsd="http://www.w3.org/2001/XMLSchema" xmlns:xs="http://www.w3.org/2001/XMLSchema" xmlns:p="http://schemas.microsoft.com/office/2006/metadata/properties" xmlns:ns2="740e71ef-132f-4d2a-af35-0f73c64e5ca7" targetNamespace="http://schemas.microsoft.com/office/2006/metadata/properties" ma:root="true" ma:fieldsID="71ffec048bf21a0d5b023aa73dbe8f5c" ns2:_="">
    <xsd:import namespace="740e71ef-132f-4d2a-af35-0f73c64e5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71ef-132f-4d2a-af35-0f73c64e5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85EF3-87F6-4F52-A8EF-702F6C883433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740e71ef-132f-4d2a-af35-0f73c64e5ca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5E5E54-ABF0-4EBE-A98D-A803B63C9F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D8591B-7C09-43E8-9FE4-55F0702EE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e71ef-132f-4d2a-af35-0f73c64e5c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生データ</vt:lpstr>
      <vt:lpstr>分析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2022b31_和歌山</dc:creator>
  <cp:keywords/>
  <dc:description/>
  <cp:lastModifiedBy>2022b11_和歌山</cp:lastModifiedBy>
  <cp:revision/>
  <dcterms:created xsi:type="dcterms:W3CDTF">2025-06-23T08:24:53Z</dcterms:created>
  <dcterms:modified xsi:type="dcterms:W3CDTF">2025-08-05T05:59:30Z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0x010100EF6F228837A7C04391EDBE40BFB307D8</vt:lpwstr>
  </property>
</Properties>
</file>