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61" documentId="8_{2EFDF332-31E9-4C74-A6B5-E695634C1C45}" xr6:coauthVersionLast="47" xr6:coauthVersionMax="47" xr10:uidLastSave="{DA934217-DBED-495A-BF7E-7ADC549333DE}"/>
  <bookViews>
    <workbookView xWindow="-108" yWindow="-108" windowWidth="23256" windowHeight="12456" firstSheet="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D7" i="1"/>
  <c r="C58" i="1"/>
  <c r="C47" i="1"/>
  <c r="J64" i="1"/>
  <c r="K64" i="1" s="1"/>
  <c r="H64" i="1"/>
  <c r="I64" i="1" s="1"/>
  <c r="F64" i="1"/>
  <c r="G64" i="1" s="1"/>
  <c r="D64" i="1"/>
  <c r="E64" i="1" s="1"/>
  <c r="B64" i="1"/>
  <c r="J63" i="1"/>
  <c r="K63" i="1" s="1"/>
  <c r="K65" i="1" s="1"/>
  <c r="H63" i="1"/>
  <c r="I63" i="1" s="1"/>
  <c r="F63" i="1"/>
  <c r="G63" i="1" s="1"/>
  <c r="D63" i="1"/>
  <c r="E63" i="1" s="1"/>
  <c r="B63" i="1"/>
  <c r="J62" i="1"/>
  <c r="K62" i="1" s="1"/>
  <c r="H62" i="1"/>
  <c r="I62" i="1" s="1"/>
  <c r="I65" i="1" s="1"/>
  <c r="F62" i="1"/>
  <c r="G62" i="1" s="1"/>
  <c r="G65" i="1" s="1"/>
  <c r="D62" i="1"/>
  <c r="E62" i="1" s="1"/>
  <c r="E65" i="1" s="1"/>
  <c r="C65" i="1" s="1"/>
  <c r="C66" i="1" s="1"/>
  <c r="B62" i="1"/>
  <c r="D6" i="1"/>
  <c r="D5" i="1"/>
  <c r="D4" i="1"/>
  <c r="C7"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E20" i="1" l="1"/>
  <c r="G20" i="1"/>
  <c r="I20" i="1"/>
  <c r="K14" i="1"/>
  <c r="C31" i="1" l="1"/>
  <c r="C32" i="1" s="1"/>
  <c r="K20" i="1"/>
  <c r="C20" i="1" s="1"/>
  <c r="C21" i="1" s="1"/>
  <c r="C6" i="1" l="1"/>
  <c r="E6" i="1" s="1"/>
  <c r="C5" i="1"/>
  <c r="E5" i="1" s="1"/>
  <c r="C4" i="1"/>
  <c r="E4" i="1" l="1"/>
</calcChain>
</file>

<file path=xl/sharedStrings.xml><?xml version="1.0" encoding="utf-8"?>
<sst xmlns="http://schemas.openxmlformats.org/spreadsheetml/2006/main" count="154" uniqueCount="80">
  <si>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</si>
  <si>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</si>
  <si>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</si>
  <si>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</si>
  <si>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</si>
  <si>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</si>
  <si>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</si>
  <si>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</si>
  <si>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</si>
  <si>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</si>
  <si>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</si>
  <si>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</si>
  <si>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</si>
  <si>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</si>
  <si>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</si>
  <si>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</si>
  <si>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</si>
  <si>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</si>
  <si>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</si>
  <si>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</si>
  <si>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</si>
  <si>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</si>
  <si>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</si>
  <si>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</si>
  <si>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</si>
  <si>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</si>
  <si>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</si>
  <si>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</si>
  <si>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</si>
  <si>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</si>
  <si>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</si>
  <si>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</si>
  <si>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</si>
  <si>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</si>
  <si>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</si>
  <si>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</si>
  <si>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</si>
  <si>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</si>
  <si>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</si>
  <si>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</si>
  <si>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</si>
  <si>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</si>
  <si>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</si>
  <si>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</si>
  <si>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</si>
  <si>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</si>
  <si>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</si>
  <si>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</si>
  <si>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</si>
  <si>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</si>
  <si>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</si>
  <si>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</si>
  <si>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</si>
  <si>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</si>
  <si>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</si>
  <si>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</si>
  <si>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</si>
  <si>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</si>
  <si>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</si>
  <si>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</si>
  <si>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FREDDY MONTAÑO PINTO</t>
  </si>
  <si>
    <t>GONZALO OPAZO ECHEVERRÍA</t>
  </si>
  <si>
    <t>SEBASTIÁN SOTO RIQUELME</t>
  </si>
  <si>
    <t>JORGE ZAMORA GONZÁLEZ</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</si>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</sst>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abSelected="1"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zoomScale="120" zoomScaleNormal="120" workbookViewId="0">
      <selection activeCell="E8" sqref="E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ht="14.45">
      <c r="A4" s="4">
        <v>1</v>
      </c>
      <c r="B4" s="27" t="s">
        <v>60</v>
      </c>
      <c r="C4" s="5">
        <f>EVALUACION1!$C$21</f>
        <v>7</v>
      </c>
      <c r="D4" s="5">
        <f>$C$32</f>
        <v>7</v>
      </c>
      <c r="E4" s="6">
        <f>C4*C$2+D4*D$2</f>
        <v>7</v>
      </c>
      <c r="G4" s="1"/>
    </row>
    <row r="5" spans="1:11" ht="14.45">
      <c r="A5" s="4">
        <v>2</v>
      </c>
      <c r="B5" s="27" t="s">
        <v>61</v>
      </c>
      <c r="C5" s="5">
        <f>EVALUACION1!$C$21</f>
        <v>7</v>
      </c>
      <c r="D5" s="5">
        <f>C44</f>
        <v>7</v>
      </c>
      <c r="E5" s="6">
        <f t="shared" ref="E5:E6" si="0">C5*C$2+D5*D$2</f>
        <v>7</v>
      </c>
      <c r="G5" s="1"/>
    </row>
    <row r="6" spans="1:11" ht="14.45">
      <c r="A6" s="4">
        <v>3</v>
      </c>
      <c r="B6" s="27" t="s">
        <v>62</v>
      </c>
      <c r="C6" s="5">
        <f>EVALUACION1!$C$21</f>
        <v>7</v>
      </c>
      <c r="D6" s="5">
        <f>C55</f>
        <v>7</v>
      </c>
      <c r="E6" s="6">
        <f t="shared" si="0"/>
        <v>7</v>
      </c>
      <c r="G6" s="1"/>
    </row>
    <row r="7" spans="1:11" ht="15" customHeight="1">
      <c r="A7" s="4">
        <v>4</v>
      </c>
      <c r="B7" s="27" t="s">
        <v>63</v>
      </c>
      <c r="C7" s="5">
        <f>EVALUACION1!$C$21</f>
        <v>7</v>
      </c>
      <c r="D7" s="5">
        <f>C66</f>
        <v>7</v>
      </c>
      <c r="E7" s="6">
        <f>C7*C$2+D7*D$2</f>
        <v>7</v>
      </c>
    </row>
    <row r="11" spans="1:11" ht="18" outlineLevel="1">
      <c r="A11" s="59" t="s">
        <v>58</v>
      </c>
      <c r="B11" s="14"/>
      <c r="C11" s="54" t="s">
        <v>64</v>
      </c>
      <c r="D11" s="55" t="s">
        <v>65</v>
      </c>
      <c r="E11" s="62"/>
      <c r="F11" s="62"/>
      <c r="G11" s="62"/>
      <c r="H11" s="62"/>
      <c r="I11" s="62"/>
      <c r="J11" s="62"/>
      <c r="K11" s="63"/>
    </row>
    <row r="12" spans="1:11" ht="14.45" outlineLevel="1">
      <c r="A12" s="64"/>
      <c r="B12" s="24" t="s">
        <v>66</v>
      </c>
      <c r="C12" s="61"/>
      <c r="D12" s="55" t="s">
        <v>67</v>
      </c>
      <c r="E12" s="63"/>
      <c r="F12" s="55" t="s">
        <v>68</v>
      </c>
      <c r="G12" s="63"/>
      <c r="H12" s="56" t="s">
        <v>69</v>
      </c>
      <c r="I12" s="63"/>
      <c r="J12" s="55" t="s">
        <v>6</v>
      </c>
      <c r="K12" s="63"/>
    </row>
    <row r="13" spans="1:11" ht="24" outlineLevel="1">
      <c r="A13" s="65"/>
      <c r="B13" s="30" t="str">
        <f>RUBRICA!A4</f>
        <v>1. Implementa una metodología que permite el logro de los objetivos propuestos, de acuerdo a los estándares de la disciplina.</v>
      </c>
      <c r="C13" s="28" t="s">
        <v>67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67</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67</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67</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67</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70</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71</v>
      </c>
      <c r="C21" s="20">
        <f>VLOOKUP(C20,ESCALA_IEP!A1:B152,2,FALSE)</f>
        <v>7</v>
      </c>
    </row>
    <row r="22" spans="1:11" ht="15.75" customHeight="1"/>
    <row r="23" spans="1:11" ht="15.75" customHeight="1"/>
    <row r="24" spans="1:11" ht="15.75" customHeight="1">
      <c r="A24" s="57" t="s">
        <v>59</v>
      </c>
      <c r="B24" s="52" t="s">
        <v>72</v>
      </c>
      <c r="C24" s="53" t="str">
        <f>$B$4</f>
        <v>FREDDY MONTAÑO PINTO</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73</v>
      </c>
      <c r="C26" s="54" t="s">
        <v>64</v>
      </c>
      <c r="D26" s="55" t="s">
        <v>65</v>
      </c>
      <c r="E26" s="62"/>
      <c r="F26" s="62"/>
      <c r="G26" s="62"/>
      <c r="H26" s="62"/>
      <c r="I26" s="62"/>
      <c r="J26" s="62"/>
      <c r="K26" s="63"/>
    </row>
    <row r="27" spans="1:11" ht="15.75" customHeight="1">
      <c r="A27" s="64"/>
      <c r="B27" s="15" t="s">
        <v>66</v>
      </c>
      <c r="C27" s="61"/>
      <c r="D27" s="55" t="s">
        <v>67</v>
      </c>
      <c r="E27" s="63"/>
      <c r="F27" s="55" t="s">
        <v>68</v>
      </c>
      <c r="G27" s="63"/>
      <c r="H27" s="56" t="s">
        <v>69</v>
      </c>
      <c r="I27" s="63"/>
      <c r="J27" s="55" t="s">
        <v>6</v>
      </c>
      <c r="K27" s="63"/>
    </row>
    <row r="28" spans="1:11" ht="24">
      <c r="A28" s="64"/>
      <c r="B28" s="30" t="str">
        <f>RUBRICA!A6</f>
        <v>3. Relaciona el Proyecto APT con sus intereses profesionales. *</v>
      </c>
      <c r="C28" s="28" t="s">
        <v>67</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67</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67</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74</v>
      </c>
      <c r="C31" s="18">
        <f>E31+G31+I31+K31</f>
        <v>25</v>
      </c>
      <c r="D31" s="19"/>
      <c r="E31" s="19">
        <f>SUM(E28:E30)</f>
        <v>25</v>
      </c>
      <c r="F31" s="19"/>
      <c r="G31" s="19">
        <f>SUM(G28:G30)</f>
        <v>0</v>
      </c>
      <c r="H31" s="19"/>
      <c r="I31" s="19">
        <f>SUM(I28:I30)</f>
        <v>0</v>
      </c>
      <c r="J31" s="19"/>
      <c r="K31" s="19">
        <f>SUM(K29:K30)</f>
        <v>0</v>
      </c>
    </row>
    <row r="32" spans="1:11" ht="15.75" customHeight="1">
      <c r="A32" s="61"/>
      <c r="B32" s="17" t="s">
        <v>71</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72</v>
      </c>
      <c r="C36" s="53" t="str">
        <f>B5</f>
        <v>GONZALO OPAZO ECHEVERRÍA</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73</v>
      </c>
      <c r="C38" s="54" t="s">
        <v>64</v>
      </c>
      <c r="D38" s="55" t="s">
        <v>65</v>
      </c>
      <c r="E38" s="62"/>
      <c r="F38" s="62"/>
      <c r="G38" s="62"/>
      <c r="H38" s="62"/>
      <c r="I38" s="62"/>
      <c r="J38" s="62"/>
      <c r="K38" s="63"/>
    </row>
    <row r="39" spans="1:11" ht="15.75" customHeight="1">
      <c r="A39" s="64"/>
      <c r="B39" s="15" t="s">
        <v>66</v>
      </c>
      <c r="C39" s="61"/>
      <c r="D39" s="55" t="s">
        <v>67</v>
      </c>
      <c r="E39" s="63"/>
      <c r="F39" s="55" t="s">
        <v>68</v>
      </c>
      <c r="G39" s="63"/>
      <c r="H39" s="56" t="s">
        <v>69</v>
      </c>
      <c r="I39" s="63"/>
      <c r="J39" s="55" t="s">
        <v>6</v>
      </c>
      <c r="K39" s="63"/>
    </row>
    <row r="40" spans="1:11" ht="15.75" customHeight="1">
      <c r="A40" s="64"/>
      <c r="B40" s="30" t="str">
        <f>RUBRICA!A6</f>
        <v>3. Relaciona el Proyecto APT con sus intereses profesionales. *</v>
      </c>
      <c r="C40" s="28" t="s">
        <v>67</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67</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67</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74</v>
      </c>
      <c r="C43" s="18">
        <f>E43+G43+I43+K43</f>
        <v>25</v>
      </c>
      <c r="D43" s="19"/>
      <c r="E43" s="19">
        <f>SUM(E40:E42)</f>
        <v>25</v>
      </c>
      <c r="F43" s="19"/>
      <c r="G43" s="19">
        <f>SUM(G40:G42)</f>
        <v>0</v>
      </c>
      <c r="H43" s="19"/>
      <c r="I43" s="19">
        <f>SUM(I40:I42)</f>
        <v>0</v>
      </c>
      <c r="J43" s="19"/>
      <c r="K43" s="19">
        <f>SUM(K41:K42)</f>
        <v>0</v>
      </c>
    </row>
    <row r="44" spans="1:11" ht="15.75" customHeight="1">
      <c r="A44" s="61"/>
      <c r="B44" s="17" t="s">
        <v>71</v>
      </c>
      <c r="C44" s="20">
        <f>VLOOKUP(C43,ESCALA_TRAB_EQUIP!A1:B52,2,FALSE)</f>
        <v>7</v>
      </c>
    </row>
    <row r="45" spans="1:11" ht="15.75" customHeight="1">
      <c r="B45" s="22"/>
      <c r="C45" s="23"/>
    </row>
    <row r="46" spans="1:11" ht="15.75" customHeight="1">
      <c r="B46" s="22"/>
      <c r="C46" s="23"/>
    </row>
    <row r="47" spans="1:11" ht="15.75" customHeight="1">
      <c r="A47" s="57" t="s">
        <v>59</v>
      </c>
      <c r="B47" s="52" t="s">
        <v>72</v>
      </c>
      <c r="C47" s="53" t="str">
        <f>B6</f>
        <v>SEBASTIÁN SOTO RIQUELME</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73</v>
      </c>
      <c r="C49" s="54" t="s">
        <v>64</v>
      </c>
      <c r="D49" s="55" t="s">
        <v>65</v>
      </c>
      <c r="E49" s="62"/>
      <c r="F49" s="62"/>
      <c r="G49" s="62"/>
      <c r="H49" s="62"/>
      <c r="I49" s="62"/>
      <c r="J49" s="62"/>
      <c r="K49" s="63"/>
    </row>
    <row r="50" spans="1:11" ht="15.75" customHeight="1">
      <c r="A50" s="64"/>
      <c r="B50" s="15" t="s">
        <v>66</v>
      </c>
      <c r="C50" s="61"/>
      <c r="D50" s="55" t="s">
        <v>67</v>
      </c>
      <c r="E50" s="63"/>
      <c r="F50" s="55" t="s">
        <v>68</v>
      </c>
      <c r="G50" s="63"/>
      <c r="H50" s="56" t="s">
        <v>69</v>
      </c>
      <c r="I50" s="63"/>
      <c r="J50" s="55" t="s">
        <v>6</v>
      </c>
      <c r="K50" s="63"/>
    </row>
    <row r="51" spans="1:11" ht="15.75" customHeight="1">
      <c r="A51" s="64"/>
      <c r="B51" s="30" t="str">
        <f>RUBRICA!A6</f>
        <v>3. Relaciona el Proyecto APT con sus intereses profesionales. *</v>
      </c>
      <c r="C51" s="28" t="s">
        <v>67</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67</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67</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74</v>
      </c>
      <c r="C54" s="18">
        <f>E54+G54+I54+K54</f>
        <v>25</v>
      </c>
      <c r="D54" s="19"/>
      <c r="E54" s="19">
        <f>SUM(E51:E53)</f>
        <v>25</v>
      </c>
      <c r="F54" s="19"/>
      <c r="G54" s="19">
        <f>SUM(G51:G53)</f>
        <v>0</v>
      </c>
      <c r="H54" s="19"/>
      <c r="I54" s="19">
        <f>SUM(I51:I53)</f>
        <v>0</v>
      </c>
      <c r="J54" s="19"/>
      <c r="K54" s="19">
        <f>SUM(K52:K53)</f>
        <v>0</v>
      </c>
    </row>
    <row r="55" spans="1:11" ht="15.75" customHeight="1">
      <c r="A55" s="61"/>
      <c r="B55" s="17" t="s">
        <v>71</v>
      </c>
      <c r="C55" s="20">
        <f>VLOOKUP(C54,ESCALA_TRAB_EQUIP!A1:B52,2,FALSE)</f>
        <v>7</v>
      </c>
    </row>
    <row r="56" spans="1:11" ht="15.75" customHeight="1">
      <c r="B56" s="22"/>
      <c r="C56" s="23"/>
    </row>
    <row r="57" spans="1:11" ht="15.75" customHeight="1"/>
    <row r="58" spans="1:11" ht="15.75" customHeight="1">
      <c r="A58" s="57" t="s">
        <v>59</v>
      </c>
      <c r="B58" s="52" t="s">
        <v>72</v>
      </c>
      <c r="C58" s="53" t="str">
        <f>B7</f>
        <v>JORGE ZAMORA GONZÁLEZ</v>
      </c>
      <c r="D58" s="66"/>
      <c r="E58" s="66"/>
      <c r="F58" s="66"/>
      <c r="G58" s="66"/>
      <c r="H58" s="66"/>
      <c r="I58" s="66"/>
      <c r="J58" s="66"/>
      <c r="K58" s="67"/>
    </row>
    <row r="59" spans="1:11" ht="15.75" customHeight="1">
      <c r="A59" s="64"/>
      <c r="B59" s="61"/>
      <c r="C59" s="68"/>
      <c r="D59" s="69"/>
      <c r="E59" s="69"/>
      <c r="F59" s="69"/>
      <c r="G59" s="69"/>
      <c r="H59" s="69"/>
      <c r="I59" s="69"/>
      <c r="J59" s="69"/>
      <c r="K59" s="70"/>
    </row>
    <row r="60" spans="1:11" ht="15.75" customHeight="1">
      <c r="A60" s="64"/>
      <c r="B60" s="14" t="s">
        <v>73</v>
      </c>
      <c r="C60" s="54" t="s">
        <v>64</v>
      </c>
      <c r="D60" s="55" t="s">
        <v>65</v>
      </c>
      <c r="E60" s="62"/>
      <c r="F60" s="62"/>
      <c r="G60" s="62"/>
      <c r="H60" s="62"/>
      <c r="I60" s="62"/>
      <c r="J60" s="62"/>
      <c r="K60" s="63"/>
    </row>
    <row r="61" spans="1:11" ht="15.75" customHeight="1">
      <c r="A61" s="64"/>
      <c r="B61" s="15" t="s">
        <v>66</v>
      </c>
      <c r="C61" s="61"/>
      <c r="D61" s="55" t="s">
        <v>67</v>
      </c>
      <c r="E61" s="63"/>
      <c r="F61" s="55" t="s">
        <v>68</v>
      </c>
      <c r="G61" s="63"/>
      <c r="H61" s="56" t="s">
        <v>69</v>
      </c>
      <c r="I61" s="63"/>
      <c r="J61" s="55" t="s">
        <v>6</v>
      </c>
      <c r="K61" s="63"/>
    </row>
    <row r="62" spans="1:11" ht="15.75" customHeight="1">
      <c r="A62" s="64"/>
      <c r="B62" s="30">
        <f>RUBRICA!A17</f>
        <v>0</v>
      </c>
      <c r="C62" s="28" t="s">
        <v>67</v>
      </c>
      <c r="D62" s="16" t="str">
        <f t="shared" ref="D62:D64" si="22">IF($C62=CL,"X","")</f>
        <v>X</v>
      </c>
      <c r="E62" s="16">
        <f>IF(D62="X",100*0.05,"")</f>
        <v>5</v>
      </c>
      <c r="F62" s="16" t="str">
        <f t="shared" ref="F62:F64" si="23">IF($C62=L,"X","")</f>
        <v/>
      </c>
      <c r="G62" s="16" t="str">
        <f>IF(F62="X",60*0.05,"")</f>
        <v/>
      </c>
      <c r="H62" s="16" t="str">
        <f t="shared" ref="H62:H64" si="24">IF($C62=ML,"X","")</f>
        <v/>
      </c>
      <c r="I62" s="16" t="str">
        <f>IF(H62="X",30*0.05,"")</f>
        <v/>
      </c>
      <c r="J62" s="16" t="str">
        <f t="shared" ref="J62:J64" si="25">IF($C62=NL,"X","")</f>
        <v/>
      </c>
      <c r="K62" s="16" t="str">
        <f t="shared" ref="K62:K64" si="26">IF($J62="X",0,"")</f>
        <v/>
      </c>
    </row>
    <row r="63" spans="1:11" ht="15.75" customHeight="1">
      <c r="A63" s="64"/>
      <c r="B63" s="30">
        <f>RUBRICA!A22</f>
        <v>0</v>
      </c>
      <c r="C63" s="28" t="s">
        <v>67</v>
      </c>
      <c r="D63" s="16" t="str">
        <f t="shared" si="22"/>
        <v>X</v>
      </c>
      <c r="E63" s="16">
        <f>IF(D63="X",100*0.1,"")</f>
        <v>10</v>
      </c>
      <c r="F63" s="16" t="str">
        <f t="shared" si="23"/>
        <v/>
      </c>
      <c r="G63" s="16" t="str">
        <f>IF(F63="X",60*0.1,"")</f>
        <v/>
      </c>
      <c r="H63" s="16" t="str">
        <f t="shared" si="24"/>
        <v/>
      </c>
      <c r="I63" s="16" t="str">
        <f>IF(H63="X",30*0.1,"")</f>
        <v/>
      </c>
      <c r="J63" s="16" t="str">
        <f t="shared" si="25"/>
        <v/>
      </c>
      <c r="K63" s="16" t="str">
        <f t="shared" si="26"/>
        <v/>
      </c>
    </row>
    <row r="64" spans="1:11" ht="15.75" customHeight="1">
      <c r="A64" s="64"/>
      <c r="B64" s="30">
        <f>RUBRICA!A24</f>
        <v>0</v>
      </c>
      <c r="C64" s="28" t="s">
        <v>67</v>
      </c>
      <c r="D64" s="16" t="str">
        <f t="shared" si="22"/>
        <v>X</v>
      </c>
      <c r="E64" s="16">
        <f>IF(D64="X",100*0.1,"")</f>
        <v>10</v>
      </c>
      <c r="F64" s="16" t="str">
        <f t="shared" si="23"/>
        <v/>
      </c>
      <c r="G64" s="16" t="str">
        <f>IF(F64="X",60*0.1,"")</f>
        <v/>
      </c>
      <c r="H64" s="16" t="str">
        <f t="shared" si="24"/>
        <v/>
      </c>
      <c r="I64" s="16" t="str">
        <f>IF(H64="X",30*0.1,"")</f>
        <v/>
      </c>
      <c r="J64" s="16" t="str">
        <f t="shared" si="25"/>
        <v/>
      </c>
      <c r="K64" s="16" t="str">
        <f t="shared" si="26"/>
        <v/>
      </c>
    </row>
    <row r="65" spans="1:11" ht="15.75" customHeight="1">
      <c r="A65" s="64"/>
      <c r="B65" s="21" t="s">
        <v>74</v>
      </c>
      <c r="C65" s="18">
        <f>E65+G65+I65+K65</f>
        <v>25</v>
      </c>
      <c r="D65" s="19"/>
      <c r="E65" s="19">
        <f>SUM(E62:E64)</f>
        <v>25</v>
      </c>
      <c r="F65" s="19"/>
      <c r="G65" s="19">
        <f>SUM(G62:G64)</f>
        <v>0</v>
      </c>
      <c r="H65" s="19"/>
      <c r="I65" s="19">
        <f>SUM(I62:I64)</f>
        <v>0</v>
      </c>
      <c r="J65" s="19"/>
      <c r="K65" s="19">
        <f>SUM(K63:K64)</f>
        <v>0</v>
      </c>
    </row>
    <row r="66" spans="1:11" ht="15.75" customHeight="1">
      <c r="A66" s="61"/>
      <c r="B66" s="17" t="s">
        <v>71</v>
      </c>
      <c r="C66" s="20">
        <f>VLOOKUP(C65,ESCALA_TRAB_EQUIP!A12:B63,2,FALSE)</f>
        <v>7</v>
      </c>
    </row>
    <row r="67" spans="1:11" ht="15.75" customHeight="1"/>
    <row r="68" spans="1:11" ht="15.75" customHeight="1"/>
    <row r="69" spans="1:11" ht="15.75" customHeight="1"/>
    <row r="70" spans="1:11" ht="15.75" customHeight="1"/>
    <row r="71" spans="1:11" ht="15.75" customHeight="1"/>
    <row r="72" spans="1:11" ht="15.75" customHeight="1"/>
    <row r="73" spans="1:11" ht="15.75" customHeight="1"/>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70</v>
      </c>
      <c r="B1" t="s">
        <v>71</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75</v>
      </c>
      <c r="B1" t="s">
        <v>76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70</v>
      </c>
      <c r="B1" t="s">
        <v>71</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77</v>
      </c>
      <c r="B1" s="7" t="s">
        <v>70</v>
      </c>
      <c r="C1" s="8"/>
      <c r="D1" s="8"/>
      <c r="E1" s="9"/>
    </row>
    <row r="2" spans="1:5" ht="43.9" thickBot="1">
      <c r="A2" s="71"/>
      <c r="B2" s="10" t="s">
        <v>67</v>
      </c>
      <c r="C2" s="11" t="s">
        <v>68</v>
      </c>
      <c r="D2" s="31" t="s">
        <v>78</v>
      </c>
      <c r="E2" s="72" t="s">
        <v>6</v>
      </c>
    </row>
    <row r="3" spans="1:5" ht="29.45" thickBot="1">
      <c r="A3" s="12" t="s">
        <v>79</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ALEXIS ZAMORA GONZALEZ</cp:lastModifiedBy>
  <cp:revision/>
  <dcterms:created xsi:type="dcterms:W3CDTF">2023-08-07T04:08:01Z</dcterms:created>
  <dcterms:modified xsi:type="dcterms:W3CDTF">2024-11-22T23:41:57Z</dcterms:modified>
  <cp:category/>
  <cp:contentStatus/>
</cp:coreProperties>
</file>