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1980" windowHeight="3300" tabRatio="513" firstSheet="7" activeTab="9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1" l="1"/>
  <c r="O22" i="11"/>
  <c r="J23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R22" i="11"/>
  <c r="S22" i="11" s="1"/>
  <c r="K22" i="1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H62" i="8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C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I63" i="8"/>
  <c r="KL63" i="8"/>
  <c r="KV63" i="8"/>
  <c r="KZ63" i="8"/>
  <c r="LD63" i="8"/>
  <c r="LG63" i="8"/>
  <c r="LH63" i="8"/>
  <c r="LP63" i="8"/>
  <c r="LR63" i="8"/>
  <c r="MB63" i="8"/>
  <c r="MH63" i="8"/>
  <c r="MR63" i="8"/>
  <c r="MX63" i="8"/>
  <c r="MY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20" i="9"/>
  <c r="F23" i="9" s="1"/>
  <c r="E46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72" i="8" l="1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O30" i="7" s="1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Y56" i="8"/>
  <c r="CY57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DB39" i="8" l="1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DB56" i="8"/>
  <c r="DB57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C51" i="8" l="1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DZ56" i="8"/>
  <c r="DZ57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EA51" i="8" l="1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/>
  <c r="EF64" i="8" s="1"/>
  <c r="EF56" i="8"/>
  <c r="EF57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H48" i="8" l="1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2" i="8"/>
  <c r="EY56" i="8" s="1"/>
  <c r="EY57" i="8" s="1"/>
  <c r="EY51" i="8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B56" i="8"/>
  <c r="FB57" i="8" s="1"/>
  <c r="FD30" i="8"/>
  <c r="FD43" i="8" s="1"/>
  <c r="FD42" i="8"/>
  <c r="FD39" i="8"/>
  <c r="FC48" i="8"/>
  <c r="FC40" i="8"/>
  <c r="FC46" i="8"/>
  <c r="FC51" i="8" l="1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2" i="8"/>
  <c r="FK64" i="8" s="1"/>
  <c r="FK51" i="8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/>
  <c r="FO56" i="8"/>
  <c r="FO57" i="8" s="1"/>
  <c r="FP64" i="8" l="1"/>
  <c r="FP60" i="8"/>
  <c r="FP63" i="8" s="1"/>
  <c r="FQ51" i="8"/>
  <c r="FQ52" i="8" s="1"/>
  <c r="FQ56" i="8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GN56" i="8"/>
  <c r="GN57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Q39" i="8" l="1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2" i="8"/>
  <c r="GP64" i="8" s="1"/>
  <c r="GP51" i="8"/>
  <c r="GP56" i="8"/>
  <c r="GP57" i="8" s="1"/>
  <c r="IJ50" i="8" l="1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G56" i="8"/>
  <c r="KG57" i="8" s="1"/>
  <c r="KH40" i="8"/>
  <c r="KI42" i="8"/>
  <c r="KI30" i="8"/>
  <c r="KI43" i="8" s="1"/>
  <c r="KH48" i="8"/>
  <c r="KI39" i="8"/>
  <c r="KH46" i="8"/>
  <c r="KF56" i="8"/>
  <c r="KF57" i="8" s="1"/>
  <c r="MA28" i="8" l="1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C56" i="8"/>
  <c r="LC57" i="8" s="1"/>
  <c r="LE42" i="8"/>
  <c r="LE30" i="8"/>
  <c r="LE43" i="8" s="1"/>
  <c r="LD40" i="8"/>
  <c r="LE39" i="8"/>
  <c r="LD48" i="8"/>
  <c r="LD46" i="8"/>
  <c r="LF42" i="8" l="1"/>
  <c r="LE40" i="8"/>
  <c r="LF39" i="8"/>
  <c r="LF30" i="8"/>
  <c r="LF43" i="8" s="1"/>
  <c r="LE48" i="8"/>
  <c r="LE46" i="8"/>
  <c r="LD51" i="8"/>
  <c r="LD52" i="8" s="1"/>
  <c r="LD64" i="8" s="1"/>
  <c r="LD56" i="8"/>
  <c r="LD57" i="8" s="1"/>
  <c r="MX23" i="8"/>
  <c r="MW50" i="8"/>
  <c r="MX24" i="8"/>
  <c r="MX61" i="8" s="1"/>
  <c r="MW54" i="8"/>
  <c r="MW28" i="8"/>
  <c r="MY23" i="8" l="1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/>
  <c r="MH57" i="8" s="1"/>
  <c r="MK30" i="8" l="1"/>
  <c r="MK43" i="8" s="1"/>
  <c r="MJ40" i="8"/>
  <c r="MK39" i="8"/>
  <c r="MJ48" i="8"/>
  <c r="MK42" i="8"/>
  <c r="MJ46" i="8"/>
  <c r="MH64" i="8"/>
  <c r="MH60" i="8"/>
  <c r="MI52" i="8"/>
  <c r="MI56" i="8" s="1"/>
  <c r="MI57" i="8" s="1"/>
  <c r="MI51" i="8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/>
  <c r="ML57" i="8" s="1"/>
  <c r="MN40" i="8" l="1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<sst xmlns="http://schemas.openxmlformats.org/spreadsheetml/2006/main" count="948" uniqueCount="622">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</sst>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7" t="s">
        <v>16</v>
      </c>
      <c r="M1" s="47"/>
      <c r="N1" s="47"/>
      <c r="O1" s="47"/>
      <c r="P1" s="47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16</v>
      </c>
      <c r="N1" s="47"/>
      <c r="O1" s="47"/>
      <c r="P1" s="47"/>
      <c r="Q1" s="47"/>
      <c r="R1" s="47"/>
      <c r="S1" s="4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7" t="s">
        <v>16</v>
      </c>
      <c r="L1" s="47"/>
      <c r="M1" s="47"/>
      <c r="N1" s="47"/>
      <c r="O1" s="47"/>
      <c r="P1" s="47"/>
      <c r="Q1" s="47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8" t="s">
        <v>265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264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 t="s">
        <v>263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9" t="s">
        <v>69</v>
      </c>
      <c r="F18" s="49"/>
      <c r="G18" s="49"/>
      <c r="H18" s="49"/>
      <c r="I18" s="49"/>
      <c r="J18" s="49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B13" zoomScale="60" zoomScaleNormal="60" workbookViewId="0">
      <selection activeCell="O21" sqref="O21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553</v>
      </c>
    </row>
    <row r="3" spans="1:16" x14ac:dyDescent="0.35">
      <c r="B3" s="50" t="s">
        <v>575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35">
      <c r="B4" s="51" t="s">
        <v>599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35">
      <c r="A5" s="5">
        <v>1</v>
      </c>
      <c r="B5" s="51" t="s">
        <v>602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35">
      <c r="B6" s="51" t="s">
        <v>603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5">
      <c r="B7" s="51" t="s">
        <v>604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35">
      <c r="B8" s="51" t="s">
        <v>605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35">
      <c r="B9" s="51" t="s">
        <v>606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35">
      <c r="B10" s="51" t="s">
        <v>607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35">
      <c r="B11" s="52" t="s">
        <v>600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5">
      <c r="B12" s="51" t="s">
        <v>608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B13" s="52" t="s">
        <v>609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5">
      <c r="B14" s="52" t="s">
        <v>601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7" spans="2:28" ht="58" x14ac:dyDescent="0.35">
      <c r="B17" s="6" t="s">
        <v>554</v>
      </c>
      <c r="C17" s="6" t="s">
        <v>555</v>
      </c>
      <c r="D17" s="6" t="s">
        <v>556</v>
      </c>
      <c r="E17" s="6" t="s">
        <v>557</v>
      </c>
      <c r="F17" s="6" t="s">
        <v>5</v>
      </c>
      <c r="G17" s="6" t="s">
        <v>592</v>
      </c>
      <c r="H17" s="6" t="s">
        <v>574</v>
      </c>
      <c r="I17" s="6" t="s">
        <v>561</v>
      </c>
      <c r="J17" s="6" t="s">
        <v>621</v>
      </c>
      <c r="K17" s="6" t="s">
        <v>561</v>
      </c>
      <c r="L17" s="6" t="s">
        <v>563</v>
      </c>
      <c r="M17" s="6" t="s">
        <v>560</v>
      </c>
      <c r="N17" s="6" t="s">
        <v>590</v>
      </c>
      <c r="O17" s="6" t="s">
        <v>558</v>
      </c>
      <c r="P17" s="6" t="s">
        <v>559</v>
      </c>
      <c r="Q17" s="6" t="s">
        <v>576</v>
      </c>
      <c r="R17" s="6" t="s">
        <v>591</v>
      </c>
      <c r="S17" s="5" t="s">
        <v>610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4" t="s">
        <v>589</v>
      </c>
      <c r="C19" s="14">
        <v>2</v>
      </c>
      <c r="D19" s="14">
        <v>62</v>
      </c>
      <c r="E19" s="14">
        <v>67</v>
      </c>
      <c r="F19" s="14">
        <v>100</v>
      </c>
      <c r="G19" s="42">
        <v>0.1</v>
      </c>
      <c r="H19" s="14">
        <f>F19*C19</f>
        <v>200</v>
      </c>
      <c r="I19" s="14">
        <f>F19-E19</f>
        <v>33</v>
      </c>
      <c r="J19" s="14">
        <f>F19-(I19-G19*E19)</f>
        <v>73.7</v>
      </c>
      <c r="K19" s="14">
        <f>F19-J19</f>
        <v>26.299999999999997</v>
      </c>
      <c r="L19" s="14">
        <f>(I19/E19)*100</f>
        <v>49.253731343283583</v>
      </c>
      <c r="M19" s="14">
        <v>12</v>
      </c>
      <c r="N19" s="14">
        <f>M19*C19</f>
        <v>24</v>
      </c>
      <c r="O19" s="14">
        <f>E19*C19*M19</f>
        <v>1608</v>
      </c>
      <c r="P19" s="14">
        <f>F19*C19*M19</f>
        <v>2400</v>
      </c>
      <c r="Q19" s="14">
        <f>$E19+$G19*$E19+$D$42*($F19-$E19)+(($E$42-$N19)/$E$42)*($F19-$E19)</f>
        <v>81.265511200100121</v>
      </c>
      <c r="R19" s="14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4" t="s">
        <v>589</v>
      </c>
      <c r="C20" s="14">
        <v>2</v>
      </c>
      <c r="D20" s="14">
        <v>62</v>
      </c>
      <c r="E20" s="14">
        <v>67</v>
      </c>
      <c r="F20" s="14">
        <v>100</v>
      </c>
      <c r="G20" s="42">
        <v>0.15</v>
      </c>
      <c r="H20" s="14">
        <f>F20*C20</f>
        <v>200</v>
      </c>
      <c r="I20" s="14">
        <f>F20-E20</f>
        <v>33</v>
      </c>
      <c r="J20" s="14">
        <f t="shared" ref="J20:J27" si="0">F20-(I20-G20*E20)</f>
        <v>77.05</v>
      </c>
      <c r="K20" s="14">
        <f t="shared" ref="K20:K27" si="1">F20-J20</f>
        <v>22.950000000000003</v>
      </c>
      <c r="L20" s="14">
        <f>(I20/E20)*100</f>
        <v>49.253731343283583</v>
      </c>
      <c r="M20" s="14">
        <v>12</v>
      </c>
      <c r="N20" s="14">
        <f>M20*C20</f>
        <v>24</v>
      </c>
      <c r="O20" s="14">
        <f>E20*C20*M20</f>
        <v>1608</v>
      </c>
      <c r="P20" s="14">
        <f>F20*C20*M20</f>
        <v>2400</v>
      </c>
      <c r="Q20" s="14">
        <f>$E20+$G20*$E20+$D$42*($F20-$E20)+(($E$42-$N20)/$E$42)*($F20-$E20)</f>
        <v>84.615511200100116</v>
      </c>
      <c r="R20" s="14">
        <f>$E20+$G$20*$E$20+ ((0.7-$D$42)/0.9)*I20</f>
        <v>94.310543110999873</v>
      </c>
      <c r="S20" s="5">
        <f t="shared" ref="S20:S30" si="2">R20*N20</f>
        <v>2263.4530346639967</v>
      </c>
      <c r="AB20" s="5" t="s">
        <v>598</v>
      </c>
    </row>
    <row r="21" spans="2:28" ht="29" x14ac:dyDescent="0.35">
      <c r="B21" s="14" t="s">
        <v>589</v>
      </c>
      <c r="C21" s="44">
        <v>2</v>
      </c>
      <c r="D21" s="44">
        <v>62</v>
      </c>
      <c r="E21" s="44">
        <v>67</v>
      </c>
      <c r="F21" s="44">
        <v>100</v>
      </c>
      <c r="G21" s="45">
        <v>0.15</v>
      </c>
      <c r="H21" s="44">
        <f>F21*C21</f>
        <v>200</v>
      </c>
      <c r="I21" s="44">
        <f>F21-E21</f>
        <v>33</v>
      </c>
      <c r="J21" s="14">
        <f t="shared" si="0"/>
        <v>77.05</v>
      </c>
      <c r="K21" s="14">
        <f t="shared" si="1"/>
        <v>22.950000000000003</v>
      </c>
      <c r="L21" s="44">
        <f>(I21/E21)*100</f>
        <v>49.253731343283583</v>
      </c>
      <c r="M21" s="44">
        <v>12</v>
      </c>
      <c r="N21" s="14">
        <v>24</v>
      </c>
      <c r="O21" s="44">
        <f>E21*C21*M21</f>
        <v>1608</v>
      </c>
      <c r="P21" s="44">
        <f>F21*C21*M21</f>
        <v>2400</v>
      </c>
      <c r="Q21" s="44">
        <f>$J21+$D$42*($R21-$J21)+(($E$42-$N21)/$E$42)*($R21-$J21)</f>
        <v>79.81778271647039</v>
      </c>
      <c r="R21" s="44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597</v>
      </c>
      <c r="C22" s="6">
        <v>2</v>
      </c>
      <c r="D22" s="6">
        <v>18</v>
      </c>
      <c r="E22" s="6">
        <v>21</v>
      </c>
      <c r="F22" s="6">
        <v>27</v>
      </c>
      <c r="G22" s="42">
        <v>0.1</v>
      </c>
      <c r="H22" s="6">
        <f t="shared" ref="H22:H33" si="3">F22*C22</f>
        <v>54</v>
      </c>
      <c r="I22" s="6">
        <f t="shared" ref="I22:I33" si="4">F22-E22</f>
        <v>6</v>
      </c>
      <c r="J22" s="14">
        <f t="shared" si="0"/>
        <v>23.1</v>
      </c>
      <c r="K22" s="14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4">
        <v>16</v>
      </c>
      <c r="O22" s="44">
        <f>E22*C22*M22</f>
        <v>504</v>
      </c>
      <c r="P22" s="6">
        <f t="shared" ref="P22:P33" si="6">F22*C22*M22</f>
        <v>648</v>
      </c>
      <c r="Q22" s="44">
        <f>$J22+$D$49*($R22-$J22)+(($E$49-$N22)/$E$49)*($R22-$J22)</f>
        <v>24.487996751083649</v>
      </c>
      <c r="R22" s="44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597</v>
      </c>
      <c r="C23" s="18">
        <v>2</v>
      </c>
      <c r="D23" s="18">
        <v>18</v>
      </c>
      <c r="E23" s="18">
        <v>21</v>
      </c>
      <c r="F23" s="18">
        <v>27</v>
      </c>
      <c r="G23" s="45">
        <v>0.1</v>
      </c>
      <c r="H23" s="18">
        <f t="shared" ref="H23" si="7">F23*C23</f>
        <v>54</v>
      </c>
      <c r="I23" s="18">
        <f t="shared" ref="I23" si="8">F23-E23</f>
        <v>6</v>
      </c>
      <c r="J23" s="14">
        <f t="shared" si="0"/>
        <v>23.1</v>
      </c>
      <c r="K23" s="14">
        <f t="shared" si="1"/>
        <v>3.8999999999999986</v>
      </c>
      <c r="L23" s="18">
        <f t="shared" ref="L23" si="9">(I23/E23)*100</f>
        <v>28.571428571428569</v>
      </c>
      <c r="M23" s="18">
        <v>12</v>
      </c>
      <c r="N23" s="14">
        <v>16</v>
      </c>
      <c r="O23" s="18">
        <f t="shared" ref="O23" si="10">E23*C23*M23</f>
        <v>504</v>
      </c>
      <c r="P23" s="18">
        <f t="shared" ref="P23" si="11">F23*C23*M23</f>
        <v>648</v>
      </c>
      <c r="Q23" s="44">
        <f>$J23+$D$49*($R23-$J23)+(($E$49-$N23)/$E$49)*($R23-$J23)</f>
        <v>24.487996751083649</v>
      </c>
      <c r="R23" s="44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619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4">
        <f t="shared" si="0"/>
        <v>216</v>
      </c>
      <c r="K24" s="14">
        <f t="shared" si="1"/>
        <v>24</v>
      </c>
      <c r="L24" s="6">
        <f t="shared" si="5"/>
        <v>11.111111111111111</v>
      </c>
      <c r="M24" s="6">
        <v>12</v>
      </c>
      <c r="N24" s="14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4">
        <f>$J24+$D$57*($R24-$J24)+(($E57-$N24)/$E57)*($R24-$J24)</f>
        <v>218.67806596914065</v>
      </c>
      <c r="R24" s="44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562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4">
        <f t="shared" si="0"/>
        <v>15</v>
      </c>
      <c r="K25" s="14">
        <f t="shared" si="1"/>
        <v>5</v>
      </c>
      <c r="L25" s="6">
        <f t="shared" si="5"/>
        <v>33.333333333333329</v>
      </c>
      <c r="M25" s="6">
        <v>12</v>
      </c>
      <c r="N25" s="14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568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4">
        <f t="shared" si="0"/>
        <v>23</v>
      </c>
      <c r="K26" s="14">
        <f t="shared" si="1"/>
        <v>12</v>
      </c>
      <c r="L26" s="6">
        <f t="shared" si="5"/>
        <v>52.173913043478258</v>
      </c>
      <c r="M26" s="6">
        <v>12</v>
      </c>
      <c r="N26" s="14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564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4">
        <f t="shared" si="0"/>
        <v>17</v>
      </c>
      <c r="K27" s="14">
        <f t="shared" si="1"/>
        <v>8</v>
      </c>
      <c r="L27" s="6">
        <f t="shared" si="5"/>
        <v>47.058823529411761</v>
      </c>
      <c r="M27" s="6">
        <v>12</v>
      </c>
      <c r="N27" s="14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567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4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566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4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565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4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571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4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572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4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573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4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8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578</v>
      </c>
      <c r="B40" s="6" t="s">
        <v>577</v>
      </c>
      <c r="C40" s="6" t="s">
        <v>587</v>
      </c>
      <c r="D40" s="6" t="s">
        <v>588</v>
      </c>
      <c r="E40" s="6" t="s">
        <v>620</v>
      </c>
    </row>
    <row r="41" spans="1:18" x14ac:dyDescent="0.35">
      <c r="A41" s="5" t="s">
        <v>570</v>
      </c>
      <c r="B41" s="6" t="s">
        <v>579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586</v>
      </c>
      <c r="B42" s="6" t="s">
        <v>580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581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582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583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584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585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569</v>
      </c>
      <c r="B49" s="6" t="s">
        <v>593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594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595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596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611</v>
      </c>
      <c r="B54" s="6" t="s">
        <v>612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613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614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615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616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617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618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2015-12-23T05:36:50Z</dcterms:modified>
</cp:coreProperties>
</file>